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 showInkAnnotation="0"/>
  <mc:AlternateContent xmlns:mc="http://schemas.openxmlformats.org/markup-compatibility/2006">
    <mc:Choice Requires="x15">
      <x15ac:absPath xmlns:x15ac="http://schemas.microsoft.com/office/spreadsheetml/2010/11/ac" url="/Users/alixdemonts/Dropbox (Personal)/Alix - Abdullah/Data/Network data/GCC network/"/>
    </mc:Choice>
  </mc:AlternateContent>
  <bookViews>
    <workbookView xWindow="780" yWindow="460" windowWidth="28800" windowHeight="16740" tabRatio="500"/>
  </bookViews>
  <sheets>
    <sheet name="GCC Network" sheetId="1" r:id="rId1"/>
    <sheet name="Info" sheetId="2" r:id="rId2"/>
  </sheets>
  <externalReferences>
    <externalReference r:id="rId3"/>
    <externalReference r:id="rId4"/>
  </externalReferences>
  <definedNames>
    <definedName name="enr">[1]Buses!$W$3:$W$4</definedName>
    <definedName name="line">[1]SVC!#REF!</definedName>
    <definedName name="LineType">[1]SVC!$AE$4:$AE$4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6" i="1" l="1"/>
  <c r="J56" i="1"/>
  <c r="I56" i="1"/>
  <c r="H56" i="1"/>
  <c r="K55" i="1"/>
  <c r="J55" i="1"/>
  <c r="I55" i="1"/>
  <c r="H55" i="1"/>
  <c r="K54" i="1"/>
  <c r="J54" i="1"/>
  <c r="I54" i="1"/>
  <c r="H54" i="1"/>
  <c r="K53" i="1"/>
  <c r="J53" i="1"/>
  <c r="I53" i="1"/>
  <c r="H53" i="1"/>
  <c r="K52" i="1"/>
  <c r="J52" i="1"/>
  <c r="I52" i="1"/>
  <c r="H52" i="1"/>
  <c r="K51" i="1"/>
  <c r="J51" i="1"/>
  <c r="I51" i="1"/>
  <c r="H51" i="1"/>
  <c r="K50" i="1"/>
  <c r="J50" i="1"/>
  <c r="I50" i="1"/>
  <c r="H50" i="1"/>
  <c r="K49" i="1"/>
  <c r="J49" i="1"/>
  <c r="I49" i="1"/>
  <c r="H49" i="1"/>
  <c r="K48" i="1"/>
  <c r="J48" i="1"/>
  <c r="I48" i="1"/>
  <c r="H48" i="1"/>
  <c r="K47" i="1"/>
  <c r="J47" i="1"/>
  <c r="I47" i="1"/>
  <c r="H47" i="1"/>
  <c r="K46" i="1"/>
  <c r="J46" i="1"/>
  <c r="I46" i="1"/>
  <c r="H46" i="1"/>
  <c r="K45" i="1"/>
  <c r="J45" i="1"/>
  <c r="I45" i="1"/>
  <c r="H45" i="1"/>
  <c r="K44" i="1"/>
  <c r="J44" i="1"/>
  <c r="I44" i="1"/>
  <c r="H44" i="1"/>
  <c r="K43" i="1"/>
  <c r="J43" i="1"/>
  <c r="I43" i="1"/>
  <c r="H43" i="1"/>
  <c r="K42" i="1"/>
  <c r="J42" i="1"/>
  <c r="I42" i="1"/>
  <c r="H42" i="1"/>
  <c r="K41" i="1"/>
  <c r="J41" i="1"/>
  <c r="I41" i="1"/>
  <c r="H41" i="1"/>
  <c r="K40" i="1"/>
  <c r="J40" i="1"/>
  <c r="I40" i="1"/>
  <c r="H40" i="1"/>
  <c r="K39" i="1"/>
  <c r="J39" i="1"/>
  <c r="I39" i="1"/>
  <c r="H39" i="1"/>
  <c r="K38" i="1"/>
  <c r="J38" i="1"/>
  <c r="I38" i="1"/>
  <c r="H38" i="1"/>
  <c r="O11" i="1"/>
  <c r="N11" i="1"/>
  <c r="M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</calcChain>
</file>

<file path=xl/sharedStrings.xml><?xml version="1.0" encoding="utf-8"?>
<sst xmlns="http://schemas.openxmlformats.org/spreadsheetml/2006/main" count="236" uniqueCount="99">
  <si>
    <t>Latitude_I</t>
  </si>
  <si>
    <t>Longitude_I</t>
  </si>
  <si>
    <t>Latitude_F</t>
  </si>
  <si>
    <t>Longitude_F</t>
  </si>
  <si>
    <t>Dist_Teide</t>
  </si>
  <si>
    <t>YearIni</t>
  </si>
  <si>
    <t>YearFnl</t>
  </si>
  <si>
    <t>Voltage</t>
  </si>
  <si>
    <t>Length</t>
  </si>
  <si>
    <t>LossCoef</t>
  </si>
  <si>
    <t>R</t>
  </si>
  <si>
    <t>X</t>
  </si>
  <si>
    <t>NTC</t>
  </si>
  <si>
    <t>TTC</t>
  </si>
  <si>
    <t>SecurityCoef</t>
  </si>
  <si>
    <t>RATE_A</t>
  </si>
  <si>
    <t>RATE_B</t>
  </si>
  <si>
    <t>RATE_C</t>
  </si>
  <si>
    <t>EFOR</t>
  </si>
  <si>
    <t>FixedCostkm</t>
  </si>
  <si>
    <t>FixedCost</t>
  </si>
  <si>
    <t>FxChargeRate</t>
  </si>
  <si>
    <t>[kV]</t>
  </si>
  <si>
    <t>[km]</t>
  </si>
  <si>
    <t>[p.u.]</t>
  </si>
  <si>
    <t>.</t>
  </si>
  <si>
    <t>cc1</t>
  </si>
  <si>
    <t>cc2</t>
  </si>
  <si>
    <t>TTc (forward)</t>
  </si>
  <si>
    <t>TTC (Backward)</t>
  </si>
  <si>
    <t>From Bus  Name</t>
  </si>
  <si>
    <t>To Bus  Name</t>
  </si>
  <si>
    <t>Line R (pu)</t>
  </si>
  <si>
    <t>Line X (pu)</t>
  </si>
  <si>
    <t>Charging B (pu)</t>
  </si>
  <si>
    <t>Rate A MVA</t>
  </si>
  <si>
    <t>Zour275/400kV</t>
  </si>
  <si>
    <t>ALZOUR1     400.00</t>
  </si>
  <si>
    <t>ALZOUR2     400.00</t>
  </si>
  <si>
    <t>Al-Zour - Fadhili</t>
  </si>
  <si>
    <t>FADHILI1    400.00</t>
  </si>
  <si>
    <t>HVDC Link</t>
  </si>
  <si>
    <t>FADHILI2    400.00</t>
  </si>
  <si>
    <t>Fadhili - Ghunan</t>
  </si>
  <si>
    <t>Ghunan - Salwa</t>
  </si>
  <si>
    <t>GHUNAN1     400.00</t>
  </si>
  <si>
    <t>Jasra 220/400kV</t>
  </si>
  <si>
    <t>GHUNAN2     400.00</t>
  </si>
  <si>
    <t>Jasra - Ghunan</t>
  </si>
  <si>
    <t>LZSGCC - Slawa</t>
  </si>
  <si>
    <t>GHUNAN1     400.00</t>
  </si>
  <si>
    <t>LZSKM - LZSGCC</t>
  </si>
  <si>
    <t>RQURAY2     400.00</t>
  </si>
  <si>
    <t>Salwa - Silla</t>
  </si>
  <si>
    <t>SALWA1      400.00</t>
  </si>
  <si>
    <t>RQURAY1     400.00</t>
  </si>
  <si>
    <t>SALWA2      400.00</t>
  </si>
  <si>
    <t>JASRA1      400.00</t>
  </si>
  <si>
    <t>JASRA2      400.00</t>
  </si>
  <si>
    <t>Start Node</t>
  </si>
  <si>
    <t>End Node</t>
  </si>
  <si>
    <t>Year Built</t>
  </si>
  <si>
    <t>DOHAS1      400.00</t>
  </si>
  <si>
    <t>DOHAS2      400.00</t>
  </si>
  <si>
    <t>Al-Fadhili</t>
  </si>
  <si>
    <t>Ghunan</t>
  </si>
  <si>
    <t>Al-Zour</t>
  </si>
  <si>
    <t>Jasra</t>
  </si>
  <si>
    <t>Salwa</t>
  </si>
  <si>
    <t>SILAA1      400.00</t>
  </si>
  <si>
    <t>Silla</t>
  </si>
  <si>
    <t>LZSGCC</t>
  </si>
  <si>
    <t>LZSGCC1 400.00</t>
  </si>
  <si>
    <t>LZSGCC2 400.00</t>
  </si>
  <si>
    <t>BNPA</t>
  </si>
  <si>
    <t>Al-Ouhah</t>
  </si>
  <si>
    <t>Mahda</t>
  </si>
  <si>
    <t>LZS KM 400.00</t>
  </si>
  <si>
    <t>Shuwaihat</t>
  </si>
  <si>
    <t>De-energized and divert to SALWA-SILLA</t>
  </si>
  <si>
    <t>Doha-South</t>
  </si>
  <si>
    <t>De-energized and divert to SALWA-LZSGCC</t>
  </si>
  <si>
    <t>SILAA2      400.00</t>
  </si>
  <si>
    <t>S3PS        400.00</t>
  </si>
  <si>
    <t>included</t>
  </si>
  <si>
    <t>Not - included</t>
  </si>
  <si>
    <t>KUW</t>
  </si>
  <si>
    <t>GCC_Alfadhili</t>
  </si>
  <si>
    <t>GCC_Ghunan</t>
  </si>
  <si>
    <t>GCC_Qurayyah</t>
  </si>
  <si>
    <t>GCC_Salwa</t>
  </si>
  <si>
    <t>BAH</t>
  </si>
  <si>
    <t>QAT</t>
  </si>
  <si>
    <t>GCC_Silla</t>
  </si>
  <si>
    <t>UAE</t>
  </si>
  <si>
    <t>OMA</t>
  </si>
  <si>
    <t>KSA</t>
  </si>
  <si>
    <t>arbitrary</t>
  </si>
  <si>
    <t>estimated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</si>
</sst>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_(* #,##0.00_);_(* \(#,##0.00\);_(* &quot;-&quot;??_);_(@_)"/>
    <numFmt numFmtId="166" formatCode="0.000000"/>
    <numFmt numFmtId="167" formatCode="0.0"/>
    <numFmt numFmtId="168" formatCode="0.0000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sz val="11"/>
      <color indexed="4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48"/>
      <name val="Calibri"/>
      <family val="2"/>
      <scheme val="minor"/>
    </font>
    <font>
      <sz val="12"/>
      <name val="Cambria"/>
      <family val="1"/>
    </font>
  </fonts>
  <fills count="29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medium">
        <color auto="1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7">
    <xf numFmtId="0" fontId="0" fillId="0" borderId="0"/>
    <xf numFmtId="165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1" fillId="0" borderId="0"/>
    <xf numFmtId="0" fontId="1" fillId="0" borderId="0"/>
    <xf numFmtId="4" fontId="5" fillId="2" borderId="1" applyNumberFormat="0" applyProtection="0">
      <alignment vertical="center"/>
    </xf>
    <xf numFmtId="4" fontId="6" fillId="3" borderId="1" applyNumberFormat="0" applyProtection="0">
      <alignment vertical="center"/>
    </xf>
    <xf numFmtId="4" fontId="5" fillId="3" borderId="1" applyNumberFormat="0" applyProtection="0">
      <alignment horizontal="left" vertical="center" indent="1"/>
    </xf>
    <xf numFmtId="0" fontId="5" fillId="3" borderId="1" applyNumberFormat="0" applyProtection="0">
      <alignment horizontal="left" vertical="top" indent="1"/>
    </xf>
    <xf numFmtId="4" fontId="5" fillId="4" borderId="0" applyNumberFormat="0" applyProtection="0">
      <alignment horizontal="left" vertical="center" indent="1"/>
    </xf>
    <xf numFmtId="4" fontId="7" fillId="5" borderId="1" applyNumberFormat="0" applyProtection="0">
      <alignment horizontal="right" vertical="center"/>
    </xf>
    <xf numFmtId="4" fontId="7" fillId="6" borderId="1" applyNumberFormat="0" applyProtection="0">
      <alignment horizontal="right" vertical="center"/>
    </xf>
    <xf numFmtId="4" fontId="7" fillId="7" borderId="1" applyNumberFormat="0" applyProtection="0">
      <alignment horizontal="right" vertical="center"/>
    </xf>
    <xf numFmtId="4" fontId="7" fillId="8" borderId="1" applyNumberFormat="0" applyProtection="0">
      <alignment horizontal="right" vertical="center"/>
    </xf>
    <xf numFmtId="4" fontId="7" fillId="9" borderId="1" applyNumberFormat="0" applyProtection="0">
      <alignment horizontal="right" vertical="center"/>
    </xf>
    <xf numFmtId="4" fontId="7" fillId="10" borderId="1" applyNumberFormat="0" applyProtection="0">
      <alignment horizontal="right" vertical="center"/>
    </xf>
    <xf numFmtId="4" fontId="7" fillId="11" borderId="1" applyNumberFormat="0" applyProtection="0">
      <alignment horizontal="right" vertical="center"/>
    </xf>
    <xf numFmtId="4" fontId="7" fillId="12" borderId="1" applyNumberFormat="0" applyProtection="0">
      <alignment horizontal="right" vertical="center"/>
    </xf>
    <xf numFmtId="4" fontId="7" fillId="13" borderId="1" applyNumberFormat="0" applyProtection="0">
      <alignment horizontal="right" vertical="center"/>
    </xf>
    <xf numFmtId="4" fontId="5" fillId="14" borderId="2" applyNumberFormat="0" applyProtection="0">
      <alignment horizontal="left" vertical="center" indent="1"/>
    </xf>
    <xf numFmtId="4" fontId="7" fillId="15" borderId="0" applyNumberFormat="0" applyProtection="0">
      <alignment horizontal="left" vertical="center" indent="1"/>
    </xf>
    <xf numFmtId="4" fontId="8" fillId="16" borderId="0" applyNumberFormat="0" applyProtection="0">
      <alignment horizontal="left" vertical="center" indent="1"/>
    </xf>
    <xf numFmtId="4" fontId="7" fillId="17" borderId="1" applyNumberFormat="0" applyProtection="0">
      <alignment horizontal="right" vertical="center"/>
    </xf>
    <xf numFmtId="4" fontId="7" fillId="15" borderId="0" applyNumberFormat="0" applyProtection="0">
      <alignment horizontal="left" vertical="center" indent="1"/>
    </xf>
    <xf numFmtId="4" fontId="7" fillId="4" borderId="0" applyNumberFormat="0" applyProtection="0">
      <alignment horizontal="left" vertical="center" indent="1"/>
    </xf>
    <xf numFmtId="0" fontId="4" fillId="16" borderId="1" applyNumberFormat="0" applyProtection="0">
      <alignment horizontal="left" vertical="center" indent="1"/>
    </xf>
    <xf numFmtId="0" fontId="4" fillId="16" borderId="1" applyNumberFormat="0" applyProtection="0">
      <alignment horizontal="left" vertical="top" indent="1"/>
    </xf>
    <xf numFmtId="0" fontId="4" fillId="4" borderId="1" applyNumberFormat="0" applyProtection="0">
      <alignment horizontal="left" vertical="center" indent="1"/>
    </xf>
    <xf numFmtId="0" fontId="4" fillId="4" borderId="1" applyNumberFormat="0" applyProtection="0">
      <alignment horizontal="left" vertical="top" indent="1"/>
    </xf>
    <xf numFmtId="0" fontId="4" fillId="18" borderId="1" applyNumberFormat="0" applyProtection="0">
      <alignment horizontal="left" vertical="center" indent="1"/>
    </xf>
    <xf numFmtId="0" fontId="4" fillId="18" borderId="1" applyNumberFormat="0" applyProtection="0">
      <alignment horizontal="left" vertical="top" indent="1"/>
    </xf>
    <xf numFmtId="0" fontId="4" fillId="19" borderId="1" applyNumberFormat="0" applyProtection="0">
      <alignment horizontal="left" vertical="center" indent="1"/>
    </xf>
    <xf numFmtId="0" fontId="4" fillId="19" borderId="1" applyNumberFormat="0" applyProtection="0">
      <alignment horizontal="left" vertical="top" indent="1"/>
    </xf>
    <xf numFmtId="4" fontId="7" fillId="20" borderId="1" applyNumberFormat="0" applyProtection="0">
      <alignment vertical="center"/>
    </xf>
    <xf numFmtId="4" fontId="9" fillId="20" borderId="1" applyNumberFormat="0" applyProtection="0">
      <alignment vertical="center"/>
    </xf>
    <xf numFmtId="4" fontId="7" fillId="20" borderId="1" applyNumberFormat="0" applyProtection="0">
      <alignment horizontal="left" vertical="center" indent="1"/>
    </xf>
    <xf numFmtId="0" fontId="7" fillId="20" borderId="1" applyNumberFormat="0" applyProtection="0">
      <alignment horizontal="left" vertical="top" indent="1"/>
    </xf>
    <xf numFmtId="4" fontId="7" fillId="15" borderId="1" applyNumberFormat="0" applyProtection="0">
      <alignment horizontal="right" vertical="center"/>
    </xf>
    <xf numFmtId="4" fontId="9" fillId="15" borderId="1" applyNumberFormat="0" applyProtection="0">
      <alignment horizontal="right" vertical="center"/>
    </xf>
    <xf numFmtId="4" fontId="7" fillId="17" borderId="1" applyNumberFormat="0" applyProtection="0">
      <alignment horizontal="left" vertical="center" indent="1"/>
    </xf>
    <xf numFmtId="0" fontId="7" fillId="4" borderId="1" applyNumberFormat="0" applyProtection="0">
      <alignment horizontal="left" vertical="top" indent="1"/>
    </xf>
    <xf numFmtId="4" fontId="10" fillId="21" borderId="0" applyNumberFormat="0" applyProtection="0">
      <alignment horizontal="left" vertical="center" indent="1"/>
    </xf>
    <xf numFmtId="4" fontId="11" fillId="15" borderId="1" applyNumberFormat="0" applyProtection="0">
      <alignment horizontal="right" vertical="center"/>
    </xf>
  </cellStyleXfs>
  <cellXfs count="48">
    <xf numFmtId="0" fontId="0" fillId="0" borderId="0" xfId="0"/>
    <xf numFmtId="0" fontId="3" fillId="0" borderId="0" xfId="0" applyFont="1" applyFill="1" applyBorder="1" applyAlignment="1">
      <alignment horizontal="center"/>
    </xf>
    <xf numFmtId="0" fontId="3" fillId="22" borderId="0" xfId="0" applyFont="1" applyFill="1" applyBorder="1"/>
    <xf numFmtId="0" fontId="13" fillId="0" borderId="0" xfId="0" applyFont="1" applyFill="1" applyBorder="1" applyAlignment="1">
      <alignment horizontal="center"/>
    </xf>
    <xf numFmtId="0" fontId="3" fillId="22" borderId="0" xfId="0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/>
    <xf numFmtId="0" fontId="3" fillId="22" borderId="0" xfId="0" applyFont="1" applyFill="1" applyBorder="1" applyAlignment="1">
      <alignment horizontal="right"/>
    </xf>
    <xf numFmtId="1" fontId="3" fillId="22" borderId="0" xfId="0" applyNumberFormat="1" applyFont="1" applyFill="1" applyBorder="1"/>
    <xf numFmtId="166" fontId="3" fillId="22" borderId="0" xfId="0" applyNumberFormat="1" applyFont="1" applyFill="1" applyBorder="1"/>
    <xf numFmtId="2" fontId="3" fillId="22" borderId="0" xfId="0" applyNumberFormat="1" applyFont="1" applyFill="1" applyBorder="1"/>
    <xf numFmtId="167" fontId="3" fillId="22" borderId="0" xfId="0" applyNumberFormat="1" applyFont="1" applyFill="1" applyBorder="1"/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15" fillId="0" borderId="5" xfId="0" applyFont="1" applyBorder="1" applyAlignment="1">
      <alignment vertical="center"/>
    </xf>
    <xf numFmtId="0" fontId="0" fillId="0" borderId="6" xfId="0" applyBorder="1"/>
    <xf numFmtId="0" fontId="15" fillId="23" borderId="7" xfId="0" applyFont="1" applyFill="1" applyBorder="1" applyAlignment="1">
      <alignment vertical="top"/>
    </xf>
    <xf numFmtId="0" fontId="15" fillId="23" borderId="8" xfId="0" applyFont="1" applyFill="1" applyBorder="1" applyAlignment="1">
      <alignment vertical="top"/>
    </xf>
    <xf numFmtId="0" fontId="15" fillId="23" borderId="8" xfId="0" applyFont="1" applyFill="1" applyBorder="1" applyAlignment="1">
      <alignment horizontal="right" vertical="center"/>
    </xf>
    <xf numFmtId="0" fontId="15" fillId="23" borderId="9" xfId="0" applyFont="1" applyFill="1" applyBorder="1" applyAlignment="1">
      <alignment horizontal="right" vertical="center"/>
    </xf>
    <xf numFmtId="0" fontId="0" fillId="24" borderId="6" xfId="0" applyFill="1" applyBorder="1"/>
    <xf numFmtId="0" fontId="15" fillId="24" borderId="7" xfId="0" applyFont="1" applyFill="1" applyBorder="1" applyAlignment="1">
      <alignment vertical="top"/>
    </xf>
    <xf numFmtId="0" fontId="15" fillId="24" borderId="8" xfId="0" applyFont="1" applyFill="1" applyBorder="1" applyAlignment="1">
      <alignment vertical="top"/>
    </xf>
    <xf numFmtId="0" fontId="15" fillId="24" borderId="8" xfId="0" applyFont="1" applyFill="1" applyBorder="1" applyAlignment="1">
      <alignment horizontal="right" vertical="center"/>
    </xf>
    <xf numFmtId="0" fontId="0" fillId="25" borderId="6" xfId="0" applyFill="1" applyBorder="1"/>
    <xf numFmtId="1" fontId="0" fillId="0" borderId="0" xfId="0" applyNumberFormat="1"/>
    <xf numFmtId="0" fontId="3" fillId="0" borderId="6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0" fillId="26" borderId="6" xfId="0" applyFill="1" applyBorder="1"/>
    <xf numFmtId="0" fontId="3" fillId="22" borderId="6" xfId="0" applyFont="1" applyFill="1" applyBorder="1" applyAlignment="1">
      <alignment horizontal="right"/>
    </xf>
    <xf numFmtId="1" fontId="3" fillId="22" borderId="6" xfId="0" applyNumberFormat="1" applyFont="1" applyFill="1" applyBorder="1"/>
    <xf numFmtId="1" fontId="3" fillId="27" borderId="6" xfId="0" applyNumberFormat="1" applyFont="1" applyFill="1" applyBorder="1"/>
    <xf numFmtId="168" fontId="3" fillId="27" borderId="6" xfId="0" applyNumberFormat="1" applyFont="1" applyFill="1" applyBorder="1"/>
    <xf numFmtId="2" fontId="3" fillId="27" borderId="6" xfId="0" applyNumberFormat="1" applyFont="1" applyFill="1" applyBorder="1"/>
    <xf numFmtId="0" fontId="3" fillId="22" borderId="6" xfId="0" applyFont="1" applyFill="1" applyBorder="1" applyAlignment="1">
      <alignment horizontal="left"/>
    </xf>
    <xf numFmtId="0" fontId="15" fillId="24" borderId="10" xfId="0" applyFont="1" applyFill="1" applyBorder="1" applyAlignment="1">
      <alignment vertical="top"/>
    </xf>
    <xf numFmtId="0" fontId="15" fillId="24" borderId="11" xfId="0" applyFont="1" applyFill="1" applyBorder="1" applyAlignment="1">
      <alignment vertical="top"/>
    </xf>
    <xf numFmtId="0" fontId="15" fillId="24" borderId="11" xfId="0" applyFont="1" applyFill="1" applyBorder="1" applyAlignment="1">
      <alignment horizontal="right" vertical="center"/>
    </xf>
    <xf numFmtId="0" fontId="15" fillId="23" borderId="11" xfId="0" applyFont="1" applyFill="1" applyBorder="1" applyAlignment="1">
      <alignment horizontal="right" vertical="center"/>
    </xf>
    <xf numFmtId="0" fontId="15" fillId="23" borderId="12" xfId="0" applyFont="1" applyFill="1" applyBorder="1" applyAlignment="1">
      <alignment horizontal="right" vertical="center"/>
    </xf>
    <xf numFmtId="0" fontId="0" fillId="24" borderId="0" xfId="0" applyFill="1"/>
    <xf numFmtId="0" fontId="0" fillId="23" borderId="0" xfId="0" applyFill="1"/>
    <xf numFmtId="1" fontId="3" fillId="24" borderId="0" xfId="0" applyNumberFormat="1" applyFont="1" applyFill="1" applyBorder="1"/>
    <xf numFmtId="1" fontId="3" fillId="28" borderId="0" xfId="0" applyNumberFormat="1" applyFont="1" applyFill="1" applyBorder="1"/>
    <xf numFmtId="166" fontId="3" fillId="28" borderId="0" xfId="0" applyNumberFormat="1" applyFont="1" applyFill="1" applyBorder="1"/>
    <xf numFmtId="0" fontId="14" fillId="0" borderId="0" xfId="0" applyFont="1" applyFill="1" applyBorder="1" applyAlignment="1">
      <alignment horizontal="center"/>
    </xf>
    <xf numFmtId="166" fontId="3" fillId="24" borderId="0" xfId="0" applyNumberFormat="1" applyFont="1" applyFill="1" applyBorder="1"/>
    <xf numFmtId="1" fontId="3" fillId="22" borderId="6" xfId="0" applyNumberFormat="1" applyFont="1" applyFill="1" applyBorder="1" applyAlignment="1">
      <alignment horizontal="center"/>
    </xf>
  </cellXfs>
  <cellStyles count="47">
    <cellStyle name="Comma 2" xfId="1"/>
    <cellStyle name="Normal" xfId="0" builtinId="0"/>
    <cellStyle name="Normal 11" xfId="2"/>
    <cellStyle name="Normal 12" xfId="3"/>
    <cellStyle name="Normal 2" xfId="4"/>
    <cellStyle name="Normal 3" xfId="5"/>
    <cellStyle name="Normal 3 2" xfId="6"/>
    <cellStyle name="Normal 4" xfId="7"/>
    <cellStyle name="Normal 5" xfId="8"/>
    <cellStyle name="SAPBEXaggData" xfId="9"/>
    <cellStyle name="SAPBEXaggDataEmph" xfId="10"/>
    <cellStyle name="SAPBEXaggItem" xfId="11"/>
    <cellStyle name="SAPBEXaggItemX" xfId="12"/>
    <cellStyle name="SAPBEXchaText" xfId="13"/>
    <cellStyle name="SAPBEXexcBad7" xfId="14"/>
    <cellStyle name="SAPBEXexcBad8" xfId="15"/>
    <cellStyle name="SAPBEXexcBad9" xfId="16"/>
    <cellStyle name="SAPBEXexcCritical4" xfId="17"/>
    <cellStyle name="SAPBEXexcCritical5" xfId="18"/>
    <cellStyle name="SAPBEXexcCritical6" xfId="19"/>
    <cellStyle name="SAPBEXexcGood1" xfId="20"/>
    <cellStyle name="SAPBEXexcGood2" xfId="21"/>
    <cellStyle name="SAPBEXexcGood3" xfId="22"/>
    <cellStyle name="SAPBEXfilterDrill" xfId="23"/>
    <cellStyle name="SAPBEXfilterItem" xfId="24"/>
    <cellStyle name="SAPBEXfilterText" xfId="25"/>
    <cellStyle name="SAPBEXformats" xfId="26"/>
    <cellStyle name="SAPBEXheaderItem" xfId="27"/>
    <cellStyle name="SAPBEXheaderText" xfId="28"/>
    <cellStyle name="SAPBEXHLevel0" xfId="29"/>
    <cellStyle name="SAPBEXHLevel0X" xfId="30"/>
    <cellStyle name="SAPBEXHLevel1" xfId="31"/>
    <cellStyle name="SAPBEXHLevel1X" xfId="32"/>
    <cellStyle name="SAPBEXHLevel2" xfId="33"/>
    <cellStyle name="SAPBEXHLevel2X" xfId="34"/>
    <cellStyle name="SAPBEXHLevel3" xfId="35"/>
    <cellStyle name="SAPBEXHLevel3X" xfId="36"/>
    <cellStyle name="SAPBEXresData" xfId="37"/>
    <cellStyle name="SAPBEXresDataEmph" xfId="38"/>
    <cellStyle name="SAPBEXresItem" xfId="39"/>
    <cellStyle name="SAPBEXresItemX" xfId="40"/>
    <cellStyle name="SAPBEXstdData" xfId="41"/>
    <cellStyle name="SAPBEXstdDataEmph" xfId="42"/>
    <cellStyle name="SAPBEXstdItem" xfId="43"/>
    <cellStyle name="SAPBEXstdItemX" xfId="44"/>
    <cellStyle name="SAPBEXtitle" xfId="45"/>
    <cellStyle name="SAPBEXundefined" xfId="4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1</xdr:row>
      <xdr:rowOff>25400</xdr:rowOff>
    </xdr:from>
    <xdr:to>
      <xdr:col>9</xdr:col>
      <xdr:colOff>0</xdr:colOff>
      <xdr:row>25</xdr:row>
      <xdr:rowOff>88900</xdr:rowOff>
    </xdr:to>
    <xdr:sp macro="" textlink="">
      <xdr:nvSpPr>
        <xdr:cNvPr id="3" name="TextBox 2"/>
        <xdr:cNvSpPr txBox="1"/>
      </xdr:nvSpPr>
      <xdr:spPr>
        <a:xfrm>
          <a:off x="330200" y="215900"/>
          <a:ext cx="7099300" cy="4635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Edit Log:</a:t>
          </a:r>
        </a:p>
        <a:p>
          <a:endParaRPr lang="en-US" sz="1100" baseline="0"/>
        </a:p>
        <a:p>
          <a:r>
            <a:rPr lang="en-US" sz="1100" baseline="0"/>
            <a:t>10 May 2017 - Abdullah:</a:t>
          </a:r>
        </a:p>
        <a:p>
          <a:r>
            <a:rPr lang="en-US" sz="1100" baseline="0"/>
            <a:t>- Adding network data</a:t>
          </a:r>
        </a:p>
        <a:p>
          <a:endParaRPr lang="en-US" sz="1100" baseline="0"/>
        </a:p>
        <a:p>
          <a:r>
            <a:rPr lang="en-US" sz="1100" baseline="0"/>
            <a:t>Todo:</a:t>
          </a:r>
        </a:p>
        <a:p>
          <a:r>
            <a:rPr lang="en-US" sz="1100" baseline="0"/>
            <a:t>- length between Silla and S3PS (UAE) needs to be verified</a:t>
          </a:r>
          <a:endParaRPr lang="en-US" sz="1100"/>
        </a:p>
        <a:p>
          <a:endParaRPr lang="en-US" sz="1100"/>
        </a:p>
        <a:p>
          <a:r>
            <a:rPr lang="en-US" sz="1100"/>
            <a:t>Source:</a:t>
          </a:r>
        </a:p>
        <a:p>
          <a:r>
            <a:rPr lang="en-US" sz="1100"/>
            <a:t> GCCIA dataset</a:t>
          </a:r>
        </a:p>
        <a:p>
          <a:endParaRPr lang="en-US" sz="1100"/>
        </a:p>
        <a:p>
          <a:endParaRPr lang="en-US" sz="1100"/>
        </a:p>
        <a:p>
          <a:r>
            <a:rPr lang="en-US" sz="1100"/>
            <a:t>Comment</a:t>
          </a:r>
          <a:r>
            <a:rPr lang="en-US" sz="1100" baseline="0"/>
            <a:t> (Alix):</a:t>
          </a:r>
        </a:p>
        <a:p>
          <a:endParaRPr lang="en-US" sz="1100" baseline="0"/>
        </a:p>
        <a:p>
          <a:r>
            <a:rPr lang="en-US" sz="1100" baseline="0"/>
            <a:t>Why are you ignoring the Doha - Salwa lines?</a:t>
          </a:r>
          <a:endParaRPr lang="ar-SA" sz="1100" baseline="0"/>
        </a:p>
        <a:p>
          <a:r>
            <a:rPr lang="ar-SA" sz="1100" baseline="0"/>
            <a:t>--</a:t>
          </a:r>
          <a:r>
            <a:rPr lang="en-GB" sz="1100" baseline="0"/>
            <a:t> according to the received data  the link has been De-energized and diverted to SALWA-LZSGCC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AMD-SMD%20FILES/SUBSTATION%20QUARTERLY%20DATA/South-SS%20&amp;%20TL%20Data%20Cards%20(%20as%20of%20Jul-201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bdullahOmar/Dropbox%20(MIT)/TEPES%20-%20GCC/TEPES_GGC_Case_two_day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es"/>
      <sheetName val="SVC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Indices"/>
      <sheetName val="Nodes"/>
      <sheetName val="Parameters"/>
      <sheetName val="DemandDuration"/>
      <sheetName val="Chart1"/>
      <sheetName val="Generation"/>
      <sheetName val="Inflows"/>
      <sheetName val="Network"/>
      <sheetName val="CableData"/>
      <sheetName val="PSTData"/>
      <sheetName val="SummaryIntraNd"/>
      <sheetName val="SummaryIntraAr"/>
      <sheetName val="SummaryIntraRg"/>
      <sheetName val="SummaryCc"/>
      <sheetName val="SummaryCo"/>
      <sheetName val="SummaryInterZn"/>
      <sheetName val="SummaryInterAr"/>
      <sheetName val="SummaryInterRg"/>
      <sheetName val="TechCapacity"/>
      <sheetName val="TechOutput"/>
      <sheetName val="Chart2"/>
      <sheetName val="TechOutputZn"/>
      <sheetName val="TechOutputAr"/>
      <sheetName val="TechOutputRg"/>
      <sheetName val="TechEnergy"/>
      <sheetName val="Chart3"/>
      <sheetName val="TechEnergyZn"/>
      <sheetName val="TechEnergyAr"/>
      <sheetName val="TechEnergyRg"/>
      <sheetName val="UC"/>
      <sheetName val="Chart4"/>
      <sheetName val="UnitOutput"/>
      <sheetName val="UnitEnergy"/>
      <sheetName val="WtrReserve"/>
      <sheetName val="WtrValue"/>
      <sheetName val="Chart5"/>
      <sheetName val="FlowCc"/>
      <sheetName val="FlowZn"/>
      <sheetName val="FlowAr"/>
      <sheetName val="FlowRg"/>
      <sheetName val="FlowR"/>
      <sheetName val="FlowZnDef"/>
      <sheetName val="FlowZnExc"/>
      <sheetName val="FlowArDef"/>
      <sheetName val="FlowArExc"/>
      <sheetName val="Angle"/>
      <sheetName val="SRMC"/>
      <sheetName val="Chart6"/>
      <sheetName val="TLF"/>
      <sheetName val="YBUS1"/>
      <sheetName val="PTDF"/>
      <sheetName val="InstalCapIter"/>
      <sheetName val="MarginalSaving"/>
      <sheetName val="CostToGo"/>
      <sheetName val="Control"/>
    </sheetNames>
    <sheetDataSet>
      <sheetData sheetId="0"/>
      <sheetData sheetId="1"/>
      <sheetData sheetId="2">
        <row r="7">
          <cell r="C7" t="str">
            <v>BAH</v>
          </cell>
          <cell r="D7">
            <v>400</v>
          </cell>
          <cell r="E7">
            <v>25.354500000000002</v>
          </cell>
          <cell r="F7">
            <v>51.183900000000001</v>
          </cell>
        </row>
        <row r="8">
          <cell r="C8" t="str">
            <v>KSA</v>
          </cell>
          <cell r="D8">
            <v>400</v>
          </cell>
          <cell r="E8">
            <v>25.354500000000002</v>
          </cell>
          <cell r="F8">
            <v>51.183900000000001</v>
          </cell>
        </row>
        <row r="9">
          <cell r="C9" t="str">
            <v>KUW</v>
          </cell>
          <cell r="D9">
            <v>400</v>
          </cell>
          <cell r="E9">
            <v>25.354500000000002</v>
          </cell>
          <cell r="F9">
            <v>51.183900000000001</v>
          </cell>
        </row>
        <row r="10">
          <cell r="C10" t="str">
            <v>QAT</v>
          </cell>
          <cell r="D10">
            <v>220</v>
          </cell>
          <cell r="E10">
            <v>25.354500000000002</v>
          </cell>
          <cell r="F10">
            <v>51.183900000000001</v>
          </cell>
        </row>
        <row r="11">
          <cell r="C11" t="str">
            <v>OMA</v>
          </cell>
          <cell r="D11">
            <v>400</v>
          </cell>
          <cell r="E11">
            <v>25.354500000000002</v>
          </cell>
          <cell r="F11">
            <v>51.183900000000001</v>
          </cell>
        </row>
        <row r="12">
          <cell r="C12" t="str">
            <v>UAE</v>
          </cell>
          <cell r="D12">
            <v>400</v>
          </cell>
          <cell r="E12">
            <v>25.354500000000002</v>
          </cell>
          <cell r="F12">
            <v>51.183900000000001</v>
          </cell>
        </row>
        <row r="13">
          <cell r="C13" t="str">
            <v>GCC_Ghunan</v>
          </cell>
          <cell r="D13">
            <v>400</v>
          </cell>
          <cell r="E13">
            <v>25.354500000000002</v>
          </cell>
          <cell r="F13">
            <v>51.183900000000001</v>
          </cell>
        </row>
        <row r="14">
          <cell r="C14" t="str">
            <v>GCC_Salwa</v>
          </cell>
          <cell r="D14">
            <v>400</v>
          </cell>
          <cell r="E14">
            <v>25.354500000000002</v>
          </cell>
          <cell r="F14">
            <v>51.183900000000001</v>
          </cell>
        </row>
        <row r="15">
          <cell r="C15" t="str">
            <v>GCC_Alfadhili</v>
          </cell>
          <cell r="D15">
            <v>400</v>
          </cell>
          <cell r="E15">
            <v>25.354500000000002</v>
          </cell>
          <cell r="F15">
            <v>51.183900000000001</v>
          </cell>
        </row>
        <row r="16">
          <cell r="C16" t="str">
            <v>GCC_Qurayyah</v>
          </cell>
          <cell r="D16">
            <v>400</v>
          </cell>
          <cell r="E16">
            <v>25.354500000000002</v>
          </cell>
          <cell r="F16">
            <v>51.183900000000001</v>
          </cell>
        </row>
        <row r="17">
          <cell r="C17" t="str">
            <v>GCC_Silla</v>
          </cell>
          <cell r="D17">
            <v>400</v>
          </cell>
          <cell r="E17">
            <v>25.354500000000002</v>
          </cell>
          <cell r="F17">
            <v>51.183900000000001</v>
          </cell>
        </row>
        <row r="18">
          <cell r="C18">
            <v>0</v>
          </cell>
          <cell r="D18">
            <v>0</v>
          </cell>
          <cell r="E18">
            <v>0</v>
          </cell>
          <cell r="F18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AC59"/>
  <sheetViews>
    <sheetView tabSelected="1" workbookViewId="0">
      <selection activeCell="I11" sqref="I11"/>
    </sheetView>
  </sheetViews>
  <sheetFormatPr baseColWidth="10" defaultColWidth="8.83203125" defaultRowHeight="15" x14ac:dyDescent="0.2"/>
  <cols>
    <col min="7" max="7" width="12.6640625" customWidth="1"/>
    <col min="20" max="20" width="11.5" customWidth="1"/>
    <col min="21" max="21" width="12.5" customWidth="1"/>
  </cols>
  <sheetData>
    <row r="1" spans="2:18" x14ac:dyDescent="0.2">
      <c r="K1" t="s">
        <v>28</v>
      </c>
      <c r="L1" t="s">
        <v>29</v>
      </c>
    </row>
    <row r="2" spans="2:18" ht="17" thickBot="1" x14ac:dyDescent="0.25">
      <c r="B2" s="12" t="s">
        <v>30</v>
      </c>
      <c r="C2" s="13" t="s">
        <v>31</v>
      </c>
      <c r="D2" s="13" t="s">
        <v>32</v>
      </c>
      <c r="E2" s="13" t="s">
        <v>33</v>
      </c>
      <c r="F2" s="13" t="s">
        <v>34</v>
      </c>
      <c r="G2" s="14" t="s">
        <v>35</v>
      </c>
      <c r="J2" s="15" t="s">
        <v>36</v>
      </c>
      <c r="K2" s="15">
        <v>1235</v>
      </c>
      <c r="L2" s="15">
        <v>1235</v>
      </c>
      <c r="N2">
        <f t="shared" ref="N2:O10" si="0">K2/2</f>
        <v>617.5</v>
      </c>
      <c r="O2">
        <f t="shared" si="0"/>
        <v>617.5</v>
      </c>
    </row>
    <row r="3" spans="2:18" ht="17" thickBot="1" x14ac:dyDescent="0.25">
      <c r="B3" s="16" t="s">
        <v>37</v>
      </c>
      <c r="C3" s="17" t="s">
        <v>38</v>
      </c>
      <c r="D3" s="18">
        <v>0</v>
      </c>
      <c r="E3" s="18">
        <v>9.9999999999999995E-7</v>
      </c>
      <c r="F3" s="18">
        <v>0</v>
      </c>
      <c r="G3" s="19">
        <v>9999</v>
      </c>
      <c r="J3" s="15" t="s">
        <v>39</v>
      </c>
      <c r="K3" s="20">
        <v>1900</v>
      </c>
      <c r="L3" s="15">
        <v>1550</v>
      </c>
      <c r="N3">
        <f t="shared" si="0"/>
        <v>950</v>
      </c>
      <c r="O3">
        <f t="shared" si="0"/>
        <v>775</v>
      </c>
    </row>
    <row r="4" spans="2:18" ht="17" thickBot="1" x14ac:dyDescent="0.25">
      <c r="B4" s="21" t="s">
        <v>37</v>
      </c>
      <c r="C4" s="22" t="s">
        <v>40</v>
      </c>
      <c r="D4" s="23">
        <v>4.3420000000000004E-3</v>
      </c>
      <c r="E4" s="23">
        <v>4.9036000000000003E-2</v>
      </c>
      <c r="F4" s="18">
        <v>1.99918</v>
      </c>
      <c r="G4" s="19">
        <v>1900</v>
      </c>
      <c r="J4" s="15" t="s">
        <v>41</v>
      </c>
      <c r="K4" s="20">
        <v>1799.9999999999998</v>
      </c>
      <c r="L4" s="15">
        <v>1799.9999999999998</v>
      </c>
      <c r="N4">
        <f t="shared" si="0"/>
        <v>899.99999999999989</v>
      </c>
      <c r="O4">
        <f t="shared" si="0"/>
        <v>899.99999999999989</v>
      </c>
    </row>
    <row r="5" spans="2:18" ht="17" thickBot="1" x14ac:dyDescent="0.25">
      <c r="B5" s="21" t="s">
        <v>38</v>
      </c>
      <c r="C5" s="22" t="s">
        <v>42</v>
      </c>
      <c r="D5" s="23">
        <v>4.3420000000000004E-3</v>
      </c>
      <c r="E5" s="23">
        <v>4.9036000000000003E-2</v>
      </c>
      <c r="F5" s="18">
        <v>1.99918</v>
      </c>
      <c r="G5" s="19">
        <v>1900</v>
      </c>
      <c r="J5" s="15" t="s">
        <v>43</v>
      </c>
      <c r="K5" s="20">
        <v>1600</v>
      </c>
      <c r="L5" s="15">
        <v>1500</v>
      </c>
      <c r="N5">
        <f t="shared" si="0"/>
        <v>800</v>
      </c>
      <c r="O5">
        <f t="shared" si="0"/>
        <v>750</v>
      </c>
    </row>
    <row r="6" spans="2:18" ht="17" thickBot="1" x14ac:dyDescent="0.25">
      <c r="B6" s="16" t="s">
        <v>40</v>
      </c>
      <c r="C6" s="17" t="s">
        <v>42</v>
      </c>
      <c r="D6" s="18">
        <v>0</v>
      </c>
      <c r="E6" s="18">
        <v>9.9999999999999995E-7</v>
      </c>
      <c r="F6" s="18">
        <v>0</v>
      </c>
      <c r="G6" s="19">
        <v>9999</v>
      </c>
      <c r="J6" s="15" t="s">
        <v>44</v>
      </c>
      <c r="K6" s="20">
        <v>1600</v>
      </c>
      <c r="L6" s="15">
        <v>1500</v>
      </c>
      <c r="N6">
        <f t="shared" si="0"/>
        <v>800</v>
      </c>
      <c r="O6">
        <f t="shared" si="0"/>
        <v>750</v>
      </c>
    </row>
    <row r="7" spans="2:18" ht="17" thickBot="1" x14ac:dyDescent="0.25">
      <c r="B7" s="21" t="s">
        <v>40</v>
      </c>
      <c r="C7" s="22" t="s">
        <v>45</v>
      </c>
      <c r="D7" s="23">
        <v>1.6999999999999999E-3</v>
      </c>
      <c r="E7" s="23">
        <v>1.8939999999999999E-2</v>
      </c>
      <c r="F7" s="18">
        <v>0.78639999999999999</v>
      </c>
      <c r="G7" s="19">
        <v>1900</v>
      </c>
      <c r="J7" s="15" t="s">
        <v>46</v>
      </c>
      <c r="K7" s="15">
        <v>997.5</v>
      </c>
      <c r="L7" s="15">
        <v>997.5</v>
      </c>
      <c r="N7">
        <f t="shared" si="0"/>
        <v>498.75</v>
      </c>
      <c r="O7">
        <f t="shared" si="0"/>
        <v>498.75</v>
      </c>
    </row>
    <row r="8" spans="2:18" ht="17" thickBot="1" x14ac:dyDescent="0.25">
      <c r="B8" s="21" t="s">
        <v>42</v>
      </c>
      <c r="C8" s="22" t="s">
        <v>47</v>
      </c>
      <c r="D8" s="23">
        <v>1.6999999999999999E-3</v>
      </c>
      <c r="E8" s="23">
        <v>1.8939999999999999E-2</v>
      </c>
      <c r="F8" s="18">
        <v>0.78639999999999999</v>
      </c>
      <c r="G8" s="19">
        <v>1900</v>
      </c>
      <c r="J8" s="15" t="s">
        <v>48</v>
      </c>
      <c r="K8" s="20">
        <v>1358.5</v>
      </c>
      <c r="L8" s="15">
        <v>1358.5</v>
      </c>
      <c r="N8">
        <f t="shared" si="0"/>
        <v>679.25</v>
      </c>
      <c r="O8">
        <f t="shared" si="0"/>
        <v>679.25</v>
      </c>
    </row>
    <row r="9" spans="2:18" ht="17" thickBot="1" x14ac:dyDescent="0.25">
      <c r="B9" s="16" t="s">
        <v>42</v>
      </c>
      <c r="C9" s="17" t="s">
        <v>40</v>
      </c>
      <c r="D9" s="18">
        <v>0</v>
      </c>
      <c r="E9" s="18">
        <v>1E-4</v>
      </c>
      <c r="F9" s="18">
        <v>0</v>
      </c>
      <c r="G9" s="19">
        <v>9999</v>
      </c>
      <c r="J9" s="15" t="s">
        <v>49</v>
      </c>
      <c r="K9" s="15">
        <v>1500</v>
      </c>
      <c r="L9" s="20">
        <v>1600</v>
      </c>
      <c r="N9">
        <f t="shared" si="0"/>
        <v>750</v>
      </c>
      <c r="O9">
        <f t="shared" si="0"/>
        <v>800</v>
      </c>
    </row>
    <row r="10" spans="2:18" ht="17" thickBot="1" x14ac:dyDescent="0.25">
      <c r="B10" s="16" t="s">
        <v>50</v>
      </c>
      <c r="C10" s="17" t="s">
        <v>47</v>
      </c>
      <c r="D10" s="18">
        <v>0</v>
      </c>
      <c r="E10" s="18">
        <v>9.9999999999999995E-7</v>
      </c>
      <c r="F10" s="18">
        <v>0</v>
      </c>
      <c r="G10" s="19">
        <v>9999</v>
      </c>
      <c r="J10" s="15" t="s">
        <v>51</v>
      </c>
      <c r="K10" s="15">
        <v>1500</v>
      </c>
      <c r="L10" s="15">
        <v>1600</v>
      </c>
      <c r="N10">
        <f t="shared" si="0"/>
        <v>750</v>
      </c>
      <c r="O10">
        <f t="shared" si="0"/>
        <v>800</v>
      </c>
    </row>
    <row r="11" spans="2:18" ht="17" thickBot="1" x14ac:dyDescent="0.25">
      <c r="B11" s="21" t="s">
        <v>45</v>
      </c>
      <c r="C11" s="22" t="s">
        <v>52</v>
      </c>
      <c r="D11" s="23">
        <v>5.8600000000000004E-4</v>
      </c>
      <c r="E11" s="23">
        <v>6.6140000000000001E-3</v>
      </c>
      <c r="F11" s="18">
        <v>0.26966000000000001</v>
      </c>
      <c r="G11" s="19">
        <v>1900</v>
      </c>
      <c r="J11" s="15" t="s">
        <v>53</v>
      </c>
      <c r="K11" s="24">
        <v>2450</v>
      </c>
      <c r="L11" s="20">
        <v>1550</v>
      </c>
      <c r="M11" s="25">
        <f>T52+T53</f>
        <v>1550</v>
      </c>
      <c r="N11">
        <f>K11/2</f>
        <v>1225</v>
      </c>
      <c r="O11">
        <f>L11/2</f>
        <v>775</v>
      </c>
    </row>
    <row r="12" spans="2:18" ht="17" thickBot="1" x14ac:dyDescent="0.25">
      <c r="B12" s="21" t="s">
        <v>45</v>
      </c>
      <c r="C12" s="22" t="s">
        <v>54</v>
      </c>
      <c r="D12" s="23">
        <v>3.4859999999999999E-3</v>
      </c>
      <c r="E12" s="23">
        <v>3.9366999999999999E-2</v>
      </c>
      <c r="F12" s="18">
        <v>1.6049599999999999</v>
      </c>
      <c r="G12" s="19">
        <v>1900</v>
      </c>
    </row>
    <row r="13" spans="2:18" ht="17" thickBot="1" x14ac:dyDescent="0.25">
      <c r="B13" s="21" t="s">
        <v>47</v>
      </c>
      <c r="C13" s="22" t="s">
        <v>55</v>
      </c>
      <c r="D13" s="23">
        <v>5.8600000000000004E-4</v>
      </c>
      <c r="E13" s="23">
        <v>6.6140000000000001E-3</v>
      </c>
      <c r="F13" s="18">
        <v>0.26966000000000001</v>
      </c>
      <c r="G13" s="19">
        <v>1900</v>
      </c>
    </row>
    <row r="14" spans="2:18" ht="17" thickBot="1" x14ac:dyDescent="0.25">
      <c r="B14" s="21" t="s">
        <v>47</v>
      </c>
      <c r="C14" s="22" t="s">
        <v>56</v>
      </c>
      <c r="D14" s="23">
        <v>3.4859999999999999E-3</v>
      </c>
      <c r="E14" s="23">
        <v>3.9366999999999999E-2</v>
      </c>
      <c r="F14" s="18">
        <v>1.6049599999999999</v>
      </c>
      <c r="G14" s="19">
        <v>1900</v>
      </c>
    </row>
    <row r="15" spans="2:18" ht="17" thickBot="1" x14ac:dyDescent="0.25">
      <c r="B15" s="21" t="s">
        <v>55</v>
      </c>
      <c r="C15" s="22" t="s">
        <v>57</v>
      </c>
      <c r="D15" s="23">
        <v>5.1999999999999995E-4</v>
      </c>
      <c r="E15" s="23">
        <v>8.1880000000000008E-3</v>
      </c>
      <c r="F15" s="18">
        <v>7.484</v>
      </c>
      <c r="G15" s="19">
        <v>715</v>
      </c>
    </row>
    <row r="16" spans="2:18" ht="17" thickBot="1" x14ac:dyDescent="0.25">
      <c r="B16" s="21" t="s">
        <v>52</v>
      </c>
      <c r="C16" s="22" t="s">
        <v>58</v>
      </c>
      <c r="D16" s="23">
        <v>5.1999999999999995E-4</v>
      </c>
      <c r="E16" s="23">
        <v>8.1880000000000008E-3</v>
      </c>
      <c r="F16" s="18">
        <v>7.484</v>
      </c>
      <c r="G16" s="19">
        <v>715</v>
      </c>
      <c r="J16" s="26" t="s">
        <v>59</v>
      </c>
      <c r="K16" s="26" t="s">
        <v>60</v>
      </c>
      <c r="L16" s="15" t="s">
        <v>61</v>
      </c>
      <c r="M16" s="26" t="s">
        <v>7</v>
      </c>
      <c r="N16" s="26" t="s">
        <v>8</v>
      </c>
      <c r="O16" s="26" t="s">
        <v>9</v>
      </c>
      <c r="P16" s="26" t="s">
        <v>10</v>
      </c>
      <c r="Q16" s="26" t="s">
        <v>11</v>
      </c>
      <c r="R16" s="26" t="s">
        <v>14</v>
      </c>
    </row>
    <row r="17" spans="2:18" ht="17" thickBot="1" x14ac:dyDescent="0.25">
      <c r="B17" s="16" t="s">
        <v>57</v>
      </c>
      <c r="C17" s="17" t="s">
        <v>58</v>
      </c>
      <c r="D17" s="18">
        <v>0</v>
      </c>
      <c r="E17" s="18">
        <v>9.9999999999999995E-7</v>
      </c>
      <c r="F17" s="18">
        <v>0</v>
      </c>
      <c r="G17" s="19">
        <v>9999</v>
      </c>
      <c r="J17" s="15"/>
      <c r="K17" s="15"/>
      <c r="L17" s="27"/>
      <c r="M17" s="27" t="s">
        <v>22</v>
      </c>
      <c r="N17" s="27" t="s">
        <v>23</v>
      </c>
      <c r="O17" s="27" t="s">
        <v>24</v>
      </c>
      <c r="P17" s="27" t="s">
        <v>24</v>
      </c>
      <c r="Q17" s="27" t="s">
        <v>24</v>
      </c>
      <c r="R17" s="27" t="s">
        <v>24</v>
      </c>
    </row>
    <row r="18" spans="2:18" ht="17" thickBot="1" x14ac:dyDescent="0.25">
      <c r="B18" s="16" t="s">
        <v>62</v>
      </c>
      <c r="C18" s="17" t="s">
        <v>63</v>
      </c>
      <c r="D18" s="18">
        <v>0</v>
      </c>
      <c r="E18" s="18">
        <v>9.9999999999999995E-7</v>
      </c>
      <c r="F18" s="18">
        <v>0</v>
      </c>
      <c r="G18" s="19">
        <v>9999</v>
      </c>
      <c r="J18" s="28" t="s">
        <v>64</v>
      </c>
      <c r="K18" s="28" t="s">
        <v>65</v>
      </c>
      <c r="L18" s="29">
        <v>2009</v>
      </c>
      <c r="M18" s="30">
        <v>400</v>
      </c>
      <c r="N18" s="30">
        <v>115</v>
      </c>
      <c r="O18" s="31"/>
      <c r="P18" s="32"/>
      <c r="Q18" s="32"/>
      <c r="R18" s="33"/>
    </row>
    <row r="19" spans="2:18" ht="17" thickBot="1" x14ac:dyDescent="0.25">
      <c r="B19" s="16" t="s">
        <v>62</v>
      </c>
      <c r="C19" s="17" t="s">
        <v>54</v>
      </c>
      <c r="D19" s="18">
        <v>1.5200000000000001E-3</v>
      </c>
      <c r="E19" s="18">
        <v>1.712E-2</v>
      </c>
      <c r="F19" s="18">
        <v>0.69810000000000005</v>
      </c>
      <c r="G19" s="19">
        <v>1900</v>
      </c>
      <c r="J19" s="28" t="s">
        <v>66</v>
      </c>
      <c r="K19" s="28" t="s">
        <v>64</v>
      </c>
      <c r="L19" s="29">
        <v>2009</v>
      </c>
      <c r="M19" s="30">
        <v>400</v>
      </c>
      <c r="N19" s="30">
        <v>292</v>
      </c>
      <c r="O19" s="31"/>
      <c r="P19" s="32"/>
      <c r="Q19" s="32"/>
      <c r="R19" s="33"/>
    </row>
    <row r="20" spans="2:18" ht="17" thickBot="1" x14ac:dyDescent="0.25">
      <c r="B20" s="16" t="s">
        <v>63</v>
      </c>
      <c r="C20" s="17" t="s">
        <v>56</v>
      </c>
      <c r="D20" s="18">
        <v>1.5200000000000001E-3</v>
      </c>
      <c r="E20" s="18">
        <v>1.712E-2</v>
      </c>
      <c r="F20" s="18">
        <v>0.69810000000000005</v>
      </c>
      <c r="G20" s="19">
        <v>1900</v>
      </c>
      <c r="J20" s="28" t="s">
        <v>67</v>
      </c>
      <c r="K20" s="28" t="s">
        <v>65</v>
      </c>
      <c r="L20" s="29">
        <v>2009</v>
      </c>
      <c r="M20" s="30">
        <v>400</v>
      </c>
      <c r="N20" s="30">
        <v>90</v>
      </c>
      <c r="O20" s="31"/>
      <c r="P20" s="32"/>
      <c r="Q20" s="32"/>
      <c r="R20" s="33"/>
    </row>
    <row r="21" spans="2:18" ht="17" thickBot="1" x14ac:dyDescent="0.25">
      <c r="B21" s="16" t="s">
        <v>54</v>
      </c>
      <c r="C21" s="17" t="s">
        <v>56</v>
      </c>
      <c r="D21" s="18">
        <v>0</v>
      </c>
      <c r="E21" s="18">
        <v>9.9999999999999995E-7</v>
      </c>
      <c r="F21" s="18">
        <v>0</v>
      </c>
      <c r="G21" s="19">
        <v>9999</v>
      </c>
      <c r="J21" s="28" t="s">
        <v>65</v>
      </c>
      <c r="K21" s="34" t="s">
        <v>68</v>
      </c>
      <c r="L21" s="29">
        <v>2009</v>
      </c>
      <c r="M21" s="30">
        <v>400</v>
      </c>
      <c r="N21" s="30">
        <v>235</v>
      </c>
      <c r="O21" s="31"/>
      <c r="P21" s="32"/>
      <c r="Q21" s="32"/>
      <c r="R21" s="33"/>
    </row>
    <row r="22" spans="2:18" ht="17" thickBot="1" x14ac:dyDescent="0.25">
      <c r="B22" s="21" t="s">
        <v>54</v>
      </c>
      <c r="C22" s="22" t="s">
        <v>69</v>
      </c>
      <c r="D22" s="23">
        <v>1.438E-3</v>
      </c>
      <c r="E22" s="23">
        <v>1.1681E-2</v>
      </c>
      <c r="F22" s="18">
        <v>0.94410000000000005</v>
      </c>
      <c r="G22" s="19">
        <v>1900</v>
      </c>
      <c r="J22" s="28" t="s">
        <v>68</v>
      </c>
      <c r="K22" s="34" t="s">
        <v>70</v>
      </c>
      <c r="L22" s="29">
        <v>2011</v>
      </c>
      <c r="M22" s="30">
        <v>400</v>
      </c>
      <c r="N22" s="30">
        <v>115</v>
      </c>
      <c r="O22" s="31"/>
      <c r="P22" s="32"/>
      <c r="Q22" s="32"/>
      <c r="R22" s="33"/>
    </row>
    <row r="23" spans="2:18" ht="17" thickBot="1" x14ac:dyDescent="0.25">
      <c r="B23" s="21" t="s">
        <v>56</v>
      </c>
      <c r="C23" s="22" t="s">
        <v>69</v>
      </c>
      <c r="D23" s="23">
        <v>1.438E-3</v>
      </c>
      <c r="E23" s="23">
        <v>1.1681E-2</v>
      </c>
      <c r="F23" s="18">
        <v>0.94410000000000005</v>
      </c>
      <c r="G23" s="19">
        <v>1900</v>
      </c>
      <c r="J23" s="28" t="s">
        <v>71</v>
      </c>
      <c r="K23" s="34" t="s">
        <v>68</v>
      </c>
      <c r="L23" s="29">
        <v>2013</v>
      </c>
      <c r="M23" s="30">
        <v>400</v>
      </c>
      <c r="N23" s="30">
        <v>100</v>
      </c>
      <c r="O23" s="31"/>
      <c r="P23" s="32"/>
      <c r="Q23" s="32"/>
      <c r="R23" s="33"/>
    </row>
    <row r="24" spans="2:18" ht="17" thickBot="1" x14ac:dyDescent="0.25">
      <c r="B24" s="16" t="s">
        <v>72</v>
      </c>
      <c r="C24" s="17" t="s">
        <v>73</v>
      </c>
      <c r="D24" s="18">
        <v>0</v>
      </c>
      <c r="E24" s="18">
        <v>1E-4</v>
      </c>
      <c r="F24" s="18">
        <v>0</v>
      </c>
      <c r="G24" s="19">
        <v>9999</v>
      </c>
      <c r="J24" s="28" t="s">
        <v>70</v>
      </c>
      <c r="K24" s="34" t="s">
        <v>74</v>
      </c>
      <c r="L24" s="29">
        <v>2016</v>
      </c>
      <c r="M24" s="30">
        <v>400</v>
      </c>
      <c r="N24" s="30">
        <v>100</v>
      </c>
      <c r="O24" s="31"/>
      <c r="P24" s="32"/>
      <c r="Q24" s="32"/>
      <c r="R24" s="33"/>
    </row>
    <row r="25" spans="2:18" ht="17" thickBot="1" x14ac:dyDescent="0.25">
      <c r="B25" s="21" t="s">
        <v>72</v>
      </c>
      <c r="C25" s="22" t="s">
        <v>54</v>
      </c>
      <c r="D25" s="23">
        <v>1.6199999999999999E-3</v>
      </c>
      <c r="E25" s="23">
        <v>1.617E-2</v>
      </c>
      <c r="F25" s="18">
        <v>0.52051999999999998</v>
      </c>
      <c r="G25" s="19">
        <v>1385</v>
      </c>
      <c r="J25" s="28" t="s">
        <v>75</v>
      </c>
      <c r="K25" s="28" t="s">
        <v>76</v>
      </c>
      <c r="L25" s="29">
        <v>2011</v>
      </c>
      <c r="M25" s="30">
        <v>220</v>
      </c>
      <c r="N25" s="30"/>
      <c r="O25" s="31"/>
      <c r="P25" s="32"/>
      <c r="Q25" s="32"/>
      <c r="R25" s="33"/>
    </row>
    <row r="26" spans="2:18" ht="17" thickBot="1" x14ac:dyDescent="0.25">
      <c r="B26" s="16" t="s">
        <v>72</v>
      </c>
      <c r="C26" s="17" t="s">
        <v>77</v>
      </c>
      <c r="D26" s="18">
        <v>0</v>
      </c>
      <c r="E26" s="18">
        <v>1E-4</v>
      </c>
      <c r="F26" s="18">
        <v>1.47E-2</v>
      </c>
      <c r="G26" s="19">
        <v>1385</v>
      </c>
      <c r="J26" s="28" t="s">
        <v>68</v>
      </c>
      <c r="K26" s="34" t="s">
        <v>78</v>
      </c>
      <c r="L26" s="29">
        <v>2013</v>
      </c>
      <c r="M26" s="47" t="s">
        <v>79</v>
      </c>
      <c r="N26" s="47"/>
      <c r="O26" s="47"/>
      <c r="P26" s="47"/>
      <c r="Q26" s="47"/>
      <c r="R26" s="47"/>
    </row>
    <row r="27" spans="2:18" ht="17" thickBot="1" x14ac:dyDescent="0.25">
      <c r="B27" s="21" t="s">
        <v>73</v>
      </c>
      <c r="C27" s="22" t="s">
        <v>56</v>
      </c>
      <c r="D27" s="23">
        <v>1.6199999999999999E-3</v>
      </c>
      <c r="E27" s="23">
        <v>1.617E-2</v>
      </c>
      <c r="F27" s="18">
        <v>0.52051999999999998</v>
      </c>
      <c r="G27" s="19">
        <v>1385</v>
      </c>
      <c r="J27" s="28" t="s">
        <v>80</v>
      </c>
      <c r="K27" s="34" t="s">
        <v>68</v>
      </c>
      <c r="L27" s="29">
        <v>2009</v>
      </c>
      <c r="M27" s="47" t="s">
        <v>81</v>
      </c>
      <c r="N27" s="47"/>
      <c r="O27" s="47"/>
      <c r="P27" s="47"/>
      <c r="Q27" s="47"/>
      <c r="R27" s="47"/>
    </row>
    <row r="28" spans="2:18" ht="17" thickBot="1" x14ac:dyDescent="0.25">
      <c r="B28" s="16" t="s">
        <v>73</v>
      </c>
      <c r="C28" s="17" t="s">
        <v>77</v>
      </c>
      <c r="D28" s="18">
        <v>0</v>
      </c>
      <c r="E28" s="18">
        <v>1E-4</v>
      </c>
      <c r="F28" s="18">
        <v>1.47E-2</v>
      </c>
      <c r="G28" s="19">
        <v>1385</v>
      </c>
    </row>
    <row r="29" spans="2:18" ht="17" thickBot="1" x14ac:dyDescent="0.25">
      <c r="B29" s="16" t="s">
        <v>54</v>
      </c>
      <c r="C29" s="17" t="s">
        <v>56</v>
      </c>
      <c r="D29" s="18">
        <v>0</v>
      </c>
      <c r="E29" s="18">
        <v>1E-4</v>
      </c>
      <c r="F29" s="18">
        <v>0</v>
      </c>
      <c r="G29" s="19">
        <v>1385</v>
      </c>
    </row>
    <row r="30" spans="2:18" ht="17" thickBot="1" x14ac:dyDescent="0.25">
      <c r="B30" s="16" t="s">
        <v>69</v>
      </c>
      <c r="C30" s="17" t="s">
        <v>82</v>
      </c>
      <c r="D30" s="18">
        <v>0</v>
      </c>
      <c r="E30" s="18">
        <v>1E-4</v>
      </c>
      <c r="F30" s="18">
        <v>0</v>
      </c>
      <c r="G30" s="19">
        <v>9999</v>
      </c>
    </row>
    <row r="31" spans="2:18" ht="17" thickBot="1" x14ac:dyDescent="0.25">
      <c r="B31" s="21" t="s">
        <v>69</v>
      </c>
      <c r="C31" s="22" t="s">
        <v>83</v>
      </c>
      <c r="D31" s="23">
        <v>2.3189999999999999E-3</v>
      </c>
      <c r="E31" s="23">
        <v>1.9574000000000001E-2</v>
      </c>
      <c r="F31" s="18">
        <v>0.87363999999999997</v>
      </c>
      <c r="G31" s="19">
        <v>1400</v>
      </c>
    </row>
    <row r="32" spans="2:18" ht="16" x14ac:dyDescent="0.2">
      <c r="B32" s="35" t="s">
        <v>82</v>
      </c>
      <c r="C32" s="36" t="s">
        <v>83</v>
      </c>
      <c r="D32" s="37">
        <v>2.3189999999999999E-3</v>
      </c>
      <c r="E32" s="37">
        <v>1.9574000000000001E-2</v>
      </c>
      <c r="F32" s="38">
        <v>0.87363999999999997</v>
      </c>
      <c r="G32" s="39">
        <v>1400</v>
      </c>
    </row>
    <row r="34" spans="2:29" x14ac:dyDescent="0.2">
      <c r="B34" s="40"/>
      <c r="C34" t="s">
        <v>84</v>
      </c>
    </row>
    <row r="35" spans="2:29" x14ac:dyDescent="0.2">
      <c r="B35" s="41"/>
      <c r="C35" t="s">
        <v>85</v>
      </c>
    </row>
    <row r="37" spans="2:29" x14ac:dyDescent="0.2">
      <c r="H37" s="1" t="s">
        <v>0</v>
      </c>
      <c r="I37" s="1" t="s">
        <v>1</v>
      </c>
      <c r="J37" s="1" t="s">
        <v>2</v>
      </c>
      <c r="K37" s="1" t="s">
        <v>3</v>
      </c>
      <c r="L37" s="1" t="s">
        <v>4</v>
      </c>
      <c r="M37" s="1" t="s">
        <v>5</v>
      </c>
      <c r="N37" s="1" t="s">
        <v>6</v>
      </c>
      <c r="O37" s="1" t="s">
        <v>7</v>
      </c>
      <c r="P37" s="1" t="s">
        <v>8</v>
      </c>
      <c r="Q37" s="1" t="s">
        <v>9</v>
      </c>
      <c r="R37" s="1" t="s">
        <v>10</v>
      </c>
      <c r="S37" s="1" t="s">
        <v>11</v>
      </c>
      <c r="T37" s="1" t="s">
        <v>12</v>
      </c>
      <c r="U37" s="1" t="s">
        <v>13</v>
      </c>
      <c r="V37" s="1" t="s">
        <v>14</v>
      </c>
      <c r="W37" s="1" t="s">
        <v>15</v>
      </c>
      <c r="X37" s="1" t="s">
        <v>16</v>
      </c>
      <c r="Y37" s="1" t="s">
        <v>17</v>
      </c>
      <c r="Z37" s="1" t="s">
        <v>18</v>
      </c>
      <c r="AA37" s="1" t="s">
        <v>19</v>
      </c>
      <c r="AB37" s="1" t="s">
        <v>20</v>
      </c>
      <c r="AC37" s="1" t="s">
        <v>21</v>
      </c>
    </row>
    <row r="38" spans="2:29" x14ac:dyDescent="0.2">
      <c r="B38" s="4" t="s">
        <v>86</v>
      </c>
      <c r="C38" s="3" t="s">
        <v>25</v>
      </c>
      <c r="D38" s="2" t="s">
        <v>87</v>
      </c>
      <c r="E38" s="3" t="s">
        <v>25</v>
      </c>
      <c r="F38" s="4" t="s">
        <v>26</v>
      </c>
      <c r="G38" s="1"/>
      <c r="H38" s="5">
        <f>VLOOKUP(B38,[2]Nodes!$C$7:$F$18,3,FALSE)</f>
        <v>25.354500000000002</v>
      </c>
      <c r="I38" s="5">
        <f>VLOOKUP(B38,[2]Nodes!$C$7:$F$18,4,FALSE)</f>
        <v>51.183900000000001</v>
      </c>
      <c r="J38" s="5">
        <f>VLOOKUP(D38,[2]Nodes!$C$7:$F$18,3,FALSE)</f>
        <v>25.354500000000002</v>
      </c>
      <c r="K38" s="5">
        <f>VLOOKUP(D38,[2]Nodes!$C$7:$F$18,4,FALSE)</f>
        <v>51.183900000000001</v>
      </c>
      <c r="L38" s="6"/>
      <c r="M38" s="7">
        <v>2009</v>
      </c>
      <c r="N38" s="7">
        <v>2050</v>
      </c>
      <c r="O38" s="8">
        <v>400</v>
      </c>
      <c r="P38" s="8">
        <v>292</v>
      </c>
      <c r="Q38" s="8"/>
      <c r="R38" s="9">
        <v>4.3420000000000004E-3</v>
      </c>
      <c r="S38" s="9">
        <v>4.9036000000000003E-2</v>
      </c>
      <c r="T38" s="8">
        <v>775</v>
      </c>
      <c r="U38" s="8">
        <v>775</v>
      </c>
      <c r="V38" s="10">
        <v>1</v>
      </c>
    </row>
    <row r="39" spans="2:29" x14ac:dyDescent="0.2">
      <c r="B39" s="4" t="s">
        <v>86</v>
      </c>
      <c r="C39" s="3" t="s">
        <v>25</v>
      </c>
      <c r="D39" s="2" t="s">
        <v>87</v>
      </c>
      <c r="E39" s="3" t="s">
        <v>25</v>
      </c>
      <c r="F39" s="4" t="s">
        <v>27</v>
      </c>
      <c r="G39" s="1"/>
      <c r="H39" s="5">
        <f>VLOOKUP(B39,[2]Nodes!$C$7:$F$18,3,FALSE)</f>
        <v>25.354500000000002</v>
      </c>
      <c r="I39" s="5">
        <f>VLOOKUP(B39,[2]Nodes!$C$7:$F$18,4,FALSE)</f>
        <v>51.183900000000001</v>
      </c>
      <c r="J39" s="5">
        <f>VLOOKUP(D39,[2]Nodes!$C$7:$F$18,3,FALSE)</f>
        <v>25.354500000000002</v>
      </c>
      <c r="K39" s="5">
        <f>VLOOKUP(D39,[2]Nodes!$C$7:$F$18,4,FALSE)</f>
        <v>51.183900000000001</v>
      </c>
      <c r="L39" s="6"/>
      <c r="M39" s="7">
        <v>2009</v>
      </c>
      <c r="N39" s="7">
        <v>2050</v>
      </c>
      <c r="O39" s="8">
        <v>400</v>
      </c>
      <c r="P39" s="8">
        <v>292</v>
      </c>
      <c r="Q39" s="8"/>
      <c r="R39" s="9">
        <v>4.3420000000000004E-3</v>
      </c>
      <c r="S39" s="9">
        <v>4.9036000000000003E-2</v>
      </c>
      <c r="T39" s="8">
        <v>775</v>
      </c>
      <c r="U39" s="8">
        <v>775</v>
      </c>
      <c r="V39" s="10">
        <v>1</v>
      </c>
    </row>
    <row r="40" spans="2:29" x14ac:dyDescent="0.2">
      <c r="B40" s="2" t="s">
        <v>87</v>
      </c>
      <c r="C40" s="3" t="s">
        <v>25</v>
      </c>
      <c r="D40" s="4" t="s">
        <v>88</v>
      </c>
      <c r="E40" s="3" t="s">
        <v>25</v>
      </c>
      <c r="F40" s="4" t="s">
        <v>26</v>
      </c>
      <c r="G40" s="1"/>
      <c r="H40" s="5">
        <f>VLOOKUP(B40,[2]Nodes!$C$7:$F$18,3,FALSE)</f>
        <v>25.354500000000002</v>
      </c>
      <c r="I40" s="5">
        <f>VLOOKUP(B40,[2]Nodes!$C$7:$F$18,4,FALSE)</f>
        <v>51.183900000000001</v>
      </c>
      <c r="J40" s="5">
        <f>VLOOKUP(D40,[2]Nodes!$C$7:$F$18,3,FALSE)</f>
        <v>25.354500000000002</v>
      </c>
      <c r="K40" s="5">
        <f>VLOOKUP(D40,[2]Nodes!$C$7:$F$18,4,FALSE)</f>
        <v>51.183900000000001</v>
      </c>
      <c r="L40" s="6"/>
      <c r="M40" s="7">
        <v>2009</v>
      </c>
      <c r="N40" s="7">
        <v>2050</v>
      </c>
      <c r="O40" s="8">
        <v>400</v>
      </c>
      <c r="P40" s="8">
        <v>115</v>
      </c>
      <c r="Q40" s="8"/>
      <c r="R40" s="9">
        <v>1.6999999999999999E-3</v>
      </c>
      <c r="S40" s="9">
        <v>1.8939999999999999E-2</v>
      </c>
      <c r="T40" s="8">
        <v>750</v>
      </c>
      <c r="U40" s="8">
        <v>750</v>
      </c>
      <c r="V40" s="10">
        <v>1</v>
      </c>
    </row>
    <row r="41" spans="2:29" x14ac:dyDescent="0.2">
      <c r="B41" s="2" t="s">
        <v>87</v>
      </c>
      <c r="C41" s="3" t="s">
        <v>25</v>
      </c>
      <c r="D41" s="4" t="s">
        <v>88</v>
      </c>
      <c r="E41" s="3" t="s">
        <v>25</v>
      </c>
      <c r="F41" s="4" t="s">
        <v>27</v>
      </c>
      <c r="G41" s="1"/>
      <c r="H41" s="5">
        <f>VLOOKUP(B41,[2]Nodes!$C$7:$F$18,3,FALSE)</f>
        <v>25.354500000000002</v>
      </c>
      <c r="I41" s="5">
        <f>VLOOKUP(B41,[2]Nodes!$C$7:$F$18,4,FALSE)</f>
        <v>51.183900000000001</v>
      </c>
      <c r="J41" s="5">
        <f>VLOOKUP(D41,[2]Nodes!$C$7:$F$18,3,FALSE)</f>
        <v>25.354500000000002</v>
      </c>
      <c r="K41" s="5">
        <f>VLOOKUP(D41,[2]Nodes!$C$7:$F$18,4,FALSE)</f>
        <v>51.183900000000001</v>
      </c>
      <c r="L41" s="6"/>
      <c r="M41" s="7">
        <v>2009</v>
      </c>
      <c r="N41" s="7">
        <v>2050</v>
      </c>
      <c r="O41" s="8">
        <v>400</v>
      </c>
      <c r="P41" s="8">
        <v>115</v>
      </c>
      <c r="Q41" s="8"/>
      <c r="R41" s="9">
        <v>1.6999999999999999E-3</v>
      </c>
      <c r="S41" s="9">
        <v>1.8939999999999999E-2</v>
      </c>
      <c r="T41" s="8">
        <v>750</v>
      </c>
      <c r="U41" s="8">
        <v>750</v>
      </c>
      <c r="V41" s="10">
        <v>1</v>
      </c>
    </row>
    <row r="42" spans="2:29" x14ac:dyDescent="0.2">
      <c r="B42" s="4" t="s">
        <v>89</v>
      </c>
      <c r="C42" s="3" t="s">
        <v>25</v>
      </c>
      <c r="D42" s="4" t="s">
        <v>88</v>
      </c>
      <c r="E42" s="3" t="s">
        <v>25</v>
      </c>
      <c r="F42" s="4" t="s">
        <v>26</v>
      </c>
      <c r="G42" s="1"/>
      <c r="H42" s="5">
        <f>VLOOKUP(B42,[2]Nodes!$C$7:$F$18,3,FALSE)</f>
        <v>25.354500000000002</v>
      </c>
      <c r="I42" s="5">
        <f>VLOOKUP(B42,[2]Nodes!$C$7:$F$18,4,FALSE)</f>
        <v>51.183900000000001</v>
      </c>
      <c r="J42" s="5">
        <f>VLOOKUP(D42,[2]Nodes!$C$7:$F$18,3,FALSE)</f>
        <v>25.354500000000002</v>
      </c>
      <c r="K42" s="5">
        <f>VLOOKUP(D42,[2]Nodes!$C$7:$F$18,4,FALSE)</f>
        <v>51.183900000000001</v>
      </c>
      <c r="L42" s="6"/>
      <c r="M42" s="7">
        <v>2009</v>
      </c>
      <c r="N42" s="7">
        <v>2050</v>
      </c>
      <c r="O42" s="8">
        <v>400</v>
      </c>
      <c r="P42" s="8">
        <v>50</v>
      </c>
      <c r="Q42" s="8"/>
      <c r="R42" s="9">
        <v>5.8600000000000004E-4</v>
      </c>
      <c r="S42" s="9">
        <v>6.6140000000000001E-3</v>
      </c>
      <c r="T42" s="8">
        <v>680</v>
      </c>
      <c r="U42" s="11">
        <v>600</v>
      </c>
      <c r="V42" s="10">
        <v>1</v>
      </c>
    </row>
    <row r="43" spans="2:29" x14ac:dyDescent="0.2">
      <c r="B43" s="4" t="s">
        <v>89</v>
      </c>
      <c r="C43" s="3" t="s">
        <v>25</v>
      </c>
      <c r="D43" s="4" t="s">
        <v>88</v>
      </c>
      <c r="E43" s="3" t="s">
        <v>25</v>
      </c>
      <c r="F43" s="4" t="s">
        <v>27</v>
      </c>
      <c r="G43" s="1"/>
      <c r="H43" s="5">
        <f>VLOOKUP(B43,[2]Nodes!$C$7:$F$18,3,FALSE)</f>
        <v>25.354500000000002</v>
      </c>
      <c r="I43" s="5">
        <f>VLOOKUP(B43,[2]Nodes!$C$7:$F$18,4,FALSE)</f>
        <v>51.183900000000001</v>
      </c>
      <c r="J43" s="5">
        <f>VLOOKUP(D43,[2]Nodes!$C$7:$F$18,3,FALSE)</f>
        <v>25.354500000000002</v>
      </c>
      <c r="K43" s="5">
        <f>VLOOKUP(D43,[2]Nodes!$C$7:$F$18,4,FALSE)</f>
        <v>51.183900000000001</v>
      </c>
      <c r="L43" s="6"/>
      <c r="M43" s="7">
        <v>2009</v>
      </c>
      <c r="N43" s="7">
        <v>2050</v>
      </c>
      <c r="O43" s="8">
        <v>400</v>
      </c>
      <c r="P43" s="8">
        <v>50</v>
      </c>
      <c r="Q43" s="8"/>
      <c r="R43" s="9">
        <v>5.8600000000000004E-4</v>
      </c>
      <c r="S43" s="9">
        <v>6.6140000000000001E-3</v>
      </c>
      <c r="T43" s="8">
        <v>680</v>
      </c>
      <c r="U43" s="11">
        <v>600</v>
      </c>
      <c r="V43" s="10">
        <v>1</v>
      </c>
    </row>
    <row r="44" spans="2:29" x14ac:dyDescent="0.2">
      <c r="B44" s="4" t="s">
        <v>88</v>
      </c>
      <c r="C44" s="3" t="s">
        <v>25</v>
      </c>
      <c r="D44" s="4" t="s">
        <v>90</v>
      </c>
      <c r="E44" s="3" t="s">
        <v>25</v>
      </c>
      <c r="F44" s="4" t="s">
        <v>26</v>
      </c>
      <c r="G44" s="1"/>
      <c r="H44" s="5">
        <f>VLOOKUP(B44,[2]Nodes!$C$7:$F$18,3,FALSE)</f>
        <v>25.354500000000002</v>
      </c>
      <c r="I44" s="5">
        <f>VLOOKUP(B44,[2]Nodes!$C$7:$F$18,4,FALSE)</f>
        <v>51.183900000000001</v>
      </c>
      <c r="J44" s="5">
        <f>VLOOKUP(D44,[2]Nodes!$C$7:$F$18,3,FALSE)</f>
        <v>25.354500000000002</v>
      </c>
      <c r="K44" s="5">
        <f>VLOOKUP(D44,[2]Nodes!$C$7:$F$18,4,FALSE)</f>
        <v>51.183900000000001</v>
      </c>
      <c r="L44" s="6"/>
      <c r="M44" s="7">
        <v>2009</v>
      </c>
      <c r="N44" s="7">
        <v>2050</v>
      </c>
      <c r="O44" s="8">
        <v>400</v>
      </c>
      <c r="P44" s="8">
        <v>235</v>
      </c>
      <c r="Q44" s="8"/>
      <c r="R44" s="9">
        <v>3.4859999999999999E-3</v>
      </c>
      <c r="S44" s="9">
        <v>3.9366999999999999E-2</v>
      </c>
      <c r="T44" s="8">
        <v>750</v>
      </c>
      <c r="U44" s="8">
        <v>750</v>
      </c>
      <c r="V44" s="10">
        <v>1</v>
      </c>
    </row>
    <row r="45" spans="2:29" x14ac:dyDescent="0.2">
      <c r="B45" s="4" t="s">
        <v>88</v>
      </c>
      <c r="C45" s="3" t="s">
        <v>25</v>
      </c>
      <c r="D45" s="4" t="s">
        <v>90</v>
      </c>
      <c r="E45" s="3" t="s">
        <v>25</v>
      </c>
      <c r="F45" s="4" t="s">
        <v>27</v>
      </c>
      <c r="G45" s="1"/>
      <c r="H45" s="5">
        <f>VLOOKUP(B45,[2]Nodes!$C$7:$F$18,3,FALSE)</f>
        <v>25.354500000000002</v>
      </c>
      <c r="I45" s="5">
        <f>VLOOKUP(B45,[2]Nodes!$C$7:$F$18,4,FALSE)</f>
        <v>51.183900000000001</v>
      </c>
      <c r="J45" s="5">
        <f>VLOOKUP(D45,[2]Nodes!$C$7:$F$18,3,FALSE)</f>
        <v>25.354500000000002</v>
      </c>
      <c r="K45" s="5">
        <f>VLOOKUP(D45,[2]Nodes!$C$7:$F$18,4,FALSE)</f>
        <v>51.183900000000001</v>
      </c>
      <c r="L45" s="6"/>
      <c r="M45" s="7">
        <v>2009</v>
      </c>
      <c r="N45" s="7">
        <v>2050</v>
      </c>
      <c r="O45" s="8">
        <v>400</v>
      </c>
      <c r="P45" s="8">
        <v>235</v>
      </c>
      <c r="Q45" s="8"/>
      <c r="R45" s="9">
        <v>3.4859999999999999E-3</v>
      </c>
      <c r="S45" s="9">
        <v>3.9366999999999999E-2</v>
      </c>
      <c r="T45" s="8">
        <v>750</v>
      </c>
      <c r="U45" s="8">
        <v>750</v>
      </c>
      <c r="V45" s="10">
        <v>1</v>
      </c>
    </row>
    <row r="46" spans="2:29" x14ac:dyDescent="0.2">
      <c r="B46" s="4" t="s">
        <v>91</v>
      </c>
      <c r="C46" s="3" t="s">
        <v>25</v>
      </c>
      <c r="D46" s="4" t="s">
        <v>89</v>
      </c>
      <c r="E46" s="3" t="s">
        <v>25</v>
      </c>
      <c r="F46" s="4" t="s">
        <v>26</v>
      </c>
      <c r="G46" s="1"/>
      <c r="H46" s="5">
        <f>VLOOKUP(B46,[2]Nodes!$C$7:$F$18,3,FALSE)</f>
        <v>25.354500000000002</v>
      </c>
      <c r="I46" s="5">
        <f>VLOOKUP(B46,[2]Nodes!$C$7:$F$18,4,FALSE)</f>
        <v>51.183900000000001</v>
      </c>
      <c r="J46" s="5">
        <f>VLOOKUP(D46,[2]Nodes!$C$7:$F$18,3,FALSE)</f>
        <v>25.354500000000002</v>
      </c>
      <c r="K46" s="5">
        <f>VLOOKUP(D46,[2]Nodes!$C$7:$F$18,4,FALSE)</f>
        <v>51.183900000000001</v>
      </c>
      <c r="L46" s="6"/>
      <c r="M46" s="7">
        <v>2009</v>
      </c>
      <c r="N46" s="7">
        <v>2050</v>
      </c>
      <c r="O46" s="8">
        <v>400</v>
      </c>
      <c r="P46" s="8">
        <v>40</v>
      </c>
      <c r="Q46" s="8"/>
      <c r="R46" s="9">
        <v>5.1999999999999995E-4</v>
      </c>
      <c r="S46" s="9">
        <v>8.1880000000000008E-3</v>
      </c>
      <c r="T46" s="8">
        <v>680</v>
      </c>
      <c r="U46" s="11">
        <v>600</v>
      </c>
      <c r="V46" s="10">
        <v>1</v>
      </c>
    </row>
    <row r="47" spans="2:29" x14ac:dyDescent="0.2">
      <c r="B47" s="4" t="s">
        <v>91</v>
      </c>
      <c r="C47" s="3" t="s">
        <v>25</v>
      </c>
      <c r="D47" s="4" t="s">
        <v>89</v>
      </c>
      <c r="E47" s="3" t="s">
        <v>25</v>
      </c>
      <c r="F47" s="4" t="s">
        <v>27</v>
      </c>
      <c r="G47" s="1"/>
      <c r="H47" s="5">
        <f>VLOOKUP(B47,[2]Nodes!$C$7:$F$18,3,FALSE)</f>
        <v>25.354500000000002</v>
      </c>
      <c r="I47" s="5">
        <f>VLOOKUP(B47,[2]Nodes!$C$7:$F$18,4,FALSE)</f>
        <v>51.183900000000001</v>
      </c>
      <c r="J47" s="5">
        <f>VLOOKUP(D47,[2]Nodes!$C$7:$F$18,3,FALSE)</f>
        <v>25.354500000000002</v>
      </c>
      <c r="K47" s="5">
        <f>VLOOKUP(D47,[2]Nodes!$C$7:$F$18,4,FALSE)</f>
        <v>51.183900000000001</v>
      </c>
      <c r="L47" s="6"/>
      <c r="M47" s="7">
        <v>2009</v>
      </c>
      <c r="N47" s="7">
        <v>2050</v>
      </c>
      <c r="O47" s="8">
        <v>400</v>
      </c>
      <c r="P47" s="8">
        <v>40</v>
      </c>
      <c r="Q47" s="8"/>
      <c r="R47" s="9">
        <v>5.1999999999999995E-4</v>
      </c>
      <c r="S47" s="9">
        <v>8.1880000000000008E-3</v>
      </c>
      <c r="T47" s="8">
        <v>680</v>
      </c>
      <c r="U47" s="11">
        <v>600</v>
      </c>
      <c r="V47" s="10">
        <v>1</v>
      </c>
    </row>
    <row r="48" spans="2:29" x14ac:dyDescent="0.2">
      <c r="B48" s="4" t="s">
        <v>92</v>
      </c>
      <c r="C48" s="3" t="s">
        <v>25</v>
      </c>
      <c r="D48" s="4" t="s">
        <v>90</v>
      </c>
      <c r="E48" s="3" t="s">
        <v>25</v>
      </c>
      <c r="F48" s="4" t="s">
        <v>26</v>
      </c>
      <c r="G48" s="1"/>
      <c r="H48" s="5">
        <f>VLOOKUP(B48,[2]Nodes!$C$7:$F$18,3,FALSE)</f>
        <v>25.354500000000002</v>
      </c>
      <c r="I48" s="5">
        <f>VLOOKUP(B48,[2]Nodes!$C$7:$F$18,4,FALSE)</f>
        <v>51.183900000000001</v>
      </c>
      <c r="J48" s="5">
        <f>VLOOKUP(D48,[2]Nodes!$C$7:$F$18,3,FALSE)</f>
        <v>25.354500000000002</v>
      </c>
      <c r="K48" s="5">
        <f>VLOOKUP(D48,[2]Nodes!$C$7:$F$18,4,FALSE)</f>
        <v>51.183900000000001</v>
      </c>
      <c r="L48" s="6"/>
      <c r="M48" s="7">
        <v>2013</v>
      </c>
      <c r="N48" s="7">
        <v>2050</v>
      </c>
      <c r="O48" s="8">
        <v>400</v>
      </c>
      <c r="P48" s="8">
        <v>100</v>
      </c>
      <c r="Q48" s="8"/>
      <c r="R48" s="9">
        <v>1.6199999999999999E-3</v>
      </c>
      <c r="S48" s="9">
        <v>1.617E-2</v>
      </c>
      <c r="T48" s="11">
        <v>750</v>
      </c>
      <c r="U48" s="11">
        <v>750</v>
      </c>
      <c r="V48" s="10">
        <v>1</v>
      </c>
    </row>
    <row r="49" spans="2:22" x14ac:dyDescent="0.2">
      <c r="B49" s="4" t="s">
        <v>92</v>
      </c>
      <c r="C49" s="3" t="s">
        <v>25</v>
      </c>
      <c r="D49" s="4" t="s">
        <v>90</v>
      </c>
      <c r="E49" s="3" t="s">
        <v>25</v>
      </c>
      <c r="F49" s="4" t="s">
        <v>27</v>
      </c>
      <c r="G49" s="1"/>
      <c r="H49" s="5">
        <f>VLOOKUP(B49,[2]Nodes!$C$7:$F$18,3,FALSE)</f>
        <v>25.354500000000002</v>
      </c>
      <c r="I49" s="5">
        <f>VLOOKUP(B49,[2]Nodes!$C$7:$F$18,4,FALSE)</f>
        <v>51.183900000000001</v>
      </c>
      <c r="J49" s="5">
        <f>VLOOKUP(D49,[2]Nodes!$C$7:$F$18,3,FALSE)</f>
        <v>25.354500000000002</v>
      </c>
      <c r="K49" s="5">
        <f>VLOOKUP(D49,[2]Nodes!$C$7:$F$18,4,FALSE)</f>
        <v>51.183900000000001</v>
      </c>
      <c r="L49" s="6"/>
      <c r="M49" s="7">
        <v>2013</v>
      </c>
      <c r="N49" s="7">
        <v>2050</v>
      </c>
      <c r="O49" s="8">
        <v>400</v>
      </c>
      <c r="P49" s="8">
        <v>100</v>
      </c>
      <c r="Q49" s="8"/>
      <c r="R49" s="9">
        <v>1.6199999999999999E-3</v>
      </c>
      <c r="S49" s="9">
        <v>1.617E-2</v>
      </c>
      <c r="T49" s="11">
        <v>750</v>
      </c>
      <c r="U49" s="11">
        <v>750</v>
      </c>
      <c r="V49" s="10">
        <v>1</v>
      </c>
    </row>
    <row r="50" spans="2:22" x14ac:dyDescent="0.2">
      <c r="B50" s="4" t="s">
        <v>90</v>
      </c>
      <c r="C50" s="3" t="s">
        <v>25</v>
      </c>
      <c r="D50" s="4" t="s">
        <v>93</v>
      </c>
      <c r="E50" s="3" t="s">
        <v>25</v>
      </c>
      <c r="F50" s="4" t="s">
        <v>26</v>
      </c>
      <c r="G50" s="1"/>
      <c r="H50" s="5">
        <f>VLOOKUP(B50,[2]Nodes!$C$7:$F$18,3,FALSE)</f>
        <v>25.354500000000002</v>
      </c>
      <c r="I50" s="5">
        <f>VLOOKUP(B50,[2]Nodes!$C$7:$F$18,4,FALSE)</f>
        <v>51.183900000000001</v>
      </c>
      <c r="J50" s="5">
        <f>VLOOKUP(D50,[2]Nodes!$C$7:$F$18,3,FALSE)</f>
        <v>25.354500000000002</v>
      </c>
      <c r="K50" s="5">
        <f>VLOOKUP(D50,[2]Nodes!$C$7:$F$18,4,FALSE)</f>
        <v>51.183900000000001</v>
      </c>
      <c r="L50" s="6"/>
      <c r="M50" s="7">
        <v>2011</v>
      </c>
      <c r="N50" s="7">
        <v>2050</v>
      </c>
      <c r="O50" s="8">
        <v>400</v>
      </c>
      <c r="P50" s="8">
        <v>115</v>
      </c>
      <c r="Q50" s="8"/>
      <c r="R50" s="9">
        <v>1.438E-3</v>
      </c>
      <c r="S50" s="9">
        <v>1.1681E-2</v>
      </c>
      <c r="T50" s="8">
        <v>775</v>
      </c>
      <c r="U50" s="8">
        <v>775</v>
      </c>
      <c r="V50" s="10">
        <v>1</v>
      </c>
    </row>
    <row r="51" spans="2:22" x14ac:dyDescent="0.2">
      <c r="B51" s="4" t="s">
        <v>90</v>
      </c>
      <c r="C51" s="3" t="s">
        <v>25</v>
      </c>
      <c r="D51" s="4" t="s">
        <v>93</v>
      </c>
      <c r="E51" s="3" t="s">
        <v>25</v>
      </c>
      <c r="F51" s="4" t="s">
        <v>27</v>
      </c>
      <c r="G51" s="1"/>
      <c r="H51" s="5">
        <f>VLOOKUP(B51,[2]Nodes!$C$7:$F$18,3,FALSE)</f>
        <v>25.354500000000002</v>
      </c>
      <c r="I51" s="5">
        <f>VLOOKUP(B51,[2]Nodes!$C$7:$F$18,4,FALSE)</f>
        <v>51.183900000000001</v>
      </c>
      <c r="J51" s="5">
        <f>VLOOKUP(D51,[2]Nodes!$C$7:$F$18,3,FALSE)</f>
        <v>25.354500000000002</v>
      </c>
      <c r="K51" s="5">
        <f>VLOOKUP(D51,[2]Nodes!$C$7:$F$18,4,FALSE)</f>
        <v>51.183900000000001</v>
      </c>
      <c r="L51" s="6"/>
      <c r="M51" s="7">
        <v>2011</v>
      </c>
      <c r="N51" s="7">
        <v>2050</v>
      </c>
      <c r="O51" s="8">
        <v>400</v>
      </c>
      <c r="P51" s="8">
        <v>115</v>
      </c>
      <c r="Q51" s="8"/>
      <c r="R51" s="9">
        <v>1.438E-3</v>
      </c>
      <c r="S51" s="9">
        <v>1.1681E-2</v>
      </c>
      <c r="T51" s="8">
        <v>775</v>
      </c>
      <c r="U51" s="8">
        <v>775</v>
      </c>
      <c r="V51" s="10">
        <v>1</v>
      </c>
    </row>
    <row r="52" spans="2:22" x14ac:dyDescent="0.2">
      <c r="B52" s="4" t="s">
        <v>93</v>
      </c>
      <c r="C52" s="3" t="s">
        <v>25</v>
      </c>
      <c r="D52" s="4" t="s">
        <v>94</v>
      </c>
      <c r="E52" s="3" t="s">
        <v>25</v>
      </c>
      <c r="F52" s="4" t="s">
        <v>26</v>
      </c>
      <c r="G52" s="1"/>
      <c r="H52" s="5">
        <f>VLOOKUP(B52,[2]Nodes!$C$7:$F$18,3,FALSE)</f>
        <v>25.354500000000002</v>
      </c>
      <c r="I52" s="5">
        <f>VLOOKUP(B52,[2]Nodes!$C$7:$F$18,4,FALSE)</f>
        <v>51.183900000000001</v>
      </c>
      <c r="J52" s="5">
        <f>VLOOKUP(D52,[2]Nodes!$C$7:$F$18,3,FALSE)</f>
        <v>25.354500000000002</v>
      </c>
      <c r="K52" s="5">
        <f>VLOOKUP(D52,[2]Nodes!$C$7:$F$18,4,FALSE)</f>
        <v>51.183900000000001</v>
      </c>
      <c r="L52" s="6"/>
      <c r="M52" s="7">
        <v>2014</v>
      </c>
      <c r="N52" s="7">
        <v>2050</v>
      </c>
      <c r="O52" s="8">
        <v>400</v>
      </c>
      <c r="P52" s="42">
        <v>100</v>
      </c>
      <c r="Q52" s="8"/>
      <c r="R52" s="9">
        <v>2.3189999999999999E-3</v>
      </c>
      <c r="S52" s="9">
        <v>1.9574000000000001E-2</v>
      </c>
      <c r="T52" s="8">
        <v>775</v>
      </c>
      <c r="U52" s="8">
        <v>755</v>
      </c>
      <c r="V52" s="10">
        <v>1</v>
      </c>
    </row>
    <row r="53" spans="2:22" x14ac:dyDescent="0.2">
      <c r="B53" s="4" t="s">
        <v>93</v>
      </c>
      <c r="C53" s="3" t="s">
        <v>25</v>
      </c>
      <c r="D53" s="4" t="s">
        <v>94</v>
      </c>
      <c r="E53" s="3" t="s">
        <v>25</v>
      </c>
      <c r="F53" s="4" t="s">
        <v>27</v>
      </c>
      <c r="G53" s="1"/>
      <c r="H53" s="5">
        <f>VLOOKUP(B53,[2]Nodes!$C$7:$F$18,3,FALSE)</f>
        <v>25.354500000000002</v>
      </c>
      <c r="I53" s="5">
        <f>VLOOKUP(B53,[2]Nodes!$C$7:$F$18,4,FALSE)</f>
        <v>51.183900000000001</v>
      </c>
      <c r="J53" s="5">
        <f>VLOOKUP(D53,[2]Nodes!$C$7:$F$18,3,FALSE)</f>
        <v>25.354500000000002</v>
      </c>
      <c r="K53" s="5">
        <f>VLOOKUP(D53,[2]Nodes!$C$7:$F$18,4,FALSE)</f>
        <v>51.183900000000001</v>
      </c>
      <c r="L53" s="6"/>
      <c r="M53" s="7">
        <v>2014</v>
      </c>
      <c r="N53" s="7">
        <v>2050</v>
      </c>
      <c r="O53" s="8">
        <v>400</v>
      </c>
      <c r="P53" s="42">
        <v>100</v>
      </c>
      <c r="Q53" s="8"/>
      <c r="R53" s="9">
        <v>2.3189999999999999E-3</v>
      </c>
      <c r="S53" s="9">
        <v>1.9574000000000001E-2</v>
      </c>
      <c r="T53" s="8">
        <v>775</v>
      </c>
      <c r="U53" s="8">
        <v>755</v>
      </c>
      <c r="V53" s="10">
        <v>1</v>
      </c>
    </row>
    <row r="54" spans="2:22" x14ac:dyDescent="0.2">
      <c r="B54" s="4" t="s">
        <v>94</v>
      </c>
      <c r="C54" s="3" t="s">
        <v>25</v>
      </c>
      <c r="D54" s="4" t="s">
        <v>95</v>
      </c>
      <c r="E54" s="3" t="s">
        <v>25</v>
      </c>
      <c r="F54" s="4" t="s">
        <v>26</v>
      </c>
      <c r="G54" s="1"/>
      <c r="H54" s="5">
        <f>VLOOKUP(B54,[2]Nodes!$C$7:$F$18,3,FALSE)</f>
        <v>25.354500000000002</v>
      </c>
      <c r="I54" s="5">
        <f>VLOOKUP(B54,[2]Nodes!$C$7:$F$18,4,FALSE)</f>
        <v>51.183900000000001</v>
      </c>
      <c r="J54" s="5">
        <f>VLOOKUP(D54,[2]Nodes!$C$7:$F$18,3,FALSE)</f>
        <v>25.354500000000002</v>
      </c>
      <c r="K54" s="5">
        <f>VLOOKUP(D54,[2]Nodes!$C$7:$F$18,4,FALSE)</f>
        <v>51.183900000000001</v>
      </c>
      <c r="L54" s="6"/>
      <c r="M54" s="8">
        <v>2011</v>
      </c>
      <c r="N54" s="7">
        <v>2050</v>
      </c>
      <c r="O54" s="8">
        <v>220</v>
      </c>
      <c r="P54" s="43">
        <v>112.5</v>
      </c>
      <c r="Q54" s="8"/>
      <c r="R54" s="44">
        <v>2.1500000000000004E-3</v>
      </c>
      <c r="S54" s="44">
        <v>2.0700000000000003E-2</v>
      </c>
      <c r="T54" s="44">
        <v>200</v>
      </c>
      <c r="U54" s="44">
        <v>200</v>
      </c>
      <c r="V54" s="10">
        <v>1</v>
      </c>
    </row>
    <row r="55" spans="2:22" x14ac:dyDescent="0.2">
      <c r="B55" s="4" t="s">
        <v>94</v>
      </c>
      <c r="C55" s="3" t="s">
        <v>25</v>
      </c>
      <c r="D55" s="4" t="s">
        <v>95</v>
      </c>
      <c r="E55" s="3" t="s">
        <v>25</v>
      </c>
      <c r="F55" s="4" t="s">
        <v>27</v>
      </c>
      <c r="G55" s="1"/>
      <c r="H55" s="5">
        <f>VLOOKUP(B55,[2]Nodes!$C$7:$F$18,3,FALSE)</f>
        <v>25.354500000000002</v>
      </c>
      <c r="I55" s="5">
        <f>VLOOKUP(B55,[2]Nodes!$C$7:$F$18,4,FALSE)</f>
        <v>51.183900000000001</v>
      </c>
      <c r="J55" s="5">
        <f>VLOOKUP(D55,[2]Nodes!$C$7:$F$18,3,FALSE)</f>
        <v>25.354500000000002</v>
      </c>
      <c r="K55" s="5">
        <f>VLOOKUP(D55,[2]Nodes!$C$7:$F$18,4,FALSE)</f>
        <v>51.183900000000001</v>
      </c>
      <c r="L55" s="6"/>
      <c r="M55" s="8">
        <v>2011</v>
      </c>
      <c r="N55" s="7">
        <v>2050</v>
      </c>
      <c r="O55" s="8">
        <v>220</v>
      </c>
      <c r="P55" s="43">
        <v>112.5</v>
      </c>
      <c r="Q55" s="8"/>
      <c r="R55" s="44">
        <v>2.1500000000000004E-3</v>
      </c>
      <c r="S55" s="44">
        <v>2.0700000000000003E-2</v>
      </c>
      <c r="T55" s="44">
        <v>200</v>
      </c>
      <c r="U55" s="44">
        <v>200</v>
      </c>
      <c r="V55" s="10">
        <v>1</v>
      </c>
    </row>
    <row r="56" spans="2:22" x14ac:dyDescent="0.2">
      <c r="B56" s="2" t="s">
        <v>87</v>
      </c>
      <c r="C56" s="45" t="s">
        <v>25</v>
      </c>
      <c r="D56" s="2" t="s">
        <v>96</v>
      </c>
      <c r="E56" s="45" t="s">
        <v>25</v>
      </c>
      <c r="F56" s="2" t="s">
        <v>26</v>
      </c>
      <c r="G56" s="1"/>
      <c r="H56" s="5">
        <f>VLOOKUP(B56,[2]Nodes!$C$7:$F$18,3,FALSE)</f>
        <v>25.354500000000002</v>
      </c>
      <c r="I56" s="5">
        <f>VLOOKUP(B56,[2]Nodes!$C$7:$F$18,4,FALSE)</f>
        <v>51.183900000000001</v>
      </c>
      <c r="J56" s="5">
        <f>VLOOKUP(D56,[2]Nodes!$C$7:$F$18,3,FALSE)</f>
        <v>25.354500000000002</v>
      </c>
      <c r="K56" s="5">
        <f>VLOOKUP(D56,[2]Nodes!$C$7:$F$18,4,FALSE)</f>
        <v>51.183900000000001</v>
      </c>
      <c r="L56" s="1"/>
      <c r="M56" s="7">
        <v>2000</v>
      </c>
      <c r="N56" s="7">
        <v>2050</v>
      </c>
      <c r="O56" s="8">
        <v>400</v>
      </c>
      <c r="P56" s="8">
        <v>1</v>
      </c>
      <c r="Q56" s="8"/>
      <c r="R56" s="46">
        <v>1.25E-4</v>
      </c>
      <c r="S56" s="46">
        <v>1.0833333333333333E-3</v>
      </c>
      <c r="T56" s="8">
        <v>1800</v>
      </c>
      <c r="U56" s="11">
        <v>1800</v>
      </c>
      <c r="V56" s="10">
        <v>1</v>
      </c>
    </row>
    <row r="58" spans="2:22" x14ac:dyDescent="0.2">
      <c r="B58" s="40"/>
      <c r="C58" t="s">
        <v>97</v>
      </c>
    </row>
    <row r="59" spans="2:22" x14ac:dyDescent="0.2">
      <c r="B59" s="41"/>
      <c r="C59" t="s">
        <v>98</v>
      </c>
    </row>
  </sheetData>
  <mergeCells count="2">
    <mergeCell ref="M26:R26"/>
    <mergeCell ref="M27:R27"/>
  </mergeCells>
  <conditionalFormatting sqref="B3:C32">
    <cfRule type="uniqueValues" dxfId="1" priority="1"/>
    <cfRule type="uniqueValues" dxfId="0" priority="2"/>
  </conditionalFormatting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41" sqref="K41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GCC Network</vt:lpstr>
      <vt:lpstr>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2017-05-09T15:28:01Z</dcterms:created>
  <dcterms:modified xsi:type="dcterms:W3CDTF">2017-05-13T15:01:30Z</dcterms:modified>
</cp:coreProperties>
</file>