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dul\Dropbox (MIT)\Alix - Abdullah\Data\Network data\Saudi Netwrok\"/>
    </mc:Choice>
  </mc:AlternateContent>
  <bookViews>
    <workbookView xWindow="-34763" yWindow="-1223" windowWidth="28800" windowHeight="16740" tabRatio="500" activeTab="1"/>
  </bookViews>
  <sheets>
    <sheet name="Info" sheetId="2" r:id="rId1"/>
    <sheet name="Network" sheetId="1" r:id="rId2"/>
  </sheets>
  <externalReferences>
    <externalReference r:id="rId3"/>
    <externalReference r:id="rId4"/>
  </externalReferences>
  <definedNames>
    <definedName name="enr">[1]Buses!$W$3:$W$4</definedName>
    <definedName name="line">[1]SVC!#REF!</definedName>
    <definedName name="LineType">[1]SVC!$AE$4:$AE$4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</calcChain>
</file>

<file path=xl/sharedStrings.xml><?xml version="1.0" encoding="utf-8"?>
<sst xmlns="http://schemas.openxmlformats.org/spreadsheetml/2006/main" count="144" uniqueCount="48">
  <si>
    <t>Latitude_I</t>
  </si>
  <si>
    <t>Longitude_I</t>
  </si>
  <si>
    <t>Latitude_F</t>
  </si>
  <si>
    <t>Longitude_F</t>
  </si>
  <si>
    <t>Dist_Teide</t>
  </si>
  <si>
    <t>YearIni</t>
  </si>
  <si>
    <t>YearFnl</t>
  </si>
  <si>
    <t>Voltage</t>
  </si>
  <si>
    <t>Length</t>
  </si>
  <si>
    <t>LossCoef</t>
  </si>
  <si>
    <t>R</t>
  </si>
  <si>
    <t>X</t>
  </si>
  <si>
    <t>NTC</t>
  </si>
  <si>
    <t>TTC</t>
  </si>
  <si>
    <t>SecurityCoef</t>
  </si>
  <si>
    <t>RATE_A</t>
  </si>
  <si>
    <t>RATE_B</t>
  </si>
  <si>
    <t>RATE_C</t>
  </si>
  <si>
    <t>EFOR</t>
  </si>
  <si>
    <t>FixedCostkm</t>
  </si>
  <si>
    <t>FixedCost</t>
  </si>
  <si>
    <t>FxChargeRate</t>
  </si>
  <si>
    <t>[º]</t>
  </si>
  <si>
    <t>km</t>
  </si>
  <si>
    <t>Jan-01</t>
  </si>
  <si>
    <t>Dec-31</t>
  </si>
  <si>
    <t>[kV]</t>
  </si>
  <si>
    <t>[km]</t>
  </si>
  <si>
    <t>[p.u.]</t>
  </si>
  <si>
    <t>[MW]</t>
  </si>
  <si>
    <t>[M€/km]</t>
  </si>
  <si>
    <t>[M€]</t>
  </si>
  <si>
    <t>EOA</t>
  </si>
  <si>
    <t>.</t>
  </si>
  <si>
    <t>Riyadh</t>
  </si>
  <si>
    <t>cc1</t>
  </si>
  <si>
    <t>cc2</t>
  </si>
  <si>
    <t>RIYADH</t>
  </si>
  <si>
    <t>QASSIM</t>
  </si>
  <si>
    <t>cc3</t>
  </si>
  <si>
    <t>cc4</t>
  </si>
  <si>
    <t>WOA</t>
  </si>
  <si>
    <t>SOA</t>
  </si>
  <si>
    <t>HAIL</t>
  </si>
  <si>
    <t>cc5</t>
  </si>
  <si>
    <t>cc6</t>
  </si>
  <si>
    <t>NEOA</t>
  </si>
  <si>
    <t>NWOA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</si>
</sst>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_(* #,##0.00_);_(* \(#,##0.00\);_(* &quot;-&quot;??_);_(@_)"/>
    <numFmt numFmtId="166" formatCode="0.00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color rgb="FF333333"/>
      <name val="Calibri"/>
      <scheme val="minor"/>
    </font>
    <font>
      <i/>
      <sz val="12"/>
      <color rgb="FF333333"/>
      <name val="Calibri"/>
      <scheme val="minor"/>
    </font>
    <font>
      <sz val="12"/>
      <color rgb="FF333333"/>
      <name val="Calibri"/>
      <scheme val="minor"/>
    </font>
    <font>
      <sz val="11"/>
      <color indexed="4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4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</borders>
  <cellStyleXfs count="47">
    <xf numFmtId="0" fontId="0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4" fontId="5" fillId="2" borderId="1" applyNumberFormat="0" applyProtection="0">
      <alignment vertical="center"/>
    </xf>
    <xf numFmtId="4" fontId="6" fillId="3" borderId="1" applyNumberFormat="0" applyProtection="0">
      <alignment vertical="center"/>
    </xf>
    <xf numFmtId="4" fontId="5" fillId="3" borderId="1" applyNumberFormat="0" applyProtection="0">
      <alignment horizontal="left" vertical="center" indent="1"/>
    </xf>
    <xf numFmtId="0" fontId="5" fillId="3" borderId="1" applyNumberFormat="0" applyProtection="0">
      <alignment horizontal="left" vertical="top" indent="1"/>
    </xf>
    <xf numFmtId="4" fontId="5" fillId="4" borderId="0" applyNumberFormat="0" applyProtection="0">
      <alignment horizontal="left" vertical="center" indent="1"/>
    </xf>
    <xf numFmtId="4" fontId="7" fillId="5" borderId="1" applyNumberFormat="0" applyProtection="0">
      <alignment horizontal="right" vertical="center"/>
    </xf>
    <xf numFmtId="4" fontId="7" fillId="6" borderId="1" applyNumberFormat="0" applyProtection="0">
      <alignment horizontal="right" vertical="center"/>
    </xf>
    <xf numFmtId="4" fontId="7" fillId="7" borderId="1" applyNumberFormat="0" applyProtection="0">
      <alignment horizontal="right" vertical="center"/>
    </xf>
    <xf numFmtId="4" fontId="7" fillId="8" borderId="1" applyNumberFormat="0" applyProtection="0">
      <alignment horizontal="right" vertical="center"/>
    </xf>
    <xf numFmtId="4" fontId="7" fillId="9" borderId="1" applyNumberFormat="0" applyProtection="0">
      <alignment horizontal="right" vertical="center"/>
    </xf>
    <xf numFmtId="4" fontId="7" fillId="10" borderId="1" applyNumberFormat="0" applyProtection="0">
      <alignment horizontal="right" vertical="center"/>
    </xf>
    <xf numFmtId="4" fontId="7" fillId="11" borderId="1" applyNumberFormat="0" applyProtection="0">
      <alignment horizontal="right" vertical="center"/>
    </xf>
    <xf numFmtId="4" fontId="7" fillId="12" borderId="1" applyNumberFormat="0" applyProtection="0">
      <alignment horizontal="right" vertical="center"/>
    </xf>
    <xf numFmtId="4" fontId="7" fillId="13" borderId="1" applyNumberFormat="0" applyProtection="0">
      <alignment horizontal="right" vertical="center"/>
    </xf>
    <xf numFmtId="4" fontId="5" fillId="14" borderId="2" applyNumberFormat="0" applyProtection="0">
      <alignment horizontal="left" vertical="center" indent="1"/>
    </xf>
    <xf numFmtId="4" fontId="7" fillId="15" borderId="0" applyNumberFormat="0" applyProtection="0">
      <alignment horizontal="left" vertical="center" indent="1"/>
    </xf>
    <xf numFmtId="4" fontId="8" fillId="16" borderId="0" applyNumberFormat="0" applyProtection="0">
      <alignment horizontal="left" vertical="center" indent="1"/>
    </xf>
    <xf numFmtId="4" fontId="7" fillId="17" borderId="1" applyNumberFormat="0" applyProtection="0">
      <alignment horizontal="right" vertical="center"/>
    </xf>
    <xf numFmtId="4" fontId="7" fillId="15" borderId="0" applyNumberFormat="0" applyProtection="0">
      <alignment horizontal="left" vertical="center" indent="1"/>
    </xf>
    <xf numFmtId="4" fontId="7" fillId="4" borderId="0" applyNumberFormat="0" applyProtection="0">
      <alignment horizontal="left" vertical="center" indent="1"/>
    </xf>
    <xf numFmtId="0" fontId="4" fillId="16" borderId="1" applyNumberFormat="0" applyProtection="0">
      <alignment horizontal="left" vertical="center" indent="1"/>
    </xf>
    <xf numFmtId="0" fontId="4" fillId="16" borderId="1" applyNumberFormat="0" applyProtection="0">
      <alignment horizontal="left" vertical="top" indent="1"/>
    </xf>
    <xf numFmtId="0" fontId="4" fillId="4" borderId="1" applyNumberFormat="0" applyProtection="0">
      <alignment horizontal="left" vertical="center" indent="1"/>
    </xf>
    <xf numFmtId="0" fontId="4" fillId="4" borderId="1" applyNumberFormat="0" applyProtection="0">
      <alignment horizontal="left" vertical="top" indent="1"/>
    </xf>
    <xf numFmtId="0" fontId="4" fillId="18" borderId="1" applyNumberFormat="0" applyProtection="0">
      <alignment horizontal="left" vertical="center" indent="1"/>
    </xf>
    <xf numFmtId="0" fontId="4" fillId="18" borderId="1" applyNumberFormat="0" applyProtection="0">
      <alignment horizontal="left" vertical="top" indent="1"/>
    </xf>
    <xf numFmtId="0" fontId="4" fillId="19" borderId="1" applyNumberFormat="0" applyProtection="0">
      <alignment horizontal="left" vertical="center" indent="1"/>
    </xf>
    <xf numFmtId="0" fontId="4" fillId="19" borderId="1" applyNumberFormat="0" applyProtection="0">
      <alignment horizontal="left" vertical="top" indent="1"/>
    </xf>
    <xf numFmtId="4" fontId="7" fillId="20" borderId="1" applyNumberFormat="0" applyProtection="0">
      <alignment vertical="center"/>
    </xf>
    <xf numFmtId="4" fontId="9" fillId="20" borderId="1" applyNumberFormat="0" applyProtection="0">
      <alignment vertical="center"/>
    </xf>
    <xf numFmtId="4" fontId="7" fillId="20" borderId="1" applyNumberFormat="0" applyProtection="0">
      <alignment horizontal="left" vertical="center" indent="1"/>
    </xf>
    <xf numFmtId="0" fontId="7" fillId="20" borderId="1" applyNumberFormat="0" applyProtection="0">
      <alignment horizontal="left" vertical="top" indent="1"/>
    </xf>
    <xf numFmtId="4" fontId="7" fillId="15" borderId="1" applyNumberFormat="0" applyProtection="0">
      <alignment horizontal="right" vertical="center"/>
    </xf>
    <xf numFmtId="4" fontId="9" fillId="15" borderId="1" applyNumberFormat="0" applyProtection="0">
      <alignment horizontal="right" vertical="center"/>
    </xf>
    <xf numFmtId="4" fontId="7" fillId="17" borderId="1" applyNumberFormat="0" applyProtection="0">
      <alignment horizontal="left" vertical="center" indent="1"/>
    </xf>
    <xf numFmtId="0" fontId="7" fillId="4" borderId="1" applyNumberFormat="0" applyProtection="0">
      <alignment horizontal="left" vertical="top" indent="1"/>
    </xf>
    <xf numFmtId="4" fontId="10" fillId="21" borderId="0" applyNumberFormat="0" applyProtection="0">
      <alignment horizontal="left" vertical="center" indent="1"/>
    </xf>
    <xf numFmtId="4" fontId="11" fillId="15" borderId="1" applyNumberFormat="0" applyProtection="0">
      <alignment horizontal="right" vertical="center"/>
    </xf>
  </cellStyleXfs>
  <cellXfs count="20">
    <xf numFmtId="0" fontId="0" fillId="0" borderId="0" xfId="0"/>
    <xf numFmtId="0" fontId="0" fillId="0" borderId="0" xfId="0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/>
    <xf numFmtId="0" fontId="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3" fillId="22" borderId="0" xfId="0" applyFont="1" applyFill="1" applyBorder="1"/>
    <xf numFmtId="0" fontId="16" fillId="0" borderId="0" xfId="0" applyFont="1" applyFill="1" applyBorder="1" applyAlignment="1">
      <alignment horizontal="center"/>
    </xf>
    <xf numFmtId="0" fontId="3" fillId="22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/>
    <xf numFmtId="0" fontId="3" fillId="22" borderId="0" xfId="0" applyFont="1" applyFill="1" applyBorder="1" applyAlignment="1">
      <alignment horizontal="right"/>
    </xf>
    <xf numFmtId="1" fontId="3" fillId="22" borderId="0" xfId="0" applyNumberFormat="1" applyFont="1" applyFill="1" applyBorder="1"/>
    <xf numFmtId="166" fontId="3" fillId="22" borderId="0" xfId="0" applyNumberFormat="1" applyFont="1" applyFill="1" applyBorder="1"/>
    <xf numFmtId="2" fontId="3" fillId="22" borderId="0" xfId="0" applyNumberFormat="1" applyFont="1" applyFill="1" applyBorder="1"/>
    <xf numFmtId="167" fontId="3" fillId="22" borderId="0" xfId="0" applyNumberFormat="1" applyFont="1" applyFill="1" applyBorder="1"/>
    <xf numFmtId="0" fontId="17" fillId="0" borderId="0" xfId="0" applyFont="1" applyFill="1" applyBorder="1"/>
  </cellXfs>
  <cellStyles count="47">
    <cellStyle name="Comma 2" xfId="1"/>
    <cellStyle name="Normal" xfId="0" builtinId="0"/>
    <cellStyle name="Normal 11" xfId="2"/>
    <cellStyle name="Normal 12" xfId="3"/>
    <cellStyle name="Normal 2" xfId="4"/>
    <cellStyle name="Normal 3" xfId="5"/>
    <cellStyle name="Normal 3 2" xfId="6"/>
    <cellStyle name="Normal 4" xfId="7"/>
    <cellStyle name="Normal 5" xfId="8"/>
    <cellStyle name="SAPBEXaggData" xfId="9"/>
    <cellStyle name="SAPBEXaggDataEmph" xfId="10"/>
    <cellStyle name="SAPBEXaggItem" xfId="11"/>
    <cellStyle name="SAPBEXaggItemX" xfId="12"/>
    <cellStyle name="SAPBEXchaText" xfId="13"/>
    <cellStyle name="SAPBEXexcBad7" xfId="14"/>
    <cellStyle name="SAPBEXexcBad8" xfId="15"/>
    <cellStyle name="SAPBEXexcBad9" xfId="16"/>
    <cellStyle name="SAPBEXexcCritical4" xfId="17"/>
    <cellStyle name="SAPBEXexcCritical5" xfId="18"/>
    <cellStyle name="SAPBEXexcCritical6" xfId="19"/>
    <cellStyle name="SAPBEXexcGood1" xfId="20"/>
    <cellStyle name="SAPBEXexcGood2" xfId="21"/>
    <cellStyle name="SAPBEXexcGood3" xfId="22"/>
    <cellStyle name="SAPBEXfilterDrill" xfId="23"/>
    <cellStyle name="SAPBEXfilterItem" xfId="24"/>
    <cellStyle name="SAPBEXfilterText" xfId="25"/>
    <cellStyle name="SAPBEXformats" xfId="26"/>
    <cellStyle name="SAPBEXheaderItem" xfId="27"/>
    <cellStyle name="SAPBEXheaderText" xfId="28"/>
    <cellStyle name="SAPBEXHLevel0" xfId="29"/>
    <cellStyle name="SAPBEXHLevel0X" xfId="30"/>
    <cellStyle name="SAPBEXHLevel1" xfId="31"/>
    <cellStyle name="SAPBEXHLevel1X" xfId="32"/>
    <cellStyle name="SAPBEXHLevel2" xfId="33"/>
    <cellStyle name="SAPBEXHLevel2X" xfId="34"/>
    <cellStyle name="SAPBEXHLevel3" xfId="35"/>
    <cellStyle name="SAPBEXHLevel3X" xfId="36"/>
    <cellStyle name="SAPBEXresData" xfId="37"/>
    <cellStyle name="SAPBEXresDataEmph" xfId="38"/>
    <cellStyle name="SAPBEXresItem" xfId="39"/>
    <cellStyle name="SAPBEXresItemX" xfId="40"/>
    <cellStyle name="SAPBEXstdData" xfId="41"/>
    <cellStyle name="SAPBEXstdDataEmph" xfId="42"/>
    <cellStyle name="SAPBEXstdItem" xfId="43"/>
    <cellStyle name="SAPBEXstdItemX" xfId="44"/>
    <cellStyle name="SAPBEXtitle" xfId="45"/>
    <cellStyle name="SAPBEXundefined" xfId="4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</xdr:row>
      <xdr:rowOff>25400</xdr:rowOff>
    </xdr:from>
    <xdr:to>
      <xdr:col>9</xdr:col>
      <xdr:colOff>0</xdr:colOff>
      <xdr:row>25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0200" y="215900"/>
          <a:ext cx="7099300" cy="463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Edit Log:</a:t>
          </a:r>
        </a:p>
        <a:p>
          <a:endParaRPr lang="en-US" sz="1100" baseline="0"/>
        </a:p>
        <a:p>
          <a:r>
            <a:rPr lang="en-US" sz="1100" baseline="0"/>
            <a:t>10 May 2017 - Abdullah:</a:t>
          </a:r>
        </a:p>
        <a:p>
          <a:r>
            <a:rPr lang="en-US" sz="1100" baseline="0"/>
            <a:t>- Adding network data</a:t>
          </a:r>
        </a:p>
        <a:p>
          <a:endParaRPr lang="en-US" sz="1100" baseline="0"/>
        </a:p>
        <a:p>
          <a:r>
            <a:rPr lang="en-US" sz="1100" baseline="0"/>
            <a:t>Todo:</a:t>
          </a:r>
        </a:p>
        <a:p>
          <a:r>
            <a:rPr lang="en-US" sz="1100" baseline="0"/>
            <a:t>-</a:t>
          </a:r>
          <a:endParaRPr lang="en-US" sz="1100"/>
        </a:p>
        <a:p>
          <a:r>
            <a:rPr lang="en-US" sz="1100"/>
            <a:t>Source:</a:t>
          </a:r>
        </a:p>
        <a:p>
          <a:r>
            <a:rPr lang="en-US" sz="1100"/>
            <a:t>Aggregated</a:t>
          </a:r>
          <a:r>
            <a:rPr lang="en-US" sz="1100" baseline="0"/>
            <a:t> from National Grid data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MD-SMD%20FILES/SUBSTATION%20QUARTERLY%20DATA/South-SS%20&amp;%20TL%20Data%20Cards%20(%20as%20of%20Jul-201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dullahOmar/Dropbox%20(MIT)/TEPES%20-%20GCC/TEPES_GGC_Case_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es"/>
      <sheetName val="SVC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dices"/>
      <sheetName val="Nodes"/>
      <sheetName val="Parameters"/>
      <sheetName val="DemandDuration"/>
      <sheetName val="FigDemand"/>
      <sheetName val="Generation"/>
      <sheetName val="Inflows"/>
      <sheetName val="Network"/>
      <sheetName val="CableData"/>
      <sheetName val="PSTData"/>
      <sheetName val="SummaryIntraNd"/>
      <sheetName val="SummaryIntraAr"/>
      <sheetName val="SummaryIntraRg"/>
      <sheetName val="SummaryCc"/>
      <sheetName val="SummaryCo"/>
      <sheetName val="SummaryInterZn"/>
      <sheetName val="SummaryInterAr"/>
      <sheetName val="SummaryInterRg"/>
      <sheetName val="TechCapacity"/>
      <sheetName val="TechOutput"/>
      <sheetName val="GrTechOutput"/>
      <sheetName val="TechOutputZn"/>
      <sheetName val="TechOutputAr"/>
      <sheetName val="TechOutputRg"/>
      <sheetName val="TechEnergy"/>
      <sheetName val="GrTechEnergy"/>
      <sheetName val="TechEnergyZn"/>
      <sheetName val="TechEnergyAr"/>
      <sheetName val="TechEnergyRg"/>
      <sheetName val="UC"/>
      <sheetName val="GrUC"/>
      <sheetName val="UnitOutput"/>
      <sheetName val="UnitEnergy"/>
      <sheetName val="WtrReserve"/>
      <sheetName val="WtrValue"/>
      <sheetName val="GrWtrReserve"/>
      <sheetName val="FlowCc"/>
      <sheetName val="FlowZn"/>
      <sheetName val="FlowAr"/>
      <sheetName val="FlowRg"/>
      <sheetName val="FlowR"/>
      <sheetName val="FlowZnDef"/>
      <sheetName val="FlowZnExc"/>
      <sheetName val="FlowArDef"/>
      <sheetName val="FlowArExc"/>
      <sheetName val="Angle"/>
      <sheetName val="SRMC"/>
      <sheetName val="GrSRMC"/>
      <sheetName val="TLF"/>
      <sheetName val="YBUS1"/>
      <sheetName val="PTDF"/>
      <sheetName val="InstalCapIter"/>
      <sheetName val="MarginalSaving"/>
      <sheetName val="CostToGo"/>
      <sheetName val="Control"/>
    </sheetNames>
    <sheetDataSet>
      <sheetData sheetId="0"/>
      <sheetData sheetId="1"/>
      <sheetData sheetId="2">
        <row r="7">
          <cell r="C7" t="str">
            <v>NWOA</v>
          </cell>
          <cell r="D7">
            <v>380</v>
          </cell>
          <cell r="E7">
            <v>28.390408999999998</v>
          </cell>
          <cell r="F7">
            <v>36.5732</v>
          </cell>
        </row>
        <row r="8">
          <cell r="C8" t="str">
            <v>HAIL</v>
          </cell>
          <cell r="D8">
            <v>380</v>
          </cell>
          <cell r="E8">
            <v>27.516667000000002</v>
          </cell>
          <cell r="F8">
            <v>41.683332999999998</v>
          </cell>
        </row>
        <row r="9">
          <cell r="C9" t="str">
            <v>SOA</v>
          </cell>
          <cell r="D9">
            <v>380</v>
          </cell>
          <cell r="E9">
            <v>16.891919999999999</v>
          </cell>
          <cell r="F9">
            <v>42.549751000000001</v>
          </cell>
        </row>
        <row r="10">
          <cell r="C10" t="str">
            <v>NEOA</v>
          </cell>
          <cell r="D10">
            <v>380</v>
          </cell>
          <cell r="E10">
            <v>31.312978999999999</v>
          </cell>
          <cell r="F10">
            <v>37.374887999999999</v>
          </cell>
        </row>
        <row r="11">
          <cell r="C11" t="str">
            <v>WOA</v>
          </cell>
          <cell r="D11">
            <v>380</v>
          </cell>
          <cell r="E11">
            <v>21.416667</v>
          </cell>
          <cell r="F11">
            <v>39.816667000000002</v>
          </cell>
        </row>
        <row r="12">
          <cell r="C12" t="str">
            <v>QASSIM</v>
          </cell>
          <cell r="D12">
            <v>380</v>
          </cell>
          <cell r="E12">
            <v>26.333333</v>
          </cell>
          <cell r="F12">
            <v>43.966667000000001</v>
          </cell>
        </row>
        <row r="13">
          <cell r="C13" t="str">
            <v>RIYADH</v>
          </cell>
          <cell r="D13">
            <v>380</v>
          </cell>
          <cell r="E13">
            <v>24.711666999999998</v>
          </cell>
          <cell r="F13">
            <v>46.724167000000001</v>
          </cell>
        </row>
        <row r="14">
          <cell r="C14" t="str">
            <v>EOA</v>
          </cell>
          <cell r="D14">
            <v>380</v>
          </cell>
          <cell r="E14">
            <v>26.392665999999998</v>
          </cell>
          <cell r="F14">
            <v>49.977713999999999</v>
          </cell>
        </row>
        <row r="15">
          <cell r="C15" t="str">
            <v>BAH</v>
          </cell>
          <cell r="D15">
            <v>400</v>
          </cell>
          <cell r="E15">
            <v>25.354500000000002</v>
          </cell>
          <cell r="F15">
            <v>51.183900000000001</v>
          </cell>
        </row>
        <row r="16">
          <cell r="C16" t="str">
            <v>KUW</v>
          </cell>
          <cell r="D16">
            <v>400</v>
          </cell>
          <cell r="E16">
            <v>25.354500000000002</v>
          </cell>
          <cell r="F16">
            <v>51.183900000000001</v>
          </cell>
        </row>
        <row r="17">
          <cell r="C17" t="str">
            <v>QAT</v>
          </cell>
          <cell r="D17">
            <v>220</v>
          </cell>
          <cell r="E17">
            <v>25.354500000000002</v>
          </cell>
          <cell r="F17">
            <v>51.183900000000001</v>
          </cell>
        </row>
        <row r="18">
          <cell r="C18" t="str">
            <v>OMA</v>
          </cell>
          <cell r="D18">
            <v>400</v>
          </cell>
          <cell r="E18">
            <v>25.291827999999999</v>
          </cell>
          <cell r="F18">
            <v>56.333706999999997</v>
          </cell>
        </row>
        <row r="19">
          <cell r="C19" t="str">
            <v>UAE</v>
          </cell>
          <cell r="D19">
            <v>400</v>
          </cell>
          <cell r="E19">
            <v>23.969346999999999</v>
          </cell>
          <cell r="F19">
            <v>52.242168999999997</v>
          </cell>
        </row>
        <row r="20">
          <cell r="C20" t="str">
            <v>GCC_Ghunan</v>
          </cell>
          <cell r="D20">
            <v>400</v>
          </cell>
          <cell r="E20">
            <v>25.354500000000002</v>
          </cell>
          <cell r="F20">
            <v>51.183900000000001</v>
          </cell>
        </row>
        <row r="21">
          <cell r="C21" t="str">
            <v>GCC_Salwa</v>
          </cell>
          <cell r="D21">
            <v>400</v>
          </cell>
          <cell r="E21">
            <v>25.354500000000002</v>
          </cell>
          <cell r="F21">
            <v>51.183900000000001</v>
          </cell>
        </row>
        <row r="22">
          <cell r="C22" t="str">
            <v>GCC_Alfadhili</v>
          </cell>
          <cell r="D22">
            <v>400</v>
          </cell>
          <cell r="E22">
            <v>25.354500000000002</v>
          </cell>
          <cell r="F22">
            <v>51.183900000000001</v>
          </cell>
        </row>
        <row r="23">
          <cell r="C23" t="str">
            <v>GCC_Qurayyah</v>
          </cell>
          <cell r="D23">
            <v>400</v>
          </cell>
          <cell r="E23">
            <v>25.354500000000002</v>
          </cell>
          <cell r="F23">
            <v>51.183900000000001</v>
          </cell>
        </row>
        <row r="24">
          <cell r="C24" t="str">
            <v>GCC_Silla</v>
          </cell>
          <cell r="D24">
            <v>400</v>
          </cell>
          <cell r="E24">
            <v>25.354500000000002</v>
          </cell>
          <cell r="F24">
            <v>51.183900000000001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ColWidth="11.46484375"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B26"/>
  <sheetViews>
    <sheetView tabSelected="1" zoomScale="81" workbookViewId="0">
      <selection activeCell="C29" sqref="C29"/>
    </sheetView>
  </sheetViews>
  <sheetFormatPr defaultColWidth="11.46484375" defaultRowHeight="14.25" x14ac:dyDescent="0.45"/>
  <cols>
    <col min="1" max="1" width="16.1328125" style="1" customWidth="1"/>
    <col min="2" max="2" width="5.796875" style="1" customWidth="1"/>
    <col min="3" max="3" width="11.46484375" style="1"/>
    <col min="4" max="4" width="2.86328125" style="1" customWidth="1"/>
    <col min="5" max="5" width="16.46484375" style="1" customWidth="1"/>
    <col min="6" max="6" width="17.6640625" style="1" customWidth="1"/>
    <col min="7" max="7" width="21.6640625" style="1" customWidth="1"/>
    <col min="8" max="8" width="24.6640625" style="1" customWidth="1"/>
    <col min="9" max="9" width="11.46484375" style="1"/>
    <col min="10" max="10" width="19.6640625" style="1" customWidth="1"/>
    <col min="11" max="16384" width="11.46484375" style="1"/>
  </cols>
  <sheetData>
    <row r="1" spans="1:28" x14ac:dyDescent="0.45">
      <c r="A1" s="7"/>
      <c r="B1" s="7"/>
      <c r="C1" s="7"/>
      <c r="D1" s="7"/>
      <c r="E1" s="7"/>
      <c r="F1" s="7"/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</row>
    <row r="2" spans="1:28" x14ac:dyDescent="0.45">
      <c r="A2" s="7"/>
      <c r="B2" s="7"/>
      <c r="C2" s="7"/>
      <c r="D2" s="7"/>
      <c r="E2" s="7"/>
      <c r="F2" s="7"/>
      <c r="G2" s="8" t="s">
        <v>22</v>
      </c>
      <c r="H2" s="8" t="s">
        <v>22</v>
      </c>
      <c r="I2" s="8" t="s">
        <v>22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28</v>
      </c>
      <c r="R2" s="8" t="s">
        <v>28</v>
      </c>
      <c r="S2" s="8" t="s">
        <v>29</v>
      </c>
      <c r="T2" s="8" t="s">
        <v>29</v>
      </c>
      <c r="U2" s="8" t="s">
        <v>28</v>
      </c>
      <c r="V2" s="8" t="s">
        <v>29</v>
      </c>
      <c r="W2" s="8" t="s">
        <v>29</v>
      </c>
      <c r="X2" s="8" t="s">
        <v>29</v>
      </c>
      <c r="Y2" s="8" t="s">
        <v>28</v>
      </c>
      <c r="Z2" s="8" t="s">
        <v>30</v>
      </c>
      <c r="AA2" s="8" t="s">
        <v>31</v>
      </c>
      <c r="AB2" s="8" t="s">
        <v>28</v>
      </c>
    </row>
    <row r="3" spans="1:28" x14ac:dyDescent="0.45">
      <c r="A3" s="11" t="s">
        <v>37</v>
      </c>
      <c r="B3" s="10" t="s">
        <v>33</v>
      </c>
      <c r="C3" s="11" t="s">
        <v>38</v>
      </c>
      <c r="D3" s="10" t="s">
        <v>33</v>
      </c>
      <c r="E3" s="11" t="s">
        <v>35</v>
      </c>
      <c r="F3" s="7"/>
      <c r="G3" s="12">
        <f>VLOOKUP(A3,[2]Nodes!$C$7:$F$18,3,FALSE)</f>
        <v>24.711666999999998</v>
      </c>
      <c r="H3" s="12">
        <f>VLOOKUP(A3,[2]Nodes!$C$7:$F$18,4,FALSE)</f>
        <v>46.724167000000001</v>
      </c>
      <c r="I3" s="12">
        <f>VLOOKUP(C3,[2]Nodes!$C$7:$F$18,3,FALSE)</f>
        <v>26.333333</v>
      </c>
      <c r="J3" s="12">
        <f>VLOOKUP(C3,[2]Nodes!$C$7:$F$18,4,FALSE)</f>
        <v>43.966667000000001</v>
      </c>
      <c r="K3" s="13"/>
      <c r="L3" s="14">
        <v>2013</v>
      </c>
      <c r="M3" s="14">
        <v>2050</v>
      </c>
      <c r="N3" s="15">
        <v>380</v>
      </c>
      <c r="O3" s="15">
        <v>260</v>
      </c>
      <c r="P3" s="15"/>
      <c r="Q3" s="16">
        <v>3.1199999999999999E-3</v>
      </c>
      <c r="R3" s="16">
        <v>5.4600000000000003E-2</v>
      </c>
      <c r="S3" s="15">
        <v>1650</v>
      </c>
      <c r="T3" s="17">
        <f t="shared" ref="T3:T21" si="0">S3*U3</f>
        <v>1650</v>
      </c>
      <c r="U3" s="17">
        <v>1</v>
      </c>
      <c r="V3" s="18"/>
      <c r="W3" s="18"/>
      <c r="X3" s="18"/>
      <c r="Y3" s="17"/>
      <c r="Z3" s="18"/>
      <c r="AA3" s="18"/>
      <c r="AB3" s="18"/>
    </row>
    <row r="4" spans="1:28" x14ac:dyDescent="0.45">
      <c r="A4" s="11" t="s">
        <v>37</v>
      </c>
      <c r="B4" s="10" t="s">
        <v>33</v>
      </c>
      <c r="C4" s="11" t="s">
        <v>38</v>
      </c>
      <c r="D4" s="10" t="s">
        <v>33</v>
      </c>
      <c r="E4" s="11" t="s">
        <v>36</v>
      </c>
      <c r="F4" s="7"/>
      <c r="G4" s="12">
        <f>VLOOKUP(A4,[2]Nodes!$C$7:$F$18,3,FALSE)</f>
        <v>24.711666999999998</v>
      </c>
      <c r="H4" s="12">
        <f>VLOOKUP(A4,[2]Nodes!$C$7:$F$18,4,FALSE)</f>
        <v>46.724167000000001</v>
      </c>
      <c r="I4" s="12">
        <f>VLOOKUP(C4,[2]Nodes!$C$7:$F$18,3,FALSE)</f>
        <v>26.333333</v>
      </c>
      <c r="J4" s="12">
        <f>VLOOKUP(C4,[2]Nodes!$C$7:$F$18,4,FALSE)</f>
        <v>43.966667000000001</v>
      </c>
      <c r="K4" s="13"/>
      <c r="L4" s="14">
        <v>2013</v>
      </c>
      <c r="M4" s="14">
        <v>2050</v>
      </c>
      <c r="N4" s="15">
        <v>380</v>
      </c>
      <c r="O4" s="15">
        <v>260</v>
      </c>
      <c r="P4" s="15"/>
      <c r="Q4" s="16">
        <v>3.1199999999999999E-3</v>
      </c>
      <c r="R4" s="16">
        <v>5.4600000000000003E-2</v>
      </c>
      <c r="S4" s="15">
        <v>1650</v>
      </c>
      <c r="T4" s="17">
        <f t="shared" si="0"/>
        <v>1650</v>
      </c>
      <c r="U4" s="17">
        <v>1</v>
      </c>
      <c r="V4" s="18"/>
      <c r="W4" s="18"/>
      <c r="X4" s="18"/>
      <c r="Y4" s="17"/>
      <c r="Z4" s="18"/>
      <c r="AA4" s="18"/>
      <c r="AB4" s="18"/>
    </row>
    <row r="5" spans="1:28" x14ac:dyDescent="0.45">
      <c r="A5" s="11" t="s">
        <v>32</v>
      </c>
      <c r="B5" s="10" t="s">
        <v>33</v>
      </c>
      <c r="C5" s="11" t="s">
        <v>34</v>
      </c>
      <c r="D5" s="10" t="s">
        <v>33</v>
      </c>
      <c r="E5" s="11" t="s">
        <v>39</v>
      </c>
      <c r="F5" s="7"/>
      <c r="G5" s="12">
        <f>VLOOKUP(A5,[2]Nodes!$C$7:$F$18,3,FALSE)</f>
        <v>26.392665999999998</v>
      </c>
      <c r="H5" s="12">
        <f>VLOOKUP(A5,[2]Nodes!$C$7:$F$18,4,FALSE)</f>
        <v>49.977713999999999</v>
      </c>
      <c r="I5" s="12">
        <f>VLOOKUP(C5,[2]Nodes!$C$7:$F$18,3,FALSE)</f>
        <v>24.711666999999998</v>
      </c>
      <c r="J5" s="12">
        <f>VLOOKUP(C5,[2]Nodes!$C$7:$F$18,4,FALSE)</f>
        <v>46.724167000000001</v>
      </c>
      <c r="K5" s="13"/>
      <c r="L5" s="14">
        <v>2014</v>
      </c>
      <c r="M5" s="14">
        <v>2050</v>
      </c>
      <c r="N5" s="15">
        <v>380</v>
      </c>
      <c r="O5" s="15">
        <v>266</v>
      </c>
      <c r="P5" s="15"/>
      <c r="Q5" s="16">
        <v>1.6000000000000001E-3</v>
      </c>
      <c r="R5" s="16">
        <v>2.8549999999999999E-2</v>
      </c>
      <c r="S5" s="15">
        <v>1650</v>
      </c>
      <c r="T5" s="17">
        <f t="shared" si="0"/>
        <v>1650</v>
      </c>
      <c r="U5" s="17">
        <v>1</v>
      </c>
      <c r="V5" s="18"/>
      <c r="W5" s="18"/>
      <c r="X5" s="18"/>
      <c r="Y5" s="17"/>
      <c r="Z5" s="18"/>
      <c r="AA5" s="18"/>
      <c r="AB5" s="18"/>
    </row>
    <row r="6" spans="1:28" x14ac:dyDescent="0.45">
      <c r="A6" s="11" t="s">
        <v>32</v>
      </c>
      <c r="B6" s="10" t="s">
        <v>33</v>
      </c>
      <c r="C6" s="11" t="s">
        <v>34</v>
      </c>
      <c r="D6" s="10" t="s">
        <v>33</v>
      </c>
      <c r="E6" s="11" t="s">
        <v>40</v>
      </c>
      <c r="F6" s="7"/>
      <c r="G6" s="12">
        <f>VLOOKUP(A6,[2]Nodes!$C$7:$F$18,3,FALSE)</f>
        <v>26.392665999999998</v>
      </c>
      <c r="H6" s="12">
        <f>VLOOKUP(A6,[2]Nodes!$C$7:$F$18,4,FALSE)</f>
        <v>49.977713999999999</v>
      </c>
      <c r="I6" s="12">
        <f>VLOOKUP(C6,[2]Nodes!$C$7:$F$18,3,FALSE)</f>
        <v>24.711666999999998</v>
      </c>
      <c r="J6" s="12">
        <f>VLOOKUP(C6,[2]Nodes!$C$7:$F$18,4,FALSE)</f>
        <v>46.724167000000001</v>
      </c>
      <c r="K6" s="13"/>
      <c r="L6" s="14">
        <v>2014</v>
      </c>
      <c r="M6" s="14">
        <v>2050</v>
      </c>
      <c r="N6" s="15">
        <v>380</v>
      </c>
      <c r="O6" s="15">
        <v>266</v>
      </c>
      <c r="P6" s="15"/>
      <c r="Q6" s="16">
        <v>1.6000000000000001E-3</v>
      </c>
      <c r="R6" s="16">
        <v>2.8549999999999999E-2</v>
      </c>
      <c r="S6" s="15">
        <v>1650</v>
      </c>
      <c r="T6" s="17">
        <f t="shared" si="0"/>
        <v>1650</v>
      </c>
      <c r="U6" s="17">
        <v>1</v>
      </c>
      <c r="V6" s="18"/>
      <c r="W6" s="18"/>
      <c r="X6" s="18"/>
      <c r="Y6" s="17"/>
      <c r="Z6" s="18"/>
      <c r="AA6" s="18"/>
      <c r="AB6" s="18"/>
    </row>
    <row r="7" spans="1:28" x14ac:dyDescent="0.45">
      <c r="A7" s="11" t="s">
        <v>37</v>
      </c>
      <c r="B7" s="10" t="s">
        <v>33</v>
      </c>
      <c r="C7" s="11" t="s">
        <v>38</v>
      </c>
      <c r="D7" s="10" t="s">
        <v>33</v>
      </c>
      <c r="E7" s="11" t="s">
        <v>39</v>
      </c>
      <c r="F7" s="7"/>
      <c r="G7" s="12">
        <f>VLOOKUP(A7,[2]Nodes!$C$7:$F$18,3,FALSE)</f>
        <v>24.711666999999998</v>
      </c>
      <c r="H7" s="12">
        <f>VLOOKUP(A7,[2]Nodes!$C$7:$F$18,4,FALSE)</f>
        <v>46.724167000000001</v>
      </c>
      <c r="I7" s="12">
        <f>VLOOKUP(C7,[2]Nodes!$C$7:$F$18,3,FALSE)</f>
        <v>26.333333</v>
      </c>
      <c r="J7" s="12">
        <f>VLOOKUP(C7,[2]Nodes!$C$7:$F$18,4,FALSE)</f>
        <v>43.966667000000001</v>
      </c>
      <c r="K7" s="13"/>
      <c r="L7" s="14">
        <v>2014</v>
      </c>
      <c r="M7" s="14">
        <v>2050</v>
      </c>
      <c r="N7" s="15">
        <v>380</v>
      </c>
      <c r="O7" s="15">
        <v>198</v>
      </c>
      <c r="P7" s="15"/>
      <c r="Q7" s="16">
        <v>2.3760000000000001E-3</v>
      </c>
      <c r="R7" s="16">
        <v>4.1579999999999999E-2</v>
      </c>
      <c r="S7" s="15">
        <v>1650</v>
      </c>
      <c r="T7" s="17">
        <f t="shared" si="0"/>
        <v>1650</v>
      </c>
      <c r="U7" s="17">
        <v>1</v>
      </c>
      <c r="V7" s="18"/>
      <c r="W7" s="18"/>
      <c r="X7" s="18"/>
      <c r="Y7" s="17"/>
      <c r="Z7" s="18"/>
      <c r="AA7" s="18"/>
      <c r="AB7" s="18"/>
    </row>
    <row r="8" spans="1:28" x14ac:dyDescent="0.45">
      <c r="A8" s="11" t="s">
        <v>37</v>
      </c>
      <c r="B8" s="10" t="s">
        <v>33</v>
      </c>
      <c r="C8" s="11" t="s">
        <v>38</v>
      </c>
      <c r="D8" s="10" t="s">
        <v>33</v>
      </c>
      <c r="E8" s="11" t="s">
        <v>40</v>
      </c>
      <c r="F8" s="7"/>
      <c r="G8" s="12">
        <f>VLOOKUP(A8,[2]Nodes!$C$7:$F$18,3,FALSE)</f>
        <v>24.711666999999998</v>
      </c>
      <c r="H8" s="12">
        <f>VLOOKUP(A8,[2]Nodes!$C$7:$F$18,4,FALSE)</f>
        <v>46.724167000000001</v>
      </c>
      <c r="I8" s="12">
        <f>VLOOKUP(C8,[2]Nodes!$C$7:$F$18,3,FALSE)</f>
        <v>26.333333</v>
      </c>
      <c r="J8" s="12">
        <f>VLOOKUP(C8,[2]Nodes!$C$7:$F$18,4,FALSE)</f>
        <v>43.966667000000001</v>
      </c>
      <c r="K8" s="13"/>
      <c r="L8" s="14">
        <v>2014</v>
      </c>
      <c r="M8" s="14">
        <v>2050</v>
      </c>
      <c r="N8" s="15">
        <v>380</v>
      </c>
      <c r="O8" s="15">
        <v>198</v>
      </c>
      <c r="P8" s="15"/>
      <c r="Q8" s="16">
        <v>2.3760000000000001E-3</v>
      </c>
      <c r="R8" s="16">
        <v>4.1579999999999999E-2</v>
      </c>
      <c r="S8" s="15">
        <v>1650</v>
      </c>
      <c r="T8" s="17">
        <f t="shared" si="0"/>
        <v>1650</v>
      </c>
      <c r="U8" s="17">
        <v>1</v>
      </c>
      <c r="V8" s="18"/>
      <c r="W8" s="18"/>
      <c r="X8" s="18"/>
      <c r="Y8" s="17"/>
      <c r="Z8" s="18"/>
      <c r="AA8" s="18"/>
      <c r="AB8" s="18"/>
    </row>
    <row r="9" spans="1:28" x14ac:dyDescent="0.45">
      <c r="A9" s="11" t="s">
        <v>41</v>
      </c>
      <c r="B9" s="10" t="s">
        <v>33</v>
      </c>
      <c r="C9" s="11" t="s">
        <v>42</v>
      </c>
      <c r="D9" s="10" t="s">
        <v>33</v>
      </c>
      <c r="E9" s="11" t="s">
        <v>35</v>
      </c>
      <c r="F9" s="7"/>
      <c r="G9" s="12">
        <f>VLOOKUP(A9,[2]Nodes!$C$7:$F$18,3,FALSE)</f>
        <v>21.416667</v>
      </c>
      <c r="H9" s="12">
        <f>VLOOKUP(A9,[2]Nodes!$C$7:$F$18,4,FALSE)</f>
        <v>39.816667000000002</v>
      </c>
      <c r="I9" s="12">
        <f>VLOOKUP(C9,[2]Nodes!$C$7:$F$18,3,FALSE)</f>
        <v>16.891919999999999</v>
      </c>
      <c r="J9" s="12">
        <f>VLOOKUP(C9,[2]Nodes!$C$7:$F$18,4,FALSE)</f>
        <v>42.549751000000001</v>
      </c>
      <c r="K9" s="13"/>
      <c r="L9" s="14">
        <v>2014</v>
      </c>
      <c r="M9" s="14">
        <v>2050</v>
      </c>
      <c r="N9" s="15">
        <v>380</v>
      </c>
      <c r="O9" s="15">
        <v>268.2</v>
      </c>
      <c r="P9" s="15"/>
      <c r="Q9" s="16">
        <v>2.9499999999999999E-3</v>
      </c>
      <c r="R9" s="16">
        <v>5.7931000000000003E-2</v>
      </c>
      <c r="S9" s="15">
        <v>1645</v>
      </c>
      <c r="T9" s="17">
        <f t="shared" si="0"/>
        <v>1645</v>
      </c>
      <c r="U9" s="17">
        <v>1</v>
      </c>
      <c r="V9" s="18"/>
      <c r="W9" s="18"/>
      <c r="X9" s="18"/>
      <c r="Y9" s="17"/>
      <c r="Z9" s="18"/>
      <c r="AA9" s="18"/>
      <c r="AB9" s="18"/>
    </row>
    <row r="10" spans="1:28" ht="13.05" customHeight="1" x14ac:dyDescent="0.45">
      <c r="A10" s="11" t="s">
        <v>41</v>
      </c>
      <c r="B10" s="10" t="s">
        <v>33</v>
      </c>
      <c r="C10" s="11" t="s">
        <v>42</v>
      </c>
      <c r="D10" s="10" t="s">
        <v>33</v>
      </c>
      <c r="E10" s="11" t="s">
        <v>36</v>
      </c>
      <c r="F10" s="7"/>
      <c r="G10" s="12">
        <f>VLOOKUP(A10,[2]Nodes!$C$7:$F$18,3,FALSE)</f>
        <v>21.416667</v>
      </c>
      <c r="H10" s="12">
        <f>VLOOKUP(A10,[2]Nodes!$C$7:$F$18,4,FALSE)</f>
        <v>39.816667000000002</v>
      </c>
      <c r="I10" s="12">
        <f>VLOOKUP(C10,[2]Nodes!$C$7:$F$18,3,FALSE)</f>
        <v>16.891919999999999</v>
      </c>
      <c r="J10" s="12">
        <f>VLOOKUP(C10,[2]Nodes!$C$7:$F$18,4,FALSE)</f>
        <v>42.549751000000001</v>
      </c>
      <c r="K10" s="13"/>
      <c r="L10" s="14">
        <v>2014</v>
      </c>
      <c r="M10" s="14">
        <v>2050</v>
      </c>
      <c r="N10" s="15">
        <v>380</v>
      </c>
      <c r="O10" s="15">
        <v>268.2</v>
      </c>
      <c r="P10" s="15"/>
      <c r="Q10" s="16">
        <v>2.9499999999999999E-3</v>
      </c>
      <c r="R10" s="16">
        <v>5.7931000000000003E-2</v>
      </c>
      <c r="S10" s="15">
        <v>1645</v>
      </c>
      <c r="T10" s="17">
        <f t="shared" si="0"/>
        <v>1645</v>
      </c>
      <c r="U10" s="17">
        <v>1</v>
      </c>
      <c r="V10" s="18"/>
      <c r="W10" s="18"/>
      <c r="X10" s="18"/>
      <c r="Y10" s="17"/>
      <c r="Z10" s="18"/>
      <c r="AA10" s="18"/>
      <c r="AB10" s="18"/>
    </row>
    <row r="11" spans="1:28" x14ac:dyDescent="0.45">
      <c r="A11" s="11" t="s">
        <v>38</v>
      </c>
      <c r="B11" s="10" t="s">
        <v>33</v>
      </c>
      <c r="C11" s="11" t="s">
        <v>43</v>
      </c>
      <c r="D11" s="10" t="s">
        <v>33</v>
      </c>
      <c r="E11" s="11" t="s">
        <v>35</v>
      </c>
      <c r="F11" s="7"/>
      <c r="G11" s="12">
        <f>VLOOKUP(A11,[2]Nodes!$C$7:$F$18,3,FALSE)</f>
        <v>26.333333</v>
      </c>
      <c r="H11" s="12">
        <f>VLOOKUP(A11,[2]Nodes!$C$7:$F$18,4,FALSE)</f>
        <v>43.966667000000001</v>
      </c>
      <c r="I11" s="12">
        <f>VLOOKUP(C11,[2]Nodes!$C$7:$F$18,3,FALSE)</f>
        <v>27.516667000000002</v>
      </c>
      <c r="J11" s="12">
        <f>VLOOKUP(C11,[2]Nodes!$C$7:$F$18,4,FALSE)</f>
        <v>41.683332999999998</v>
      </c>
      <c r="K11" s="13"/>
      <c r="L11" s="14">
        <v>2015</v>
      </c>
      <c r="M11" s="14">
        <v>2050</v>
      </c>
      <c r="N11" s="15">
        <v>380</v>
      </c>
      <c r="O11" s="15">
        <v>303</v>
      </c>
      <c r="P11" s="15"/>
      <c r="Q11" s="16">
        <v>3.64E-3</v>
      </c>
      <c r="R11" s="16">
        <v>6.3630000000000006E-2</v>
      </c>
      <c r="S11" s="15">
        <v>1650</v>
      </c>
      <c r="T11" s="17">
        <f t="shared" si="0"/>
        <v>1650</v>
      </c>
      <c r="U11" s="17">
        <v>1</v>
      </c>
      <c r="V11" s="18"/>
      <c r="W11" s="18"/>
      <c r="X11" s="18"/>
      <c r="Y11" s="17"/>
      <c r="Z11" s="18"/>
      <c r="AA11" s="18"/>
      <c r="AB11" s="18"/>
    </row>
    <row r="12" spans="1:28" x14ac:dyDescent="0.45">
      <c r="A12" s="11" t="s">
        <v>41</v>
      </c>
      <c r="B12" s="10" t="s">
        <v>33</v>
      </c>
      <c r="C12" s="11" t="s">
        <v>42</v>
      </c>
      <c r="D12" s="10" t="s">
        <v>33</v>
      </c>
      <c r="E12" s="11" t="s">
        <v>39</v>
      </c>
      <c r="F12" s="7"/>
      <c r="G12" s="12">
        <f>VLOOKUP(A12,[2]Nodes!$C$7:$F$18,3,FALSE)</f>
        <v>21.416667</v>
      </c>
      <c r="H12" s="12">
        <f>VLOOKUP(A12,[2]Nodes!$C$7:$F$18,4,FALSE)</f>
        <v>39.816667000000002</v>
      </c>
      <c r="I12" s="12">
        <f>VLOOKUP(C12,[2]Nodes!$C$7:$F$18,3,FALSE)</f>
        <v>16.891919999999999</v>
      </c>
      <c r="J12" s="12">
        <f>VLOOKUP(C12,[2]Nodes!$C$7:$F$18,4,FALSE)</f>
        <v>42.549751000000001</v>
      </c>
      <c r="K12" s="13"/>
      <c r="L12" s="14">
        <v>2015</v>
      </c>
      <c r="M12" s="14">
        <v>2050</v>
      </c>
      <c r="N12" s="15">
        <v>380</v>
      </c>
      <c r="O12" s="15">
        <v>290</v>
      </c>
      <c r="P12" s="15"/>
      <c r="Q12" s="16">
        <v>3.1932599999999998E-3</v>
      </c>
      <c r="R12" s="16">
        <v>6.2637799999999993E-2</v>
      </c>
      <c r="S12" s="15">
        <v>1645</v>
      </c>
      <c r="T12" s="17">
        <f t="shared" si="0"/>
        <v>1645</v>
      </c>
      <c r="U12" s="17">
        <v>1</v>
      </c>
      <c r="V12" s="18"/>
      <c r="W12" s="18"/>
      <c r="X12" s="18"/>
      <c r="Y12" s="17"/>
      <c r="Z12" s="18"/>
      <c r="AA12" s="18"/>
      <c r="AB12" s="18"/>
    </row>
    <row r="13" spans="1:28" x14ac:dyDescent="0.45">
      <c r="A13" s="11" t="s">
        <v>41</v>
      </c>
      <c r="B13" s="10" t="s">
        <v>33</v>
      </c>
      <c r="C13" s="11" t="s">
        <v>42</v>
      </c>
      <c r="D13" s="10" t="s">
        <v>33</v>
      </c>
      <c r="E13" s="11" t="s">
        <v>40</v>
      </c>
      <c r="F13" s="7"/>
      <c r="G13" s="12">
        <f>VLOOKUP(A13,[2]Nodes!$C$7:$F$18,3,FALSE)</f>
        <v>21.416667</v>
      </c>
      <c r="H13" s="12">
        <f>VLOOKUP(A13,[2]Nodes!$C$7:$F$18,4,FALSE)</f>
        <v>39.816667000000002</v>
      </c>
      <c r="I13" s="12">
        <f>VLOOKUP(C13,[2]Nodes!$C$7:$F$18,3,FALSE)</f>
        <v>16.891919999999999</v>
      </c>
      <c r="J13" s="12">
        <f>VLOOKUP(C13,[2]Nodes!$C$7:$F$18,4,FALSE)</f>
        <v>42.549751000000001</v>
      </c>
      <c r="K13" s="13"/>
      <c r="L13" s="14">
        <v>2015</v>
      </c>
      <c r="M13" s="14">
        <v>2050</v>
      </c>
      <c r="N13" s="15">
        <v>380</v>
      </c>
      <c r="O13" s="15">
        <v>290</v>
      </c>
      <c r="P13" s="15"/>
      <c r="Q13" s="16">
        <v>3.1932599999999998E-3</v>
      </c>
      <c r="R13" s="16">
        <v>6.2637799999999993E-2</v>
      </c>
      <c r="S13" s="15">
        <v>1645</v>
      </c>
      <c r="T13" s="17">
        <f t="shared" si="0"/>
        <v>1645</v>
      </c>
      <c r="U13" s="17">
        <v>1</v>
      </c>
      <c r="V13" s="18"/>
      <c r="W13" s="18"/>
      <c r="X13" s="18"/>
      <c r="Y13" s="17"/>
      <c r="Z13" s="18"/>
      <c r="AA13" s="18"/>
      <c r="AB13" s="18"/>
    </row>
    <row r="14" spans="1:28" x14ac:dyDescent="0.45">
      <c r="A14" s="11" t="s">
        <v>32</v>
      </c>
      <c r="B14" s="10" t="s">
        <v>33</v>
      </c>
      <c r="C14" s="11" t="s">
        <v>34</v>
      </c>
      <c r="D14" s="10" t="s">
        <v>33</v>
      </c>
      <c r="E14" s="11" t="s">
        <v>44</v>
      </c>
      <c r="F14" s="7"/>
      <c r="G14" s="12">
        <f>VLOOKUP(A14,[2]Nodes!$C$7:$F$18,3,FALSE)</f>
        <v>26.392665999999998</v>
      </c>
      <c r="H14" s="12">
        <f>VLOOKUP(A14,[2]Nodes!$C$7:$F$18,4,FALSE)</f>
        <v>49.977713999999999</v>
      </c>
      <c r="I14" s="12">
        <f>VLOOKUP(C14,[2]Nodes!$C$7:$F$18,3,FALSE)</f>
        <v>24.711666999999998</v>
      </c>
      <c r="J14" s="12">
        <f>VLOOKUP(C14,[2]Nodes!$C$7:$F$18,4,FALSE)</f>
        <v>46.724167000000001</v>
      </c>
      <c r="K14" s="13"/>
      <c r="L14" s="14">
        <v>2016</v>
      </c>
      <c r="M14" s="14">
        <v>2050</v>
      </c>
      <c r="N14" s="15">
        <v>380</v>
      </c>
      <c r="O14" s="15">
        <v>317</v>
      </c>
      <c r="P14" s="15"/>
      <c r="Q14" s="16">
        <v>1.8500000000000001E-3</v>
      </c>
      <c r="R14" s="16">
        <v>3.39E-2</v>
      </c>
      <c r="S14" s="15">
        <v>1650</v>
      </c>
      <c r="T14" s="17">
        <f t="shared" si="0"/>
        <v>1650</v>
      </c>
      <c r="U14" s="17">
        <v>1</v>
      </c>
      <c r="V14" s="18"/>
      <c r="W14" s="18"/>
      <c r="X14" s="18"/>
      <c r="Y14" s="17"/>
      <c r="Z14" s="18"/>
      <c r="AA14" s="18"/>
      <c r="AB14" s="18"/>
    </row>
    <row r="15" spans="1:28" x14ac:dyDescent="0.45">
      <c r="A15" s="11" t="s">
        <v>32</v>
      </c>
      <c r="B15" s="10" t="s">
        <v>33</v>
      </c>
      <c r="C15" s="11" t="s">
        <v>34</v>
      </c>
      <c r="D15" s="10" t="s">
        <v>33</v>
      </c>
      <c r="E15" s="11" t="s">
        <v>45</v>
      </c>
      <c r="F15" s="7"/>
      <c r="G15" s="12">
        <f>VLOOKUP(A15,[2]Nodes!$C$7:$F$18,3,FALSE)</f>
        <v>26.392665999999998</v>
      </c>
      <c r="H15" s="12">
        <f>VLOOKUP(A15,[2]Nodes!$C$7:$F$18,4,FALSE)</f>
        <v>49.977713999999999</v>
      </c>
      <c r="I15" s="12">
        <f>VLOOKUP(C15,[2]Nodes!$C$7:$F$18,3,FALSE)</f>
        <v>24.711666999999998</v>
      </c>
      <c r="J15" s="12">
        <f>VLOOKUP(C15,[2]Nodes!$C$7:$F$18,4,FALSE)</f>
        <v>46.724167000000001</v>
      </c>
      <c r="K15" s="13"/>
      <c r="L15" s="14">
        <v>2016</v>
      </c>
      <c r="M15" s="14">
        <v>2050</v>
      </c>
      <c r="N15" s="15">
        <v>380</v>
      </c>
      <c r="O15" s="15">
        <v>317</v>
      </c>
      <c r="P15" s="15"/>
      <c r="Q15" s="16">
        <v>1.8500000000000001E-3</v>
      </c>
      <c r="R15" s="16">
        <v>3.39E-2</v>
      </c>
      <c r="S15" s="15">
        <v>1650</v>
      </c>
      <c r="T15" s="17">
        <f t="shared" si="0"/>
        <v>1650</v>
      </c>
      <c r="U15" s="17">
        <v>1</v>
      </c>
      <c r="V15" s="18"/>
      <c r="W15" s="18"/>
      <c r="X15" s="18"/>
      <c r="Y15" s="17"/>
      <c r="Z15" s="18"/>
      <c r="AA15" s="18"/>
      <c r="AB15" s="18"/>
    </row>
    <row r="16" spans="1:28" x14ac:dyDescent="0.45">
      <c r="A16" s="11" t="s">
        <v>46</v>
      </c>
      <c r="B16" s="10" t="s">
        <v>33</v>
      </c>
      <c r="C16" s="11" t="s">
        <v>43</v>
      </c>
      <c r="D16" s="10" t="s">
        <v>33</v>
      </c>
      <c r="E16" s="11" t="s">
        <v>35</v>
      </c>
      <c r="F16" s="7"/>
      <c r="G16" s="12">
        <f>VLOOKUP(A16,[2]Nodes!$C$7:$F$18,3,FALSE)</f>
        <v>31.312978999999999</v>
      </c>
      <c r="H16" s="12">
        <f>VLOOKUP(A16,[2]Nodes!$C$7:$F$18,4,FALSE)</f>
        <v>37.374887999999999</v>
      </c>
      <c r="I16" s="12">
        <f>VLOOKUP(C16,[2]Nodes!$C$7:$F$18,3,FALSE)</f>
        <v>27.516667000000002</v>
      </c>
      <c r="J16" s="12">
        <f>VLOOKUP(C16,[2]Nodes!$C$7:$F$18,4,FALSE)</f>
        <v>41.683332999999998</v>
      </c>
      <c r="K16" s="13"/>
      <c r="L16" s="14">
        <v>2016</v>
      </c>
      <c r="M16" s="14">
        <v>2050</v>
      </c>
      <c r="N16" s="15">
        <v>380</v>
      </c>
      <c r="O16" s="15">
        <v>380</v>
      </c>
      <c r="P16" s="15"/>
      <c r="Q16" s="16">
        <v>4.1799999999999997E-3</v>
      </c>
      <c r="R16" s="16">
        <v>8.208E-2</v>
      </c>
      <c r="S16" s="15">
        <v>1650</v>
      </c>
      <c r="T16" s="17">
        <f t="shared" si="0"/>
        <v>1650</v>
      </c>
      <c r="U16" s="17">
        <v>1</v>
      </c>
      <c r="V16" s="18"/>
      <c r="W16" s="18"/>
      <c r="X16" s="18"/>
      <c r="Y16" s="17"/>
      <c r="Z16" s="18"/>
      <c r="AA16" s="18"/>
      <c r="AB16" s="18"/>
    </row>
    <row r="17" spans="1:28" x14ac:dyDescent="0.45">
      <c r="A17" s="11" t="s">
        <v>46</v>
      </c>
      <c r="B17" s="10" t="s">
        <v>33</v>
      </c>
      <c r="C17" s="11" t="s">
        <v>43</v>
      </c>
      <c r="D17" s="10" t="s">
        <v>33</v>
      </c>
      <c r="E17" s="11" t="s">
        <v>36</v>
      </c>
      <c r="F17" s="7"/>
      <c r="G17" s="12">
        <f>VLOOKUP(A17,[2]Nodes!$C$7:$F$18,3,FALSE)</f>
        <v>31.312978999999999</v>
      </c>
      <c r="H17" s="12">
        <f>VLOOKUP(A17,[2]Nodes!$C$7:$F$18,4,FALSE)</f>
        <v>37.374887999999999</v>
      </c>
      <c r="I17" s="12">
        <f>VLOOKUP(C17,[2]Nodes!$C$7:$F$18,3,FALSE)</f>
        <v>27.516667000000002</v>
      </c>
      <c r="J17" s="12">
        <f>VLOOKUP(C17,[2]Nodes!$C$7:$F$18,4,FALSE)</f>
        <v>41.683332999999998</v>
      </c>
      <c r="K17" s="13"/>
      <c r="L17" s="14">
        <v>2016</v>
      </c>
      <c r="M17" s="14">
        <v>2050</v>
      </c>
      <c r="N17" s="15">
        <v>380</v>
      </c>
      <c r="O17" s="15">
        <v>380</v>
      </c>
      <c r="P17" s="15"/>
      <c r="Q17" s="16">
        <v>4.1799999999999997E-3</v>
      </c>
      <c r="R17" s="16">
        <v>8.208E-2</v>
      </c>
      <c r="S17" s="15">
        <v>1650</v>
      </c>
      <c r="T17" s="17">
        <f t="shared" si="0"/>
        <v>1650</v>
      </c>
      <c r="U17" s="17">
        <v>1</v>
      </c>
      <c r="V17" s="18"/>
      <c r="W17" s="18"/>
      <c r="X17" s="18"/>
      <c r="Y17" s="17"/>
      <c r="Z17" s="18"/>
      <c r="AA17" s="18"/>
      <c r="AB17" s="18"/>
    </row>
    <row r="18" spans="1:28" x14ac:dyDescent="0.45">
      <c r="A18" s="11" t="s">
        <v>46</v>
      </c>
      <c r="B18" s="10" t="s">
        <v>33</v>
      </c>
      <c r="C18" s="11" t="s">
        <v>47</v>
      </c>
      <c r="D18" s="19" t="s">
        <v>33</v>
      </c>
      <c r="E18" s="9" t="s">
        <v>35</v>
      </c>
      <c r="F18" s="7"/>
      <c r="G18" s="12">
        <f>VLOOKUP(A18,[2]Nodes!$C$7:$F$18,3,FALSE)</f>
        <v>31.312978999999999</v>
      </c>
      <c r="H18" s="12">
        <f>VLOOKUP(A18,[2]Nodes!$C$7:$F$18,4,FALSE)</f>
        <v>37.374887999999999</v>
      </c>
      <c r="I18" s="12">
        <f>VLOOKUP(C18,[2]Nodes!$C$7:$F$18,3,FALSE)</f>
        <v>28.390408999999998</v>
      </c>
      <c r="J18" s="12">
        <f>VLOOKUP(C18,[2]Nodes!$C$7:$F$18,4,FALSE)</f>
        <v>36.5732</v>
      </c>
      <c r="K18" s="7"/>
      <c r="L18" s="14">
        <v>2016</v>
      </c>
      <c r="M18" s="14">
        <v>2050</v>
      </c>
      <c r="N18" s="15">
        <v>380</v>
      </c>
      <c r="O18" s="15">
        <v>364.8</v>
      </c>
      <c r="P18" s="15"/>
      <c r="Q18" s="16">
        <v>4.0128000000000004E-3</v>
      </c>
      <c r="R18" s="16">
        <v>7.87968E-2</v>
      </c>
      <c r="S18" s="15">
        <v>1650</v>
      </c>
      <c r="T18" s="17">
        <f t="shared" si="0"/>
        <v>1650</v>
      </c>
      <c r="U18" s="17">
        <v>1</v>
      </c>
      <c r="V18" s="9"/>
      <c r="W18" s="9"/>
      <c r="X18" s="9"/>
      <c r="Y18" s="17"/>
      <c r="Z18" s="18"/>
      <c r="AA18" s="9"/>
      <c r="AB18" s="9"/>
    </row>
    <row r="19" spans="1:28" x14ac:dyDescent="0.45">
      <c r="A19" s="11" t="s">
        <v>38</v>
      </c>
      <c r="B19" s="10" t="s">
        <v>33</v>
      </c>
      <c r="C19" s="11" t="s">
        <v>41</v>
      </c>
      <c r="D19" s="10" t="s">
        <v>33</v>
      </c>
      <c r="E19" s="11" t="s">
        <v>35</v>
      </c>
      <c r="F19" s="7"/>
      <c r="G19" s="12">
        <f>VLOOKUP(A19,[2]Nodes!$C$7:$F$18,3,FALSE)</f>
        <v>26.333333</v>
      </c>
      <c r="H19" s="12">
        <f>VLOOKUP(A19,[2]Nodes!$C$7:$F$18,4,FALSE)</f>
        <v>43.966667000000001</v>
      </c>
      <c r="I19" s="12">
        <f>VLOOKUP(C19,[2]Nodes!$C$7:$F$18,3,FALSE)</f>
        <v>21.416667</v>
      </c>
      <c r="J19" s="12">
        <f>VLOOKUP(C19,[2]Nodes!$C$7:$F$18,4,FALSE)</f>
        <v>39.816667000000002</v>
      </c>
      <c r="K19" s="13"/>
      <c r="L19" s="14">
        <v>2016</v>
      </c>
      <c r="M19" s="14">
        <v>2050</v>
      </c>
      <c r="N19" s="15">
        <v>380</v>
      </c>
      <c r="O19" s="15">
        <v>208.5</v>
      </c>
      <c r="P19" s="15"/>
      <c r="Q19" s="16">
        <v>2.5019999999999999E-3</v>
      </c>
      <c r="R19" s="16">
        <v>4.3060000000000001E-2</v>
      </c>
      <c r="S19" s="15">
        <v>1650</v>
      </c>
      <c r="T19" s="17">
        <f t="shared" si="0"/>
        <v>1650</v>
      </c>
      <c r="U19" s="17">
        <v>1</v>
      </c>
      <c r="V19" s="18"/>
      <c r="W19" s="18"/>
      <c r="X19" s="18"/>
      <c r="Y19" s="17"/>
      <c r="Z19" s="18"/>
      <c r="AA19" s="18"/>
      <c r="AB19" s="18"/>
    </row>
    <row r="20" spans="1:28" x14ac:dyDescent="0.45">
      <c r="A20" s="11" t="s">
        <v>38</v>
      </c>
      <c r="B20" s="10" t="s">
        <v>33</v>
      </c>
      <c r="C20" s="11" t="s">
        <v>41</v>
      </c>
      <c r="D20" s="10" t="s">
        <v>33</v>
      </c>
      <c r="E20" s="11" t="s">
        <v>36</v>
      </c>
      <c r="F20" s="7"/>
      <c r="G20" s="12">
        <f>VLOOKUP(A20,[2]Nodes!$C$7:$F$24,3,FALSE)</f>
        <v>26.333333</v>
      </c>
      <c r="H20" s="12">
        <f>VLOOKUP(A20,[2]Nodes!$C$7:$F$24,4,FALSE)</f>
        <v>43.966667000000001</v>
      </c>
      <c r="I20" s="12">
        <f>VLOOKUP(C20,[2]Nodes!$C$7:$F$24,3,FALSE)</f>
        <v>21.416667</v>
      </c>
      <c r="J20" s="12">
        <f>VLOOKUP(C20,[2]Nodes!$C$7:$F$24,4,FALSE)</f>
        <v>39.816667000000002</v>
      </c>
      <c r="K20" s="13"/>
      <c r="L20" s="14">
        <v>2016</v>
      </c>
      <c r="M20" s="14">
        <v>2050</v>
      </c>
      <c r="N20" s="15">
        <v>380</v>
      </c>
      <c r="O20" s="15">
        <v>208.5</v>
      </c>
      <c r="P20" s="15"/>
      <c r="Q20" s="16">
        <v>2.5019999999999999E-3</v>
      </c>
      <c r="R20" s="16">
        <v>4.3060000000000001E-2</v>
      </c>
      <c r="S20" s="15">
        <v>1650</v>
      </c>
      <c r="T20" s="17">
        <f t="shared" si="0"/>
        <v>1650</v>
      </c>
      <c r="U20" s="17">
        <v>1</v>
      </c>
      <c r="V20" s="18"/>
      <c r="W20" s="18"/>
      <c r="X20" s="18"/>
      <c r="Y20" s="17"/>
      <c r="Z20" s="18"/>
      <c r="AA20" s="18"/>
      <c r="AB20" s="18"/>
    </row>
    <row r="21" spans="1:28" x14ac:dyDescent="0.45">
      <c r="A21" s="11" t="s">
        <v>41</v>
      </c>
      <c r="B21" s="10" t="s">
        <v>33</v>
      </c>
      <c r="C21" s="11" t="s">
        <v>42</v>
      </c>
      <c r="D21" s="10" t="s">
        <v>33</v>
      </c>
      <c r="E21" s="11" t="s">
        <v>44</v>
      </c>
      <c r="F21" s="7"/>
      <c r="G21" s="12">
        <f>VLOOKUP(A21,[2]Nodes!$C$7:$F$24,3,FALSE)</f>
        <v>21.416667</v>
      </c>
      <c r="H21" s="12">
        <f>VLOOKUP(A21,[2]Nodes!$C$7:$F$24,4,FALSE)</f>
        <v>39.816667000000002</v>
      </c>
      <c r="I21" s="12">
        <f>VLOOKUP(C21,[2]Nodes!$C$7:$F$24,3,FALSE)</f>
        <v>16.891919999999999</v>
      </c>
      <c r="J21" s="12">
        <f>VLOOKUP(C21,[2]Nodes!$C$7:$F$24,4,FALSE)</f>
        <v>42.549751000000001</v>
      </c>
      <c r="K21" s="13"/>
      <c r="L21" s="14">
        <v>2016</v>
      </c>
      <c r="M21" s="14">
        <v>2050</v>
      </c>
      <c r="N21" s="15">
        <v>380</v>
      </c>
      <c r="O21" s="15">
        <v>180</v>
      </c>
      <c r="P21" s="15"/>
      <c r="Q21" s="16">
        <v>1.98E-3</v>
      </c>
      <c r="R21" s="16">
        <v>3.8879999999999998E-2</v>
      </c>
      <c r="S21" s="15">
        <v>1645</v>
      </c>
      <c r="T21" s="17">
        <f t="shared" si="0"/>
        <v>1645</v>
      </c>
      <c r="U21" s="17">
        <v>1</v>
      </c>
      <c r="V21" s="18"/>
      <c r="W21" s="18"/>
      <c r="X21" s="18"/>
      <c r="Y21" s="17"/>
      <c r="Z21" s="18"/>
      <c r="AA21" s="18"/>
      <c r="AB21" s="18"/>
    </row>
    <row r="22" spans="1:28" x14ac:dyDescent="0.45">
      <c r="A22" s="11" t="s">
        <v>41</v>
      </c>
      <c r="B22" s="10" t="s">
        <v>33</v>
      </c>
      <c r="C22" s="11" t="s">
        <v>42</v>
      </c>
      <c r="D22" s="10" t="s">
        <v>33</v>
      </c>
      <c r="E22" s="11" t="s">
        <v>45</v>
      </c>
      <c r="F22" s="7"/>
      <c r="G22" s="12">
        <f>VLOOKUP(A22,[2]Nodes!$C$7:$F$24,3,FALSE)</f>
        <v>21.416667</v>
      </c>
      <c r="H22" s="12">
        <f>VLOOKUP(A22,[2]Nodes!$C$7:$F$24,4,FALSE)</f>
        <v>39.816667000000002</v>
      </c>
      <c r="I22" s="12">
        <f>VLOOKUP(C22,[2]Nodes!$C$7:$F$24,3,FALSE)</f>
        <v>16.891919999999999</v>
      </c>
      <c r="J22" s="12">
        <f>VLOOKUP(C22,[2]Nodes!$C$7:$F$24,4,FALSE)</f>
        <v>42.549751000000001</v>
      </c>
      <c r="K22" s="13"/>
      <c r="L22" s="14">
        <v>2016</v>
      </c>
      <c r="M22" s="14">
        <v>2050</v>
      </c>
      <c r="N22" s="15">
        <v>380</v>
      </c>
      <c r="O22" s="15">
        <v>180</v>
      </c>
      <c r="P22" s="15"/>
      <c r="Q22" s="16">
        <v>1.98E-3</v>
      </c>
      <c r="R22" s="16">
        <v>3.8879999999999998E-2</v>
      </c>
      <c r="S22" s="15">
        <v>1645</v>
      </c>
      <c r="T22" s="17">
        <f>S22*U22</f>
        <v>1645</v>
      </c>
      <c r="U22" s="17">
        <v>1</v>
      </c>
      <c r="V22" s="18"/>
      <c r="W22" s="18"/>
      <c r="X22" s="18"/>
      <c r="Y22" s="17"/>
      <c r="Z22" s="18"/>
      <c r="AA22" s="18"/>
      <c r="AB22" s="18"/>
    </row>
    <row r="23" spans="1:28" ht="15.75" x14ac:dyDescent="0.5">
      <c r="A23" s="2"/>
      <c r="B23" s="3"/>
      <c r="C23" s="4"/>
      <c r="D23" s="4"/>
      <c r="E23" s="5"/>
      <c r="F23" s="5"/>
      <c r="G23" s="6"/>
    </row>
    <row r="24" spans="1:28" ht="15.75" x14ac:dyDescent="0.5">
      <c r="A24" s="2"/>
      <c r="B24" s="3"/>
      <c r="C24" s="4"/>
      <c r="D24" s="4"/>
      <c r="E24" s="5"/>
      <c r="F24" s="5"/>
    </row>
    <row r="25" spans="1:28" ht="15.75" x14ac:dyDescent="0.5">
      <c r="A25" s="2"/>
      <c r="B25" s="3"/>
      <c r="C25" s="4"/>
      <c r="D25" s="4"/>
      <c r="E25" s="5"/>
      <c r="F25" s="5"/>
      <c r="G25" s="6"/>
    </row>
    <row r="26" spans="1:28" ht="15.75" x14ac:dyDescent="0.5">
      <c r="A26" s="2"/>
      <c r="B26" s="3"/>
      <c r="C26" s="4"/>
      <c r="D26" s="4"/>
      <c r="E26" s="5"/>
      <c r="F26" s="5"/>
      <c r="G26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Omar</cp:lastModifiedBy>
  <dcterms:created xsi:type="dcterms:W3CDTF">2017-05-09T15:28:01Z</dcterms:created>
  <dcterms:modified xsi:type="dcterms:W3CDTF">2017-06-21T19:06:40Z</dcterms:modified>
</cp:coreProperties>
</file>