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egend" sheetId="1" r:id="rId5"/>
    <sheet state="hidden" name="all_status" sheetId="2" r:id="rId6"/>
    <sheet state="visible" name="PLN &amp; IPP" sheetId="3" r:id="rId7"/>
    <sheet state="visible" name="Captive" sheetId="4" r:id="rId8"/>
    <sheet state="visible" name="&lt;30 MW_captive" sheetId="5" r:id="rId9"/>
    <sheet state="visible" name="&lt;30 MW_PLN" sheetId="6" r:id="rId10"/>
    <sheet state="visible" name="Sheet16" sheetId="7" r:id="rId11"/>
    <sheet state="visible" name="GCPT Jul 2026" sheetId="8" r:id="rId12"/>
    <sheet state="visible" name="MEBI-PLN Biomass Cofiring" sheetId="9" r:id="rId13"/>
    <sheet state="hidden" name="Captive_0623" sheetId="10" r:id="rId14"/>
    <sheet state="visible" name="Co-firing inputs" sheetId="11" r:id="rId15"/>
    <sheet state="visible" name="info to be added" sheetId="12" r:id="rId16"/>
    <sheet state="visible" name="JET-P information" sheetId="13" r:id="rId17"/>
    <sheet state="visible" name="scenarios_2023 study" sheetId="14" r:id="rId18"/>
    <sheet state="visible" name="GEM" sheetId="15" r:id="rId19"/>
    <sheet state="visible" name="CFPP by Status" sheetId="16" r:id="rId20"/>
  </sheets>
  <definedNames>
    <definedName hidden="1" localSheetId="1" name="_xlnm._FilterDatabase">all_status!$A$1:$N$595</definedName>
    <definedName hidden="1" localSheetId="2" name="_xlnm._FilterDatabase">'PLN &amp; IPP'!$B$1:$AQ$257</definedName>
    <definedName hidden="1" localSheetId="3" name="_xlnm._FilterDatabase">Captive!$A$1:$R$260</definedName>
    <definedName hidden="1" localSheetId="7" name="_xlnm._FilterDatabase">'GCPT Jul 2026'!$A$1:$AO$550</definedName>
    <definedName hidden="1" localSheetId="8" name="_xlnm._FilterDatabase">'MEBI-PLN Biomass Cofiring'!$A$1:$N$63</definedName>
    <definedName hidden="1" localSheetId="9" name="_xlnm._FilterDatabase">Captive_0623!$A$1:$AM$1002</definedName>
    <definedName hidden="1" localSheetId="10" name="_xlnm._FilterDatabase">'Co-firing inputs'!$A$1:$T$164</definedName>
    <definedName hidden="1" localSheetId="14" name="_xlnm._FilterDatabase">GEM!$A$1:$R$182</definedName>
    <definedName hidden="1" localSheetId="9" name="Z_1ABCEE0A_E2F2_4387_B822_307B394F131B_.wvu.FilterData">Captive_0623!$A$1:$O$181</definedName>
    <definedName hidden="1" localSheetId="14" name="Z_1ABCEE0A_E2F2_4387_B822_307B394F131B_.wvu.FilterData">GEM!$A$1:$R$182</definedName>
    <definedName hidden="1" localSheetId="2" name="Z_9FFADA96_8278_437B_AC01_40A9E787CF5B_.wvu.FilterData">'PLN &amp; IPP'!$A$1:$AP$207</definedName>
  </definedNames>
  <calcPr/>
  <customWorkbookViews>
    <customWorkbookView activeSheetId="0" maximized="1" windowHeight="0" windowWidth="0" guid="{9FFADA96-8278-437B-AC01-40A9E787CF5B}" name="Checks"/>
    <customWorkbookView activeSheetId="0" maximized="1" windowHeight="0" windowWidth="0" guid="{1ABCEE0A-E2F2-4387-B822-307B394F131B}"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tc={04964197-7236-4ab8-88af-7c47c224915a}</author>
    <author>tc={0f03441b-7023-453b-9521-b9878f035bb3}</author>
    <author>tc={375b6f9a-cbd6-4e74-9086-508b8cf79619}</author>
    <author>tc={4abea432-c63b-4c6b-8e81-1eebcbd89f7d}</author>
    <author>tc={695d953b-3b94-4c55-beac-a229547da35f}</author>
    <author>tc={c377f114-2680-4215-bf66-4ffc8ee458d1}</author>
  </authors>
  <commentList>
    <comment authorId="0" ref="B143">
      <text>
        <t xml:space="preserve">Cirebon Unit 2</t>
      </text>
    </comment>
    <comment authorId="0" ref="AJ142">
      <text>
        <t xml:space="preserve">34
https://drive.google.com/file/d/1ga1K_U-nCxVaOVIGKpH88Otec7CWGDYy/view?usp=share_link</t>
      </text>
    </comment>
    <comment authorId="1" xr:uid="{04964197-7236-4ab8-88af-7c47c224915a}" ref="J1">
      <text>
        <t xml:space="preserve">[Threaded comment]
 Your version of Excel allows you to read this threaded comment; however, any edits to it will get removed if the file is opened in a newer version of Excel. Learn more: https://go.microsoft.com/fwlink/?linkid=870924
Comment:
	@lauri@energyandcleanair.org biomass info updated, should include 52 power plants
</t>
      </text>
    </comment>
    <comment authorId="2" xr:uid="{0f03441b-7023-453b-9521-b9878f035bb3}" ref="AH110">
      <text>
        <t xml:space="preserve">[Threaded comment]
 Your version of Excel allows you to read this threaded comment; however, any edits to it will get removed if the file is opened in a newer version of Excel. Learn more: https://go.microsoft.com/fwlink/?linkid=870924
Comment:
	what are the values in parentheses? @katherine@energyandcleanair.org
Reply:
	listed in 2015 PLN ANDAL addendum, removing for now,  keeping lower values in records
</t>
      </text>
    </comment>
    <comment authorId="3" xr:uid="{375b6f9a-cbd6-4e74-9086-508b8cf79619}" ref="AI244">
      <text>
        <t xml:space="preserve">[Threaded comment]
 Your version of Excel allows you to read this threaded comment; however, any edits to it will get removed if the file is opened in a newer version of Excel. Learn more: https://go.microsoft.com/fwlink/?linkid=870924
Comment:
	what are the values in parentheses? @katherine@energyandcleanair.org
Reply:
	Revising, new sources from recent searches
</t>
      </text>
    </comment>
    <comment authorId="4" xr:uid="{4abea432-c63b-4c6b-8e81-1eebcbd89f7d}" ref="B160">
      <text>
        <t xml:space="preserve">[Threaded comment]
 Your version of Excel allows you to read this threaded comment; however, any edits to it will get removed if the file is opened in a newer version of Excel. Learn more: https://go.microsoft.com/fwlink/?linkid=870924
Comment:
	duplicated name
</t>
      </text>
    </comment>
    <comment authorId="5" xr:uid="{695d953b-3b94-4c55-beac-a229547da35f}" ref="J1">
      <text>
        <t xml:space="preserve">[Threaded comment]
 Your version of Excel allows you to read this threaded comment; however, any edits to it will get removed if the file is opened in a newer version of Excel. Learn more: https://go.microsoft.com/fwlink/?linkid=870924
Comment:
	@baits@energyandcleanair.org can we check against biomass study, please make the update here
Reply:
	Updated already, justification from PLN materials on the tested plant, per Feb 3 2023. 2023: https://drive.google.com/file/d/1U_sLB8jSRJHOKSQ44MjY6p9UN0t0ZT7d/view?usp=drive_link.
Fyi, find it at scribd.com, no official link from PLN or likes.
</t>
      </text>
    </comment>
    <comment authorId="6" xr:uid="{c377f114-2680-4215-bf66-4ffc8ee458d1}" ref="AK242">
      <text>
        <t xml:space="preserve">[Threaded comment]
 Your version of Excel allows you to read this threaded comment; however, any edits to it will get removed if the file is opened in a newer version of Excel. Learn more: https://go.microsoft.com/fwlink/?linkid=870924
Comment:
	unit was missing, assumption @katherine@energyandcleanair.org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tc={3ef34bc7-8e59-4872-9cd2-0693031f6996}</author>
    <author>tc={53f91a37-809b-4204-8223-9bb289bf1888}</author>
  </authors>
  <commentList>
    <comment authorId="0" ref="R1">
      <text>
        <t xml:space="preserve">new entry in 2026, 
operating year after 2025,
entry newly entered in 2024</t>
      </text>
    </comment>
    <comment authorId="1" xr:uid="{3ef34bc7-8e59-4872-9cd2-0693031f6996}" ref="B99">
      <text>
        <t xml:space="preserve">[Threaded comment]
 Your version of Excel allows you to read this threaded comment; however, any edits to it will get removed if the file is opened in a newer version of Excel. Learn more: https://go.microsoft.com/fwlink/?linkid=870924
Comment:
	Noted as gas, delete entry
</t>
      </text>
    </comment>
    <comment authorId="2" xr:uid="{53f91a37-809b-4204-8223-9bb289bf1888}" ref="R1">
      <text>
        <t xml:space="preserve">[Threaded comment]
 Your version of Excel allows you to read this threaded comment; however, any edits to it will get removed if the file is opened in a newer version of Excel. Learn more: https://go.microsoft.com/fwlink/?linkid=870924
Comment:
	@lauri@energyandcleanair.org attempt to split out the ones that might be added after RUKN was released in Mar 2025
Reply:
	tally from this attempt,
19,878 MW already progressing before RUKN was released,
the remaining likely new after RUKN, 15,125 MW
all total, 35 GW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tc={141968c4-1d21-4d00-9b3e-654f8b2d1339}</author>
    <author>tc={b6db17b2-2dba-4585-87d4-cc3b4e209836}</author>
  </authors>
  <commentList>
    <comment authorId="0" xr:uid="{141968c4-1d21-4d00-9b3e-654f8b2d1339}" ref="F49">
      <text>
        <t xml:space="preserve">[Threaded comment]
 Your version of Excel allows you to read this threaded comment; however, any edits to it will get removed if the file is opened in a newer version of Excel. Learn more: https://go.microsoft.com/fwlink/?linkid=870924
Comment:
	? @baits@energyandcleanair.org
</t>
      </text>
    </comment>
    <comment authorId="1" xr:uid="{b6db17b2-2dba-4585-87d4-cc3b4e209836}" ref="A1">
      <text>
        <t xml:space="preserve">[Threaded comment]
 Your version of Excel allows you to read this threaded comment; however, any edits to it will get removed if the file is opened in a newer version of Excel. Learn more: https://go.microsoft.com/fwlink/?linkid=870924
Comment:
	@lauri@energyandcleanair.org we'll consolidate this in the PLN &amp; IPP tab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GEM only tags &gt;= 50 MW CFPPs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tc={ec88b972-4eee-4bf0-8b1b-df149de3683b}</author>
  </authors>
  <commentList>
    <comment authorId="0" xr:uid="{ec88b972-4eee-4bf0-8b1b-df149de3683b}" ref="A1">
      <text>
        <t xml:space="preserve">[Threaded comment]
 Your version of Excel allows you to read this threaded comment; however, any edits to it will get removed if the file is opened in a newer version of Excel. Learn more: https://go.microsoft.com/fwlink/?linkid=870924
Comment:
	@lauri@energyandcleanair.org
</t>
      </text>
    </comment>
  </commentList>
</comments>
</file>

<file path=xl/sharedStrings.xml><?xml version="1.0" encoding="utf-8"?>
<sst xmlns="http://schemas.openxmlformats.org/spreadsheetml/2006/main" count="31742" uniqueCount="5024">
  <si>
    <t>data missing</t>
  </si>
  <si>
    <t>different GEM information</t>
  </si>
  <si>
    <t>needs verification</t>
  </si>
  <si>
    <t>not in IESR data</t>
  </si>
  <si>
    <t>Summary</t>
  </si>
  <si>
    <t>IESR data</t>
  </si>
  <si>
    <t>GEM</t>
  </si>
  <si>
    <t>Operating</t>
  </si>
  <si>
    <t>Construction</t>
  </si>
  <si>
    <t>Permitted</t>
  </si>
  <si>
    <t>pre-permit</t>
  </si>
  <si>
    <t>shelved</t>
  </si>
  <si>
    <t>Progress as of March 2022</t>
  </si>
  <si>
    <t>Projects with AMDALs</t>
  </si>
  <si>
    <t>Notes</t>
  </si>
  <si>
    <t>Bengkulu U1&amp;2</t>
  </si>
  <si>
    <t>Celukan Bawang Unit 1-3</t>
  </si>
  <si>
    <t>Cilacap Unit 1-3</t>
  </si>
  <si>
    <t>Not complete</t>
  </si>
  <si>
    <t>Cirebon 1</t>
  </si>
  <si>
    <t>Indramayu Unit 1-3</t>
  </si>
  <si>
    <t>Jawa-1 / Cirebon-2</t>
  </si>
  <si>
    <t>Jawa-4/Tanjung Jati B Unit 5&amp;6</t>
  </si>
  <si>
    <t>Tanjung Jati B Unit 3&amp;4</t>
  </si>
  <si>
    <t>Paiton Unit 3</t>
  </si>
  <si>
    <t>CFPP name</t>
  </si>
  <si>
    <t>GEM ID</t>
  </si>
  <si>
    <t>Owner</t>
  </si>
  <si>
    <t>Captive industry</t>
  </si>
  <si>
    <t>Capacity (MW)</t>
  </si>
  <si>
    <t>COD</t>
  </si>
  <si>
    <t>Status Jul 2024</t>
  </si>
  <si>
    <t>Status Jan 2024</t>
  </si>
  <si>
    <t>Status Jun 2023</t>
  </si>
  <si>
    <t>Latitude</t>
  </si>
  <si>
    <t>Longitude</t>
  </si>
  <si>
    <t>Parent</t>
  </si>
  <si>
    <t>Province_EN</t>
  </si>
  <si>
    <t>Provinsi_ID</t>
  </si>
  <si>
    <t>Adaro Aluminum Smelter Phase I</t>
  </si>
  <si>
    <t>G115748</t>
  </si>
  <si>
    <t>Captive</t>
  </si>
  <si>
    <t>Aluminum</t>
  </si>
  <si>
    <t>PT Adaro Power</t>
  </si>
  <si>
    <t>North Kalimantan</t>
  </si>
  <si>
    <t>Kalimantan Utara</t>
  </si>
  <si>
    <t>Adaro Aluminum Smelter Phase II</t>
  </si>
  <si>
    <t>G115905</t>
  </si>
  <si>
    <t>announced</t>
  </si>
  <si>
    <t>Ketapang Smelter Phase I, Unit 3</t>
  </si>
  <si>
    <t>G105679</t>
  </si>
  <si>
    <t>operating</t>
  </si>
  <si>
    <t>China Hongqiao Group; Harita Group</t>
  </si>
  <si>
    <t>West Kalimantan</t>
  </si>
  <si>
    <t>Kalimantan Barat</t>
  </si>
  <si>
    <t>Ketapang Smelter Phase II, Unit 1</t>
  </si>
  <si>
    <t>G114899</t>
  </si>
  <si>
    <t>Ketapang Smelter Phase II, Unit 2</t>
  </si>
  <si>
    <t>G114900</t>
  </si>
  <si>
    <t>Ketapang Smelter Phase II, Unit 3</t>
  </si>
  <si>
    <t>G105680</t>
  </si>
  <si>
    <t>Kuala Tanjung Inalum captive / Sumut-2 Unit 1</t>
  </si>
  <si>
    <t>G105993</t>
  </si>
  <si>
    <t>cancelled</t>
  </si>
  <si>
    <t>PT Bukit Asam [100.0%]</t>
  </si>
  <si>
    <t>North Sumatra</t>
  </si>
  <si>
    <t>Sumatra Utara</t>
  </si>
  <si>
    <t>Kuala Tanjung Inalum captive / Sumut-2 Unit 2</t>
  </si>
  <si>
    <t>G105994</t>
  </si>
  <si>
    <t>Kuala Tanjung Inalum captive Unit 3</t>
  </si>
  <si>
    <t>G105995</t>
  </si>
  <si>
    <t>PT Bukit Asam; PT Indonesia Asahan Aluminium</t>
  </si>
  <si>
    <t>NALCO East Kutai Unit 1</t>
  </si>
  <si>
    <t>G107201</t>
  </si>
  <si>
    <t>MEC Coal; Nalco Holding Co</t>
  </si>
  <si>
    <t>East Kalimantan</t>
  </si>
  <si>
    <t>Kalimantan Timur</t>
  </si>
  <si>
    <t>NALCO East Kutai Unit 2</t>
  </si>
  <si>
    <t>G107202</t>
  </si>
  <si>
    <t>NALCO East Kutai Unit 3</t>
  </si>
  <si>
    <t>G107203</t>
  </si>
  <si>
    <t>NALCO East Kutai Unit 4</t>
  </si>
  <si>
    <t>G107204</t>
  </si>
  <si>
    <t>NALCO East Kutai Unit 5</t>
  </si>
  <si>
    <t>G107205</t>
  </si>
  <si>
    <t>Nanshan Industrial Park Phase I, Unit 1</t>
  </si>
  <si>
    <t>G114352</t>
  </si>
  <si>
    <t>Global Aluminium International; Press Metal Aluminium Holdings Bhd; PT Mahkota Karya Utama</t>
  </si>
  <si>
    <t>Riau</t>
  </si>
  <si>
    <t>Nanshan Industrial Park Phase I, Unit 2</t>
  </si>
  <si>
    <t>G114488</t>
  </si>
  <si>
    <t>Nanshan Industrial Park Phase I, Unit 3</t>
  </si>
  <si>
    <t>G114489</t>
  </si>
  <si>
    <t>Nanshan Industrial Park Phase I, Unit 4</t>
  </si>
  <si>
    <t>G114901</t>
  </si>
  <si>
    <t>Nanshan Industrial Park Phase I, Unit 5</t>
  </si>
  <si>
    <t>G114902</t>
  </si>
  <si>
    <t>Nanshan Industrial Park Phase I, Unit 6</t>
  </si>
  <si>
    <t>G114903</t>
  </si>
  <si>
    <t>Nanshan Industrial Park Phase II, Unit 1</t>
  </si>
  <si>
    <t>G114904</t>
  </si>
  <si>
    <t>Nanshan Industrial Park Phase II, Unit 2</t>
  </si>
  <si>
    <t>G114905</t>
  </si>
  <si>
    <t>Nanshan Industrial Park Phase II, Unit 3</t>
  </si>
  <si>
    <t>G114906</t>
  </si>
  <si>
    <t>Nanshan Industrial Park Phase II, Unit 4</t>
  </si>
  <si>
    <t>G114907</t>
  </si>
  <si>
    <t>Nanshan Industrial Park Phase II, Unit 5</t>
  </si>
  <si>
    <t>G114908</t>
  </si>
  <si>
    <t>Nanshan Industrial Park Phase II, Unit 6</t>
  </si>
  <si>
    <t>G114909</t>
  </si>
  <si>
    <t>Nanshan Industrial Park Phase III, Unit 1</t>
  </si>
  <si>
    <t>G114910</t>
  </si>
  <si>
    <t>Nanshan Industrial Park Phase III, Unit 2</t>
  </si>
  <si>
    <t>G114911</t>
  </si>
  <si>
    <t>Nanshan Industrial Park Phase III, Unit 3</t>
  </si>
  <si>
    <t>G114912</t>
  </si>
  <si>
    <t>Nanshan Industrial Park Phase III, Unit 4</t>
  </si>
  <si>
    <t>G114913</t>
  </si>
  <si>
    <t>Nanshan Industrial Park Phase IV, Unit 1</t>
  </si>
  <si>
    <t>G114914</t>
  </si>
  <si>
    <t>Nanshan Industrial Park Phase IV, Unit 2</t>
  </si>
  <si>
    <t>G114915</t>
  </si>
  <si>
    <t>Nanshan Industrial Park Phase IV, Unit 3</t>
  </si>
  <si>
    <t>G114916</t>
  </si>
  <si>
    <t>Nanshan Industrial Park Phase IV, Unit 4</t>
  </si>
  <si>
    <t>G114917</t>
  </si>
  <si>
    <t>Nanshan Industrial Park Phase IV, Unit 5</t>
  </si>
  <si>
    <t>G114918</t>
  </si>
  <si>
    <t>Nanshan Industrial Park Phase IV, Unit 6</t>
  </si>
  <si>
    <t>G114919</t>
  </si>
  <si>
    <t>Nanshan Industrial Park Phase IV, Unit 7</t>
  </si>
  <si>
    <t>G114920</t>
  </si>
  <si>
    <t>Nanshan Industrial Park Phase IV, Unit 8</t>
  </si>
  <si>
    <t>G114921</t>
  </si>
  <si>
    <t>PT Tianshan Alumina power station</t>
  </si>
  <si>
    <t>G100001018057</t>
  </si>
  <si>
    <t>unknown</t>
  </si>
  <si>
    <t>Tianshan Alumina PT</t>
  </si>
  <si>
    <t>Andalas Cement</t>
  </si>
  <si>
    <t>G114216</t>
  </si>
  <si>
    <t>Cement</t>
  </si>
  <si>
    <t>PT Semen Indonesia</t>
  </si>
  <si>
    <t>Aceh</t>
  </si>
  <si>
    <t>Cemindo Gemilang</t>
  </si>
  <si>
    <t>G114188</t>
  </si>
  <si>
    <t>PT Cemindo Gemilang [100.0%]</t>
  </si>
  <si>
    <t>Banten</t>
  </si>
  <si>
    <t>Indarung Cement</t>
  </si>
  <si>
    <t>G104834</t>
  </si>
  <si>
    <t>West Sumatra</t>
  </si>
  <si>
    <t>Sumatra Barat</t>
  </si>
  <si>
    <t>Kalimantan Cement Works Unit 1</t>
  </si>
  <si>
    <t>G105475</t>
  </si>
  <si>
    <t>HeidelbergCement AG [100.0%]</t>
  </si>
  <si>
    <t>South Kalimantan</t>
  </si>
  <si>
    <t>Kalimantan Tengah</t>
  </si>
  <si>
    <t>Pati INTP</t>
  </si>
  <si>
    <t>G114182</t>
  </si>
  <si>
    <t>Central Java</t>
  </si>
  <si>
    <t>Jawa Tengah</t>
  </si>
  <si>
    <t>Tonasa Cement Plant Phase V, Unit 1</t>
  </si>
  <si>
    <t>G110240</t>
  </si>
  <si>
    <t>South Sulawesi</t>
  </si>
  <si>
    <t>Sulawesi Selatan</t>
  </si>
  <si>
    <t>Tonasa Cement Plant Phase V, Unit 2</t>
  </si>
  <si>
    <t>G110241</t>
  </si>
  <si>
    <t>Asahimas Chemical Unit 1</t>
  </si>
  <si>
    <t>G100367</t>
  </si>
  <si>
    <t>Chemicals</t>
  </si>
  <si>
    <t>AGC Inc [52.5%]; Ableman Finance [18.0%]; Rodamas [18.0%]; Mitsubishi Corporation Energy Solutions [11.5%]</t>
  </si>
  <si>
    <t>Asahimas Chemical Unit 2</t>
  </si>
  <si>
    <t>G112731</t>
  </si>
  <si>
    <t>Cilegon PTIP</t>
  </si>
  <si>
    <t>G113842</t>
  </si>
  <si>
    <t>Indorama Ventures</t>
  </si>
  <si>
    <t>Adaro East Kalimantan Unit 1</t>
  </si>
  <si>
    <t>G100037</t>
  </si>
  <si>
    <t>Coal mining - Power generation</t>
  </si>
  <si>
    <t>China Energy Investment Corp; PT Adaro Power</t>
  </si>
  <si>
    <t>Adaro East Kalimantan Unit 2</t>
  </si>
  <si>
    <t>G100038</t>
  </si>
  <si>
    <t>Astratel Phase I</t>
  </si>
  <si>
    <t>G100391</t>
  </si>
  <si>
    <t>Astra International</t>
  </si>
  <si>
    <t>DSS Serang Unit 1</t>
  </si>
  <si>
    <t>G115073</t>
  </si>
  <si>
    <t>PT Dian Swastatika Sentosa [100.0%]</t>
  </si>
  <si>
    <t>DSS Serang Unit 2</t>
  </si>
  <si>
    <t>G115074</t>
  </si>
  <si>
    <t>DSS Serang Unit 3</t>
  </si>
  <si>
    <t>G115075</t>
  </si>
  <si>
    <t>DSS Serang Unit 4</t>
  </si>
  <si>
    <t>G115076</t>
  </si>
  <si>
    <t>Jambi Tebo Unit 1</t>
  </si>
  <si>
    <t>G104953</t>
  </si>
  <si>
    <t>Korea Electric Power Corp [100.0%]</t>
  </si>
  <si>
    <t>Jambi</t>
  </si>
  <si>
    <t>Jambi Tebo Unit 2</t>
  </si>
  <si>
    <t>G104954</t>
  </si>
  <si>
    <t>Mesuji Unit 1</t>
  </si>
  <si>
    <t>G106887</t>
  </si>
  <si>
    <t>China Shenhua Energy [100.0%]</t>
  </si>
  <si>
    <t>Lampung</t>
  </si>
  <si>
    <t>Mesuji Unit 2</t>
  </si>
  <si>
    <t>G106888</t>
  </si>
  <si>
    <t>Pindo-Deli-Ii Unit 1</t>
  </si>
  <si>
    <t>G107980</t>
  </si>
  <si>
    <t>West Java</t>
  </si>
  <si>
    <t>Jawa Barat</t>
  </si>
  <si>
    <t>Sinar Mas Jambi Unit 1</t>
  </si>
  <si>
    <t>G109402</t>
  </si>
  <si>
    <t>Sinar Mas Jambi Unit 2</t>
  </si>
  <si>
    <t>G109403</t>
  </si>
  <si>
    <t>Tabalong Wisesa Unit 1</t>
  </si>
  <si>
    <t>G109792</t>
  </si>
  <si>
    <t>Tabalong Wisesa Unit 2</t>
  </si>
  <si>
    <t>G109793</t>
  </si>
  <si>
    <t>Amamapare Port Unit 1</t>
  </si>
  <si>
    <t>G100142</t>
  </si>
  <si>
    <t>Gold - Copper</t>
  </si>
  <si>
    <t>FreePort-McMoran Inc [85.7%]</t>
  </si>
  <si>
    <t>Papua</t>
  </si>
  <si>
    <t>Amamapare Port Unit 2</t>
  </si>
  <si>
    <t>G100143</t>
  </si>
  <si>
    <t>Amamapare Port Unit 3</t>
  </si>
  <si>
    <t>G100144</t>
  </si>
  <si>
    <t>Amman Mineral Unit 5</t>
  </si>
  <si>
    <t>G114260</t>
  </si>
  <si>
    <t>Amman Mineral Nusa Tenggara [100.0%]</t>
  </si>
  <si>
    <t>West Nusa Tenggara</t>
  </si>
  <si>
    <t>Nusa Tenggara Barat</t>
  </si>
  <si>
    <t>Amman Mineral Unit 6</t>
  </si>
  <si>
    <t>G114510</t>
  </si>
  <si>
    <t>Batu Hijau Unit 1</t>
  </si>
  <si>
    <t>G100662</t>
  </si>
  <si>
    <t>Newmont Corp</t>
  </si>
  <si>
    <t>Batu Hijau Unit 2</t>
  </si>
  <si>
    <t>G100663</t>
  </si>
  <si>
    <t>Batu Hijau Unit 3</t>
  </si>
  <si>
    <t>G100664</t>
  </si>
  <si>
    <t>Batu Hijau Unit 4</t>
  </si>
  <si>
    <t>G100665</t>
  </si>
  <si>
    <t>Gresik AKR Unit 1</t>
  </si>
  <si>
    <t>G103134</t>
  </si>
  <si>
    <t>Industrial park</t>
  </si>
  <si>
    <t>AKR Corp</t>
  </si>
  <si>
    <t>East Java</t>
  </si>
  <si>
    <t>Jawa Timur</t>
  </si>
  <si>
    <t>Gresik AKR Unit 2</t>
  </si>
  <si>
    <t>G103135</t>
  </si>
  <si>
    <t>Jababeka KIP</t>
  </si>
  <si>
    <t>G104935</t>
  </si>
  <si>
    <t>Jababeka; Sembcorp Industries Ltd</t>
  </si>
  <si>
    <t>KIPI Bika Global</t>
  </si>
  <si>
    <t>G114924</t>
  </si>
  <si>
    <t>PT Binakarya Jaya Abadi</t>
  </si>
  <si>
    <t>KIPI Unit 1</t>
  </si>
  <si>
    <t>G114816</t>
  </si>
  <si>
    <t>Park Joung In [100.0%]</t>
  </si>
  <si>
    <t>KIPI Unit 2</t>
  </si>
  <si>
    <t>G114817</t>
  </si>
  <si>
    <t>PT IHIP Unit 1</t>
  </si>
  <si>
    <t>G100001000642</t>
  </si>
  <si>
    <t>construction</t>
  </si>
  <si>
    <t>PT Baoshuo Taman Industry Investment Group</t>
  </si>
  <si>
    <t>Central Sulawesi</t>
  </si>
  <si>
    <t>Sulawesi Tengah</t>
  </si>
  <si>
    <t>PT IHIP Unit 2</t>
  </si>
  <si>
    <t>G100001000643</t>
  </si>
  <si>
    <t>PT IHIP Unit 3</t>
  </si>
  <si>
    <t>G100001000644</t>
  </si>
  <si>
    <t>Xinyi Group captive</t>
  </si>
  <si>
    <t>G100001000232</t>
  </si>
  <si>
    <t>Xinyi Glass Holdings</t>
  </si>
  <si>
    <t>Kulon Progo</t>
  </si>
  <si>
    <t>G114178</t>
  </si>
  <si>
    <t>Iron</t>
  </si>
  <si>
    <t>Indomie</t>
  </si>
  <si>
    <t>Medan Steel Mill Power Plant Unit 1</t>
  </si>
  <si>
    <t>G113840</t>
  </si>
  <si>
    <t>Nanjing Iron and Steel Co Ltd; PT Gunung Gahapi</t>
  </si>
  <si>
    <t>Medan Steel Mill Power Plant Unit 2</t>
  </si>
  <si>
    <t>G113841</t>
  </si>
  <si>
    <t>Delong Nickel Phase I Unit 1</t>
  </si>
  <si>
    <t>G114341</t>
  </si>
  <si>
    <t>Nickel</t>
  </si>
  <si>
    <t>Jiangsu Delong Nickel Industry Co Ltd</t>
  </si>
  <si>
    <t>Delong Nickel Phase I Unit 2</t>
  </si>
  <si>
    <t>G114342</t>
  </si>
  <si>
    <t>Delong Nickel Phase I Unit 3</t>
  </si>
  <si>
    <t>G114343</t>
  </si>
  <si>
    <t>Delong Nickel Phase I Unit 4</t>
  </si>
  <si>
    <t>G114344</t>
  </si>
  <si>
    <t>Delong Nickel Phase I Unit 5</t>
  </si>
  <si>
    <t>G114345</t>
  </si>
  <si>
    <t>Delong Nickel Phase I Unit 6</t>
  </si>
  <si>
    <t>G114346</t>
  </si>
  <si>
    <t>Delong Nickel Phase I Unit 7</t>
  </si>
  <si>
    <t>G114347</t>
  </si>
  <si>
    <t>Delong Nickel Phase I Unit 8</t>
  </si>
  <si>
    <t>G114348</t>
  </si>
  <si>
    <t>Delong Nickel Phase II Unit 01</t>
  </si>
  <si>
    <t>G114331</t>
  </si>
  <si>
    <t>Xiamen Xiangyu Group Co Ltd [51.0%]; Jiangsu Delong Nickel Industry Co Ltd [49.0%]</t>
  </si>
  <si>
    <t>Southeast Sulawesi</t>
  </si>
  <si>
    <t>Sulawesi Tenggara</t>
  </si>
  <si>
    <t>Delong Nickel Phase II Unit 02</t>
  </si>
  <si>
    <t>G114333</t>
  </si>
  <si>
    <t>Delong Nickel Phase II Unit 03</t>
  </si>
  <si>
    <t>G114334</t>
  </si>
  <si>
    <t>Delong Nickel Phase II Unit 04</t>
  </si>
  <si>
    <t>G114335</t>
  </si>
  <si>
    <t>Delong Nickel Phase II Unit 05</t>
  </si>
  <si>
    <t>G114336</t>
  </si>
  <si>
    <t>Delong Nickel Phase II Unit 06</t>
  </si>
  <si>
    <t>G114337</t>
  </si>
  <si>
    <t>Delong Nickel Phase II Unit 07</t>
  </si>
  <si>
    <t>G114338</t>
  </si>
  <si>
    <t>Delong Nickel Phase II Unit 08</t>
  </si>
  <si>
    <t>G114339</t>
  </si>
  <si>
    <t>Delong Nickel Phase II Unit 09</t>
  </si>
  <si>
    <t>G114340</t>
  </si>
  <si>
    <t>Delong Nickel Phase II Unit 10</t>
  </si>
  <si>
    <t>G114332</t>
  </si>
  <si>
    <t>Delong Nickel Phase II Unit 11</t>
  </si>
  <si>
    <t>G115354</t>
  </si>
  <si>
    <t>Delong Nickel Phase III Unit 01</t>
  </si>
  <si>
    <t>G115105</t>
  </si>
  <si>
    <t>Delong Nickel Phase III Unit 02</t>
  </si>
  <si>
    <t>G115106</t>
  </si>
  <si>
    <t>Delong Nickel Phase III Unit 03</t>
  </si>
  <si>
    <t>G115107</t>
  </si>
  <si>
    <t>Delong Nickel Phase III Unit 04</t>
  </si>
  <si>
    <t>G115108</t>
  </si>
  <si>
    <t>Delong Nickel Phase III Unit 05</t>
  </si>
  <si>
    <t>G115109</t>
  </si>
  <si>
    <t>Delong Nickel Phase III Unit 06</t>
  </si>
  <si>
    <t>G115110</t>
  </si>
  <si>
    <t>Delong Nickel Phase III Unit 07</t>
  </si>
  <si>
    <t>G115111</t>
  </si>
  <si>
    <t>Delong Nickel Phase III Unit 08</t>
  </si>
  <si>
    <t>G115349</t>
  </si>
  <si>
    <t>Delong Nickel Phase III Unit 09</t>
  </si>
  <si>
    <t>G115350</t>
  </si>
  <si>
    <t>Delong Nickel Phase III Unit 10</t>
  </si>
  <si>
    <t>G115351</t>
  </si>
  <si>
    <t>Delong Nickel Phase III Unit 11</t>
  </si>
  <si>
    <t>G115352</t>
  </si>
  <si>
    <t>Delong Nickel Phase III Unit 12</t>
  </si>
  <si>
    <t>G115353</t>
  </si>
  <si>
    <t>East Halmahera Unit 1</t>
  </si>
  <si>
    <t>G113973</t>
  </si>
  <si>
    <t>PT Tambang Batubara Bukit Asam [100.0%]</t>
  </si>
  <si>
    <t>North Maluku</t>
  </si>
  <si>
    <t>Maluku Utara</t>
  </si>
  <si>
    <t>East Halmahera Unit 2</t>
  </si>
  <si>
    <t>G113974</t>
  </si>
  <si>
    <t>East Halmahera Unit 3</t>
  </si>
  <si>
    <t>G114210</t>
  </si>
  <si>
    <t>Jinchuan Group WP&amp;RKA Unit 2</t>
  </si>
  <si>
    <t>G114326</t>
  </si>
  <si>
    <t>China Development Bank Corp; Gansu Provincial State-owned Assets Investment Group Co Ltd; Jinchuan Group Co Ltd; other</t>
  </si>
  <si>
    <t>Maluku</t>
  </si>
  <si>
    <t>Jinchuan Group WP&amp;RKA Unit 3</t>
  </si>
  <si>
    <t>G114327</t>
  </si>
  <si>
    <t>G114328</t>
  </si>
  <si>
    <t>MSP Pulau Obi Unit 1</t>
  </si>
  <si>
    <t>G114318</t>
  </si>
  <si>
    <t>Xinxing Qiyun Investment Holdings Co Ltd [40.0%]; PT Trimegah Bangun Persada [30.0%]; Harita Group [20.0%]; PT Gane Permai Sentosa [10.0%]</t>
  </si>
  <si>
    <t>MSP Pulau Obi Unit 2</t>
  </si>
  <si>
    <t>G114319</t>
  </si>
  <si>
    <t>MSP Pulau Obi Unit 3</t>
  </si>
  <si>
    <t>G114320</t>
  </si>
  <si>
    <t>Pomalaa Nickel Unit S1</t>
  </si>
  <si>
    <t>G108075</t>
  </si>
  <si>
    <t>PT Aneka Tambang [100.0%]</t>
  </si>
  <si>
    <t>Pomalaa Nickel Unit S2</t>
  </si>
  <si>
    <t>G108076</t>
  </si>
  <si>
    <t>PT Halmahera Persada Lygend Nickel Smelter Phase I, Unit 1</t>
  </si>
  <si>
    <t>G115126</t>
  </si>
  <si>
    <t>Harita Group [63.1%]; Ningbo Lygend [36.9%]</t>
  </si>
  <si>
    <t>PT Halmahera Persada Lygend Nickel Smelter Phase I, Unit 2</t>
  </si>
  <si>
    <t>G115127</t>
  </si>
  <si>
    <t>PT Halmahera Persada Lygend Nickel Smelter Phase I, Unit 3</t>
  </si>
  <si>
    <t>G115359</t>
  </si>
  <si>
    <t>PT Halmahera Persada Lygend Nickel Smelter Phase II, Unit 1</t>
  </si>
  <si>
    <t>G115067</t>
  </si>
  <si>
    <t>PT Halmahera Persada Lygend Nickel Smelter Phase II, Unit 2</t>
  </si>
  <si>
    <t>G115068</t>
  </si>
  <si>
    <t>PT Halmahera Persada Lygend Nickel Smelter Phase II, Unit 3</t>
  </si>
  <si>
    <t>G115069</t>
  </si>
  <si>
    <t>PT Halmahera Persada Lygend Nickel Smelter Phase II, Unit 4</t>
  </si>
  <si>
    <t>G115070</t>
  </si>
  <si>
    <t>PT Halmahera Persada Lygend Nickel Smelter Phase III, Unit 5</t>
  </si>
  <si>
    <t>G115355</t>
  </si>
  <si>
    <t>PT Halmahera Persada Lygend Nickel Smelter Phase III, Unit 6</t>
  </si>
  <si>
    <t>G115356</t>
  </si>
  <si>
    <t>PT Halmahera Persada Lygend Nickel Smelter Phase III, Unit 7</t>
  </si>
  <si>
    <t>G115357</t>
  </si>
  <si>
    <t>PT Halmahera Persada Lygend Nickel Smelter Phase III, Unit 8</t>
  </si>
  <si>
    <t>G115358</t>
  </si>
  <si>
    <t>Qingdao Zhongsheng captive Unit 1</t>
  </si>
  <si>
    <t>G114329</t>
  </si>
  <si>
    <t>Qingdao Urban Construction Investment (Group) Co Ltd; Qingdao Xiyuan Holdings Co Ltd; Shandong Taishan Steel Group Co Ltd</t>
  </si>
  <si>
    <t>Qingdao Zhongsheng captive Unit 2</t>
  </si>
  <si>
    <t>G114330</t>
  </si>
  <si>
    <t>Qingdao Zhongsheng captive Unit 3</t>
  </si>
  <si>
    <t>G115119</t>
  </si>
  <si>
    <t>Qingdao Zhongsheng captive Unit 4</t>
  </si>
  <si>
    <t>G115120</t>
  </si>
  <si>
    <t>Qingdao Zhongsheng captive Unit 5</t>
  </si>
  <si>
    <t>G115121</t>
  </si>
  <si>
    <t>Qingdao Zhongsheng captive Unit 6</t>
  </si>
  <si>
    <t>G115122</t>
  </si>
  <si>
    <t>Sulawesi Labota Unit 1</t>
  </si>
  <si>
    <t>G115259</t>
  </si>
  <si>
    <t>Walsin Lihwa</t>
  </si>
  <si>
    <t>Sulawesi Labota Unit 2</t>
  </si>
  <si>
    <t>G115260</t>
  </si>
  <si>
    <t>Eternal Tsingshan Group</t>
  </si>
  <si>
    <t>Sulawesi Labota Unit 3</t>
  </si>
  <si>
    <t>G115261</t>
  </si>
  <si>
    <t>Eternal Tsingshan Group; Huafeng Group</t>
  </si>
  <si>
    <t>Sulawesi Labota Unit 4</t>
  </si>
  <si>
    <t>G115123</t>
  </si>
  <si>
    <t>Indonesia Wanjia Ferro Nickel [100.0%]</t>
  </si>
  <si>
    <t>Sulawesi Labota Unit 5</t>
  </si>
  <si>
    <t>G115124</t>
  </si>
  <si>
    <t>Indonesia Zhaohui Ferro Nickel [100.0%]</t>
  </si>
  <si>
    <t>Sulawesi Labota Unit 6</t>
  </si>
  <si>
    <t>G115125</t>
  </si>
  <si>
    <t>Dingxin Group [55.0%]; PT Bintang Delapan Group [45.0%]</t>
  </si>
  <si>
    <t>Sulawesi Labota Unit 7</t>
  </si>
  <si>
    <t>G115360</t>
  </si>
  <si>
    <t>Sulawesi Labota Unit 8</t>
  </si>
  <si>
    <t>G115361</t>
  </si>
  <si>
    <t>Sulawesi Labota Unit 9</t>
  </si>
  <si>
    <t>G115362</t>
  </si>
  <si>
    <t>Sulawesi Mining Phase I Unit 1</t>
  </si>
  <si>
    <t>G109663</t>
  </si>
  <si>
    <t>Sulawesi Mining Phase I Unit 2</t>
  </si>
  <si>
    <t>G109664</t>
  </si>
  <si>
    <t>Sulawesi Mining Phase II Unit 1</t>
  </si>
  <si>
    <t>G109665</t>
  </si>
  <si>
    <t>Guangdong Guangxin Holdings Group</t>
  </si>
  <si>
    <t>Sulawesi Mining Phase II Unit 2</t>
  </si>
  <si>
    <t>G109666</t>
  </si>
  <si>
    <t>Sulawesi Mining Phase III Unit 1</t>
  </si>
  <si>
    <t>G109667</t>
  </si>
  <si>
    <t>Sulawesi Mining Phase III Unit 2</t>
  </si>
  <si>
    <t>G113217</t>
  </si>
  <si>
    <t>Sulawesi Mining Phase IV Unit 1</t>
  </si>
  <si>
    <t>G114323</t>
  </si>
  <si>
    <t>Sulawesi Mining Phase IV Unit 2</t>
  </si>
  <si>
    <t>G114324</t>
  </si>
  <si>
    <t>Sulawesi Mining Unit 9</t>
  </si>
  <si>
    <t>G115363</t>
  </si>
  <si>
    <t>Wanxiang Nickel Indonesia Unit 1</t>
  </si>
  <si>
    <t>G115128</t>
  </si>
  <si>
    <t>PT Wanxiang Steel Indonesia [100.0%]</t>
  </si>
  <si>
    <t>Wanxiang Nickel Indonesia Unit 2</t>
  </si>
  <si>
    <t>G115129</t>
  </si>
  <si>
    <t>Weda Bay Unit 1</t>
  </si>
  <si>
    <t>G114314</t>
  </si>
  <si>
    <t>Tsingshan Holding Group Co Ltd</t>
  </si>
  <si>
    <t>Weda Bay Unit 10</t>
  </si>
  <si>
    <t>G115272</t>
  </si>
  <si>
    <t>Weda Bay Unit 11</t>
  </si>
  <si>
    <t>G115273</t>
  </si>
  <si>
    <t>Weda Bay Unit 12</t>
  </si>
  <si>
    <t>G115364</t>
  </si>
  <si>
    <t>Weda Bay Unit 13</t>
  </si>
  <si>
    <t>G100001000640</t>
  </si>
  <si>
    <t>Weda Bay Unit 14</t>
  </si>
  <si>
    <t>G100001000641</t>
  </si>
  <si>
    <t>Weda Bay Unit 2</t>
  </si>
  <si>
    <t>G114315</t>
  </si>
  <si>
    <t>Huakai Investment Co Ltd; other; Tongxiang Wushi Trading Co Ltd; Tsingshan Holding Group Co Ltd; Zhejiang Huajun Investment Co Ltd; Zhenshi Holding Group Co Ltd</t>
  </si>
  <si>
    <t>Weda Bay Unit 3</t>
  </si>
  <si>
    <t>G114316</t>
  </si>
  <si>
    <t>Weda Bay Unit 4</t>
  </si>
  <si>
    <t>G114317</t>
  </si>
  <si>
    <t>Metallurgical Corporation of China Ltd; Tsingshan Holding Group Co Ltd</t>
  </si>
  <si>
    <t>Weda Bay Unit 5</t>
  </si>
  <si>
    <t>G115268</t>
  </si>
  <si>
    <t>Tsingshan Holding Group Co Ltd; Zhejiang Huayou Cobalt Co</t>
  </si>
  <si>
    <t>Weda Bay Unit 6</t>
  </si>
  <si>
    <t>G115269</t>
  </si>
  <si>
    <t>Zhejiang Huayou Cobalt Co [70.0%]; Tsingshan Holding Group Co Ltd [30.0%]</t>
  </si>
  <si>
    <t>Weda Bay Unit 7</t>
  </si>
  <si>
    <t>G115270</t>
  </si>
  <si>
    <t>Tsingshan Holding Group Co Ltd; Walsin Lihwa</t>
  </si>
  <si>
    <t>Weda Bay Unit 8</t>
  </si>
  <si>
    <t>G115271</t>
  </si>
  <si>
    <t>Nickel Industries Ltd [80.0%]</t>
  </si>
  <si>
    <t>Weda Bay Unit 9</t>
  </si>
  <si>
    <t>G114896</t>
  </si>
  <si>
    <t>Xinxing Ductile Iron Pipes Co Captive Unit 1</t>
  </si>
  <si>
    <t>Xinxing Ductile Iron Pipes Co Captive Unit 2</t>
  </si>
  <si>
    <t>Xinxing Ductile Iron Pipes Co Captive Unit 3</t>
  </si>
  <si>
    <t>Xinxing Ductile Iron Pipes Co Captive Unit 4</t>
  </si>
  <si>
    <t>G114321</t>
  </si>
  <si>
    <t>Xinxing Ductile Iron Pipes Co Captive Unit 5</t>
  </si>
  <si>
    <t>G114322</t>
  </si>
  <si>
    <t>Merak Unit 1</t>
  </si>
  <si>
    <t>G106864</t>
  </si>
  <si>
    <t>Oil and gas</t>
  </si>
  <si>
    <t>Merak Energi</t>
  </si>
  <si>
    <t>Merak Unit 2</t>
  </si>
  <si>
    <t>G106865</t>
  </si>
  <si>
    <t>FAJAR Unit 1</t>
  </si>
  <si>
    <t>G115737</t>
  </si>
  <si>
    <t>Pulp and paper</t>
  </si>
  <si>
    <t>PT Fajar Surya Wisesa [100.0%]</t>
  </si>
  <si>
    <t>Perawang Mill Unit 04</t>
  </si>
  <si>
    <t>G107928</t>
  </si>
  <si>
    <t>Sinar Mas Group</t>
  </si>
  <si>
    <t>Perawang Mill Unit 06</t>
  </si>
  <si>
    <t>G107929</t>
  </si>
  <si>
    <t>Perawang Mill Unit 07</t>
  </si>
  <si>
    <t>G107930</t>
  </si>
  <si>
    <t>Perawang Mill Unit 08</t>
  </si>
  <si>
    <t>G107931</t>
  </si>
  <si>
    <t>Perawang Mill Unit 09</t>
  </si>
  <si>
    <t>G107932</t>
  </si>
  <si>
    <t>Perawang Mill Unit 10</t>
  </si>
  <si>
    <t>G107926</t>
  </si>
  <si>
    <t>Perawang Mill Unit 11</t>
  </si>
  <si>
    <t>G107927</t>
  </si>
  <si>
    <t>Sinar Mas Jambi Lontar Unit 1</t>
  </si>
  <si>
    <t>G109399</t>
  </si>
  <si>
    <t>Sinar Mas Jambi Lontar Unit 2</t>
  </si>
  <si>
    <t>G109400</t>
  </si>
  <si>
    <t>Sinar Mas Jambi Lontar Unit 3</t>
  </si>
  <si>
    <t>G109401</t>
  </si>
  <si>
    <t>Sinar Mas Jambi Lontar Unit 4</t>
  </si>
  <si>
    <t>G114325</t>
  </si>
  <si>
    <t>Sinar Mas OKI Paper Mill Unit 1</t>
  </si>
  <si>
    <t>G109404</t>
  </si>
  <si>
    <t>South Sumatra</t>
  </si>
  <si>
    <t>Sumatra Selatan</t>
  </si>
  <si>
    <t>Sinar Mas OKI Paper Mill Unit 2</t>
  </si>
  <si>
    <t>G109405</t>
  </si>
  <si>
    <t>Sinar Mas OKI Paper Mill Unit 3</t>
  </si>
  <si>
    <t>G109406</t>
  </si>
  <si>
    <t>Sinar Mas OKI Paper Mill Unit 4</t>
  </si>
  <si>
    <t>G109407</t>
  </si>
  <si>
    <t>Tjiwa Kimia Paper Mill Unit 1</t>
  </si>
  <si>
    <t>G114980</t>
  </si>
  <si>
    <t>Asia Pulp &amp; Paper</t>
  </si>
  <si>
    <t>Tjiwa Kimia Paper Mill Unit 2</t>
  </si>
  <si>
    <t>G114981</t>
  </si>
  <si>
    <t>Tjiwa Kimia Paper Mill Unit 3</t>
  </si>
  <si>
    <t>G114982</t>
  </si>
  <si>
    <t>Tjiwa Kimia Paper Mill Unit 4</t>
  </si>
  <si>
    <t>G114983</t>
  </si>
  <si>
    <t>Bandung Indosyntec Unit 1</t>
  </si>
  <si>
    <t>G100505</t>
  </si>
  <si>
    <t>Textile</t>
  </si>
  <si>
    <t>Lucky Height Resources Ltd [27.8%]; Gold Gazelle Profits Corp [19.6%]; PT Panasia Synthetic Abadi [19.4%]; Ortega Management Ltd [10.0%]; Mercury Capital International Inc [9.7%]; Prime Invesco Ltd [9.5%]</t>
  </si>
  <si>
    <t>Indo Bharat Rayon</t>
  </si>
  <si>
    <t>G114215</t>
  </si>
  <si>
    <t>Aditya Birla Group</t>
  </si>
  <si>
    <t>Purwakarta Indorama Unit 1</t>
  </si>
  <si>
    <t>G113843</t>
  </si>
  <si>
    <t>PT PLN (Persero)</t>
  </si>
  <si>
    <t>Purwakarta Indorama Unit 2</t>
  </si>
  <si>
    <t>G113844</t>
  </si>
  <si>
    <t>Timah South Sumatra Unit 1</t>
  </si>
  <si>
    <t>G110175</t>
  </si>
  <si>
    <t>Tin</t>
  </si>
  <si>
    <t>PT Timah [100.0%]</t>
  </si>
  <si>
    <t>Timah South Sumatra Unit 2</t>
  </si>
  <si>
    <t>G110176</t>
  </si>
  <si>
    <t>Bakrie Sangatta Unit 1</t>
  </si>
  <si>
    <t>G100455</t>
  </si>
  <si>
    <t>IPP</t>
  </si>
  <si>
    <t>Bakrie Group</t>
  </si>
  <si>
    <t>Bakrie Sangatta Unit 2</t>
  </si>
  <si>
    <t>G100456</t>
  </si>
  <si>
    <t>Bali</t>
  </si>
  <si>
    <t>G113818</t>
  </si>
  <si>
    <t>to be determined [100.0%]</t>
  </si>
  <si>
    <t>Bangko Tengah Unit 3</t>
  </si>
  <si>
    <t>G100512</t>
  </si>
  <si>
    <t>China Huadian Group Corp [55.0%]; PT Bukit Asam Tbk [45.0%]</t>
  </si>
  <si>
    <t>Bangko Tengah Unit 4</t>
  </si>
  <si>
    <t>G100513</t>
  </si>
  <si>
    <t>Banjarsari Unit 1</t>
  </si>
  <si>
    <t>G100519</t>
  </si>
  <si>
    <t>PT Bukit Asam Tbk [59.8%]; PT PLN (Persero) [37.2%]; other unknown/mixed entity types [3.0%]</t>
  </si>
  <si>
    <t>Banjarsari Unit 2</t>
  </si>
  <si>
    <t>G100520</t>
  </si>
  <si>
    <t>Banten BSE Unit 1</t>
  </si>
  <si>
    <t>G114349</t>
  </si>
  <si>
    <t>BTN Power; PT Biidznillah Tambang Nusantara</t>
  </si>
  <si>
    <t>Banten BSE Unit 2</t>
  </si>
  <si>
    <t>G114350</t>
  </si>
  <si>
    <t>Banten Serang Unit 2</t>
  </si>
  <si>
    <t>G113817</t>
  </si>
  <si>
    <t>Genting Group</t>
  </si>
  <si>
    <t>Banten Unit 1 / Banten Serang</t>
  </si>
  <si>
    <t>G100536</t>
  </si>
  <si>
    <t>Banyuasin Unit 1</t>
  </si>
  <si>
    <t>G100548</t>
  </si>
  <si>
    <t>Oceanwide Holdings Co Ltd [85.0%]; PT Satya Abadi Semesta [10.0%]; China Power International Development Co Ltd [5.0%]</t>
  </si>
  <si>
    <t>Banyuasin Unit 2</t>
  </si>
  <si>
    <t>G114171</t>
  </si>
  <si>
    <t>Bau-Bau Unit 1</t>
  </si>
  <si>
    <t>G113822</t>
  </si>
  <si>
    <t>Bau-Bau Unit 2</t>
  </si>
  <si>
    <t>G113823</t>
  </si>
  <si>
    <t>Bengkulu Unit 1</t>
  </si>
  <si>
    <t>G100757</t>
  </si>
  <si>
    <t>Power Construction Corporation of China Ltd [70.0%]; PT Intraco Penta Tbk [30.0%]</t>
  </si>
  <si>
    <t>Bengkulu</t>
  </si>
  <si>
    <t>Bengkulu Unit 2</t>
  </si>
  <si>
    <t>G112736</t>
  </si>
  <si>
    <t>Bojonegara Serang Unit 1</t>
  </si>
  <si>
    <t>G100988</t>
  </si>
  <si>
    <t>PT Indika Energy [100.0%]</t>
  </si>
  <si>
    <t>Bojonegara Serang Unit 2</t>
  </si>
  <si>
    <t>G100989</t>
  </si>
  <si>
    <t>BTN Dumai Unit 1</t>
  </si>
  <si>
    <t>G101077</t>
  </si>
  <si>
    <t>BTN Power</t>
  </si>
  <si>
    <t>BTN Dumai Unit 2</t>
  </si>
  <si>
    <t>G101078</t>
  </si>
  <si>
    <t>BTN Dumai Unit 3</t>
  </si>
  <si>
    <t>G101079</t>
  </si>
  <si>
    <t>BUMI Sangatta Unit 1</t>
  </si>
  <si>
    <t>G114814</t>
  </si>
  <si>
    <t>PT Bumi Resources [100.0%]</t>
  </si>
  <si>
    <t>BUMI Sangatta Unit 2</t>
  </si>
  <si>
    <t>G114815</t>
  </si>
  <si>
    <t>Celukan Bawang Unit 1</t>
  </si>
  <si>
    <t>G101254</t>
  </si>
  <si>
    <t>PT General Energy Indonesia; PT Merryline International</t>
  </si>
  <si>
    <t>Celukan Bawang Unit 2</t>
  </si>
  <si>
    <t>G101255</t>
  </si>
  <si>
    <t>Celukan Bawang Unit 3</t>
  </si>
  <si>
    <t>G101256</t>
  </si>
  <si>
    <t>Celukan Bawang Unit 4</t>
  </si>
  <si>
    <t>G101257</t>
  </si>
  <si>
    <t>Celukan Bawang Unit 5</t>
  </si>
  <si>
    <t>G101258</t>
  </si>
  <si>
    <t>Cilacap Unit 1</t>
  </si>
  <si>
    <t>G101586</t>
  </si>
  <si>
    <t>PT Sumberenergy Sakti Prima [51.0%]; PT Pembangkitan Jawa Bali [49.0%]</t>
  </si>
  <si>
    <t>G101581</t>
  </si>
  <si>
    <t>Siemens AG [50.0%]; YTL Corporation Bhd [20.0%]; PT Bumipertiwi Tatapradipta [15.0%]</t>
  </si>
  <si>
    <t>Cilacap Unit 2</t>
  </si>
  <si>
    <t>G101587</t>
  </si>
  <si>
    <t>G101582</t>
  </si>
  <si>
    <t>Cilacap Unit 3</t>
  </si>
  <si>
    <t>G101588</t>
  </si>
  <si>
    <t>G101583</t>
  </si>
  <si>
    <t>Cilacap Unit 4</t>
  </si>
  <si>
    <t>G101584</t>
  </si>
  <si>
    <t>Cilacap Unit 5</t>
  </si>
  <si>
    <t>G101585</t>
  </si>
  <si>
    <t>Cirebon Unit 1</t>
  </si>
  <si>
    <t>G101590</t>
  </si>
  <si>
    <t>Marubeni Corp [32.5%]; Korea Electric Power Corp [27.5%]; PT Indika Energy Tbk [20.0%]; ST International Corp [20.0%]</t>
  </si>
  <si>
    <t>Cirebon Unit 3</t>
  </si>
  <si>
    <t>G112733</t>
  </si>
  <si>
    <t>Embalut Unit 1</t>
  </si>
  <si>
    <t>NA</t>
  </si>
  <si>
    <t>Jawa Pos Group</t>
  </si>
  <si>
    <t>Embalut Unit 2</t>
  </si>
  <si>
    <t>Embalut Unit 3</t>
  </si>
  <si>
    <t>G102626</t>
  </si>
  <si>
    <t>I Skip</t>
  </si>
  <si>
    <t>G114189</t>
  </si>
  <si>
    <t>Olympic Group</t>
  </si>
  <si>
    <t>Jambi-1 Unit 1</t>
  </si>
  <si>
    <t>G108038</t>
  </si>
  <si>
    <t>permitted</t>
  </si>
  <si>
    <t>PT PLN (Persero) [100.0%]</t>
  </si>
  <si>
    <t>Jambi-1 Unit 2</t>
  </si>
  <si>
    <t>G113202</t>
  </si>
  <si>
    <t>Jambi-2 Unit 1</t>
  </si>
  <si>
    <t>G108039</t>
  </si>
  <si>
    <t>China Huadian Group Corp [80.0%]; Nusantara Energy Ltd [15.0%]; PT Pembangunan Perumahan [5.0%]</t>
  </si>
  <si>
    <t>Jambi-2 Unit 2</t>
  </si>
  <si>
    <t>G113203</t>
  </si>
  <si>
    <t>Jawa Tengah Unit 1</t>
  </si>
  <si>
    <t>G101261</t>
  </si>
  <si>
    <t>J-POWER Co Ltd [34.0%]; PT Adaro Power [34.0%]; ITOCHU Corp [32.0%]</t>
  </si>
  <si>
    <t>Jawa Tengah Unit 2</t>
  </si>
  <si>
    <t>G101262</t>
  </si>
  <si>
    <t>G101591</t>
  </si>
  <si>
    <t>Jawa-10</t>
  </si>
  <si>
    <t>G113472</t>
  </si>
  <si>
    <t>PT PLN (Persero) [51.0%]; PT Barito Pacific [49.0%]</t>
  </si>
  <si>
    <t>Jawa-11</t>
  </si>
  <si>
    <t>G104976</t>
  </si>
  <si>
    <t>Jawa-12 Unit 1</t>
  </si>
  <si>
    <t>G104977</t>
  </si>
  <si>
    <t>Jawa-12 Unit 2</t>
  </si>
  <si>
    <t>G104978</t>
  </si>
  <si>
    <t>Jawa-13</t>
  </si>
  <si>
    <t>G104979</t>
  </si>
  <si>
    <t>Jawa-3 Unit 1</t>
  </si>
  <si>
    <t>G109954</t>
  </si>
  <si>
    <t>Bakrie Power; PT Tanjung Jati Power</t>
  </si>
  <si>
    <t>Jawa-3 Unit 2</t>
  </si>
  <si>
    <t>G109955</t>
  </si>
  <si>
    <t>Jawa-4/Tanjung Jati B Unit 5</t>
  </si>
  <si>
    <t>G109958</t>
  </si>
  <si>
    <t>Kansai Electric Power Co; PT United Tractors Tbk; Sumitomo Corp</t>
  </si>
  <si>
    <t>Jawa-4/Tanjung Jati B Unit 6</t>
  </si>
  <si>
    <t>G109959</t>
  </si>
  <si>
    <t>Jawa-7 Unit 1</t>
  </si>
  <si>
    <t>G104986</t>
  </si>
  <si>
    <t>China Shenhua Energy Co Ltd [70.0%]; PT PLN (Persero) [30.0%]</t>
  </si>
  <si>
    <t>Jawa-7 Unit 2</t>
  </si>
  <si>
    <t>G104987</t>
  </si>
  <si>
    <t>Jawa-8</t>
  </si>
  <si>
    <t>G101589</t>
  </si>
  <si>
    <t>Jawa-9</t>
  </si>
  <si>
    <t>G100538</t>
  </si>
  <si>
    <t>Jeneponto-1 Unit 1</t>
  </si>
  <si>
    <t>G108234</t>
  </si>
  <si>
    <t>Bosawa Corp</t>
  </si>
  <si>
    <t>Jeneponto-1 Unit 2</t>
  </si>
  <si>
    <t>G108235</t>
  </si>
  <si>
    <t>Jeneponto-2 Unit 1</t>
  </si>
  <si>
    <t>G108236</t>
  </si>
  <si>
    <t>Jeneponto-2 Unit 2</t>
  </si>
  <si>
    <t>G108237</t>
  </si>
  <si>
    <t>Kabil PKB Unit 1</t>
  </si>
  <si>
    <t>G105407</t>
  </si>
  <si>
    <t>PT Pembangunan Kota Batam [100.0%]</t>
  </si>
  <si>
    <t>Kabil PKB Unit 2</t>
  </si>
  <si>
    <t>G105408</t>
  </si>
  <si>
    <t>Kalbar-1 Unit 1</t>
  </si>
  <si>
    <t>G113441</t>
  </si>
  <si>
    <t>Golden Concord Holdings; PT PLN (Persero)</t>
  </si>
  <si>
    <t>Kalbar-1 Unit 2</t>
  </si>
  <si>
    <t>G105465</t>
  </si>
  <si>
    <t>Kalbar-2 Phase II</t>
  </si>
  <si>
    <t>G105467</t>
  </si>
  <si>
    <t>Kalbar-2 Unit 1</t>
  </si>
  <si>
    <t>G105466</t>
  </si>
  <si>
    <t>Kalbar-2 Unit 2</t>
  </si>
  <si>
    <t>G113442</t>
  </si>
  <si>
    <t>Kalbar-4</t>
  </si>
  <si>
    <t>G105470</t>
  </si>
  <si>
    <t>Kalsel Unit 1</t>
  </si>
  <si>
    <t>G109790</t>
  </si>
  <si>
    <t>PT Adaro Power [65.0%]; Korea Electric Power Corp [35.0%]</t>
  </si>
  <si>
    <t>Kalsel Unit 2</t>
  </si>
  <si>
    <t>G109791</t>
  </si>
  <si>
    <t>Kalselteng-1 Unit 1</t>
  </si>
  <si>
    <t>G105484</t>
  </si>
  <si>
    <t>Datang Overseas Energy Investment Co Ltd [75.0%]; Sinar Mas Group [25.0%]</t>
  </si>
  <si>
    <t>Central Kalimantan</t>
  </si>
  <si>
    <t>Kalselteng-1 Unit 2</t>
  </si>
  <si>
    <t>G105485</t>
  </si>
  <si>
    <t>Kalselteng-3 Unit 1</t>
  </si>
  <si>
    <t>G105486</t>
  </si>
  <si>
    <t>Kalselteng-3 Unit 2</t>
  </si>
  <si>
    <t>G105487</t>
  </si>
  <si>
    <t>Kalselteng-4 Unit 1</t>
  </si>
  <si>
    <t>G114186</t>
  </si>
  <si>
    <t>PT Barito Pacific [100.0%]</t>
  </si>
  <si>
    <t>Kalselteng-4 Unit 2</t>
  </si>
  <si>
    <t>G114187</t>
  </si>
  <si>
    <t>Kaltim (MT) Unit 1</t>
  </si>
  <si>
    <t>Kaltim (MT) Unit 2</t>
  </si>
  <si>
    <t>Kaltim Teluk Balikpapan Unit 3</t>
  </si>
  <si>
    <t>G113833</t>
  </si>
  <si>
    <t>Kaltim Unit 1</t>
  </si>
  <si>
    <t>G105490</t>
  </si>
  <si>
    <t>Kaltim Unit 2</t>
  </si>
  <si>
    <t>G105491</t>
  </si>
  <si>
    <t>Kaltim-3 Unit 1</t>
  </si>
  <si>
    <t>G105494</t>
  </si>
  <si>
    <t>Kaltim-3 Unit 2</t>
  </si>
  <si>
    <t>G105495</t>
  </si>
  <si>
    <t>Kaltim-4 Unit 1</t>
  </si>
  <si>
    <t>G105496</t>
  </si>
  <si>
    <t>PT Indonesia Energi Dinamika [100.0%]</t>
  </si>
  <si>
    <t>Kaltim-4 Unit 2</t>
  </si>
  <si>
    <t>G105497</t>
  </si>
  <si>
    <t>Kaltim-6</t>
  </si>
  <si>
    <t>G105500</t>
  </si>
  <si>
    <t>Karang Asem Unit 1</t>
  </si>
  <si>
    <t>G105583</t>
  </si>
  <si>
    <t>Karang Asem Unit 2</t>
  </si>
  <si>
    <t>G105584</t>
  </si>
  <si>
    <t>Keban Agung Unit 1</t>
  </si>
  <si>
    <t>G105632</t>
  </si>
  <si>
    <t>Priamanaya Djan International</t>
  </si>
  <si>
    <t>Keban Agung Unit 2</t>
  </si>
  <si>
    <t>G105633</t>
  </si>
  <si>
    <t>Kendari-3 Unit 1</t>
  </si>
  <si>
    <t>G105669</t>
  </si>
  <si>
    <t>Kendari-3 Unit 2</t>
  </si>
  <si>
    <t>G105670</t>
  </si>
  <si>
    <t>Komering Agung Phase III</t>
  </si>
  <si>
    <t>G113838</t>
  </si>
  <si>
    <t>PT Pembangunan Perumahan</t>
  </si>
  <si>
    <t>Komering Agung Phase IV</t>
  </si>
  <si>
    <t>G113839</t>
  </si>
  <si>
    <t>Kuala Tanjung-1 Unit 1</t>
  </si>
  <si>
    <t>G105996</t>
  </si>
  <si>
    <t>Kuala Tanjung-1 Unit 2</t>
  </si>
  <si>
    <t>G105997</t>
  </si>
  <si>
    <t>Kuala Tanjung-2</t>
  </si>
  <si>
    <t>G105998</t>
  </si>
  <si>
    <t>Lamhotma Unit 1</t>
  </si>
  <si>
    <t>G106134</t>
  </si>
  <si>
    <t>Medco Energi Internasional Tbk [48.0%]</t>
  </si>
  <si>
    <t>Lamhotma Unit 2</t>
  </si>
  <si>
    <t>G106135</t>
  </si>
  <si>
    <t>Lati Unit 1</t>
  </si>
  <si>
    <t>Lati Unit 2</t>
  </si>
  <si>
    <t>Lombok 3 Unit 1</t>
  </si>
  <si>
    <t>G106386</t>
  </si>
  <si>
    <t>Lombok 3 Unit 2</t>
  </si>
  <si>
    <t>G106387</t>
  </si>
  <si>
    <t>Lombok 4 Unit 1</t>
  </si>
  <si>
    <t>G114194</t>
  </si>
  <si>
    <t>Lombok 4 Unit 2</t>
  </si>
  <si>
    <t>G114195</t>
  </si>
  <si>
    <t>Lombok Timur Unit 1</t>
  </si>
  <si>
    <t>Lombok Timur Unit 2</t>
  </si>
  <si>
    <t>Madura PTBA Unit 1</t>
  </si>
  <si>
    <t>G106545</t>
  </si>
  <si>
    <t>Madura PTBA Unit 2</t>
  </si>
  <si>
    <t>G106546</t>
  </si>
  <si>
    <t>Mamuju Unit 1</t>
  </si>
  <si>
    <t>West Sulawesi</t>
  </si>
  <si>
    <t>Sulawesi Barat</t>
  </si>
  <si>
    <t>Mamuju Unit 2</t>
  </si>
  <si>
    <t>Mulut Tambang Unit 1</t>
  </si>
  <si>
    <t>G107095</t>
  </si>
  <si>
    <t>Mulut Tambang Unit 2</t>
  </si>
  <si>
    <t>G107096</t>
  </si>
  <si>
    <t>Nabire-Kalibobo Unit 1</t>
  </si>
  <si>
    <t>Central Papua</t>
  </si>
  <si>
    <t>Papua Tengah</t>
  </si>
  <si>
    <t>Nabire-Kalibobo Unit 2</t>
  </si>
  <si>
    <t>G107734</t>
  </si>
  <si>
    <t>RATCH Group PLC [45.5%]; PT Medco Daya Abadi Lestari [28.5%]; Qatar Electricity and Water Company QPSC [15.6%]; Ras Laffan Operating Company WLL [10.4%]</t>
  </si>
  <si>
    <t>Paiton Unit 5</t>
  </si>
  <si>
    <t>G107730</t>
  </si>
  <si>
    <t>Paiton Unit 6</t>
  </si>
  <si>
    <t>G107731</t>
  </si>
  <si>
    <t>Paiton Unit 7</t>
  </si>
  <si>
    <t>G107732</t>
  </si>
  <si>
    <t>Siemens AG [50.0%]; Marubeni Corp [17.5%]; YTL Corporation Bhd [17.5%]; PT Bumipertiwi Tatapradipta [15.0%]</t>
  </si>
  <si>
    <t>Paiton Unit 8</t>
  </si>
  <si>
    <t>G107733</t>
  </si>
  <si>
    <t>Simpang Belimbing Unit 1</t>
  </si>
  <si>
    <t>G109397</t>
  </si>
  <si>
    <t>China Energy Investment Corp [70.0%]; Energi Musi Makmur [30.0%]</t>
  </si>
  <si>
    <t>Simpang Belimbing Unit 2</t>
  </si>
  <si>
    <t>G109398</t>
  </si>
  <si>
    <t>Sorong Phase I</t>
  </si>
  <si>
    <t>G109528</t>
  </si>
  <si>
    <t>JGC Holdings Corp [100.0%]</t>
  </si>
  <si>
    <t>West Papua</t>
  </si>
  <si>
    <t>Papua Barat</t>
  </si>
  <si>
    <t>Sorong Phase II</t>
  </si>
  <si>
    <t>G109529</t>
  </si>
  <si>
    <t>Sulawesi Star</t>
  </si>
  <si>
    <t>G109668</t>
  </si>
  <si>
    <t>Bharat Heavy Electricals; PT Star Vyobros</t>
  </si>
  <si>
    <t>Sulbagsel-2 Unit 1</t>
  </si>
  <si>
    <t>G114191</t>
  </si>
  <si>
    <t>Sulbagsel-2 Unit 2</t>
  </si>
  <si>
    <t>G114192</t>
  </si>
  <si>
    <t>Sulbagut-1 Unit 1</t>
  </si>
  <si>
    <t>G109670</t>
  </si>
  <si>
    <t>Toba Bara [60.0%]; PT Toba Bara Sejahtra Tbk [20.0%]; State Power Investment Corp Ltd [20.0%]</t>
  </si>
  <si>
    <t>Gorontalo</t>
  </si>
  <si>
    <t>Sulbagut-1 Unit 2</t>
  </si>
  <si>
    <t>G109671</t>
  </si>
  <si>
    <t>Sulbagut-2 Unit 1</t>
  </si>
  <si>
    <t>G109672</t>
  </si>
  <si>
    <t>North Sulawesi</t>
  </si>
  <si>
    <t>Sulawesi Utara</t>
  </si>
  <si>
    <t>Sulbagut-2 Unit 2</t>
  </si>
  <si>
    <t>G109673</t>
  </si>
  <si>
    <t>Sulbagut-3 Unit 1</t>
  </si>
  <si>
    <t>G109674</t>
  </si>
  <si>
    <t>Sulbagut-3 Unit 2</t>
  </si>
  <si>
    <t>G109675</t>
  </si>
  <si>
    <t>Sulsel-2 Unit 1</t>
  </si>
  <si>
    <t>G109679</t>
  </si>
  <si>
    <t>Sulsel-2 Unit 2</t>
  </si>
  <si>
    <t>G109680</t>
  </si>
  <si>
    <t>Sulut-3 Unit 1</t>
  </si>
  <si>
    <t>G109687</t>
  </si>
  <si>
    <t>Toba Bara [90.0%]; China Hydropower Construction Group New Energy Development Co Ltd [10.0%]</t>
  </si>
  <si>
    <t>Sulut-3 Unit 2</t>
  </si>
  <si>
    <t>G109688</t>
  </si>
  <si>
    <t>Sumbagsel-1 Unit 1</t>
  </si>
  <si>
    <t>G114207</t>
  </si>
  <si>
    <t>PT Sumberenergi Sakti Prima [55.0%]; PT Adimas Puspita Serasi [25.0%]; PT D&amp;C Engineering Co [10.0%]; PT PLN (Persero) [10.0%]</t>
  </si>
  <si>
    <t>Sumbagsel-1 Unit 2</t>
  </si>
  <si>
    <t>G114208</t>
  </si>
  <si>
    <t>Sumbawa-2 Unit 1</t>
  </si>
  <si>
    <t>G109691</t>
  </si>
  <si>
    <t>Sumbawa-2 Unit 2</t>
  </si>
  <si>
    <t>G109692</t>
  </si>
  <si>
    <t>Sumsel-1 Unit 1</t>
  </si>
  <si>
    <t>G109696</t>
  </si>
  <si>
    <t>China Shenhua Energy; PT Lion Power Energy</t>
  </si>
  <si>
    <t>Sumsel-1 Unit 2</t>
  </si>
  <si>
    <t>G109697</t>
  </si>
  <si>
    <t>Sumsel-10 Unit 1</t>
  </si>
  <si>
    <t>G109698</t>
  </si>
  <si>
    <t>Sumsel-10 Unit 2</t>
  </si>
  <si>
    <t>G109699</t>
  </si>
  <si>
    <t>Sumsel-5 Unit 1</t>
  </si>
  <si>
    <t>G109700</t>
  </si>
  <si>
    <t>Sumsel-5 Unit 2</t>
  </si>
  <si>
    <t>G109701</t>
  </si>
  <si>
    <t>Sumsel-5 Unit 3</t>
  </si>
  <si>
    <t>G113832</t>
  </si>
  <si>
    <t>Sumsel-6 Unit 1</t>
  </si>
  <si>
    <t>G109702</t>
  </si>
  <si>
    <t>Sumsel-6 Unit 2</t>
  </si>
  <si>
    <t>G109703</t>
  </si>
  <si>
    <t>Sumsel-7 Unit 1</t>
  </si>
  <si>
    <t>G109704</t>
  </si>
  <si>
    <t>Madhucon Projects Ltd</t>
  </si>
  <si>
    <t>Sumsel-7 Unit 2</t>
  </si>
  <si>
    <t>G109705</t>
  </si>
  <si>
    <t>Sumsel-8 Unit 1</t>
  </si>
  <si>
    <t>G100510</t>
  </si>
  <si>
    <t>Sumsel-8 Unit 2</t>
  </si>
  <si>
    <t>G100511</t>
  </si>
  <si>
    <t>Sumut-1 Unit 1</t>
  </si>
  <si>
    <t>G109706</t>
  </si>
  <si>
    <t>Oceanwide Holdings Co Ltd [60.0%]; Power Construction Corporation of China Ltd [20.0%]; PT Garda Sayap Garuda [20.0%]</t>
  </si>
  <si>
    <t>Sumut-1 Unit 2</t>
  </si>
  <si>
    <t>G109707</t>
  </si>
  <si>
    <t>Tanjung Jati B Unit 1 (leasing)</t>
  </si>
  <si>
    <t>G109960</t>
  </si>
  <si>
    <t>Sumitomo Corp</t>
  </si>
  <si>
    <t>Tanjung Jati B Unit 2 (leasing)</t>
  </si>
  <si>
    <t>G109961</t>
  </si>
  <si>
    <t>Tanjung Jati B Unit 3 (leasing)</t>
  </si>
  <si>
    <t>G109956</t>
  </si>
  <si>
    <t>Tanjung Jati B Unit 4 (leasing)</t>
  </si>
  <si>
    <t>G109957</t>
  </si>
  <si>
    <t>Tanjung Kasam Unit 1</t>
  </si>
  <si>
    <t>G109962</t>
  </si>
  <si>
    <t>PT Petra Unggul Sejahtera [70.0%]; PT Intraco Penta Tbk [30.0%]</t>
  </si>
  <si>
    <t>Tanjung Kasam Unit 2</t>
  </si>
  <si>
    <t>G109963</t>
  </si>
  <si>
    <t>Timor-2 Unit 1</t>
  </si>
  <si>
    <t>G110180</t>
  </si>
  <si>
    <t>East Nusa Tenggara</t>
  </si>
  <si>
    <t>Nusa Tenggara Timur</t>
  </si>
  <si>
    <t>Timor-2 Unit 2</t>
  </si>
  <si>
    <t>G110181</t>
  </si>
  <si>
    <t>Cikarang Babelan Unit 1</t>
  </si>
  <si>
    <t>G101579</t>
  </si>
  <si>
    <t>PLN</t>
  </si>
  <si>
    <t>PT Cikarang Listrindo [100.0%]</t>
  </si>
  <si>
    <t>Cikarang Babelan Unit 2</t>
  </si>
  <si>
    <t>G101580</t>
  </si>
  <si>
    <t>Bengkayang Unit 1</t>
  </si>
  <si>
    <t>G115057</t>
  </si>
  <si>
    <t>Bengkayang Unit 2</t>
  </si>
  <si>
    <t>G115058</t>
  </si>
  <si>
    <t>Adipala Unit 1</t>
  </si>
  <si>
    <t>G100040</t>
  </si>
  <si>
    <t>Air Anyir Unit 1</t>
  </si>
  <si>
    <t>G100508</t>
  </si>
  <si>
    <t>Bangka-Belitung</t>
  </si>
  <si>
    <t>Air Anyir Unit 2</t>
  </si>
  <si>
    <t>G100509</t>
  </si>
  <si>
    <t>Alor Unit 1</t>
  </si>
  <si>
    <t>planned</t>
  </si>
  <si>
    <t>Alor Unit 2</t>
  </si>
  <si>
    <t>Ambon-2 Unit 1</t>
  </si>
  <si>
    <t>G100152</t>
  </si>
  <si>
    <t>Ambon-2 Unit 2</t>
  </si>
  <si>
    <t>G100153</t>
  </si>
  <si>
    <t>Ampana Unit 1</t>
  </si>
  <si>
    <t>Ampana Unit 2</t>
  </si>
  <si>
    <t>Amurang (Lease) Unit 1</t>
  </si>
  <si>
    <t>G113971</t>
  </si>
  <si>
    <t>Amurang (Lease) Unit 2</t>
  </si>
  <si>
    <t>G113972</t>
  </si>
  <si>
    <t>Amurang Unit 1</t>
  </si>
  <si>
    <t>G100180</t>
  </si>
  <si>
    <t>Amurang Unit 2</t>
  </si>
  <si>
    <t>G100181</t>
  </si>
  <si>
    <t>Asam-asam Unit 1</t>
  </si>
  <si>
    <t>G105482</t>
  </si>
  <si>
    <t>Asam-asam Unit 2</t>
  </si>
  <si>
    <t>G105483</t>
  </si>
  <si>
    <t>Asam-Asam Unit 3</t>
  </si>
  <si>
    <t>G100517</t>
  </si>
  <si>
    <t>Asam-Asam Unit 4</t>
  </si>
  <si>
    <t>G100518</t>
  </si>
  <si>
    <t>Atambua Unit 1</t>
  </si>
  <si>
    <t>Atambua Unit 2</t>
  </si>
  <si>
    <t>Atambua Unit 3</t>
  </si>
  <si>
    <t>Atambua Unit 4</t>
  </si>
  <si>
    <t>Bangka-1 Unit 1</t>
  </si>
  <si>
    <t>G112734</t>
  </si>
  <si>
    <t>Bangka-1 Unit 2</t>
  </si>
  <si>
    <t>G112735</t>
  </si>
  <si>
    <t>Bangka-1A Unit 1</t>
  </si>
  <si>
    <t>G114203</t>
  </si>
  <si>
    <t>Bangka-1A Unit 2</t>
  </si>
  <si>
    <t>G114204</t>
  </si>
  <si>
    <t>Berau Unit 1</t>
  </si>
  <si>
    <t>Berau Unit 2</t>
  </si>
  <si>
    <t>Bima Unit 1</t>
  </si>
  <si>
    <t>Bima Unit 2</t>
  </si>
  <si>
    <t>Bintan Unit 1</t>
  </si>
  <si>
    <t>G114196</t>
  </si>
  <si>
    <t>PLN Unit Induk Wilayah Riau [100.0%]</t>
  </si>
  <si>
    <t>Bintan Unit 2</t>
  </si>
  <si>
    <t>G114197</t>
  </si>
  <si>
    <t>Bukit Asam Unit 1</t>
  </si>
  <si>
    <t>G101097</t>
  </si>
  <si>
    <t>Bukit Asam Unit 2</t>
  </si>
  <si>
    <t>G101098</t>
  </si>
  <si>
    <t>Bukit Asam Unit 3</t>
  </si>
  <si>
    <t>G101099</t>
  </si>
  <si>
    <t>Bukit Asam Unit 4</t>
  </si>
  <si>
    <t>G101100</t>
  </si>
  <si>
    <t>Gorontalo Unit 1</t>
  </si>
  <si>
    <t>Gorontalo Unit 2</t>
  </si>
  <si>
    <t>Haltim Unit 1</t>
  </si>
  <si>
    <t>G115072</t>
  </si>
  <si>
    <t>Holtekamp Unit 1</t>
  </si>
  <si>
    <t>Holtekamp Unit 2</t>
  </si>
  <si>
    <t>Indramayu Unit 1</t>
  </si>
  <si>
    <t>G104852</t>
  </si>
  <si>
    <t>Indramayu Unit 2</t>
  </si>
  <si>
    <t>G104853</t>
  </si>
  <si>
    <t>Indramayu Unit 3</t>
  </si>
  <si>
    <t>G104854</t>
  </si>
  <si>
    <t>Indramayu Unit 4</t>
  </si>
  <si>
    <t>G104855</t>
  </si>
  <si>
    <t>Indramayu Unit 5</t>
  </si>
  <si>
    <t>G104856</t>
  </si>
  <si>
    <t>Jabar Utara Unit 1</t>
  </si>
  <si>
    <t>G104936</t>
  </si>
  <si>
    <t>Jabar Utara Unit 2</t>
  </si>
  <si>
    <t>G104937</t>
  </si>
  <si>
    <t>Jawa-5 Unit 1</t>
  </si>
  <si>
    <t>G104982</t>
  </si>
  <si>
    <t>Jawa-5 Unit 2</t>
  </si>
  <si>
    <t>G104983</t>
  </si>
  <si>
    <t>Jawa-6 Unit 1</t>
  </si>
  <si>
    <t>G104984</t>
  </si>
  <si>
    <t>Jawa-6 Unit 2</t>
  </si>
  <si>
    <t>G104985</t>
  </si>
  <si>
    <t>Jayapura-2 Unit 1</t>
  </si>
  <si>
    <t>G105005</t>
  </si>
  <si>
    <t>Jayapura-2 Unit 2</t>
  </si>
  <si>
    <t>G105006</t>
  </si>
  <si>
    <t>Jayapura-3</t>
  </si>
  <si>
    <t>G114193</t>
  </si>
  <si>
    <t>Jeranjang Unit 1</t>
  </si>
  <si>
    <t>Jeranjang Unit 2</t>
  </si>
  <si>
    <t>Jeranjang Unit 3</t>
  </si>
  <si>
    <t>Kalbar-3 Unit 1</t>
  </si>
  <si>
    <t>G105468</t>
  </si>
  <si>
    <t>Kalbar-3 Unit 2</t>
  </si>
  <si>
    <t>G105469</t>
  </si>
  <si>
    <t>Kalselteng-2 Unit 1</t>
  </si>
  <si>
    <t>G100515</t>
  </si>
  <si>
    <t>Kalselteng-2 Unit 2</t>
  </si>
  <si>
    <t>G100516</t>
  </si>
  <si>
    <t>Kalselteng-5 Unit 1</t>
  </si>
  <si>
    <t>G113819</t>
  </si>
  <si>
    <t>Kalselteng-5 Unit 2</t>
  </si>
  <si>
    <t>G113820</t>
  </si>
  <si>
    <t>Kaltim-5 Unit 1</t>
  </si>
  <si>
    <t>G105498</t>
  </si>
  <si>
    <t>Kaltim-5 Unit 2</t>
  </si>
  <si>
    <t>G105499</t>
  </si>
  <si>
    <t>Kaltimra Unit 1</t>
  </si>
  <si>
    <t>G113214</t>
  </si>
  <si>
    <t>Kaltimra Unit 2</t>
  </si>
  <si>
    <t>G113215</t>
  </si>
  <si>
    <t>Ketapang Unit 1</t>
  </si>
  <si>
    <t>Ketapang Unit 2</t>
  </si>
  <si>
    <t>Kotabaru Unit 1</t>
  </si>
  <si>
    <t>Kalimantan Selatan</t>
  </si>
  <si>
    <t>Kotabaru Unit 2</t>
  </si>
  <si>
    <t>Kupang Unit 1</t>
  </si>
  <si>
    <t>Kupang Unit 2</t>
  </si>
  <si>
    <t>Labuan Unit 1</t>
  </si>
  <si>
    <t>G100530</t>
  </si>
  <si>
    <t>Labuan Unit 2</t>
  </si>
  <si>
    <t>G100531</t>
  </si>
  <si>
    <t>Labuhan Angin Unit 1</t>
  </si>
  <si>
    <t>G106084</t>
  </si>
  <si>
    <t>Labuhan Angin Unit 2</t>
  </si>
  <si>
    <t>G106085</t>
  </si>
  <si>
    <t>Labuhan Angin Unit 3</t>
  </si>
  <si>
    <t>G106086</t>
  </si>
  <si>
    <t>Lampung Sebalang Unit 3</t>
  </si>
  <si>
    <t>G114183</t>
  </si>
  <si>
    <t>Lati Unit 3</t>
  </si>
  <si>
    <t>Lombok 2 Unit 1</t>
  </si>
  <si>
    <t>G106384</t>
  </si>
  <si>
    <t>Lombok 2 Unit 2</t>
  </si>
  <si>
    <t>G106385</t>
  </si>
  <si>
    <t>Lombok Unit 1</t>
  </si>
  <si>
    <t>G106388</t>
  </si>
  <si>
    <t>Lombok Unit 2</t>
  </si>
  <si>
    <t>G106389</t>
  </si>
  <si>
    <t>Lontar Expansion</t>
  </si>
  <si>
    <t>G100535</t>
  </si>
  <si>
    <t>Lontar Unit 1</t>
  </si>
  <si>
    <t>G100532</t>
  </si>
  <si>
    <t>Lontar Unit 2</t>
  </si>
  <si>
    <t>G100533</t>
  </si>
  <si>
    <t>Lontar Unit 3</t>
  </si>
  <si>
    <t>G100534</t>
  </si>
  <si>
    <t>Malinau Unit 1</t>
  </si>
  <si>
    <t>Malinau Unit 2</t>
  </si>
  <si>
    <t>Molotabu Unit 1</t>
  </si>
  <si>
    <t>Molotabu Unit 2</t>
  </si>
  <si>
    <t>Nagan Raya Unit 1</t>
  </si>
  <si>
    <t>G107177</t>
  </si>
  <si>
    <t>Nagan Raya Unit 2</t>
  </si>
  <si>
    <t>G107178</t>
  </si>
  <si>
    <t>Unnamed special purpose vehicle [100.0%]</t>
  </si>
  <si>
    <t>Nagan Raya Unit 3</t>
  </si>
  <si>
    <t>G107179</t>
  </si>
  <si>
    <t>China Datang Overseas Investment Co Ltd [62.0%]; PT Pembangunan Perumahan [33.7%]; other unknown/mixed entity types [4.0%]</t>
  </si>
  <si>
    <t>Nagan Raya Unit 4</t>
  </si>
  <si>
    <t>G107180</t>
  </si>
  <si>
    <t>Nii Tanasa Unit 1</t>
  </si>
  <si>
    <t>Nii Tanasa Unit 2</t>
  </si>
  <si>
    <t>Nii Tanasa Unit 3</t>
  </si>
  <si>
    <t>Ombilin Unit 1</t>
  </si>
  <si>
    <t>G107624</t>
  </si>
  <si>
    <t>Ombilin Unit 2</t>
  </si>
  <si>
    <t>G107625</t>
  </si>
  <si>
    <t>Pacitan Unit 1</t>
  </si>
  <si>
    <t>G107720</t>
  </si>
  <si>
    <t>Pacitan Unit 2</t>
  </si>
  <si>
    <t>G107721</t>
  </si>
  <si>
    <t>Paiton Unit 1</t>
  </si>
  <si>
    <t>G108040</t>
  </si>
  <si>
    <t>Paiton Unit 2</t>
  </si>
  <si>
    <t>G108041</t>
  </si>
  <si>
    <t>Paiton Unit 9</t>
  </si>
  <si>
    <t>G107729</t>
  </si>
  <si>
    <t>Palangkaraya Unit 1</t>
  </si>
  <si>
    <t>G107736</t>
  </si>
  <si>
    <t>Palangkaraya Unit 2</t>
  </si>
  <si>
    <t>G107737</t>
  </si>
  <si>
    <t>Palu Unit 1</t>
  </si>
  <si>
    <t>Palu Unit 2</t>
  </si>
  <si>
    <t>Palu Unit 3</t>
  </si>
  <si>
    <t>Palu Unit 4</t>
  </si>
  <si>
    <t>Palu-3 Unit 1</t>
  </si>
  <si>
    <t>G107744</t>
  </si>
  <si>
    <t>Palu-3 Unit 2</t>
  </si>
  <si>
    <t>G113216</t>
  </si>
  <si>
    <t>Pangkalan Susu Unit 1</t>
  </si>
  <si>
    <t>G107756</t>
  </si>
  <si>
    <t>Pangkalan Susu Unit 2</t>
  </si>
  <si>
    <t>G107757</t>
  </si>
  <si>
    <t>Pangkalan Susu Unit 3</t>
  </si>
  <si>
    <t>G107758</t>
  </si>
  <si>
    <t>Pangkalan Susu Unit 4</t>
  </si>
  <si>
    <t>G107759</t>
  </si>
  <si>
    <t>Pantai Kura-Kura Unit 1</t>
  </si>
  <si>
    <t>Pantai Kura-Kura Unit 2</t>
  </si>
  <si>
    <t>Parit Baru Unit 1</t>
  </si>
  <si>
    <t>G107834</t>
  </si>
  <si>
    <t>China Energy Engineering Corp Ltd; HKSCC Nominees Ltd; PT Praba Indopersada</t>
  </si>
  <si>
    <t>Parit Baru Unit 2</t>
  </si>
  <si>
    <t>G107835</t>
  </si>
  <si>
    <t>Parit Baru Unit 3</t>
  </si>
  <si>
    <t>G107836</t>
  </si>
  <si>
    <t>Parit Baru Unit 4</t>
  </si>
  <si>
    <t>G107837</t>
  </si>
  <si>
    <t>Pelabuhan Ratu Unit 1</t>
  </si>
  <si>
    <t>G107917</t>
  </si>
  <si>
    <t>Pelabuhan Ratu Unit 2</t>
  </si>
  <si>
    <t>G107918</t>
  </si>
  <si>
    <t>Pelabuhan Ratu Unit 3</t>
  </si>
  <si>
    <t>G107919</t>
  </si>
  <si>
    <t>PLN Paiton Baru Unit 10</t>
  </si>
  <si>
    <t>G107728</t>
  </si>
  <si>
    <t>Pulang Pisau Unit 1</t>
  </si>
  <si>
    <t>G105488</t>
  </si>
  <si>
    <t>Pulang Pisau Unit 2</t>
  </si>
  <si>
    <t>G105489</t>
  </si>
  <si>
    <t>Punagaya Unit 1</t>
  </si>
  <si>
    <t>G109863</t>
  </si>
  <si>
    <t>Punagaya Unit 2</t>
  </si>
  <si>
    <t>G109864</t>
  </si>
  <si>
    <t>Rembang Unit 1</t>
  </si>
  <si>
    <t>G108526</t>
  </si>
  <si>
    <t>Rembang Unit 2</t>
  </si>
  <si>
    <t>G108527</t>
  </si>
  <si>
    <t>Riau Kemitraan Unit 1</t>
  </si>
  <si>
    <t>G108562</t>
  </si>
  <si>
    <t>PT Bukit Asam; PT PLN (Persero)</t>
  </si>
  <si>
    <t>Riau Kemitraan Unit 2</t>
  </si>
  <si>
    <t>G108563</t>
  </si>
  <si>
    <t>Riau-1 Unit 1</t>
  </si>
  <si>
    <t>G100952</t>
  </si>
  <si>
    <t>PT PLN (Persero); PT Samantaka Batubara</t>
  </si>
  <si>
    <t>Riau-1 Unit 2</t>
  </si>
  <si>
    <t>G100953</t>
  </si>
  <si>
    <t>Ropa Unit 1</t>
  </si>
  <si>
    <t>Ropa Unit 2</t>
  </si>
  <si>
    <t>Rote Ndao Unit 1</t>
  </si>
  <si>
    <t>Rote Ndao Unit 2</t>
  </si>
  <si>
    <t>Sampit Unit 1</t>
  </si>
  <si>
    <t>Sampit Unit 2</t>
  </si>
  <si>
    <t>Sanggau Unit 1</t>
  </si>
  <si>
    <t>Sanggau Unit 2</t>
  </si>
  <si>
    <t>Sebalang Unit 1</t>
  </si>
  <si>
    <t>G106136</t>
  </si>
  <si>
    <t>Sebalang Unit 2</t>
  </si>
  <si>
    <t>G106137</t>
  </si>
  <si>
    <t>Sintang Unit 1</t>
  </si>
  <si>
    <t>Sintang Unit 2</t>
  </si>
  <si>
    <t>Sintang Unit 3</t>
  </si>
  <si>
    <t>Sofifi Unit 1</t>
  </si>
  <si>
    <t>Sofifi Unit 2</t>
  </si>
  <si>
    <t>Sorong Unit 1</t>
  </si>
  <si>
    <t>Sorong Unit 2</t>
  </si>
  <si>
    <t>Sorong Unit 3</t>
  </si>
  <si>
    <t>Sorong Unit 4</t>
  </si>
  <si>
    <t>Suge Unit 1</t>
  </si>
  <si>
    <t>Suge Unit 2</t>
  </si>
  <si>
    <t>Sulbagsel-1 Unit 1</t>
  </si>
  <si>
    <t>G113831</t>
  </si>
  <si>
    <t>Sulbagsel-1 Unit 2</t>
  </si>
  <si>
    <t>G114190</t>
  </si>
  <si>
    <t>Sulsel Barru Unit 1</t>
  </si>
  <si>
    <t>G100641</t>
  </si>
  <si>
    <t>Sulsel Barru Unit 2</t>
  </si>
  <si>
    <t>G100642</t>
  </si>
  <si>
    <t>Sulsel Barru-2</t>
  </si>
  <si>
    <t>G100643</t>
  </si>
  <si>
    <t>Sulut-1 Unit 1</t>
  </si>
  <si>
    <t>G109686</t>
  </si>
  <si>
    <t>Sulut-1 Unit 2</t>
  </si>
  <si>
    <t>G113218</t>
  </si>
  <si>
    <t>Sumbagut (Sibolga Baru) Unit 1</t>
  </si>
  <si>
    <t>G109689</t>
  </si>
  <si>
    <t>Sumbagut (Sibolga Baru) Unit 2</t>
  </si>
  <si>
    <t>G109690</t>
  </si>
  <si>
    <t>Sumbawa Barat Unit 1</t>
  </si>
  <si>
    <t>Sumbawa Barat Unit 2</t>
  </si>
  <si>
    <t>Suralaya Unit 1</t>
  </si>
  <si>
    <t>G100539</t>
  </si>
  <si>
    <t>Suralaya Unit 2</t>
  </si>
  <si>
    <t>G100540</t>
  </si>
  <si>
    <t>Suralaya Unit 3</t>
  </si>
  <si>
    <t>G100541</t>
  </si>
  <si>
    <t>Suralaya Unit 4</t>
  </si>
  <si>
    <t>G100542</t>
  </si>
  <si>
    <t>Suralaya Unit 5</t>
  </si>
  <si>
    <t>G100543</t>
  </si>
  <si>
    <t>Suralaya Unit 6</t>
  </si>
  <si>
    <t>G100544</t>
  </si>
  <si>
    <t>Suralaya Unit 7</t>
  </si>
  <si>
    <t>G100545</t>
  </si>
  <si>
    <t>Suralaya Unit 8</t>
  </si>
  <si>
    <t>G100537</t>
  </si>
  <si>
    <t>Talaud Unit 1</t>
  </si>
  <si>
    <t>Talaud Unit 2</t>
  </si>
  <si>
    <t>Tanah Grogot Unit 1</t>
  </si>
  <si>
    <t>Tanah Grogot Unit 2</t>
  </si>
  <si>
    <t>Tanjung Awar-Awar Unit 1</t>
  </si>
  <si>
    <t>G109946</t>
  </si>
  <si>
    <t>Tanjung Awar-Awar Unit 2</t>
  </si>
  <si>
    <t>G109947</t>
  </si>
  <si>
    <t>Tanjung Balai Karimun Unit 1</t>
  </si>
  <si>
    <t>Riau Islands</t>
  </si>
  <si>
    <t>Kepulauan Riau</t>
  </si>
  <si>
    <t>Tanjung Balai Karimun Unit 2</t>
  </si>
  <si>
    <t>Tanjung Pasir Unit 1</t>
  </si>
  <si>
    <t>G109964</t>
  </si>
  <si>
    <t>Tanjung Pasir Unit 2</t>
  </si>
  <si>
    <t>G109965</t>
  </si>
  <si>
    <t>Tanjung Selor Unit 1</t>
  </si>
  <si>
    <t>Tanjung Selor Unit 2</t>
  </si>
  <si>
    <t>Tarahan Unit 3</t>
  </si>
  <si>
    <t>G109971</t>
  </si>
  <si>
    <t>Tarahan Unit 4</t>
  </si>
  <si>
    <t>G109972</t>
  </si>
  <si>
    <t>Tarahan Unit 5</t>
  </si>
  <si>
    <t>G114353</t>
  </si>
  <si>
    <t>Tarakan</t>
  </si>
  <si>
    <t>G109973</t>
  </si>
  <si>
    <t>Teluk Balikpapan Unit 1</t>
  </si>
  <si>
    <t>G105492</t>
  </si>
  <si>
    <t>Teluk Balikpapan Unit 2</t>
  </si>
  <si>
    <t>G105493</t>
  </si>
  <si>
    <t>Teluk Sirih Unit 1</t>
  </si>
  <si>
    <t>G109998</t>
  </si>
  <si>
    <t>Teluk Sirih Unit 2</t>
  </si>
  <si>
    <t>G109999</t>
  </si>
  <si>
    <t>Tembilahan Unit 1</t>
  </si>
  <si>
    <t>Tembilahan Unit 2</t>
  </si>
  <si>
    <t>Tenayan Unit 1</t>
  </si>
  <si>
    <t>G107915</t>
  </si>
  <si>
    <t>Tenayan Unit 2</t>
  </si>
  <si>
    <t>G107916</t>
  </si>
  <si>
    <t>Tidore Unit 1</t>
  </si>
  <si>
    <t>Tidore Unit 2</t>
  </si>
  <si>
    <t>Timor-1 Unit 1</t>
  </si>
  <si>
    <t>G110178</t>
  </si>
  <si>
    <t>Timor-1 Unit 2</t>
  </si>
  <si>
    <t>G110179</t>
  </si>
  <si>
    <t>Data Source</t>
  </si>
  <si>
    <t>GEM unit/phase ID</t>
  </si>
  <si>
    <t>GCPT name - plant &amp; unit</t>
  </si>
  <si>
    <t>Island</t>
  </si>
  <si>
    <t>In RUPTL 2021-2030</t>
  </si>
  <si>
    <t>In RUPTL 2025-2034</t>
  </si>
  <si>
    <t>Biomass Co-firing Status</t>
  </si>
  <si>
    <t>Biomass type</t>
  </si>
  <si>
    <t>Biomass share</t>
  </si>
  <si>
    <t>Gov. Prog.</t>
  </si>
  <si>
    <t>Status June 2023, JETP</t>
  </si>
  <si>
    <t>Status July 2024</t>
  </si>
  <si>
    <t>Status July 2026</t>
  </si>
  <si>
    <t>COD_RUPTL 2025-2034 (Base)</t>
  </si>
  <si>
    <t>Retirement target</t>
  </si>
  <si>
    <t>Years in operation</t>
  </si>
  <si>
    <t>Capacity Group</t>
  </si>
  <si>
    <t>YO Group</t>
  </si>
  <si>
    <t xml:space="preserve">Steam Tech. </t>
  </si>
  <si>
    <t>Boiler Tech.</t>
  </si>
  <si>
    <t>thermal_efficiency</t>
  </si>
  <si>
    <t>Emission Control Tech.</t>
  </si>
  <si>
    <t>Annual NOx, ton/year</t>
  </si>
  <si>
    <t>Annual SOx, ton/year</t>
  </si>
  <si>
    <t>Annual PMs, ton/year</t>
  </si>
  <si>
    <t>Conc. NOx</t>
  </si>
  <si>
    <t>Conc. SOx</t>
  </si>
  <si>
    <t>Conc. PM</t>
  </si>
  <si>
    <t>Unit for gases</t>
  </si>
  <si>
    <t>Hg in coal, ppb</t>
  </si>
  <si>
    <t>Stack height (m)</t>
  </si>
  <si>
    <t>Stack diameter (m)</t>
  </si>
  <si>
    <t>Flue exit temp (℃)</t>
  </si>
  <si>
    <t>Flue velocity (m/s)</t>
  </si>
  <si>
    <t>Link</t>
  </si>
  <si>
    <t>Priority</t>
  </si>
  <si>
    <t>&lt;30 MW</t>
  </si>
  <si>
    <t>Nusa Tenggara</t>
  </si>
  <si>
    <t>Yes</t>
  </si>
  <si>
    <t>SubC</t>
  </si>
  <si>
    <t>Stoker</t>
  </si>
  <si>
    <t>Sulawesi</t>
  </si>
  <si>
    <t>Commercial/implemented</t>
  </si>
  <si>
    <t>Woodchip</t>
  </si>
  <si>
    <t>Kalimantan</t>
  </si>
  <si>
    <t>Palm Kernel Shell</t>
  </si>
  <si>
    <t>ESP</t>
  </si>
  <si>
    <t>FTP-1</t>
  </si>
  <si>
    <t>CFB</t>
  </si>
  <si>
    <t>PC</t>
  </si>
  <si>
    <t>Woodchip &amp; Sawdust</t>
  </si>
  <si>
    <t>ESP, Cyclone, Limestone</t>
  </si>
  <si>
    <t>Dust Collector, Desulphuriser</t>
  </si>
  <si>
    <t>Sawdust, Waste Pellet</t>
  </si>
  <si>
    <t>ESP, Low NOx Burner</t>
  </si>
  <si>
    <t>16/8/24 - new entry, Jeranjang, 3x25MW, https://www.rri.co.id/bisnis/529070/dukung-nze-2050-pt-pba-komitmen-penuhi-biomassa-pltu-jeranjang</t>
  </si>
  <si>
    <t>SubC-MM</t>
  </si>
  <si>
    <t>PLTU Muara Jawa - Kutai Kartanegara, Kalimantan Timur</t>
  </si>
  <si>
    <t>ESP, Low NOx Burner, Limestone</t>
  </si>
  <si>
    <t>AMDAL on hand</t>
  </si>
  <si>
    <t>ESP, Limestone</t>
  </si>
  <si>
    <t>Kupang Baru Unit 1</t>
  </si>
  <si>
    <t>Kupang Baru Unit 2</t>
  </si>
  <si>
    <t>Location: Desa Padak Guar, Kelurahan Labuan Pandan, Kecamatan Sambelia, Kabupaten Lombok Timur, Provinsi Nusa Tenggara Barat</t>
  </si>
  <si>
    <t>https://web.pln.co.id/cms/media/siaran-pers/2013/07/pln-tandatangani-perjanjian-jual-beli-listrik-pltu-lombok-timur-dengan-pt-lombok-energy-dynamics/</t>
  </si>
  <si>
    <t>RDF Pellet</t>
  </si>
  <si>
    <t>CREA estimates available</t>
  </si>
  <si>
    <r>
      <rPr>
        <rFont val="Arial"/>
      </rPr>
      <t xml:space="preserve">Emissions Data available </t>
    </r>
    <r>
      <rPr>
        <rFont val="Arial"/>
        <color rgb="FF1155CC"/>
        <u/>
      </rPr>
      <t>https://drive.google.com/drive/folders/18ffuFwBob8eZuk9B8MAWvkthY3IicOq8</t>
    </r>
  </si>
  <si>
    <r>
      <rPr>
        <rFont val="Arial"/>
      </rPr>
      <t xml:space="preserve">Emissions Data available </t>
    </r>
    <r>
      <rPr>
        <rFont val="Arial"/>
        <color rgb="FF1155CC"/>
        <u/>
      </rPr>
      <t>https://drive.google.com/drive/folders/18ffuFwBob8eZuk9B8MAWvkthY3IicOq8</t>
    </r>
  </si>
  <si>
    <t>ESP, Limestone, Bag Filter</t>
  </si>
  <si>
    <t>Sumatra</t>
  </si>
  <si>
    <t>Corncob</t>
  </si>
  <si>
    <t>Low NOx Burner, Multicyclone</t>
  </si>
  <si>
    <t>Stack: https://jurnal.ummu.ac.id/index.php/dintek/article/view/560</t>
  </si>
  <si>
    <t>G100000100040</t>
  </si>
  <si>
    <t>Java</t>
  </si>
  <si>
    <t>Sawdust</t>
  </si>
  <si>
    <t>SC</t>
  </si>
  <si>
    <t>http://karya.brin.go.id/id/eprint/4612/1/PROSIDING_SUTANTO%20WW_DKK_PSTA_2012.pdf</t>
  </si>
  <si>
    <t>G100000100180</t>
  </si>
  <si>
    <t>Stack: https://www.tingtai.com.tw/h/albumDetail?key=yf8d3&amp;cont=324544</t>
  </si>
  <si>
    <t>G100000100181</t>
  </si>
  <si>
    <t>G100000113971</t>
  </si>
  <si>
    <t>G100000113972</t>
  </si>
  <si>
    <t>G100000105482</t>
  </si>
  <si>
    <t>ppm</t>
  </si>
  <si>
    <t>https://www.jica.go.jp/english/our_work/evaluation/oda_loan/post/2004/pdf/theme_04-1_full.pdf
https://drive.google.com/file/d/1pg5KB5pndXqSZ7J-ZeE1A8J0LMZ-gDb6/view?usp=share_link</t>
  </si>
  <si>
    <t>G100000105483</t>
  </si>
  <si>
    <t>G100000100515</t>
  </si>
  <si>
    <t>G100000100516</t>
  </si>
  <si>
    <t>G100000100517</t>
  </si>
  <si>
    <t>G100000100518</t>
  </si>
  <si>
    <t>G100000100508</t>
  </si>
  <si>
    <t>https://repository.its.ac.id/76043/1/2112100072-Undergraduate_Thesis.pdf</t>
  </si>
  <si>
    <t>G100000100509</t>
  </si>
  <si>
    <t>G100000100510</t>
  </si>
  <si>
    <t>SC-MM</t>
  </si>
  <si>
    <t>G100000100511</t>
  </si>
  <si>
    <t>G100000100519</t>
  </si>
  <si>
    <t>MM</t>
  </si>
  <si>
    <t>G100000100520</t>
  </si>
  <si>
    <t>G100000100530</t>
  </si>
  <si>
    <r>
      <rPr>
        <rFont val="Arial"/>
        <sz val="10.0"/>
      </rPr>
      <t xml:space="preserve">Stack: </t>
    </r>
    <r>
      <rPr>
        <rFont val="Arial"/>
        <color rgb="FF1155CC"/>
        <sz val="10.0"/>
        <u/>
      </rPr>
      <t>https://lib.ui.ac.id/file?file=digital/20296549-S1875-Dian%20Anggraeni.pdf</t>
    </r>
  </si>
  <si>
    <t>G100000100531</t>
  </si>
  <si>
    <r>
      <rPr>
        <rFont val="Arial"/>
        <sz val="10.0"/>
      </rPr>
      <t xml:space="preserve">Stack: </t>
    </r>
    <r>
      <rPr>
        <rFont val="Arial"/>
        <color rgb="FF1155CC"/>
        <sz val="10.0"/>
        <u/>
      </rPr>
      <t>https://lib.ui.ac.id/file?file=digital/20296549-S1875-Dian%20Anggraeni.pdf</t>
    </r>
  </si>
  <si>
    <t>G100000100532</t>
  </si>
  <si>
    <t>mg/m3</t>
  </si>
  <si>
    <t>Stack: https://www.jbic.go.jp/ja/business-areas/environment/projects/pdf/44769_1.pdf</t>
  </si>
  <si>
    <t>G100000100533</t>
  </si>
  <si>
    <t>G100000100534</t>
  </si>
  <si>
    <t>G100000100535</t>
  </si>
  <si>
    <t>https://storage.googleapis.com/planet4-southeastasia-stateless/2020/03/e06c0c3f-double_standard_report.pdf
https://www.jbic.go.jp/ja/business-areas/environment/projects/pdf/44769_1.pdf
https://drive.google.com/file/d/17lIjLbUVzJX4fdEH5AOPiLhgGL5aYF92/view?usp=share_link</t>
  </si>
  <si>
    <t>Banten Serang Unit 1</t>
  </si>
  <si>
    <t>G100000100536</t>
  </si>
  <si>
    <t>"Fully complied to environmental requirements"</t>
  </si>
  <si>
    <t>G100000100539</t>
  </si>
  <si>
    <t xml:space="preserve">Stack: https://lib.ui.ac.id/file?file=digital/20296549-S1875-Dian%20Anggraeni.pdf </t>
  </si>
  <si>
    <t>G100000100540</t>
  </si>
  <si>
    <t>G100000100541</t>
  </si>
  <si>
    <t>G100000100542</t>
  </si>
  <si>
    <t>G100000100543</t>
  </si>
  <si>
    <t>G100000100544</t>
  </si>
  <si>
    <t>G100000100545</t>
  </si>
  <si>
    <t>G100000100537</t>
  </si>
  <si>
    <t>G100000100538</t>
  </si>
  <si>
    <t>USC</t>
  </si>
  <si>
    <t>ESP, Low NOx Burner, FGD, SCR</t>
  </si>
  <si>
    <t>stack: https://www.ferbeckinternational.com/activities-projects/13-projects/97-jawa-9-10.html</t>
  </si>
  <si>
    <t>G100000113472</t>
  </si>
  <si>
    <t>G100000100643</t>
  </si>
  <si>
    <t>G100000100641</t>
  </si>
  <si>
    <t>ESP, Low NOx Burner, Cyclone, Limestone</t>
  </si>
  <si>
    <t>G100000100642</t>
  </si>
  <si>
    <t>G100000115057</t>
  </si>
  <si>
    <t>G100000115058</t>
  </si>
  <si>
    <t>G100000100757</t>
  </si>
  <si>
    <t>Teluk Sepang</t>
  </si>
  <si>
    <t>https://drive.google.com/drive/folders/19jzv2-iuD9vEJ_gYAQeawNRn9Im7UnFA
https://drive.google.com/drive/folders/14lRdnis__WSHyl14ggWJh2kGymbaUdly</t>
  </si>
  <si>
    <t>G100000112736</t>
  </si>
  <si>
    <t>https://drive.google.com/drive/folders/19jzv2-iuD9vEJ_gYAQeawNRn9Im7UnFA
https://drive.google.com/drive/folders/14lRdnis__WSHyl14ggWJh2kGymbaUdlyy</t>
  </si>
  <si>
    <t>G100000101097</t>
  </si>
  <si>
    <t>G100000101098</t>
  </si>
  <si>
    <t>G100000101099</t>
  </si>
  <si>
    <t>G100000101100</t>
  </si>
  <si>
    <r>
      <rPr>
        <rFont val="Arial"/>
      </rPr>
      <t xml:space="preserve">Emissions Data available </t>
    </r>
    <r>
      <rPr>
        <rFont val="Arial"/>
        <color rgb="FF1155CC"/>
        <u/>
      </rPr>
      <t>https://drive.google.com/file/d/1ALqgXGMEGYVDogerYVsYKSOINwZNp2VG/view?usp=share_link</t>
    </r>
  </si>
  <si>
    <t>G100000101254</t>
  </si>
  <si>
    <t>Low NOx Burner, ESP, SWFGD</t>
  </si>
  <si>
    <t>https://drive.google.com/drive/folders/18ffuFwBob8eZuk9B8MAWvkthY3IicOq8
https://drive.google.com/drive/folders/14lRdnis__WSHyl14ggWJh2kGymbaUdly
Lauri's paper: https://docs.google.com/document/d/1UD805T570LAgIsy1OJTcQTgjkoROhkPK/edit</t>
  </si>
  <si>
    <r>
      <rPr>
        <rFont val="Arial"/>
      </rPr>
      <t xml:space="preserve">Emissions Data available </t>
    </r>
    <r>
      <rPr>
        <rFont val="Arial"/>
        <color rgb="FF1155CC"/>
        <u/>
      </rPr>
      <t>https://drive.google.com/file/d/1ALqgXGMEGYVDogerYVsYKSOINwZNp2VG/view?usp=share_link</t>
    </r>
  </si>
  <si>
    <t>G100000101255</t>
  </si>
  <si>
    <t>G100000101256</t>
  </si>
  <si>
    <t>G100000101261</t>
  </si>
  <si>
    <t>PPP</t>
  </si>
  <si>
    <t>https://drive.google.com/drive/folders/18ffuFwBob8eZuk9B8MAWvkthY3IicOq8</t>
  </si>
  <si>
    <t>G100000101262</t>
  </si>
  <si>
    <t>estimate from Paiton Unit 3 - same owner</t>
  </si>
  <si>
    <t>G100000101586</t>
  </si>
  <si>
    <t xml:space="preserve"> </t>
  </si>
  <si>
    <t>G100000101587</t>
  </si>
  <si>
    <t>G100000101588</t>
  </si>
  <si>
    <t>FGD</t>
  </si>
  <si>
    <t>https://drive.google.com/drive/folders/18ffuFwBob8eZuk9B8MAWvkthY3IicOq8
https://drive.google.com/file/d/13FPsOMt2d8s2c62S-eZnsiSVZbm0_5HC/view?usp=share_link</t>
  </si>
  <si>
    <t>G100000101589</t>
  </si>
  <si>
    <r>
      <rPr>
        <rFont val="Arial"/>
      </rPr>
      <t xml:space="preserve">Emissions Data available </t>
    </r>
    <r>
      <rPr>
        <rFont val="Arial"/>
        <color rgb="FF1155CC"/>
        <u/>
      </rPr>
      <t>https://drive.google.com/file/d/1ALqgXGMEGYVDogerYVsYKSOINwZNp2VG/view?usp=share_link</t>
    </r>
  </si>
  <si>
    <t>G100000101590</t>
  </si>
  <si>
    <t>https://drive.google.com/drive/folders/18ffuFwBob8eZuk9B8MAWvkthY3IicOq8
https://www.nexi.go.jp/environment/info/pdf/ins_kankyou_16-011_07.pdf 
https://drive.google.com/file/d/1nP5fWZGW-wvwaypiUejRy1X1fkaCi9iB/view?usp=share_link</t>
  </si>
  <si>
    <t>G100000101591</t>
  </si>
  <si>
    <t>https://drive.google.com/drive/folders/18ffuFwBob8eZuk9B8MAWvkthY3IicOq8
https://www.nexi.go.jp/environment/info/pdf/ins_kankyou_16-011_07.pdf
https://drive.google.com/file/d/1nP5fWZGW-wvwaypiUejRy1X1fkaCi9iB/view?usp=share_link</t>
  </si>
  <si>
    <t>G100000102626</t>
  </si>
  <si>
    <t>GEM capacity 60MW</t>
  </si>
  <si>
    <t>G100000104852</t>
  </si>
  <si>
    <t>stack: https://www.jica.go.jp/english/our_work/social_environmental/id/asia/southeast/indonesia/c8h0vm00009r3df6-att/c8h0vm0000c2yc3v.pdf ; 
emissions: https://drive.google.com/drive/folders/18ffuFwBob8eZuk9B8MAWvkthY3IicOq8
https://drive.google.com/file/d/1ljTti04gjBqNeHb5ZgdV1zyjHIDFK84E/view?usp=share_link</t>
  </si>
  <si>
    <t>G100000104853</t>
  </si>
  <si>
    <t>G100000104854</t>
  </si>
  <si>
    <t>G100000104855</t>
  </si>
  <si>
    <t>G100000108038</t>
  </si>
  <si>
    <t>mg/Nm3</t>
  </si>
  <si>
    <t>https://docs.google.com/spreadsheets/d/1SHh-ok5ITIYxfPMXmpjQlN9UU4djsOef/edit#gid=760132254</t>
  </si>
  <si>
    <t>G100000113202</t>
  </si>
  <si>
    <t>G100000108039</t>
  </si>
  <si>
    <t>G100000113203</t>
  </si>
  <si>
    <t>G100000104986</t>
  </si>
  <si>
    <t>Sea Water FGD</t>
  </si>
  <si>
    <t>https://finance.sina.cn/2019-08-12/detail-ihytcitm8660282.d.html?vt=4
https://ejatlas.org/conflict/java-7-coal-fired-power-plant-indonesia1</t>
  </si>
  <si>
    <t>G100000104987</t>
  </si>
  <si>
    <t>https://finance.sina.cn/2019-08-12/detail-ihytcitm8660282.d.html?vt=4</t>
  </si>
  <si>
    <t>G100000105465</t>
  </si>
  <si>
    <t>G100000113441</t>
  </si>
  <si>
    <t>G100000105484</t>
  </si>
  <si>
    <t>None</t>
  </si>
  <si>
    <t>G100000105485</t>
  </si>
  <si>
    <t>G100000105486</t>
  </si>
  <si>
    <t>G100000105487</t>
  </si>
  <si>
    <t>G100000114186</t>
  </si>
  <si>
    <t>Mine mouth, hybrid</t>
  </si>
  <si>
    <t>G100000114187</t>
  </si>
  <si>
    <t>G100000105488</t>
  </si>
  <si>
    <t>G100000105489</t>
  </si>
  <si>
    <t>G100000105490</t>
  </si>
  <si>
    <t>FTP-2</t>
  </si>
  <si>
    <t>https://e-journals.unmul.ac.id/index.php/TL/article/view/7085</t>
  </si>
  <si>
    <r>
      <rPr>
        <rFont val="Arial"/>
      </rPr>
      <t xml:space="preserve">Emissions Data available </t>
    </r>
    <r>
      <rPr>
        <rFont val="Arial"/>
        <color rgb="FF1155CC"/>
        <u/>
      </rPr>
      <t>https://drive.google.com/file/d/1ALqgXGMEGYVDogerYVsYKSOINwZNp2VG/view?usp=share_link</t>
    </r>
  </si>
  <si>
    <t>G100000105491</t>
  </si>
  <si>
    <r>
      <rPr>
        <rFont val="Arial"/>
      </rPr>
      <t xml:space="preserve">Emissions Data available </t>
    </r>
    <r>
      <rPr>
        <rFont val="Arial"/>
        <color rgb="FF1155CC"/>
        <u/>
      </rPr>
      <t>https://drive.google.com/file/d/1ALqgXGMEGYVDogerYVsYKSOINwZNp2VG/view?usp=share_link</t>
    </r>
  </si>
  <si>
    <t>G100000105492</t>
  </si>
  <si>
    <t>G100000105493</t>
  </si>
  <si>
    <t>G100000105496</t>
  </si>
  <si>
    <t>G100000105497</t>
  </si>
  <si>
    <t>G100000105632</t>
  </si>
  <si>
    <t>GEM Capacity 135 MW</t>
  </si>
  <si>
    <t>Stack: https://dokumen.tips/documents/perencanaan-struktur-chimney-menggunakan-chimney-cerobong-asap-sebagai-tempat.html?page=13</t>
  </si>
  <si>
    <t>G100000105633</t>
  </si>
  <si>
    <t>G100000105669</t>
  </si>
  <si>
    <t>G100000105670</t>
  </si>
  <si>
    <t>G100000106084</t>
  </si>
  <si>
    <t>G100000106085</t>
  </si>
  <si>
    <t>G100000106136</t>
  </si>
  <si>
    <t>G100000106137</t>
  </si>
  <si>
    <t>G100000106388</t>
  </si>
  <si>
    <t xml:space="preserve">Sambelia, Lombok Timur
</t>
  </si>
  <si>
    <t>https://ejournal.pnc.ac.id/index.php/jppl/article/view/1193/363</t>
  </si>
  <si>
    <t>G100000106389</t>
  </si>
  <si>
    <t>G100000107177</t>
  </si>
  <si>
    <t>G100000107178</t>
  </si>
  <si>
    <t>G100000107179</t>
  </si>
  <si>
    <t>G100000107180</t>
  </si>
  <si>
    <t>G100000107624</t>
  </si>
  <si>
    <t>G100000107625</t>
  </si>
  <si>
    <t>G100000107720</t>
  </si>
  <si>
    <t>https://www.ptpjb.com/wp-content/uploads/2021/06/SR-PJB-2020_30jun_compressed.pdf</t>
  </si>
  <si>
    <t>G100000107721</t>
  </si>
  <si>
    <t>G100000107730</t>
  </si>
  <si>
    <t>ESP, Low NOx Burner, FGD</t>
  </si>
  <si>
    <t>http://202.67.11.4/lcore_book/office/output/document/70_publication_JAWA_POWER_and_PV_Application.pdf
https://bzpublishassets.blob.core.windows.net/media/assets/Laporan_Jawa_Power_PP_No_102_Ind_rev_170222.pdf</t>
  </si>
  <si>
    <t>G100000107731</t>
  </si>
  <si>
    <t>G100000107732</t>
  </si>
  <si>
    <t>ESP, Wet FGD</t>
  </si>
  <si>
    <t>https://www.jawapower.co.id/the-environment
https://repository.its.ac.id/75561/1/3302100065-Undergraduate_Thesis.pdf</t>
  </si>
  <si>
    <t>G100000107733</t>
  </si>
  <si>
    <t>G100000107734</t>
  </si>
  <si>
    <t>ESP, Low NOx Burner, Wet FGD</t>
  </si>
  <si>
    <r>
      <rPr>
        <rFont val="Arial"/>
        <color rgb="FF1155CC"/>
        <sz val="10.0"/>
        <u/>
      </rPr>
      <t>https://drive.google.com/drive/folders/18ffuFwBob8eZuk9B8MAWvkthY3IicOq88</t>
    </r>
    <r>
      <rPr>
        <rFont val="Arial"/>
        <sz val="10.0"/>
      </rPr>
      <t xml:space="preserve">
</t>
    </r>
    <r>
      <rPr>
        <rFont val="Arial"/>
        <color rgb="FF1155CC"/>
        <sz val="10.0"/>
        <u/>
      </rPr>
      <t>https://drive.google.com/file/d/1ga1K_U-nCxVaOVIGKpH88Otec7CWGDYy/view?usp=share_link</t>
    </r>
  </si>
  <si>
    <t>G100000107744</t>
  </si>
  <si>
    <t xml:space="preserve">Palu Unit 5 </t>
  </si>
  <si>
    <t>G100000113216</t>
  </si>
  <si>
    <t>Palu Unit 6</t>
  </si>
  <si>
    <t>G100000107756</t>
  </si>
  <si>
    <t>Rice Husk</t>
  </si>
  <si>
    <t>Stack: https://telukharunewscom.blogspot.com/2018/06/benarkah-asap-bakaran-batubara-pltu.html ; https://www.tingtai.com.tw/h/albumDetail?key=yf8d3&amp;cont=324575</t>
  </si>
  <si>
    <t>G100000107757</t>
  </si>
  <si>
    <t>G100000107758</t>
  </si>
  <si>
    <t>G100000107759</t>
  </si>
  <si>
    <t>G100000107834</t>
  </si>
  <si>
    <t>G100000107835</t>
  </si>
  <si>
    <t>G100000107836</t>
  </si>
  <si>
    <t>G100000107837</t>
  </si>
  <si>
    <t>G100000107915</t>
  </si>
  <si>
    <t>G100000107916</t>
  </si>
  <si>
    <t>G100000107917</t>
  </si>
  <si>
    <t>Stack: https://www.tingtai.com.tw/h/albumDetail?key=yf8d3&amp;cont=324523</t>
  </si>
  <si>
    <t>G100000107918</t>
  </si>
  <si>
    <t>G100000107919</t>
  </si>
  <si>
    <t>G100000107729</t>
  </si>
  <si>
    <t>G100000108040</t>
  </si>
  <si>
    <t>ESP, Low NOx Burner, SWFGD</t>
  </si>
  <si>
    <t>https://www.indonesiawaterportal.com/news/pln-subsidiary-to-test-biomass-mixing-on-15-coal-power-plants-in-2020.html</t>
  </si>
  <si>
    <t>G100000108041</t>
  </si>
  <si>
    <t>G100000108234</t>
  </si>
  <si>
    <t>GEM Capacity 125 MW</t>
  </si>
  <si>
    <r>
      <rPr>
        <rFont val="Arial"/>
        <sz val="10.0"/>
      </rPr>
      <t xml:space="preserve">SOx : </t>
    </r>
    <r>
      <rPr>
        <rFont val="Arial"/>
        <color rgb="FF1155CC"/>
        <sz val="10.0"/>
        <u/>
      </rPr>
      <t>https://jurnal.teknologiindustriumi.ac.id/index.php/JG/article/view/131/113</t>
    </r>
  </si>
  <si>
    <t>G100000108235</t>
  </si>
  <si>
    <r>
      <rPr>
        <rFont val="Arial"/>
        <sz val="10.0"/>
      </rPr>
      <t xml:space="preserve">SOx : </t>
    </r>
    <r>
      <rPr>
        <rFont val="Arial"/>
        <color rgb="FF1155CC"/>
        <sz val="10.0"/>
        <u/>
      </rPr>
      <t>https://jurnal.teknologiindustriumi.ac.id/index.php/JG/article/view/131/113</t>
    </r>
  </si>
  <si>
    <t>G100000108236</t>
  </si>
  <si>
    <t>G100000108237</t>
  </si>
  <si>
    <t>G100000108526</t>
  </si>
  <si>
    <t>G100000108527</t>
  </si>
  <si>
    <t>G100000109397</t>
  </si>
  <si>
    <t>150 MW</t>
  </si>
  <si>
    <t>G100000109398</t>
  </si>
  <si>
    <t>G100000109670</t>
  </si>
  <si>
    <t>G100000109671</t>
  </si>
  <si>
    <t>G100000109686</t>
  </si>
  <si>
    <t>G100000113218</t>
  </si>
  <si>
    <r>
      <rPr>
        <rFont val="Arial"/>
      </rPr>
      <t xml:space="preserve">Emissions Data available </t>
    </r>
    <r>
      <rPr>
        <rFont val="Arial"/>
        <color rgb="FF1155CC"/>
        <u/>
      </rPr>
      <t>https://drive.google.com/file/d/1ALqgXGMEGYVDogerYVsYKSOINwZNp2VG/view?usp=share_link</t>
    </r>
  </si>
  <si>
    <t>G100000109687</t>
  </si>
  <si>
    <r>
      <rPr>
        <rFont val="Arial"/>
      </rPr>
      <t xml:space="preserve">Emissions Data available </t>
    </r>
    <r>
      <rPr>
        <rFont val="Arial"/>
        <color rgb="FF1155CC"/>
        <u/>
      </rPr>
      <t>https://drive.google.com/file/d/1ALqgXGMEGYVDogerYVsYKSOINwZNp2VG/view?usp=share_link</t>
    </r>
  </si>
  <si>
    <t>G100000109688</t>
  </si>
  <si>
    <t>MT Sumatra Hybrid Unit 1</t>
  </si>
  <si>
    <t>G100001054920</t>
  </si>
  <si>
    <t>G1054920</t>
  </si>
  <si>
    <t>no entry</t>
  </si>
  <si>
    <t>MT Sumatra Hybrid Unit 2</t>
  </si>
  <si>
    <t>G100001054921</t>
  </si>
  <si>
    <t>G1054921</t>
  </si>
  <si>
    <t>G100000114207</t>
  </si>
  <si>
    <t>G100000114208</t>
  </si>
  <si>
    <t>G100000109696</t>
  </si>
  <si>
    <t>G100000109697</t>
  </si>
  <si>
    <t>G100000109700</t>
  </si>
  <si>
    <t>G100000109701</t>
  </si>
  <si>
    <t>G100000109706</t>
  </si>
  <si>
    <t>Kerja sama Wilus, not counted as PLN capacity</t>
  </si>
  <si>
    <t>G100000109707</t>
  </si>
  <si>
    <t>G100000109790</t>
  </si>
  <si>
    <t>G100000109791</t>
  </si>
  <si>
    <t>G100000109863</t>
  </si>
  <si>
    <t>G100000109864</t>
  </si>
  <si>
    <t>G100000109946</t>
  </si>
  <si>
    <t xml:space="preserve">https://www.ptpjb.com/wp-content/uploads/2021/06/SR-PJB-2020_30jun_compressed.pdf; http://repository.upnjatim.ac.id/6610/3/18034010037_KP_BAB2.pdf </t>
  </si>
  <si>
    <t>G100000109947</t>
  </si>
  <si>
    <t>G100000109954</t>
  </si>
  <si>
    <t>https://issuu.com/charlton_media/docs/ap_q1_2022</t>
  </si>
  <si>
    <t>G100000109955</t>
  </si>
  <si>
    <t>G100000109960</t>
  </si>
  <si>
    <t>Planned</t>
  </si>
  <si>
    <t>Low NOx Burner, ESP, WLSFGD</t>
  </si>
  <si>
    <r>
      <rPr>
        <rFont val="Arial"/>
        <sz val="10.0"/>
      </rPr>
      <t xml:space="preserve">See entries in </t>
    </r>
    <r>
      <rPr>
        <rFont val="Arial"/>
        <color rgb="FF1155CC"/>
        <sz val="10.0"/>
        <u/>
      </rPr>
      <t>https://docs.google.com/document/d/1-AFOyMxyYL8llKqsEIRVQSTWB8QSButl/edit</t>
    </r>
  </si>
  <si>
    <t>G100000109961</t>
  </si>
  <si>
    <r>
      <rPr>
        <rFont val="Arial"/>
        <sz val="10.0"/>
      </rPr>
      <t xml:space="preserve">See entries in </t>
    </r>
    <r>
      <rPr>
        <rFont val="Arial"/>
        <color rgb="FF1155CC"/>
        <sz val="10.0"/>
        <u/>
      </rPr>
      <t>https://docs.google.com/document/d/1-AFOyMxyYL8llKqsEIRVQSTWB8QSButl/edit</t>
    </r>
  </si>
  <si>
    <t>G100000109956</t>
  </si>
  <si>
    <r>
      <rPr>
        <rFont val="Arial"/>
        <sz val="10.0"/>
      </rPr>
      <t xml:space="preserve">See entries in </t>
    </r>
    <r>
      <rPr>
        <rFont val="Arial"/>
        <color rgb="FF1155CC"/>
        <sz val="10.0"/>
        <u/>
      </rPr>
      <t>https://docs.google.com/document/d/1-AFOyMxyYL8llKqsEIRVQSTWB8QSButl/edit</t>
    </r>
  </si>
  <si>
    <t>G100000109957</t>
  </si>
  <si>
    <r>
      <rPr>
        <rFont val="Arial"/>
        <sz val="10.0"/>
      </rPr>
      <t xml:space="preserve">See entries in </t>
    </r>
    <r>
      <rPr>
        <rFont val="Arial"/>
        <color rgb="FF1155CC"/>
        <sz val="10.0"/>
        <u/>
      </rPr>
      <t>https://docs.google.com/document/d/1-AFOyMxyYL8llKqsEIRVQSTWB8QSButl/edit</t>
    </r>
  </si>
  <si>
    <t>G100000109958</t>
  </si>
  <si>
    <r>
      <rPr>
        <rFont val="Arial"/>
        <sz val="10.0"/>
      </rPr>
      <t xml:space="preserve">See entries in </t>
    </r>
    <r>
      <rPr>
        <rFont val="Arial"/>
        <color rgb="FF1155CC"/>
        <sz val="10.0"/>
        <u/>
      </rPr>
      <t>https://docs.google.com/document/d/1-AFOyMxyYL8llKqsEIRVQSTWB8QSButl/edit</t>
    </r>
  </si>
  <si>
    <t>G100000109959</t>
  </si>
  <si>
    <r>
      <rPr>
        <rFont val="Arial"/>
        <sz val="10.0"/>
      </rPr>
      <t xml:space="preserve">See entries in </t>
    </r>
    <r>
      <rPr>
        <rFont val="Arial"/>
        <color rgb="FF1155CC"/>
        <sz val="10.0"/>
        <u/>
      </rPr>
      <t>https://docs.google.com/document/d/1-AFOyMxyYL8llKqsEIRVQSTWB8QSButl/edit</t>
    </r>
  </si>
  <si>
    <t>G100000109962</t>
  </si>
  <si>
    <t>G100000109963</t>
  </si>
  <si>
    <t>G100000109971</t>
  </si>
  <si>
    <t>G100000109972</t>
  </si>
  <si>
    <t>G100000109998</t>
  </si>
  <si>
    <t>G100000109999</t>
  </si>
  <si>
    <t>G100000110178</t>
  </si>
  <si>
    <t>G100000110179</t>
  </si>
  <si>
    <t>GEM Wiki</t>
  </si>
  <si>
    <t>Status Jul 2026</t>
  </si>
  <si>
    <t>RUKN_out Mar 2025_new?</t>
  </si>
  <si>
    <t>https://www.gem.wiki/PT_IHIP_power_station</t>
  </si>
  <si>
    <t>PT IHIP Expansion Unit</t>
  </si>
  <si>
    <t>G100001053834</t>
  </si>
  <si>
    <t>(new entry)</t>
  </si>
  <si>
    <t>Huakai Investment Co Ltd; Tongxiang Wushi Trading Co Ltd; unknown; Zhenshi Holding Group Co Ltd</t>
  </si>
  <si>
    <t>yes</t>
  </si>
  <si>
    <t>https://www.gem.wiki/Hongshi_Silikon_power_station</t>
  </si>
  <si>
    <t>Hongshi Silikon</t>
  </si>
  <si>
    <t>G100001054115</t>
  </si>
  <si>
    <t>Hongshi Holding Group Co Ltd [100.0%]</t>
  </si>
  <si>
    <t>https://www.gem.wiki/AlamTri_Aluminum_Smelter_power_station</t>
  </si>
  <si>
    <t>AlamTri Aluminum Smelter Phase II Unit 2</t>
  </si>
  <si>
    <t>G100001092190</t>
  </si>
  <si>
    <t>PT Alamtri Resources Indonesia Tbk [84.0%]; PT Cita Mineral Investindo Tbk [16.0%]</t>
  </si>
  <si>
    <t>AlamTri Aluminum Smelter Phase II Unit 3</t>
  </si>
  <si>
    <t>G100001092191</t>
  </si>
  <si>
    <t>AlamTri Aluminum Smelter Phase II Unit 4</t>
  </si>
  <si>
    <t>G100001092192</t>
  </si>
  <si>
    <t>https://www.gem.wiki/Nanshan_Industrial_Park_power_station</t>
  </si>
  <si>
    <t>Nanshan Industrial Park Phase II Unit 7</t>
  </si>
  <si>
    <t>G100001093525</t>
  </si>
  <si>
    <t>Nanshan Aluminium International Holdings Ltd [72.7%]; Hong Kong Prime Aluminium Investment Ltd [25.0%]; small shareholder(s) [2.3%]</t>
  </si>
  <si>
    <t>https://www.gem.wiki/Delong_Nickel_Phase_IV_power_station</t>
  </si>
  <si>
    <t>Delong Nickel Phase IV Unit 2</t>
  </si>
  <si>
    <t>G100001031228</t>
  </si>
  <si>
    <t>Zhongwei Hong Kong Zhengbang New Energy Co Ltd [35.0%]; Jiangsu Delong Nickel Industry Co Ltd [33.0%]; Zhongwei Hong Kong Zhenghong New Energy Co Ltd [25.0%]; Tongren Zhongwei Hongling No. 1 Enterprise Management Consulting Partnership LP [7.0%]</t>
  </si>
  <si>
    <t>AlamTri Aluminum Smelter Phase I Unit 2</t>
  </si>
  <si>
    <t>G100001052602</t>
  </si>
  <si>
    <t>AlamTri Aluminum Smelter Phase I Unit 3</t>
  </si>
  <si>
    <t>G100001052603</t>
  </si>
  <si>
    <t>AlamTri Aluminum Smelter Phase I Unit 4</t>
  </si>
  <si>
    <t>G100001052604</t>
  </si>
  <si>
    <t>https://www.gem.wiki/Gallant_Venture_power_station</t>
  </si>
  <si>
    <t>Gallant Venture Phase I Unit 1</t>
  </si>
  <si>
    <t>G100001054770</t>
  </si>
  <si>
    <t>Gallant Venture Ltd [100.0%]</t>
  </si>
  <si>
    <t>Gallant Venture Phase I Unit 2</t>
  </si>
  <si>
    <t>G100001054771</t>
  </si>
  <si>
    <t>Gallant Venture Phase I Unit 3</t>
  </si>
  <si>
    <t>G100001054774</t>
  </si>
  <si>
    <t>https://www.gem.wiki/Sulawesi_Labota_power_station</t>
  </si>
  <si>
    <t>Sulawesi Labota Unit 10</t>
  </si>
  <si>
    <t>G100001093520</t>
  </si>
  <si>
    <t>Aluminum, nickel</t>
  </si>
  <si>
    <t>Huafon Group Co Ltd [65.0%]; Eternal Tsingshan Group Ltd [35.0%]</t>
  </si>
  <si>
    <t>Sulawesi Labota Unit 11</t>
  </si>
  <si>
    <t>G100001093521</t>
  </si>
  <si>
    <t>https://www.gem.wiki/PT_Kalimantan_Alumina_Nusantara_power_station</t>
  </si>
  <si>
    <t>PT Kalimantan Alumina Nusantara Unit 1</t>
  </si>
  <si>
    <t>G100001093590</t>
  </si>
  <si>
    <t>Press Metal International Resources (HK) Ltd [80.0%]; PT Alakasa Alumina Refineri [17.2%]; small shareholder(s) [2.8%]</t>
  </si>
  <si>
    <t>PT Kalimantan Alumina Nusantara Unit 2</t>
  </si>
  <si>
    <t>G100001093591</t>
  </si>
  <si>
    <t>https://www.gem.wiki/Toba_Pulp_Lestari_power_station</t>
  </si>
  <si>
    <t>Toba Pulp Lestari Unit 2</t>
  </si>
  <si>
    <t>G100001093598</t>
  </si>
  <si>
    <t>mothballed</t>
  </si>
  <si>
    <t>PT Toba Pulp Lestari Tbk [100.0%]</t>
  </si>
  <si>
    <t>Sumatera Utara</t>
  </si>
  <si>
    <t>no</t>
  </si>
  <si>
    <t>https://www.gem.wiki/Perawang_Mill_power_station</t>
  </si>
  <si>
    <t>Perawang Mill Unit 05</t>
  </si>
  <si>
    <t>G100001093579</t>
  </si>
  <si>
    <t>PT Indah Kiat Pulp &amp; Paper Tbk [100.0%]</t>
  </si>
  <si>
    <t>Delong Nickel Phase IV Unit 3</t>
  </si>
  <si>
    <t>G100001031233</t>
  </si>
  <si>
    <t>https://www.gem.wiki/PT_Halmahera_Persada_Lygend_Nickel_Smelter_power_station</t>
  </si>
  <si>
    <t>PT Halmahera Persada Lygend Nickel Smelter Phase II Unit 5</t>
  </si>
  <si>
    <t>G100001031294</t>
  </si>
  <si>
    <t>Ningbo Lygend [36.9%]; Harita Group</t>
  </si>
  <si>
    <t>https://www.gem.wiki/PT_Krakatau_Posco_Energy_power_station</t>
  </si>
  <si>
    <t>PT Krakatau Posco Energy Unit 1</t>
  </si>
  <si>
    <t>G100001093557</t>
  </si>
  <si>
    <t>Chemicals, Iron &amp; steel</t>
  </si>
  <si>
    <t>POSCO International Corp [55.0%]; PT Krakatau Chandra Energi [45.0%]</t>
  </si>
  <si>
    <t>PT Krakatau Posco Energy Unit 2</t>
  </si>
  <si>
    <t>G100001093558</t>
  </si>
  <si>
    <t>https://www.gem.wiki/Pindo-Deli-Ii_power_station</t>
  </si>
  <si>
    <t>Pindo-Deli-Ii Unit 3</t>
  </si>
  <si>
    <t>G100001093577</t>
  </si>
  <si>
    <t>PT APP Purinusa Ekapersada [99.2%]; small shareholder(s) [0.8%]</t>
  </si>
  <si>
    <t>Pindo-Deli-Ii Unit 4</t>
  </si>
  <si>
    <t>G100001093578</t>
  </si>
  <si>
    <t>https://www.gem.wiki/South_Pasific_Viscose_power_station</t>
  </si>
  <si>
    <t>South Pasific Viscose --</t>
  </si>
  <si>
    <t>G100001093582</t>
  </si>
  <si>
    <t>Lenzing AG [99.9%]</t>
  </si>
  <si>
    <t>Toba Pulp Lestari Unit 1</t>
  </si>
  <si>
    <t>G100001093597</t>
  </si>
  <si>
    <t>https://www.gem.wiki/Ketapang_Bangun_Sarana_power_station</t>
  </si>
  <si>
    <t>Ketapang Bangun Sarana Unit 1</t>
  </si>
  <si>
    <t>G100001090979</t>
  </si>
  <si>
    <t>natural person(s) [46.6%]; Zhejiang Hengjia Holding Co Ltd [27.0%]; Hangzhou Yande Industrial Co Ltd [26.3%]</t>
  </si>
  <si>
    <t>Ketapang Bangun Sarana Unit 2</t>
  </si>
  <si>
    <t>G100001090980</t>
  </si>
  <si>
    <t>Gallant Venture Phase II Unit 1</t>
  </si>
  <si>
    <t>G100001054772</t>
  </si>
  <si>
    <t>Gallant Venture Phase II Unit 2</t>
  </si>
  <si>
    <t>G100001054773</t>
  </si>
  <si>
    <t>https://www.gem.wiki/East_Halmahera_power_station</t>
  </si>
  <si>
    <t>East Halmahera</t>
  </si>
  <si>
    <t>G100001090880</t>
  </si>
  <si>
    <t>PT Petrindo Jaya Kreasi Tbk [90.0%]; unknown [10.0%]</t>
  </si>
  <si>
    <t>Sulawesi Labota Unit 12</t>
  </si>
  <si>
    <t>G100001093523</t>
  </si>
  <si>
    <t>https://www.gem.wiki/Wanxiang_Nickel_Indonesia_power_station</t>
  </si>
  <si>
    <t>Wanxiang Nickel Indonesia Phase II Unit 1</t>
  </si>
  <si>
    <t>G100001093528</t>
  </si>
  <si>
    <t>Wanxiang Nickel Indonesia Phase II Unit 2</t>
  </si>
  <si>
    <t>G100001093529</t>
  </si>
  <si>
    <t>https://www.gem.wiki/Tanjung_Sauh_power_station</t>
  </si>
  <si>
    <t>Tanjung Sauh Unit 1</t>
  </si>
  <si>
    <t>G100001093559</t>
  </si>
  <si>
    <t>PT Nusatama Properta Panbil</t>
  </si>
  <si>
    <t>Tanjung Sauh Unit 2</t>
  </si>
  <si>
    <t>G100001093560</t>
  </si>
  <si>
    <t>https://www.gem.wiki/Mempawah_SGAR_power_station</t>
  </si>
  <si>
    <t>Mempawah SGAR Unit 1</t>
  </si>
  <si>
    <t>G100001094663</t>
  </si>
  <si>
    <t>PT Bukit Asam Tbk [100.0%]</t>
  </si>
  <si>
    <t>Mempawah SGAR Unit 2</t>
  </si>
  <si>
    <t>G100001094664</t>
  </si>
  <si>
    <t>Mempawah SGAR Unit 3</t>
  </si>
  <si>
    <t>G100001094665</t>
  </si>
  <si>
    <t>Mempawah SGAR Unit 4</t>
  </si>
  <si>
    <t>G100001094666</t>
  </si>
  <si>
    <t>Mempawah SGAR Unit 5</t>
  </si>
  <si>
    <t>G100001094667</t>
  </si>
  <si>
    <t>Mempawah SGAR Unit 6</t>
  </si>
  <si>
    <t>G100001094668</t>
  </si>
  <si>
    <t>https://www.gem.wiki/Andalas_Cement_power_station</t>
  </si>
  <si>
    <t>https://www.gem.wiki/Ketapang_Smelter_power_station</t>
  </si>
  <si>
    <t>Ketapang Smelter Phase I, Unit 1</t>
  </si>
  <si>
    <t>Ketapang Smelter Phase I, Unit 2</t>
  </si>
  <si>
    <t>https://www.gem.wiki/Tonasa_Cement_Plant_power_station</t>
  </si>
  <si>
    <t>Tonasa Cement Plant power station Phase IV Unit 1</t>
  </si>
  <si>
    <t>Tonasa Cement Plant power station Phase IV Unit 2</t>
  </si>
  <si>
    <t>https://www.gem.wiki/Xinyi_Group_captive_power_station</t>
  </si>
  <si>
    <t>https://www.gem.wiki/Weda_Bay_power_station</t>
  </si>
  <si>
    <t>https://www.gem.wiki/PT_Tianshan_Alumina_power_station</t>
  </si>
  <si>
    <t>https://www.gem.wiki/Adaro_East_Kalimantan_power_station</t>
  </si>
  <si>
    <t>G100000100037</t>
  </si>
  <si>
    <t>G100000100038</t>
  </si>
  <si>
    <t>https://www.gem.wiki/Amamapare_Port_power_station</t>
  </si>
  <si>
    <t>G100000100142</t>
  </si>
  <si>
    <t>G100000100143</t>
  </si>
  <si>
    <t>G100000100144</t>
  </si>
  <si>
    <t>https://www.gem.wiki/Asahimas_Chemical_power_station</t>
  </si>
  <si>
    <t>G100000100367</t>
  </si>
  <si>
    <t>https://www.gem.wiki/Astratel_power_station</t>
  </si>
  <si>
    <t>G100000100391</t>
  </si>
  <si>
    <t>https://www.gem.wiki/Bandung_Indosyntec_power_station</t>
  </si>
  <si>
    <t>G100000100505</t>
  </si>
  <si>
    <t>https://www.gem.wiki/Batu_Hijau_power_station</t>
  </si>
  <si>
    <t>G100000100662</t>
  </si>
  <si>
    <t>G100000100663</t>
  </si>
  <si>
    <t>G100000100664</t>
  </si>
  <si>
    <t>G100000100665</t>
  </si>
  <si>
    <t>https://www.gem.wiki/Cikarang_Babelan_power_station</t>
  </si>
  <si>
    <t>G100000101579</t>
  </si>
  <si>
    <t>Power generation</t>
  </si>
  <si>
    <t>G100000101580</t>
  </si>
  <si>
    <t>https://www.gem.wiki/Gresik_AKR_power_station</t>
  </si>
  <si>
    <t>G100000103134</t>
  </si>
  <si>
    <t>G100000103135</t>
  </si>
  <si>
    <t>https://www.gem.wiki/Indarung_Cement_power_station</t>
  </si>
  <si>
    <t>G100000104834</t>
  </si>
  <si>
    <t>https://www.gem.wiki/Jababeka_KIP_power_station</t>
  </si>
  <si>
    <t>G100000104935</t>
  </si>
  <si>
    <t>https://www.gem.wiki/Jambi_Tebo_power_station</t>
  </si>
  <si>
    <t>G100000104953</t>
  </si>
  <si>
    <t>G100000104954</t>
  </si>
  <si>
    <t>https://www.gem.wiki/Kalimantan_Cement_Works_power_station</t>
  </si>
  <si>
    <t>G100000105475</t>
  </si>
  <si>
    <t>retired</t>
  </si>
  <si>
    <t>G100000105679</t>
  </si>
  <si>
    <t>G100000105680</t>
  </si>
  <si>
    <t>https://www.gem.wiki/Kuala_Tanjung_Inalum_captive_power_station</t>
  </si>
  <si>
    <t>G100000105993</t>
  </si>
  <si>
    <t>G100000105994</t>
  </si>
  <si>
    <t>G100000105995</t>
  </si>
  <si>
    <t>https://www.gem.wiki/Merak_power_station</t>
  </si>
  <si>
    <t>G100000106864</t>
  </si>
  <si>
    <t>G100000106865</t>
  </si>
  <si>
    <t>https://www.gem.wiki/Mesuji_power_station</t>
  </si>
  <si>
    <t>G100000106887</t>
  </si>
  <si>
    <t>G100000106888</t>
  </si>
  <si>
    <t>https://www.gem.wiki/NALCO_East_Kutai_power_station</t>
  </si>
  <si>
    <t>G100000107201</t>
  </si>
  <si>
    <t>G100000107202</t>
  </si>
  <si>
    <t>G100000107203</t>
  </si>
  <si>
    <t>G100000107204</t>
  </si>
  <si>
    <t>G100000107205</t>
  </si>
  <si>
    <t>G100000107926</t>
  </si>
  <si>
    <t>G100000107927</t>
  </si>
  <si>
    <t>G100000107928</t>
  </si>
  <si>
    <t>G100000107929</t>
  </si>
  <si>
    <t>G100000107930</t>
  </si>
  <si>
    <t>G100000107931</t>
  </si>
  <si>
    <t>G100000107932</t>
  </si>
  <si>
    <t>G100000107980</t>
  </si>
  <si>
    <t>(to remove)</t>
  </si>
  <si>
    <t>https://www.gem.wiki/Pomalaa_Nickel_power_station</t>
  </si>
  <si>
    <t>G100000108075</t>
  </si>
  <si>
    <t>G100000108076</t>
  </si>
  <si>
    <t>https://www.gem.wiki/Sinar_Mas_Jambi_Lontar_power_station</t>
  </si>
  <si>
    <t>G100000109399</t>
  </si>
  <si>
    <t>G100000109400</t>
  </si>
  <si>
    <t>G100000109401</t>
  </si>
  <si>
    <t>G100000109402</t>
  </si>
  <si>
    <t>G100000109403</t>
  </si>
  <si>
    <t>https://www.gem.wiki/Sinar_Mas_OKI_Paper_Mill_power_station</t>
  </si>
  <si>
    <t>G100000109404</t>
  </si>
  <si>
    <t>G100000109405</t>
  </si>
  <si>
    <t>G100000109406</t>
  </si>
  <si>
    <t>G100000109407</t>
  </si>
  <si>
    <t>https://www.gem.wiki/Sulawesi_Mining_power_station</t>
  </si>
  <si>
    <t>G100000109663</t>
  </si>
  <si>
    <t>G100000109664</t>
  </si>
  <si>
    <t>G100000109665</t>
  </si>
  <si>
    <t>G100000109666</t>
  </si>
  <si>
    <t>G100000109667</t>
  </si>
  <si>
    <t>https://www.gem.wiki/Tabalong_Wisesa_power_station</t>
  </si>
  <si>
    <t>G100000109792</t>
  </si>
  <si>
    <t>G100000109793</t>
  </si>
  <si>
    <t>https://www.gem.wiki/Timah_South_Sumatra_power_station</t>
  </si>
  <si>
    <t>G100000110175</t>
  </si>
  <si>
    <t>G100000110176</t>
  </si>
  <si>
    <t>G100000110240</t>
  </si>
  <si>
    <t>G100000110241</t>
  </si>
  <si>
    <t>G100000112731</t>
  </si>
  <si>
    <t>G100000113217</t>
  </si>
  <si>
    <t>https://www.gem.wiki/Medan_Steel_Mill_Power_Station</t>
  </si>
  <si>
    <t>G100000113840</t>
  </si>
  <si>
    <t>G100000113841</t>
  </si>
  <si>
    <t>https://www.gem.wiki/Cilegon_PTIP_Power_Station</t>
  </si>
  <si>
    <t>G100000113842</t>
  </si>
  <si>
    <t>https://www.gem.wiki/Purwakarta_Indorama_power_station</t>
  </si>
  <si>
    <t>G100000113843</t>
  </si>
  <si>
    <t>G100000113844</t>
  </si>
  <si>
    <t>G100000113973</t>
  </si>
  <si>
    <t>G100000113974</t>
  </si>
  <si>
    <t>https://www.gem.wiki/Kulon_Progo_power_station</t>
  </si>
  <si>
    <t>G100000114178</t>
  </si>
  <si>
    <t>https://www.gem.wiki/Pati_INTP_power_station</t>
  </si>
  <si>
    <t>G100000114182</t>
  </si>
  <si>
    <t>https://www.gem.wiki/Cemindo_Gemilang_power_station</t>
  </si>
  <si>
    <t>G100000114188</t>
  </si>
  <si>
    <t>G100000114210</t>
  </si>
  <si>
    <t>https://www.gem.wiki/Indo_Bharat_Rayon_power_station</t>
  </si>
  <si>
    <t>G100000114215</t>
  </si>
  <si>
    <t>G100000114314</t>
  </si>
  <si>
    <t>G100000114315</t>
  </si>
  <si>
    <t>G100000114316</t>
  </si>
  <si>
    <t>G100000114317</t>
  </si>
  <si>
    <t>https://www.gem.wiki/Xinxing_Ductile_Iron_Pipes_power_station</t>
  </si>
  <si>
    <t>G100000114318</t>
  </si>
  <si>
    <t>G100000114319</t>
  </si>
  <si>
    <t>G100000114320</t>
  </si>
  <si>
    <t>G100000114321</t>
  </si>
  <si>
    <t>G100000114322</t>
  </si>
  <si>
    <t>G100000114323</t>
  </si>
  <si>
    <t>G100000114324</t>
  </si>
  <si>
    <t>G100000114325</t>
  </si>
  <si>
    <t>https://www.gem.wiki/Jinchuan_Group_WP%26RKA_power_station</t>
  </si>
  <si>
    <t>G100000114326</t>
  </si>
  <si>
    <t>G100000114327</t>
  </si>
  <si>
    <t>G100000114328</t>
  </si>
  <si>
    <t>https://www.gem.wiki/Qingdao_Zhongsheng_captive_power_station</t>
  </si>
  <si>
    <t>G100000114329</t>
  </si>
  <si>
    <t>G100000114330</t>
  </si>
  <si>
    <t>https://www.gem.wiki/Delong_Nickel_Phase_II_power_station</t>
  </si>
  <si>
    <t>G100000114331</t>
  </si>
  <si>
    <t>G100000114332</t>
  </si>
  <si>
    <t>G100000114333</t>
  </si>
  <si>
    <t>G100000114334</t>
  </si>
  <si>
    <t>G100000114335</t>
  </si>
  <si>
    <t>G100000114336</t>
  </si>
  <si>
    <t>G100000114337</t>
  </si>
  <si>
    <t>G100000114338</t>
  </si>
  <si>
    <t>G100000114339</t>
  </si>
  <si>
    <t>G100000114340</t>
  </si>
  <si>
    <t>https://www.gem.wiki/Delong_Nickel_Phase_I_power_station</t>
  </si>
  <si>
    <t>G100000114341</t>
  </si>
  <si>
    <t>G100000114342</t>
  </si>
  <si>
    <t>G100000114343</t>
  </si>
  <si>
    <t>G100000114344</t>
  </si>
  <si>
    <t>G100000114345</t>
  </si>
  <si>
    <t>G100000114346</t>
  </si>
  <si>
    <t>G100000114347</t>
  </si>
  <si>
    <t>G100000114348</t>
  </si>
  <si>
    <t>G100000114352</t>
  </si>
  <si>
    <t>G100000114488</t>
  </si>
  <si>
    <t>G100000114489</t>
  </si>
  <si>
    <t>https://www.gem.wiki/KIPI_power_station</t>
  </si>
  <si>
    <t>G100000114816</t>
  </si>
  <si>
    <t>G100000114817</t>
  </si>
  <si>
    <t>G100000114896</t>
  </si>
  <si>
    <t>G100000114899</t>
  </si>
  <si>
    <t>G100000114900</t>
  </si>
  <si>
    <t>G100000114901</t>
  </si>
  <si>
    <t>G100000114902</t>
  </si>
  <si>
    <t>G100000114903</t>
  </si>
  <si>
    <t>Nanshan Industrial Park Phase II Unit 1</t>
  </si>
  <si>
    <t>G100000114904</t>
  </si>
  <si>
    <t>Nanshan Industrial Park Phase II Unit 2</t>
  </si>
  <si>
    <t>G100000114905</t>
  </si>
  <si>
    <t>G100000114906</t>
  </si>
  <si>
    <t>G100000114907</t>
  </si>
  <si>
    <t>G100000114908</t>
  </si>
  <si>
    <t>G100000114909</t>
  </si>
  <si>
    <t>G100000114910</t>
  </si>
  <si>
    <t>G100000114911</t>
  </si>
  <si>
    <t>G100000114912</t>
  </si>
  <si>
    <t>G100000114913</t>
  </si>
  <si>
    <t>G100000114914</t>
  </si>
  <si>
    <t>G100000114915</t>
  </si>
  <si>
    <t>G100000114916</t>
  </si>
  <si>
    <t>G100000114917</t>
  </si>
  <si>
    <t>G100000114918</t>
  </si>
  <si>
    <t>G100000114919</t>
  </si>
  <si>
    <t>G100000114920</t>
  </si>
  <si>
    <t>G100000114921</t>
  </si>
  <si>
    <t>https://www.gem.wiki/KIPI_Bika_Global_power_station</t>
  </si>
  <si>
    <t>G100000114924</t>
  </si>
  <si>
    <t>https://www.gem.wiki/Tjimi_Kimia_Paper_Mill_power_station</t>
  </si>
  <si>
    <t>G100000114980</t>
  </si>
  <si>
    <t>G100000114981</t>
  </si>
  <si>
    <t>G100000114982</t>
  </si>
  <si>
    <t>G100000114983</t>
  </si>
  <si>
    <t>G100000115067</t>
  </si>
  <si>
    <t>G100000115068</t>
  </si>
  <si>
    <t>G100000115069</t>
  </si>
  <si>
    <t>G100000115070</t>
  </si>
  <si>
    <t>https://www.gem.wiki/DSS_Serang_power_station</t>
  </si>
  <si>
    <t>G100000115073</t>
  </si>
  <si>
    <t>G100000115074</t>
  </si>
  <si>
    <t>G100000115075</t>
  </si>
  <si>
    <t>G100000115076</t>
  </si>
  <si>
    <t>https://www.gem.wiki/Delong_Nickel_Phase_III_power_station</t>
  </si>
  <si>
    <t>G100000115105</t>
  </si>
  <si>
    <t>G100000115106</t>
  </si>
  <si>
    <t>G100000115107</t>
  </si>
  <si>
    <t>G100000115108</t>
  </si>
  <si>
    <t>G100000115109</t>
  </si>
  <si>
    <t>G100000115110</t>
  </si>
  <si>
    <t>G100000115111</t>
  </si>
  <si>
    <t>G100000115119</t>
  </si>
  <si>
    <t>G100000115120</t>
  </si>
  <si>
    <t>G100000115121</t>
  </si>
  <si>
    <t>G100000115122</t>
  </si>
  <si>
    <t>G100000115123</t>
  </si>
  <si>
    <t>G100000115124</t>
  </si>
  <si>
    <t>G100000115125</t>
  </si>
  <si>
    <t>G100000115126</t>
  </si>
  <si>
    <t>G100000115127</t>
  </si>
  <si>
    <t>G100000115128</t>
  </si>
  <si>
    <t>G100000115129</t>
  </si>
  <si>
    <t>G100000115259</t>
  </si>
  <si>
    <t>G100000115260</t>
  </si>
  <si>
    <t>G100000115261</t>
  </si>
  <si>
    <t>G100000115268</t>
  </si>
  <si>
    <t>G100000115269</t>
  </si>
  <si>
    <t>G100000115270</t>
  </si>
  <si>
    <t>G100000115271</t>
  </si>
  <si>
    <t>G100000115272</t>
  </si>
  <si>
    <t>G100000115273</t>
  </si>
  <si>
    <t>G100000115349</t>
  </si>
  <si>
    <t>G100000115350</t>
  </si>
  <si>
    <t>G100000115351</t>
  </si>
  <si>
    <t>G100000115352</t>
  </si>
  <si>
    <t>G100000115353</t>
  </si>
  <si>
    <t>G100000115354</t>
  </si>
  <si>
    <t>G100000115355</t>
  </si>
  <si>
    <t>G100000115356</t>
  </si>
  <si>
    <t>PT Halmahera Persada Lygend Nickel Smelter Phase III Unit 3</t>
  </si>
  <si>
    <t>G100000115357</t>
  </si>
  <si>
    <t>PT Halmahera Persada Lygend Nickel Smelter Phase III Unit 4</t>
  </si>
  <si>
    <t>G100000115358</t>
  </si>
  <si>
    <t>G100000115359</t>
  </si>
  <si>
    <t>G100000115360</t>
  </si>
  <si>
    <t>G100000115361</t>
  </si>
  <si>
    <t>G100000115362</t>
  </si>
  <si>
    <t>G100000115363</t>
  </si>
  <si>
    <t>G100000115364</t>
  </si>
  <si>
    <t>https://www.gem.wiki/FAJAR_power_station</t>
  </si>
  <si>
    <t>G100000115737</t>
  </si>
  <si>
    <t>AlamTri Aluminum Smelter Phase I Unit 1</t>
  </si>
  <si>
    <t>G100000115748</t>
  </si>
  <si>
    <t>AlamTri Aluminum Smelter Phase II Unit 1</t>
  </si>
  <si>
    <t>G100000115905</t>
  </si>
  <si>
    <t>https://www.gem.wiki/Amman_Mineral_power_station</t>
  </si>
  <si>
    <t>G100001053499</t>
  </si>
  <si>
    <t>G1053499</t>
  </si>
  <si>
    <t>G100001053501</t>
  </si>
  <si>
    <t>G1053501</t>
  </si>
  <si>
    <t>Plant name</t>
  </si>
  <si>
    <t>Unit name</t>
  </si>
  <si>
    <t>Status</t>
  </si>
  <si>
    <t>Fuel</t>
  </si>
  <si>
    <t>Start year</t>
  </si>
  <si>
    <t>Subnational unit (province, state)</t>
  </si>
  <si>
    <t>Coordinates</t>
  </si>
  <si>
    <t>Location accuracy</t>
  </si>
  <si>
    <t>Source link(s)</t>
  </si>
  <si>
    <t>Lati power station</t>
  </si>
  <si>
    <t>Unit 1</t>
  </si>
  <si>
    <t>Coal</t>
  </si>
  <si>
    <t>PT Indo Pusaka Berau</t>
  </si>
  <si>
    <t>Mining</t>
  </si>
  <si>
    <t>2.2146149973028324, 117.6189402665326</t>
  </si>
  <si>
    <t>Exact</t>
  </si>
  <si>
    <t>https://ipb.co.id/sekilas-indo-pusaka-berau/</t>
  </si>
  <si>
    <t>Unit 2</t>
  </si>
  <si>
    <t>Unit 3</t>
  </si>
  <si>
    <t>PT BAI power station</t>
  </si>
  <si>
    <t>PT Borneo Alumina Indonesia</t>
  </si>
  <si>
    <t>0.5153512864353804, 108.95264585235861</t>
  </si>
  <si>
    <t>https://indonesiabusinesspost.com/104/Politics/inalum-operating-to-go-public-in-2023</t>
  </si>
  <si>
    <t>PT Berkah Manis Makmur power station</t>
  </si>
  <si>
    <t>PT Berkah Manis Makmur</t>
  </si>
  <si>
    <t>Sugar</t>
  </si>
  <si>
    <t>-6.209590332005053, 106.3723391354899</t>
  </si>
  <si>
    <t>https://maps.app.goo.gl/dMXiqBD5jMwnxuCu7</t>
  </si>
  <si>
    <t>PT CKP power station</t>
  </si>
  <si>
    <t>PT Citra Kusuma Perdana</t>
  </si>
  <si>
    <t>-6.486950239812899, 107.38873800556564</t>
  </si>
  <si>
    <t>https://economictimes.indiatimes.com/industry/energy/power/bhel-commissions-coal-fired-power-plant-in-indonesia/articleshow/62038372.cms?from=mdr</t>
  </si>
  <si>
    <t>PT CNSC power station</t>
  </si>
  <si>
    <t>PT Conch North Sulawesi Cement</t>
  </si>
  <si>
    <t>0.8976684446698492, 124.08053192411424</t>
  </si>
  <si>
    <t>https://www.scribd.com/document/739409086/MCC-Company-Profile#content=query:20%20mw,pageNum:55,indexOnPage:0,bestMatch:false, https://maps.app.goo.gl/nQ6mAnaS2Po323h56</t>
  </si>
  <si>
    <t>PT CSKC power station</t>
  </si>
  <si>
    <t>PT Conch South Kalimantan Cement</t>
  </si>
  <si>
    <t>-2.063045781373437, 115.56997664034856</t>
  </si>
  <si>
    <t>https://maps.app.goo.gl/GYBRt9AkFkKAEaPa7</t>
  </si>
  <si>
    <t>PT EPN power station</t>
  </si>
  <si>
    <t>PT Energia Prima Nusantar</t>
  </si>
  <si>
    <t>-0.9954357012215257, 114.39114537500676</t>
  </si>
  <si>
    <t>https://epnusantara.com/company-history/</t>
  </si>
  <si>
    <t>PT IFI power station</t>
  </si>
  <si>
    <t>PT Indonesia Fibreboard Industry</t>
  </si>
  <si>
    <t>Pulp &amp; paper</t>
  </si>
  <si>
    <t>-2.0688236398133064, 103.73635866849679</t>
  </si>
  <si>
    <t>https://www.idx.co.id/media/7839/ifii_prospektus-ipo-2019.pdf</t>
  </si>
  <si>
    <t>PT IM power station</t>
  </si>
  <si>
    <t>PT Indominco Mandiri</t>
  </si>
  <si>
    <t>0.019679561884603212, 117.47574777189999</t>
  </si>
  <si>
    <t>https://www.jogmec.go.jp/content/300304623.pdf</t>
  </si>
  <si>
    <t>PT Kalimantan Powerindo power station</t>
  </si>
  <si>
    <t>PT Kalimantan Powerindo</t>
  </si>
  <si>
    <t>Industrial area</t>
  </si>
  <si>
    <t>-0.31945212078978413, 116.83824946721947</t>
  </si>
  <si>
    <t>https://prudensi.com/teror-limbah-pt-kalimantan-powerindo/</t>
  </si>
  <si>
    <t>PT Kariangau Power power station</t>
  </si>
  <si>
    <t>PT Kariangau Power</t>
  </si>
  <si>
    <t>-1.1988773899788665, 116.80160393318629</t>
  </si>
  <si>
    <t>https://info.kariangauterminal.co.id/en/kawasan-pendukung/</t>
  </si>
  <si>
    <t>PT KPC power station</t>
  </si>
  <si>
    <t>PT Kaltim Prima Coal</t>
  </si>
  <si>
    <t>0.5492382568811944, 117.51048519074317</t>
  </si>
  <si>
    <t>Approximate</t>
  </si>
  <si>
    <t>https://kaltimprimacoal.co.id/id/operasi/</t>
  </si>
  <si>
    <t>PT KRN power station</t>
  </si>
  <si>
    <t>PT Kutai Refinery Nusantara</t>
  </si>
  <si>
    <t>Agriculture</t>
  </si>
  <si>
    <t>-1.174668512105652, 116.79409967135324</t>
  </si>
  <si>
    <t>https://sda.pu.go.id/assets/uploads/files/2023_RPSDA%20WS%20Mahakam.pdf</t>
  </si>
  <si>
    <t>PT LPI power station</t>
  </si>
  <si>
    <t>PT Laju Perdana Indah</t>
  </si>
  <si>
    <t>-3.857870914950383, 104.74865141111111</t>
  </si>
  <si>
    <t>https://maps.app.goo.gl/qKQ2mcmjAqCsABsR7</t>
  </si>
  <si>
    <t>PT Makassar Tene power station</t>
  </si>
  <si>
    <t>PT Makassar Tene</t>
  </si>
  <si>
    <t>-5.09792814562423, 119.4743892932916</t>
  </si>
  <si>
    <t>https://www.scribd.com/document/414980296/PT-Makassar-Tene, https://maps.app.goo.gl/75Fp6a3VGeGMHdL19</t>
  </si>
  <si>
    <t>PT MSE power station</t>
  </si>
  <si>
    <t>PT Mega Surya Eratama</t>
  </si>
  <si>
    <t>-7.530255608672717, 112.61923104151148</t>
  </si>
  <si>
    <t>https://www.msepaper.com/post/item/35/About-Us</t>
  </si>
  <si>
    <t>PT PAG power station</t>
  </si>
  <si>
    <t>PT Prima Alam Gemilang</t>
  </si>
  <si>
    <t>-4.578985004440909, 121.88151949474315</t>
  </si>
  <si>
    <t>https://dpmptsp.sultraprov.go.id/berita/hasil_dari_mendapingi_bkpm_ke__pt_prima_alam_gemilang_17_november_2020</t>
  </si>
  <si>
    <t>PT PDSU power station</t>
  </si>
  <si>
    <t>PT Permata Dunia Sukses Utama</t>
  </si>
  <si>
    <t>-6.018186378107977, 105.97565227124318</t>
  </si>
  <si>
    <t>https://maps.app.goo.gl/LpdSzALxAifhbPf77</t>
  </si>
  <si>
    <t>PT PS Guntung power station</t>
  </si>
  <si>
    <t>PT Pulau Sambu</t>
  </si>
  <si>
    <t>0.30760134405412215, 103.60605003445318</t>
  </si>
  <si>
    <t>https://repository.uin-suska.ac.id/62964/1/LAPORAN%20TA.pdf</t>
  </si>
  <si>
    <t>PT PS Kuala Enok power station</t>
  </si>
  <si>
    <t>-0.5033784693027057, 103.38460321177213</t>
  </si>
  <si>
    <t>PT Pura power station</t>
  </si>
  <si>
    <t>PT Pura</t>
  </si>
  <si>
    <t>-6.834109888305331, 110.81906222081425</t>
  </si>
  <si>
    <t>https://maps.app.goo.gl/QuBxewL7whe9LrX96, https://pdfcoffee.com/shandong-machinery-pdf-free.html</t>
  </si>
  <si>
    <t>PT PUSRI power station</t>
  </si>
  <si>
    <t>PT Pupuk Sriwidjaja Palembang</t>
  </si>
  <si>
    <t>Fertilizer</t>
  </si>
  <si>
    <t>-2.9784011826312593, 104.80739123557292</t>
  </si>
  <si>
    <t>https://pusri.co.id/id/news/detail/pt-pusri-kaji-revitalisasi-pabrik-pupuk</t>
  </si>
  <si>
    <t>PT RSUP power station</t>
  </si>
  <si>
    <t>0.4203329131172641, 103.54941887192622</t>
  </si>
  <si>
    <t>PT RUM power station</t>
  </si>
  <si>
    <t>Mothballed</t>
  </si>
  <si>
    <t>PT Rayon Utama Makmur</t>
  </si>
  <si>
    <t>Textiles</t>
  </si>
  <si>
    <t>-7.728319037282294, 110.89947049926074</t>
  </si>
  <si>
    <t>https://ariefsyams.blogspot.com/2015/06/pt-rayon-usaha-makmur.html, https://www.tempo.co/lingkungan/pabrik-rayon-untuk-sritex-disebut-stop-operasi-2-tahun-terakhir-masih-sebar-bau-tak-sedap-1162056</t>
  </si>
  <si>
    <t>PT SBI power station</t>
  </si>
  <si>
    <t>PT Surya Borneo Industri</t>
  </si>
  <si>
    <t>-2.713404423385079, 111.75316393944806</t>
  </si>
  <si>
    <t>https://maps.app.goo.gl/W7iqxrV8ztCNkWzD9</t>
  </si>
  <si>
    <t>PT SDO power station</t>
  </si>
  <si>
    <t>PT Sari Dumai Oleo</t>
  </si>
  <si>
    <t>1.7866821870124683, 101.352726505208</t>
  </si>
  <si>
    <t>https://eprints.polbeng.ac.id/id/eprint/2318/4/4.%20KP-5404211376-Full%20Text.pdf</t>
  </si>
  <si>
    <t>Unti 2</t>
  </si>
  <si>
    <t>PT SDS power station</t>
  </si>
  <si>
    <t>PT Sari Dumai Sejati</t>
  </si>
  <si>
    <t>1.7590804028410088, 101.36002185236417</t>
  </si>
  <si>
    <t>https://maps.app.goo.gl/KR5VtuCa8tF1vpcV9</t>
  </si>
  <si>
    <t>PT Sinergy Power Source power station</t>
  </si>
  <si>
    <t>PT Sinergy Power Source</t>
  </si>
  <si>
    <t>-7.515664274705495, 112.60027856669646</t>
  </si>
  <si>
    <t>https://journal2.um.ac.id/index.php/fespe/article/view/29377/10200, https://maps.app.goo.gl/LktEHg7TCxpkNa9x6</t>
  </si>
  <si>
    <t>PT Suparma power station</t>
  </si>
  <si>
    <t>PT Suparma</t>
  </si>
  <si>
    <t>-7.344634314830135, 112.6746560268386</t>
  </si>
  <si>
    <t>https://www.mvbindonesia.com/post/pt-suparma-tbk-environmentally-friendly-company, https://maps.app.goo.gl/iusKztqX5JQiwnq26</t>
  </si>
  <si>
    <t>PT Wilmar Nabati Indonesia power station</t>
  </si>
  <si>
    <t>PT Wilmar Nabati Indonesia</t>
  </si>
  <si>
    <t>-7.178049662183172, 112.66659596202389</t>
  </si>
  <si>
    <t>https://maps.app.goo.gl/8QGJ3GPPxwpA68EX7</t>
  </si>
  <si>
    <t>Status Jul 2025</t>
  </si>
  <si>
    <t>Kendari Unit 2</t>
  </si>
  <si>
    <t>Ende Unit 1</t>
  </si>
  <si>
    <t>Ende Unit 2</t>
  </si>
  <si>
    <t>Bolok Unit 1</t>
  </si>
  <si>
    <t>Bolok Unit 2</t>
  </si>
  <si>
    <t>Kendari Unit 1</t>
  </si>
  <si>
    <t>Kendari Unit 3</t>
  </si>
  <si>
    <t>Tembilok Unit 1</t>
  </si>
  <si>
    <t>PT Ketapang Arya Power</t>
  </si>
  <si>
    <t>Tembilok Unit 2</t>
  </si>
  <si>
    <t>Tanjung Batu Unit 1</t>
  </si>
  <si>
    <t>Tanjung Batu Unit 2</t>
  </si>
  <si>
    <t>Tanjung Redep Unit 1</t>
  </si>
  <si>
    <t>Tanjung Redep Unit 2</t>
  </si>
  <si>
    <t>Tebo Unit 1</t>
  </si>
  <si>
    <t>Tebo Unit 2</t>
  </si>
  <si>
    <t>Manokwari Unit 1</t>
  </si>
  <si>
    <t>Manokwari Unit 2</t>
  </si>
  <si>
    <t>Tanjung Pinang Unit 1</t>
  </si>
  <si>
    <t>PT PLN (Persero) / PLN Nusantara Power</t>
  </si>
  <si>
    <t>Tanjung Pinang Unit 2</t>
  </si>
  <si>
    <t>GEM location ID</t>
  </si>
  <si>
    <t>Country/Area</t>
  </si>
  <si>
    <t>Wiki URL</t>
  </si>
  <si>
    <t>ref</t>
  </si>
  <si>
    <t>Plant name (other)</t>
  </si>
  <si>
    <t>Plant name (local)</t>
  </si>
  <si>
    <t>Owner GEM Entity ID</t>
  </si>
  <si>
    <t>Parent GEM Entity ID</t>
  </si>
  <si>
    <t>Retired year</t>
  </si>
  <si>
    <t>Planned retirement</t>
  </si>
  <si>
    <t>Combustion technology</t>
  </si>
  <si>
    <t>Coal type</t>
  </si>
  <si>
    <t>Coal source</t>
  </si>
  <si>
    <t>Conversion to (fuel)</t>
  </si>
  <si>
    <t>Conversion to (GEM unit ID)</t>
  </si>
  <si>
    <t>Alternate Fuel</t>
  </si>
  <si>
    <t>Location</t>
  </si>
  <si>
    <t>Local area (taluk, county)</t>
  </si>
  <si>
    <t>Major area (prefecture, district)</t>
  </si>
  <si>
    <t>Subregion</t>
  </si>
  <si>
    <t>Region</t>
  </si>
  <si>
    <t>Permits</t>
  </si>
  <si>
    <t>Permit Date</t>
  </si>
  <si>
    <t>Permit Parsed</t>
  </si>
  <si>
    <t>Captive industry use</t>
  </si>
  <si>
    <t>Captive residential use</t>
  </si>
  <si>
    <t>CCS</t>
  </si>
  <si>
    <t>CHP</t>
  </si>
  <si>
    <t>L100000102733</t>
  </si>
  <si>
    <t>Indonesia</t>
  </si>
  <si>
    <t>Adaro East Kalimantan power station</t>
  </si>
  <si>
    <t>Kaltim?, East Kuktai</t>
  </si>
  <si>
    <t>China Shenhua Overseas Development and Investment Co Ltd; PT Adaro Power; PT Bhakti Energi Persada [100%]</t>
  </si>
  <si>
    <t>E100000120029; E100001013153 [100%]; E100002007614</t>
  </si>
  <si>
    <t>unknown [81.5%]; PT Alamtri Resources Indonesia Tbk [18.5%]; China Shenhua Energy Co Ltd</t>
  </si>
  <si>
    <t>E100000132388 [81.5%]; E100001000782 [18.5%]; E100000000175</t>
  </si>
  <si>
    <t>mine-mouth</t>
  </si>
  <si>
    <t>South-eastern Asia</t>
  </si>
  <si>
    <t>Asia</t>
  </si>
  <si>
    <t>approximate</t>
  </si>
  <si>
    <t>L100000102708</t>
  </si>
  <si>
    <t>https://www.gem.wiki/Adipala_power_station</t>
  </si>
  <si>
    <t>Adipala power station</t>
  </si>
  <si>
    <t>印尼国电阿迪帕拉电站, Pembangkit Listrik Tenaga Uap Adipala</t>
  </si>
  <si>
    <t>PT PLN (Persero) [100%]</t>
  </si>
  <si>
    <t>E100000000537 [100%]</t>
  </si>
  <si>
    <t>E100000000537 [100.0%]</t>
  </si>
  <si>
    <t>supercritical</t>
  </si>
  <si>
    <t>subbituminous [96%]</t>
  </si>
  <si>
    <t>bioenergy</t>
  </si>
  <si>
    <t>Bunton</t>
  </si>
  <si>
    <t>Adipala</t>
  </si>
  <si>
    <t>Cilacap</t>
  </si>
  <si>
    <t>Jawa</t>
  </si>
  <si>
    <t>exact</t>
  </si>
  <si>
    <t>L100000104619</t>
  </si>
  <si>
    <t>Nanshan Industrial Park power station</t>
  </si>
  <si>
    <t>Phase II Unit 1</t>
  </si>
  <si>
    <t>公司印尼宾坦岛卡朗巴唐经济特区动力中心4×150MW电站项目 (Phase II), 南山宾坦工业园自备电厂</t>
  </si>
  <si>
    <t>PT Bintan Alumina Indonesia [100%]</t>
  </si>
  <si>
    <t>E100000120999 [100%]</t>
  </si>
  <si>
    <t>E100002015281 [72.7%]; E100002015282 [25.0%]; E100001015587 [2.3%]</t>
  </si>
  <si>
    <t>Galang Batang</t>
  </si>
  <si>
    <t>Bintan</t>
  </si>
  <si>
    <t>Sumatera</t>
  </si>
  <si>
    <t>aluminum</t>
  </si>
  <si>
    <t>power</t>
  </si>
  <si>
    <t>Phase II Unit 2</t>
  </si>
  <si>
    <t>L100000104831</t>
  </si>
  <si>
    <t>PT Halmahera Persada Lygend Nickel Smelter power station</t>
  </si>
  <si>
    <t>Phase III Unit 3</t>
  </si>
  <si>
    <t>PLTU Obi Sinar Timur (Phase III), 宁波力勤印尼镍铁项目自备电厂</t>
  </si>
  <si>
    <t>PT Obi Nickel Cobalt [100%]</t>
  </si>
  <si>
    <t>E100000121047 [100%]</t>
  </si>
  <si>
    <t>E100000120928 [36.9%]; E100000120543</t>
  </si>
  <si>
    <t>Kawasi</t>
  </si>
  <si>
    <t>Obi</t>
  </si>
  <si>
    <t>South Halmahera</t>
  </si>
  <si>
    <t>nickel</t>
  </si>
  <si>
    <t>Phase III Unit 4</t>
  </si>
  <si>
    <t>L100000104979</t>
  </si>
  <si>
    <t>AlamTri Aluminum Smelter power station</t>
  </si>
  <si>
    <t>Phase I Unit 1</t>
  </si>
  <si>
    <t>PT Kalimantan Industrial Park Indonesia power station, Adaro Aluminum Smelter power station</t>
  </si>
  <si>
    <t>PT Kaltara Power Indonesia [100%]</t>
  </si>
  <si>
    <t>E100000120702 [100%]</t>
  </si>
  <si>
    <t>E100001000782 [84.0%]; E100002018990 [16.0%]</t>
  </si>
  <si>
    <t>Tanah Kuning</t>
  </si>
  <si>
    <t>Bulungan</t>
  </si>
  <si>
    <t>Phase II Unit 3</t>
  </si>
  <si>
    <t>Phase II Unit 4</t>
  </si>
  <si>
    <t>L100000102773</t>
  </si>
  <si>
    <t>Amamapare Port power station</t>
  </si>
  <si>
    <t>PT Freeport Indonesia [100%]</t>
  </si>
  <si>
    <t>E100000003755 [100%]</t>
  </si>
  <si>
    <t>FreePort-McMoran Inc [48.8%]; PT Mineral Industri Indonesia (Persero)</t>
  </si>
  <si>
    <t>E100000001220 [48.8%]; E100001011088</t>
  </si>
  <si>
    <t>subcritical</t>
  </si>
  <si>
    <t>Pinang coal deposit</t>
  </si>
  <si>
    <t>Amamapare</t>
  </si>
  <si>
    <t>Mimika Timur Jauh</t>
  </si>
  <si>
    <t>Mimika</t>
  </si>
  <si>
    <t>other metals &amp; mining</t>
  </si>
  <si>
    <t>G100000100152</t>
  </si>
  <si>
    <t>L100000102757</t>
  </si>
  <si>
    <t>https://www.gem.wiki/Ambon-2_power_station</t>
  </si>
  <si>
    <t>Ambon-2 power station</t>
  </si>
  <si>
    <t>G100000100153</t>
  </si>
  <si>
    <t>L100000102759</t>
  </si>
  <si>
    <t>https://www.gem.wiki/Amurang_power_station</t>
  </si>
  <si>
    <t>Amurang power station</t>
  </si>
  <si>
    <t>Sulut 2</t>
  </si>
  <si>
    <t>subbituminous</t>
  </si>
  <si>
    <t>Amurang</t>
  </si>
  <si>
    <t>South Minahasa</t>
  </si>
  <si>
    <t>L100000104535</t>
  </si>
  <si>
    <t>https://www.gem.wiki/Amurang-2_power_station</t>
  </si>
  <si>
    <t>Amurang-2 power station</t>
  </si>
  <si>
    <t>Amurang-2 Unit 1</t>
  </si>
  <si>
    <t>Amurang-2 Unit 2</t>
  </si>
  <si>
    <t>L100000102695</t>
  </si>
  <si>
    <t>Asahimas Chemical power station</t>
  </si>
  <si>
    <t>日本旭硝子玻璃公司自备电厂</t>
  </si>
  <si>
    <t>PT Asahimas Chemical [100%]</t>
  </si>
  <si>
    <t>E100000120082 [100%]</t>
  </si>
  <si>
    <t>AGC Inc [52.5%]; PT Rodamas [18.0%]; Mitsubishi Corp [11.5%]; natural person(s)</t>
  </si>
  <si>
    <t>E100000133539 [52.5%]; E100000121184 [18.0%]; E100000000650 [11.5%]; E100000123261</t>
  </si>
  <si>
    <t>Cilegon</t>
  </si>
  <si>
    <t>chemicals</t>
  </si>
  <si>
    <t>L100000102783</t>
  </si>
  <si>
    <t>https://www.gem.wiki/Asam-Asam_power_station</t>
  </si>
  <si>
    <t>Asam-Asam power station</t>
  </si>
  <si>
    <t>Asam-Asam Unit 1</t>
  </si>
  <si>
    <t>Kalselteng-2</t>
  </si>
  <si>
    <t>lignite</t>
  </si>
  <si>
    <t>Asam-Asam</t>
  </si>
  <si>
    <t>Jorong</t>
  </si>
  <si>
    <t>Tanah Laut</t>
  </si>
  <si>
    <t>Asam-Asam Unit 2</t>
  </si>
  <si>
    <t>Unit 5</t>
  </si>
  <si>
    <t>Asam-Asam Unit 5</t>
  </si>
  <si>
    <t>Unit 6</t>
  </si>
  <si>
    <t>Asam-Asam Unit 6</t>
  </si>
  <si>
    <t>Unit B-3</t>
  </si>
  <si>
    <t>Asam-Asam Unit B-3</t>
  </si>
  <si>
    <t>Unit B-4</t>
  </si>
  <si>
    <t>Asam-Asam Unit B-4</t>
  </si>
  <si>
    <t>L100000102750</t>
  </si>
  <si>
    <t>Astratel power station</t>
  </si>
  <si>
    <t>Phase I</t>
  </si>
  <si>
    <t>Astratel Nusantara [100%]</t>
  </si>
  <si>
    <t>E100000120093 [100%]</t>
  </si>
  <si>
    <t>PT Astra International Tbk [100.0%]</t>
  </si>
  <si>
    <t>E100001010578 [100.0%]</t>
  </si>
  <si>
    <t>G100000100455</t>
  </si>
  <si>
    <t>L100000102734</t>
  </si>
  <si>
    <t>https://www.gem.wiki/Bakrie_Sangatta_power_station</t>
  </si>
  <si>
    <t>Bakrie Sangatta power station</t>
  </si>
  <si>
    <t>Sangatta Mines</t>
  </si>
  <si>
    <t>PT Bakrie Indo Infrastructure [100%]</t>
  </si>
  <si>
    <t>E100000120993 [100%]</t>
  </si>
  <si>
    <t>PT Bakrie &amp; Brothers Tbk [100.0%]</t>
  </si>
  <si>
    <t>E100001015677 [100.0%]</t>
  </si>
  <si>
    <t>Kaltim Prima Coal Sangatta coal mine</t>
  </si>
  <si>
    <t>Sangatta Mining Area</t>
  </si>
  <si>
    <t>East Kutai (Kutai Timur)</t>
  </si>
  <si>
    <t>G100000100456</t>
  </si>
  <si>
    <t>G100000113818</t>
  </si>
  <si>
    <t>L100000104395</t>
  </si>
  <si>
    <t>https://www.gem.wiki/Bali_Power_Station</t>
  </si>
  <si>
    <t>Bali Power Station</t>
  </si>
  <si>
    <t>Bali Unit 1</t>
  </si>
  <si>
    <t>L100000102812</t>
  </si>
  <si>
    <t>Bandung Indosyntec power station</t>
  </si>
  <si>
    <t>PT Panasia Indo Resources Tbk [100%]</t>
  </si>
  <si>
    <t>E100000121053 [100%]</t>
  </si>
  <si>
    <t>Lucky Height Resources Ltd [27.8%]; Gold Gazelle Profits Corp [19.6%]; PT Panasia Synthetic Abadi [19.4%]; Ortega Management Ltd [10.0%]; Mercury Capital International Inc [9.7%]; Prime Invesco Ltd [9.5%]; small shareholder(s) [4.0%]</t>
  </si>
  <si>
    <t>E100001011652 [27.8%]; E100001011651 [19.6%]; E100001011654 [19.4%]; E100001011653 [10.0%]; E100001011655 [9.7%]; E100001011656 [9.5%]; E100001015587 [4.0%]</t>
  </si>
  <si>
    <t>Kab Bandung</t>
  </si>
  <si>
    <t>textiles</t>
  </si>
  <si>
    <t>L100000102693</t>
  </si>
  <si>
    <t>https://www.gem.wiki/Bangka_Baru_power_station</t>
  </si>
  <si>
    <t>Bangka Baru power station</t>
  </si>
  <si>
    <t>Bangka Baru Unit 1</t>
  </si>
  <si>
    <t>PLTU Ba-Bel</t>
  </si>
  <si>
    <t>PT PLN Wilayah Bangka Belitung [100%]</t>
  </si>
  <si>
    <t>E100000121049 [100%]</t>
  </si>
  <si>
    <t>E100000000537</t>
  </si>
  <si>
    <t>Domestic</t>
  </si>
  <si>
    <t>Air Anyir</t>
  </si>
  <si>
    <t>Bangka Baru Unit 2</t>
  </si>
  <si>
    <t>G100000112734</t>
  </si>
  <si>
    <t>L100000102694</t>
  </si>
  <si>
    <t>https://www.gem.wiki/Bangka-1_power_station</t>
  </si>
  <si>
    <t>Bangka-1 power station</t>
  </si>
  <si>
    <t>G100000112735</t>
  </si>
  <si>
    <t>G100000114203</t>
  </si>
  <si>
    <t>L100000104581</t>
  </si>
  <si>
    <t>https://www.gem.wiki/Bangka-1A_power_station</t>
  </si>
  <si>
    <t>Bangka-1A power station</t>
  </si>
  <si>
    <t>G100000114204</t>
  </si>
  <si>
    <t>L100000102794</t>
  </si>
  <si>
    <t>https://www.gem.wiki/Bangko_Tengah_power_station</t>
  </si>
  <si>
    <t>Bangko Tengah power station</t>
  </si>
  <si>
    <t>Bangko Tengah Unit 1</t>
  </si>
  <si>
    <t>Sumsel-8 (SS-8), 华电玻雅电站, PLTU Tanjung Lalang</t>
  </si>
  <si>
    <t>PT Huadian Bukit Asam Power [100%]</t>
  </si>
  <si>
    <t>E100000120575 [100%]</t>
  </si>
  <si>
    <t>China Huadian Corp Ltd [55.0%]; PT Bukit Asam Tbk [45.0%]</t>
  </si>
  <si>
    <t>E100000000170 [55.0%]; E100001000746 [45.0%]</t>
  </si>
  <si>
    <t>Tanjung Enim coal mine</t>
  </si>
  <si>
    <t>Muara Lenim / Lahat</t>
  </si>
  <si>
    <t>Bangko Tengah Unit 2</t>
  </si>
  <si>
    <t>G100000100512</t>
  </si>
  <si>
    <t>G100000100513</t>
  </si>
  <si>
    <t>Unit 4</t>
  </si>
  <si>
    <t>L100000102795</t>
  </si>
  <si>
    <t>https://www.gem.wiki/Banjarsari_power_station</t>
  </si>
  <si>
    <t>Banjarsari power station</t>
  </si>
  <si>
    <t>PT Bukit Pembangkit Innovative [100%]</t>
  </si>
  <si>
    <t>E100000121001 [100%]</t>
  </si>
  <si>
    <t>PT Bukit Asam Tbk [59.8%]; PT PLN (Persero) [37.3%]; unknown [3.0%]</t>
  </si>
  <si>
    <t>E100001000746 [59.8%]; E100000000537 [37.3%]; E100000132388 [3.0%]</t>
  </si>
  <si>
    <t>East Merapi (Merapi Timur)</t>
  </si>
  <si>
    <t>Lahat</t>
  </si>
  <si>
    <t>G100000114349</t>
  </si>
  <si>
    <t>L100000104618</t>
  </si>
  <si>
    <t>https://www.gem.wiki/Bantaeng_BSE_power_station</t>
  </si>
  <si>
    <t>Bantaeng BSE power station</t>
  </si>
  <si>
    <t>Bantaeng BSE Unit 1</t>
  </si>
  <si>
    <t>班塔恩燃煤电站</t>
  </si>
  <si>
    <t>PT Bantaeng Sigma Energy [100%]</t>
  </si>
  <si>
    <t>E100000120994 [100%]</t>
  </si>
  <si>
    <t>E100000120119; E100000120997</t>
  </si>
  <si>
    <t>Papangloe Village</t>
  </si>
  <si>
    <t>Pajukkukang District</t>
  </si>
  <si>
    <t>Bantaeng Regency</t>
  </si>
  <si>
    <t>G100000114350</t>
  </si>
  <si>
    <t>Bantaeng BSE Unit 2</t>
  </si>
  <si>
    <t>L100000102696</t>
  </si>
  <si>
    <t>https://www.gem.wiki/Banten_Labuan_power_station</t>
  </si>
  <si>
    <t>Banten Labuan power station</t>
  </si>
  <si>
    <t>Banten Labuan Unit 1</t>
  </si>
  <si>
    <t>拉布湾电站</t>
  </si>
  <si>
    <t>PT PLN Indonesia Power [100%]</t>
  </si>
  <si>
    <t>E100000003758 [100%]</t>
  </si>
  <si>
    <t>Labuan</t>
  </si>
  <si>
    <t>Pandeglang</t>
  </si>
  <si>
    <t>Banten Labuan Unit 2</t>
  </si>
  <si>
    <t>L100000102697</t>
  </si>
  <si>
    <t>https://www.gem.wiki/Banten_Lontar_power_station</t>
  </si>
  <si>
    <t>Banten Lontar power station</t>
  </si>
  <si>
    <t>Banten Lontar Unit 1</t>
  </si>
  <si>
    <t>龙湾电站</t>
  </si>
  <si>
    <t>Kemiri</t>
  </si>
  <si>
    <t>Tangerang Regency</t>
  </si>
  <si>
    <t>Banten Lontar Unit 2</t>
  </si>
  <si>
    <t>Banten Lontar Unit 3</t>
  </si>
  <si>
    <t>Banten Lontar Unit 4</t>
  </si>
  <si>
    <t>ultra-supercritical</t>
  </si>
  <si>
    <t>L100000102698</t>
  </si>
  <si>
    <t>https://www.gem.wiki/Banten_Serang_power_station</t>
  </si>
  <si>
    <t>Banten Serang power station</t>
  </si>
  <si>
    <t>云顶集团万丹电站</t>
  </si>
  <si>
    <t>PT Lestari Banten Energi [100%]</t>
  </si>
  <si>
    <t>E100000121035 [100%]</t>
  </si>
  <si>
    <t>Genting Power Holdings Ltd [55.0%]; SDIC Power Holdings Co Ltd [40.0%]; PT Hero Inti Pratama [5.0%]</t>
  </si>
  <si>
    <t>E100002017194 [55.0%]; E100000001645 [40.0%]; E100002017195 [5.0%]</t>
  </si>
  <si>
    <t>Salira</t>
  </si>
  <si>
    <t>Pulo Ampel</t>
  </si>
  <si>
    <t>Serang</t>
  </si>
  <si>
    <t>G100000113817</t>
  </si>
  <si>
    <t>L100000102699</t>
  </si>
  <si>
    <t>https://www.gem.wiki/Banten_Suralaya_power_station</t>
  </si>
  <si>
    <t>Banten Suralaya power station</t>
  </si>
  <si>
    <t>Banten Suralaya Phase I Unit 1</t>
  </si>
  <si>
    <t>爪哇10号 (Unit 10), Jawa-10 (Unit 10), 爪哇9号 (Unit 09), 苏娜拉亚电站, Jawa-9 (Unit 09), 苏拉拉耶</t>
  </si>
  <si>
    <t>PT Indonesia Power Suralaya [100%]</t>
  </si>
  <si>
    <t>E100001010163 [100%]</t>
  </si>
  <si>
    <t>Pulomerak</t>
  </si>
  <si>
    <t>Phase I Unit 2</t>
  </si>
  <si>
    <t>Banten Suralaya Phase I Unit 2</t>
  </si>
  <si>
    <t>Phase I Unit 3</t>
  </si>
  <si>
    <t>Banten Suralaya Phase I Unit 3</t>
  </si>
  <si>
    <t>Phase I Unit 4</t>
  </si>
  <si>
    <t>Banten Suralaya Phase I Unit 4</t>
  </si>
  <si>
    <t>Banten Suralaya Phase II Unit 1</t>
  </si>
  <si>
    <t>Banten Suralaya Phase II Unit 2</t>
  </si>
  <si>
    <t>Banten Suralaya Phase II Unit 3</t>
  </si>
  <si>
    <t>Unit 08</t>
  </si>
  <si>
    <t>Banten Suralaya Unit 08</t>
  </si>
  <si>
    <t>Unit 09</t>
  </si>
  <si>
    <t>Banten Suralaya Unit 09</t>
  </si>
  <si>
    <t>PT Barito Pacific Tbk [49%]; PT PLN (Persero) [51%]</t>
  </si>
  <si>
    <t>E100001000794 [49%]; E100000000537 [51%]</t>
  </si>
  <si>
    <t>PT PLN (Persero) [51.0%]; PT Barito Pacific Tbk [49.0%]</t>
  </si>
  <si>
    <t>E100000000537 [51.0%]; E100001000794 [49.0%]</t>
  </si>
  <si>
    <t>Unit 10</t>
  </si>
  <si>
    <t>Banten Suralaya Unit 10</t>
  </si>
  <si>
    <t>G100000100548</t>
  </si>
  <si>
    <t>L100000102796</t>
  </si>
  <si>
    <t>https://www.gem.wiki/Banyuasin_power_station</t>
  </si>
  <si>
    <t>Banyuasin power station</t>
  </si>
  <si>
    <t>巴亚瓦信电站</t>
  </si>
  <si>
    <t>PT Truba Alam Manunggal Engineering Tbk [100%]</t>
  </si>
  <si>
    <t>E100000121081 [100%]</t>
  </si>
  <si>
    <t>E100000120950 [85.0%]; E100000121065 [10.0%]; E100000000483 [5.0%]</t>
  </si>
  <si>
    <t>Banyuasin</t>
  </si>
  <si>
    <t>G100000114171</t>
  </si>
  <si>
    <t>L100000102787</t>
  </si>
  <si>
    <t>https://www.gem.wiki/Barru_power_station</t>
  </si>
  <si>
    <t>Barru power station</t>
  </si>
  <si>
    <t>Barru Phase II Unit 1</t>
  </si>
  <si>
    <t>巴鲁火电站</t>
  </si>
  <si>
    <t>Lampoko</t>
  </si>
  <si>
    <t>Balusu</t>
  </si>
  <si>
    <t>Barru</t>
  </si>
  <si>
    <t>Barru Unit 1</t>
  </si>
  <si>
    <t>Barru Unit 2</t>
  </si>
  <si>
    <t>L100000102828</t>
  </si>
  <si>
    <t>Batu Hijau power station</t>
  </si>
  <si>
    <t>Amman Mineral power station, 安曼矿业发电站</t>
  </si>
  <si>
    <t>PT Amman Mineral Nusa Tenggara [100%]</t>
  </si>
  <si>
    <t>E100001011092 [100%]</t>
  </si>
  <si>
    <t>PT Amman Mineral Internasional Tbk [100.0%]</t>
  </si>
  <si>
    <t>E100001011093 [100.0%]</t>
  </si>
  <si>
    <t>Batu Hijau gold mine</t>
  </si>
  <si>
    <t>Maluk</t>
  </si>
  <si>
    <t>Sumbawa Barat</t>
  </si>
  <si>
    <t>Batu Hijau Unit 5</t>
  </si>
  <si>
    <t>Batu Hijau Unit 6</t>
  </si>
  <si>
    <t>G100000113822</t>
  </si>
  <si>
    <t>L100000104396</t>
  </si>
  <si>
    <t>https://www.gem.wiki/Bau-Bau_Power_Station</t>
  </si>
  <si>
    <t>Bau-Bau Power Station</t>
  </si>
  <si>
    <t>Bau-Bau</t>
  </si>
  <si>
    <t>G100000113823</t>
  </si>
  <si>
    <t>fossil gas: natural gas</t>
  </si>
  <si>
    <t>G100001072624</t>
  </si>
  <si>
    <t>L100000104826</t>
  </si>
  <si>
    <t>https://www.gem.wiki/Bengkayang_Power_Station</t>
  </si>
  <si>
    <t>Bengkayang Power Station</t>
  </si>
  <si>
    <t>Bengkayang</t>
  </si>
  <si>
    <t>L100000102707</t>
  </si>
  <si>
    <t>https://www.gem.wiki/Bengkulu_power_station</t>
  </si>
  <si>
    <t>Bengkulu power station</t>
  </si>
  <si>
    <t>明古鲁电站, PLTU Teluk Sepang</t>
  </si>
  <si>
    <t>PT Tenaga Listrik Bengkulu [100%]</t>
  </si>
  <si>
    <t>E100000121420 [100%]</t>
  </si>
  <si>
    <t>E100000000247 [70.0%]; E100000121030 [30.0%]</t>
  </si>
  <si>
    <t>G100000114196</t>
  </si>
  <si>
    <t>L100000104580</t>
  </si>
  <si>
    <t>https://www.gem.wiki/Bintan_power_station</t>
  </si>
  <si>
    <t>Bintan power station</t>
  </si>
  <si>
    <t>PLN Unit Induk Wilayah Riau [100%]</t>
  </si>
  <si>
    <t>E100000120987 [100%]</t>
  </si>
  <si>
    <t>Tanjung Pinang</t>
  </si>
  <si>
    <t>G100000114197</t>
  </si>
  <si>
    <t>G100000100988</t>
  </si>
  <si>
    <t>L100000102701</t>
  </si>
  <si>
    <t>https://www.gem.wiki/Bojonegara_Serang_power_station</t>
  </si>
  <si>
    <t>Bojonegara Serang power station</t>
  </si>
  <si>
    <t>PT Indika Energy Tbk [100%]</t>
  </si>
  <si>
    <t>E100000120611 [100%]</t>
  </si>
  <si>
    <t>PT Indika Energy Tbk [100.0%]</t>
  </si>
  <si>
    <t>E100000120611 [100.0%]</t>
  </si>
  <si>
    <t>Bojonegara</t>
  </si>
  <si>
    <t>G100000100989</t>
  </si>
  <si>
    <t>G100000101077</t>
  </si>
  <si>
    <t>L100000102776</t>
  </si>
  <si>
    <t>https://www.gem.wiki/BTN_Dumai_power_station</t>
  </si>
  <si>
    <t>BTN Dumai power station</t>
  </si>
  <si>
    <t>Pelintung Dumai</t>
  </si>
  <si>
    <t>PT BTN Energy Prima [100%]</t>
  </si>
  <si>
    <t>E100000120992 [100%]</t>
  </si>
  <si>
    <t>E100000120119</t>
  </si>
  <si>
    <t>Pelintung</t>
  </si>
  <si>
    <t>Medang Kampai</t>
  </si>
  <si>
    <t>Dumai</t>
  </si>
  <si>
    <t>G100000101078</t>
  </si>
  <si>
    <t>G100000101079</t>
  </si>
  <si>
    <t>L100000102797</t>
  </si>
  <si>
    <t>https://www.gem.wiki/Bukit_Asam_Muara_Enim_power_station</t>
  </si>
  <si>
    <t>Bukit Asam Muara Enim power station</t>
  </si>
  <si>
    <t>Bukit Asam Muara Enim Unit 1</t>
  </si>
  <si>
    <t>阿萨姆电站, 穆阿拉玉宁电站</t>
  </si>
  <si>
    <t>Muara Enim</t>
  </si>
  <si>
    <t>Lawang Kidul</t>
  </si>
  <si>
    <t>Bukit Asam Muara Enim Unit 2</t>
  </si>
  <si>
    <t>Bukit Asam Muara Enim Unit 3</t>
  </si>
  <si>
    <t>Bukit Asam Muara Enim Unit 4</t>
  </si>
  <si>
    <t>G100000114814</t>
  </si>
  <si>
    <t>L100000104762</t>
  </si>
  <si>
    <t>https://www.gem.wiki/BUMI_Sangatta_power_station</t>
  </si>
  <si>
    <t>BUMI Sangatta power station</t>
  </si>
  <si>
    <t>PT Bumi Resources Tbk [100%]</t>
  </si>
  <si>
    <t>E100001000405 [100%]</t>
  </si>
  <si>
    <t>PT Bumi Resources Tbk [100.0%]</t>
  </si>
  <si>
    <t>E100001000405 [100.0%]</t>
  </si>
  <si>
    <t>G100000114815</t>
  </si>
  <si>
    <t>L100000102691</t>
  </si>
  <si>
    <t>https://www.gem.wiki/Celukan_Bawang_power_station</t>
  </si>
  <si>
    <t>Celukan Bawang power station</t>
  </si>
  <si>
    <t>华电巴厘岛电站</t>
  </si>
  <si>
    <t>PT General Energy Indonesia; Merryline International Pte Ltd</t>
  </si>
  <si>
    <t>E100000121041; E100000121016</t>
  </si>
  <si>
    <t>China Huadian Corp Ltd; PT Singa Energy Indonesia</t>
  </si>
  <si>
    <t>E100000000170; E100002000070</t>
  </si>
  <si>
    <t>Celukan Bawang - Kab Buleleng</t>
  </si>
  <si>
    <t>Gerokgak</t>
  </si>
  <si>
    <t>Buleleng</t>
  </si>
  <si>
    <t>Merryline International Pte Ltd; PT General Energy Indonesia</t>
  </si>
  <si>
    <t>G100000101257</t>
  </si>
  <si>
    <t>G100000101258</t>
  </si>
  <si>
    <t>L100000104575</t>
  </si>
  <si>
    <t>Cemindo Gemilang power station</t>
  </si>
  <si>
    <t>--</t>
  </si>
  <si>
    <t>Cemindo Gemilang --</t>
  </si>
  <si>
    <t>PT Cemindo Gemilang Tbk [100%]</t>
  </si>
  <si>
    <t>E100000121006 [100%]</t>
  </si>
  <si>
    <t>PT Cemindo Gemilang Tbk [100.0%]</t>
  </si>
  <si>
    <t>E100000121006 [100.0%]</t>
  </si>
  <si>
    <t>Labak</t>
  </si>
  <si>
    <t>cement &amp; building</t>
  </si>
  <si>
    <t>L100000102709</t>
  </si>
  <si>
    <t>https://www.gem.wiki/Central_Java_Power_Project</t>
  </si>
  <si>
    <t>Central Java Power Project</t>
  </si>
  <si>
    <t>Central Java Power Project Unit 1</t>
  </si>
  <si>
    <t>PLTU Batang, 中爪哇燃煤发电项目</t>
  </si>
  <si>
    <t>PT Bhimasena Power Indonesia [100%]</t>
  </si>
  <si>
    <t>E100000120154 [100%]</t>
  </si>
  <si>
    <t>Electric Power Development Co Ltd [34.0%]; PT Alamtri Resources Indonesia Tbk [34.0%]; ITOCHU Corp [32.0%]</t>
  </si>
  <si>
    <t>E100000000641 [34.0%]; E100001000782 [34.0%]; E100000001237 [32.0%]</t>
  </si>
  <si>
    <t>Ujungnegoro</t>
  </si>
  <si>
    <t>Kandeman</t>
  </si>
  <si>
    <t>Batang</t>
  </si>
  <si>
    <t>Central Java Power Project Unit 2</t>
  </si>
  <si>
    <t>L100000102813</t>
  </si>
  <si>
    <t>Cikarang Babelan power station</t>
  </si>
  <si>
    <t>PT Cikarang Listrindo Tbk [100%]</t>
  </si>
  <si>
    <t>E100000001946 [100%]</t>
  </si>
  <si>
    <t>PT Cikarang Listrindo Tbk [100.0%]</t>
  </si>
  <si>
    <t>E100000001946 [100.0%]</t>
  </si>
  <si>
    <t>unknown [90%]</t>
  </si>
  <si>
    <t>Muara Bakti</t>
  </si>
  <si>
    <t>Babelan</t>
  </si>
  <si>
    <t>Bekasi</t>
  </si>
  <si>
    <t>industrial park</t>
  </si>
  <si>
    <t>L100000102711</t>
  </si>
  <si>
    <t>https://www.gem.wiki/Cilacap_Sumber_power_station</t>
  </si>
  <si>
    <t>Cilacap Sumber power station</t>
  </si>
  <si>
    <t>Cilacap Sumber Phase I Unit 1</t>
  </si>
  <si>
    <t>Jawa-8 (Phase III Unit 4), 芝拉扎电站</t>
  </si>
  <si>
    <t>PT Sumber Segara Primadaya [100%]</t>
  </si>
  <si>
    <t>E100000121072 [100%]</t>
  </si>
  <si>
    <t>PT Sumberenergy Sakti Prima [51.0%]; PT PLN (Persero) [49.0%]</t>
  </si>
  <si>
    <t>E100001011313 [51.0%]; E100000000537 [49.0%]</t>
  </si>
  <si>
    <t>Karangkandri</t>
  </si>
  <si>
    <t>Kesugihan</t>
  </si>
  <si>
    <t>Cilacap Sumber Phase I Unit 2</t>
  </si>
  <si>
    <t>Cilacap Sumber Phase II Unit 3</t>
  </si>
  <si>
    <t>Cilacap Sumber Phase III Unit 4</t>
  </si>
  <si>
    <t>G100000101581</t>
  </si>
  <si>
    <t>L100000102710</t>
  </si>
  <si>
    <t>https://www.gem.wiki/Cilacap_power_station</t>
  </si>
  <si>
    <t>Cilacap power station</t>
  </si>
  <si>
    <t>芝拉扎电站</t>
  </si>
  <si>
    <t>PT Jawa Energy [100%]</t>
  </si>
  <si>
    <t>E100000121031 [100%]</t>
  </si>
  <si>
    <t>E100000000436 [50.0%]; E100000000707 [20.0%]; E100000121003 [15.0%]</t>
  </si>
  <si>
    <t>G100000101582</t>
  </si>
  <si>
    <t>G100000101583</t>
  </si>
  <si>
    <t>G100000101584</t>
  </si>
  <si>
    <t>G100000101585</t>
  </si>
  <si>
    <t>L100000104397</t>
  </si>
  <si>
    <t>Cilegon PTIP Power Station</t>
  </si>
  <si>
    <t>Cilegon PTIP --</t>
  </si>
  <si>
    <t>PT Indorama Petrochemicals [100%]</t>
  </si>
  <si>
    <t>E100000121028 [100%]</t>
  </si>
  <si>
    <t>Indorama Ventures PCL</t>
  </si>
  <si>
    <t>E100000120621</t>
  </si>
  <si>
    <t>Ciwandan - Cilegon</t>
  </si>
  <si>
    <t>L100000102814</t>
  </si>
  <si>
    <t>https://www.gem.wiki/Cirebon_power_station</t>
  </si>
  <si>
    <t>Cirebon power station</t>
  </si>
  <si>
    <t>井里汶电站</t>
  </si>
  <si>
    <t>PT Cirebon Electric Power [100%]</t>
  </si>
  <si>
    <t>E100000121008 [100%]</t>
  </si>
  <si>
    <t>Marubeni Corp [32.5%]; Korea Electric Power Corp [27.5%]; PT Indika Energy Tbk [20.0%]; Samchully Co Ltd</t>
  </si>
  <si>
    <t>E100000000649 [32.5%]; E100000000947 [27.5%]; E100000120611 [20.0%]; E100000000958</t>
  </si>
  <si>
    <t>Kanci Kulon</t>
  </si>
  <si>
    <t>Astanajapura</t>
  </si>
  <si>
    <t>Cirebon</t>
  </si>
  <si>
    <t>Cirebon Unit 2</t>
  </si>
  <si>
    <t>G100000112733</t>
  </si>
  <si>
    <t>L100000104617</t>
  </si>
  <si>
    <t>Delong Nickel Phase I power station</t>
  </si>
  <si>
    <t>德龙镍业印尼肯达里自备电厂一期</t>
  </si>
  <si>
    <t>PT Virtue Dragon Nickel Industry [100%]</t>
  </si>
  <si>
    <t>E100000121531 [100%]</t>
  </si>
  <si>
    <t>E100000132388</t>
  </si>
  <si>
    <t>Kendari</t>
  </si>
  <si>
    <t>Unit 7</t>
  </si>
  <si>
    <t>Unit 8</t>
  </si>
  <si>
    <t>L100000105022</t>
  </si>
  <si>
    <t>Delong Nickel Phase II power station</t>
  </si>
  <si>
    <t>Unit 01</t>
  </si>
  <si>
    <t>德龙镍业印尼肯达里自备电厂二期</t>
  </si>
  <si>
    <t>PT Obsidian Stainless Steel [100%]</t>
  </si>
  <si>
    <t>E100000121048 [100%]</t>
  </si>
  <si>
    <t>E100000121550 [51.0%]; E100000126498 [49.0%]</t>
  </si>
  <si>
    <t>Unit 02</t>
  </si>
  <si>
    <t>Unit 03</t>
  </si>
  <si>
    <t>Unit 04</t>
  </si>
  <si>
    <t>Unit 05</t>
  </si>
  <si>
    <t>Unit 06</t>
  </si>
  <si>
    <t>Unit 07</t>
  </si>
  <si>
    <t>Unit 11</t>
  </si>
  <si>
    <t>L100000104841</t>
  </si>
  <si>
    <t>Delong Nickel Phase III power station</t>
  </si>
  <si>
    <t>德龙镍业印尼自备电厂三期</t>
  </si>
  <si>
    <t>PT Gunbuster Nickel Industry [100%]</t>
  </si>
  <si>
    <t>E100000121018 [100%]</t>
  </si>
  <si>
    <t>E100000126498</t>
  </si>
  <si>
    <t>Bungintimbe</t>
  </si>
  <si>
    <t>Petasia</t>
  </si>
  <si>
    <t>Morowali Regency</t>
  </si>
  <si>
    <t>Unit 12</t>
  </si>
  <si>
    <t>L100001026019</t>
  </si>
  <si>
    <t>Delong Nickel Phase IV power station</t>
  </si>
  <si>
    <t>印尼德龙四期</t>
  </si>
  <si>
    <t>PT Nadesico Nickel Industry [100%]</t>
  </si>
  <si>
    <t>E100002005507 [100%]</t>
  </si>
  <si>
    <t>E100002021579 [35.0%]; E100000126498 [33.0%]; E100002021578 [25.0%]; E100002021580 [7.0%]</t>
  </si>
  <si>
    <t>L100000104536</t>
  </si>
  <si>
    <t>East Halmahera power station</t>
  </si>
  <si>
    <t>East Halmahera --</t>
  </si>
  <si>
    <t>PT Guna Darma Integra [100%]</t>
  </si>
  <si>
    <t>E100002021407 [100%]</t>
  </si>
  <si>
    <t>E100001013271 [90.0%]; E100000132388 [10.0%]</t>
  </si>
  <si>
    <t>Tanjung Buli</t>
  </si>
  <si>
    <t>Former Unit 1</t>
  </si>
  <si>
    <t>East Halmahera Former Unit 1</t>
  </si>
  <si>
    <t>PT Tambang Batubara Bukit Asam [100%]</t>
  </si>
  <si>
    <t>E100000121075 [100%]</t>
  </si>
  <si>
    <t>E100000121075 [100.0%]</t>
  </si>
  <si>
    <t>Former Unit 2</t>
  </si>
  <si>
    <t>East Halmahera Former Unit 2</t>
  </si>
  <si>
    <t>Former Unit 3</t>
  </si>
  <si>
    <t>East Halmahera Former Unit 3</t>
  </si>
  <si>
    <t>L100000102735</t>
  </si>
  <si>
    <t>https://www.gem.wiki/Embalut_power_station</t>
  </si>
  <si>
    <t>Embalut power station</t>
  </si>
  <si>
    <t>PT Cahaya Fajar Kaltim [100%]</t>
  </si>
  <si>
    <t>E100000121004 [100%]</t>
  </si>
  <si>
    <t>unknown [82.9%]; PT Ketenagalistrikan Kalimantan Timur [17.1%]</t>
  </si>
  <si>
    <t>E100000132388 [82.9%]; E100002017179 [17.1%]</t>
  </si>
  <si>
    <t>Embalut</t>
  </si>
  <si>
    <t>Tenggarong Seberang</t>
  </si>
  <si>
    <t>Kutai Kartanegara</t>
  </si>
  <si>
    <t>L100000104975</t>
  </si>
  <si>
    <t>FAJAR power station</t>
  </si>
  <si>
    <t>PT Fajar Surya Wisesa Tbk [100%]</t>
  </si>
  <si>
    <t>E100000121011 [100%]</t>
  </si>
  <si>
    <t>PT Fajar Surya Wisesa Tbk [100.0%]</t>
  </si>
  <si>
    <t>E100000121011 [100.0%]</t>
  </si>
  <si>
    <t>pulp &amp; paper</t>
  </si>
  <si>
    <t>L100001047944</t>
  </si>
  <si>
    <t>Gallant Venture power station</t>
  </si>
  <si>
    <t>Gallant Venture Ltd [100%]</t>
  </si>
  <si>
    <t>E100001011137 [100%]</t>
  </si>
  <si>
    <t>E100001011137 [100.0%]</t>
  </si>
  <si>
    <t>Setokok</t>
  </si>
  <si>
    <t>Batam</t>
  </si>
  <si>
    <t>L100000102723</t>
  </si>
  <si>
    <t>Gresik AKR power station</t>
  </si>
  <si>
    <t>PT Energi Manyar Sejahtera [100%]</t>
  </si>
  <si>
    <t>E100000121010 [100%]</t>
  </si>
  <si>
    <t>E100000120015</t>
  </si>
  <si>
    <t>Gresik</t>
  </si>
  <si>
    <t>G100000115072</t>
  </si>
  <si>
    <t>L100000104833</t>
  </si>
  <si>
    <t>https://www.gem.wiki/Haltim_power_station</t>
  </si>
  <si>
    <t>Haltim power station</t>
  </si>
  <si>
    <t>L100001047529</t>
  </si>
  <si>
    <t>Hongshi Silikon power station</t>
  </si>
  <si>
    <t>Hongshi Silikon --</t>
  </si>
  <si>
    <t>Hongshi Holding Group Co Ltd [100%]</t>
  </si>
  <si>
    <t>E100002006816 [100%]</t>
  </si>
  <si>
    <t>E100002006816 [100.0%]</t>
  </si>
  <si>
    <t>G100000114189</t>
  </si>
  <si>
    <t>L100000104576</t>
  </si>
  <si>
    <t>https://www.gem.wiki/I_Skip_power_station</t>
  </si>
  <si>
    <t>I Skip power station</t>
  </si>
  <si>
    <t>I Skip --</t>
  </si>
  <si>
    <t>PT Cahaya Sakti [100%]</t>
  </si>
  <si>
    <t>E100000121005 [100%]</t>
  </si>
  <si>
    <t>E100000120957</t>
  </si>
  <si>
    <t>L100000104834</t>
  </si>
  <si>
    <t>https://www.gem.wiki/Indah_Kiat_Serang_power_station</t>
  </si>
  <si>
    <t>Indah Kiat Serang power station</t>
  </si>
  <si>
    <t>Indah Kiat Serang Unit 1</t>
  </si>
  <si>
    <t>DSS Serang power station [former]</t>
  </si>
  <si>
    <t>PT Indah Kiat Pulp &amp; Paper Tbk [100%]</t>
  </si>
  <si>
    <t>E100000121022 [100%]</t>
  </si>
  <si>
    <t>E100000121022 [100.0%]</t>
  </si>
  <si>
    <t>Indah Kiat Serang Unit 2</t>
  </si>
  <si>
    <t>Indah Kiat Serang Unit 3</t>
  </si>
  <si>
    <t>Indah Kiat Serang Unit 4</t>
  </si>
  <si>
    <t>L100000102833</t>
  </si>
  <si>
    <t>Indarung Cement power station</t>
  </si>
  <si>
    <t>Indarung Cement --</t>
  </si>
  <si>
    <t>PT Semen Padang [100%]</t>
  </si>
  <si>
    <t>E100000121260 [100%]</t>
  </si>
  <si>
    <t>PT Semen Indonesia (Persero) Tbk [100.0%]</t>
  </si>
  <si>
    <t>E100000121067 [100.0%]</t>
  </si>
  <si>
    <t>Indarung</t>
  </si>
  <si>
    <t>Lubuk Kilangan</t>
  </si>
  <si>
    <t>Padang</t>
  </si>
  <si>
    <t>L100000104584</t>
  </si>
  <si>
    <t>Indo Bharat Rayon power station</t>
  </si>
  <si>
    <t>Indo Bharat Rayon --</t>
  </si>
  <si>
    <t>PT Indo Bharat Rayon [100%]</t>
  </si>
  <si>
    <t>E100000121024 [100%]</t>
  </si>
  <si>
    <t>Aditya Birla Management Corporation Pvt Ltd</t>
  </si>
  <si>
    <t>E100000120031</t>
  </si>
  <si>
    <t>Cilangkap</t>
  </si>
  <si>
    <t>Babacankicao</t>
  </si>
  <si>
    <t>Purwakarta</t>
  </si>
  <si>
    <t>L100000102815</t>
  </si>
  <si>
    <t>https://www.gem.wiki/Indramayu_power_station</t>
  </si>
  <si>
    <t>Indramayu power station</t>
  </si>
  <si>
    <t>英德拉玛玉电站</t>
  </si>
  <si>
    <t>Sumur Adem</t>
  </si>
  <si>
    <t>Sukra</t>
  </si>
  <si>
    <t>Indramayu</t>
  </si>
  <si>
    <t>G100000104856</t>
  </si>
  <si>
    <t>L100000102712</t>
  </si>
  <si>
    <t>Jababeka KIP power station</t>
  </si>
  <si>
    <t>Jababeka KIP --</t>
  </si>
  <si>
    <t>PT Kawasan Industri Kendal [100%]</t>
  </si>
  <si>
    <t>E100000121034 [100%]</t>
  </si>
  <si>
    <t>PT Kawasan Industri Jababeka Tbk [51.0%]; Sembcorp Industries Ltd [49.0%]</t>
  </si>
  <si>
    <t>E100000120663 [51.0%]; E100000000909 [49.0%]</t>
  </si>
  <si>
    <t>Kendal</t>
  </si>
  <si>
    <t>G100000104936</t>
  </si>
  <si>
    <t>L100000102816</t>
  </si>
  <si>
    <t>https://www.gem.wiki/Jabar_Utara_power_station</t>
  </si>
  <si>
    <t>Jabar Utara power station</t>
  </si>
  <si>
    <t>G100000104937</t>
  </si>
  <si>
    <t>L100000102743</t>
  </si>
  <si>
    <t>Jambi Tebo power station</t>
  </si>
  <si>
    <t>Korea South-East Power Co Ltd [100%]</t>
  </si>
  <si>
    <t>E100000002110 [100%]</t>
  </si>
  <si>
    <t>E100000000947 [100.0%]</t>
  </si>
  <si>
    <t>Tebo</t>
  </si>
  <si>
    <t>L100000102744</t>
  </si>
  <si>
    <t>https://www.gem.wiki/Jambi-1_power_station</t>
  </si>
  <si>
    <t>Jambi-1 power station</t>
  </si>
  <si>
    <t>Rangkiling Simpang</t>
  </si>
  <si>
    <t>Mandiangin</t>
  </si>
  <si>
    <t>Sarolangun</t>
  </si>
  <si>
    <t>L100000104843</t>
  </si>
  <si>
    <t>https://www.gem.wiki/Jambi-2_power_station</t>
  </si>
  <si>
    <t>Jambi-2 power station</t>
  </si>
  <si>
    <t>华电占碑2号电厂</t>
  </si>
  <si>
    <t>PT Pembangkitan Perkasa Daya [100%]</t>
  </si>
  <si>
    <t>E100000121055 [100%]</t>
  </si>
  <si>
    <t>China Huadian Corp Ltd [80.0%]; Nusantara Energy Ltd [15.0%]; PT Pembangunan Perumahan (Persero) Tbk [5.0%]</t>
  </si>
  <si>
    <t>E100000000170 [80.0%]; E100000120942 [15.0%]; E100000121057 [5.0%]</t>
  </si>
  <si>
    <t>Bungku</t>
  </si>
  <si>
    <t>Bajubang</t>
  </si>
  <si>
    <t>Batang Hari</t>
  </si>
  <si>
    <t>G100000104976</t>
  </si>
  <si>
    <t>L100000102747</t>
  </si>
  <si>
    <t>https://www.gem.wiki/Jawa-11_power_station</t>
  </si>
  <si>
    <t>Jawa-11 power station</t>
  </si>
  <si>
    <t>Jawa-11 --</t>
  </si>
  <si>
    <t>to be determined [100%]</t>
  </si>
  <si>
    <t>E100000121374 [100%]</t>
  </si>
  <si>
    <t>E100000121374 [100.0%]</t>
  </si>
  <si>
    <t>G100000104977</t>
  </si>
  <si>
    <t>L100000102748</t>
  </si>
  <si>
    <t>https://www.gem.wiki/Jawa-12_power_station</t>
  </si>
  <si>
    <t>Jawa-12 power station</t>
  </si>
  <si>
    <t>G100000104978</t>
  </si>
  <si>
    <t>G100000104979</t>
  </si>
  <si>
    <t>L100000102749</t>
  </si>
  <si>
    <t>https://www.gem.wiki/Jawa-13_power_station</t>
  </si>
  <si>
    <t>Jawa-13 power station</t>
  </si>
  <si>
    <t>Jawa-13 --</t>
  </si>
  <si>
    <t>G100000104982</t>
  </si>
  <si>
    <t>L100000102817</t>
  </si>
  <si>
    <t>https://www.gem.wiki/Jawa-5_power_station</t>
  </si>
  <si>
    <t>Jawa-5 power station</t>
  </si>
  <si>
    <t>爪哇5号电站</t>
  </si>
  <si>
    <t>Muara Gembong</t>
  </si>
  <si>
    <t>G100000104983</t>
  </si>
  <si>
    <t>G100000104984</t>
  </si>
  <si>
    <t>L100000102818</t>
  </si>
  <si>
    <t>https://www.gem.wiki/Jawa-6_power_station</t>
  </si>
  <si>
    <t>Jawa-6 power station</t>
  </si>
  <si>
    <t>爪哇6号电站</t>
  </si>
  <si>
    <t>G100000104985</t>
  </si>
  <si>
    <t>L100000102703</t>
  </si>
  <si>
    <t>https://www.gem.wiki/Jawa-7_power_station</t>
  </si>
  <si>
    <t>Jawa-7 power station</t>
  </si>
  <si>
    <t>神华国华爪哇7号电站</t>
  </si>
  <si>
    <t>PT Shenhua Guohua Pembangkitan Jawa Bali [100%]</t>
  </si>
  <si>
    <t>E100000121277 [100%]</t>
  </si>
  <si>
    <t>E100000000175 [70.0%]; E100000000537 [30.0%]</t>
  </si>
  <si>
    <t>Desa Terate</t>
  </si>
  <si>
    <t>Kramatwatu</t>
  </si>
  <si>
    <t>G100000105005</t>
  </si>
  <si>
    <t>L100000102774</t>
  </si>
  <si>
    <t>https://www.gem.wiki/Jayapura-2_power_station</t>
  </si>
  <si>
    <t>Jayapura-2 power station</t>
  </si>
  <si>
    <t>Skow Yambe</t>
  </si>
  <si>
    <t>Muara Tami</t>
  </si>
  <si>
    <t>Kota Jayapura</t>
  </si>
  <si>
    <t>G100000105006</t>
  </si>
  <si>
    <t>G100000114193</t>
  </si>
  <si>
    <t>L100000104578</t>
  </si>
  <si>
    <t>https://www.gem.wiki/Jayapura-3_power_station</t>
  </si>
  <si>
    <t>Jayapura-3 power station</t>
  </si>
  <si>
    <t>Jayapura-3 Unit 1</t>
  </si>
  <si>
    <t>L100000104615</t>
  </si>
  <si>
    <t>Jinchuan Group WP&amp;RKA power station</t>
  </si>
  <si>
    <t>Jinchuan Group WP&amp;RKA Unit 1</t>
  </si>
  <si>
    <t>金川集团印尼WP&amp;RKA奥比岛自备电厂</t>
  </si>
  <si>
    <t>WP&amp;RKA Company [100%]</t>
  </si>
  <si>
    <t>E100000121534 [100%]</t>
  </si>
  <si>
    <t>Gansu Provincial State-owned Assets Investment Group Co Ltd [48.0%]; unknown [26.9%]; China Development Bank Corp [13.5%]; Jinchuan Group Co Ltd [11.6%]</t>
  </si>
  <si>
    <t>E100000000189 [48.0%]; E100000132388 [26.9%]; E100001001051 [13.5%]; E100000124293 [11.6%]</t>
  </si>
  <si>
    <t>G100000105407</t>
  </si>
  <si>
    <t>L100000102777</t>
  </si>
  <si>
    <t>https://www.gem.wiki/Kabil_PKB_power_station</t>
  </si>
  <si>
    <t>Kabil PKB power station</t>
  </si>
  <si>
    <t>PT Pembangunan Kota Batam [100%]</t>
  </si>
  <si>
    <t>E100000121056 [100%]</t>
  </si>
  <si>
    <t>E100000121056 [100.0%]</t>
  </si>
  <si>
    <t>Kabil - Pulau Batam</t>
  </si>
  <si>
    <t>G100000105408</t>
  </si>
  <si>
    <t>L100000102823</t>
  </si>
  <si>
    <t>https://www.gem.wiki/Kalbar-1_power_station</t>
  </si>
  <si>
    <t>Kalbar-1 power station</t>
  </si>
  <si>
    <t>协鑫印尼卡巴电站</t>
  </si>
  <si>
    <t>Golden Concord Holdings Ltd; PT PLN Indonesia Power</t>
  </si>
  <si>
    <t>E100000120508; E100000003758</t>
  </si>
  <si>
    <t>PT PLN (Persero); The Trustee for Zhu Family Trust</t>
  </si>
  <si>
    <t>E100000000537; E100002003379</t>
  </si>
  <si>
    <t>G100000105467</t>
  </si>
  <si>
    <t>L100000102824</t>
  </si>
  <si>
    <t>https://www.gem.wiki/Kalbar-2_power_station</t>
  </si>
  <si>
    <t>Kalbar-2 power station</t>
  </si>
  <si>
    <t>Phase II</t>
  </si>
  <si>
    <t>G100000105466</t>
  </si>
  <si>
    <t>Bintang Mas</t>
  </si>
  <si>
    <t>Kubu Raya</t>
  </si>
  <si>
    <t>G100000113442</t>
  </si>
  <si>
    <t>G100000105468</t>
  </si>
  <si>
    <t>L100000102825</t>
  </si>
  <si>
    <t>https://www.gem.wiki/Kalbar-3_power_station</t>
  </si>
  <si>
    <t>Kalbar-3 power station</t>
  </si>
  <si>
    <t>G100000105469</t>
  </si>
  <si>
    <t>G100000105470</t>
  </si>
  <si>
    <t>L100000102751</t>
  </si>
  <si>
    <t>https://www.gem.wiki/Kalbar-4_power_station</t>
  </si>
  <si>
    <t>Kalbar-4 power station</t>
  </si>
  <si>
    <t>Kalbar-4 --</t>
  </si>
  <si>
    <t>L100000102784</t>
  </si>
  <si>
    <t>Kalimantan Cement Works power station</t>
  </si>
  <si>
    <t>PT Indocement Tunggal Prakarsa Tbk [100%]</t>
  </si>
  <si>
    <t>E100000003757 [100%]</t>
  </si>
  <si>
    <t>PT Indocement Tunggal Prakarsa Tbk [100.0%]</t>
  </si>
  <si>
    <t>E100000003757 [100.0%]</t>
  </si>
  <si>
    <t>Selatan</t>
  </si>
  <si>
    <t>L100000102715</t>
  </si>
  <si>
    <t>https://www.gem.wiki/Kalselteng-1_power_station</t>
  </si>
  <si>
    <t>Kalselteng-1 power station</t>
  </si>
  <si>
    <t>PLTU Kalteng-1, Kalimantan Tengah, 金光集团卡尔滕电站</t>
  </si>
  <si>
    <t>PT Datang DSSP Power Indonesia [100%]</t>
  </si>
  <si>
    <t>E100002016378 [100%]</t>
  </si>
  <si>
    <t>China Datang Overseas Investment Co Ltd [75.0%]; PT Dian Swastatika Sentosa Tbk [25.0%]</t>
  </si>
  <si>
    <t>E100001001085 [75.0%]; E100001010084 [25.0%]</t>
  </si>
  <si>
    <t>Desa Tumbang Kajuei</t>
  </si>
  <si>
    <t>Gunung Mas Regency</t>
  </si>
  <si>
    <t>L100000102716</t>
  </si>
  <si>
    <t>https://www.gem.wiki/Kalselteng-3_power_station</t>
  </si>
  <si>
    <t>Kalselteng-3 power station</t>
  </si>
  <si>
    <t>PT PLN Nusantara Renewables [100%]</t>
  </si>
  <si>
    <t>E100001001091 [100%]</t>
  </si>
  <si>
    <t>South Arut</t>
  </si>
  <si>
    <t>West Kotawaringin</t>
  </si>
  <si>
    <t>L100000104574</t>
  </si>
  <si>
    <t>https://www.gem.wiki/Kalselteng-4_Hybrid_power_station</t>
  </si>
  <si>
    <t>Kalselteng-4 Hybrid power station</t>
  </si>
  <si>
    <t>Kalselteng-4 Hybrid Unit 1</t>
  </si>
  <si>
    <t>PT Barito Pacific Tbk [100%]</t>
  </si>
  <si>
    <t>E100001000794 [100%]</t>
  </si>
  <si>
    <t>PT Barito Pacific Tbk [100.0%]</t>
  </si>
  <si>
    <t>E100001000794 [100.0%]</t>
  </si>
  <si>
    <t>Singkawang</t>
  </si>
  <si>
    <t>Kalselteng-4 Hybrid Unit 2</t>
  </si>
  <si>
    <t>G100000113819</t>
  </si>
  <si>
    <t>L100000104403</t>
  </si>
  <si>
    <t>https://www.gem.wiki/Kalselteng-5_power_station</t>
  </si>
  <si>
    <t>Kalselteng-5 power station</t>
  </si>
  <si>
    <t>G100000113820</t>
  </si>
  <si>
    <t>L100000102717</t>
  </si>
  <si>
    <t>https://www.gem.wiki/Kalteng-1_Pulang_Pisau_power_station</t>
  </si>
  <si>
    <t>Kalteng-1 Pulang Pisau power station</t>
  </si>
  <si>
    <t>Kalteng-1 Pulang Pisau Unit 1</t>
  </si>
  <si>
    <t>Buntoi</t>
  </si>
  <si>
    <t>Kahayan Hilir</t>
  </si>
  <si>
    <t>Pulang Pisau</t>
  </si>
  <si>
    <t>Kalteng-1 Pulang Pisau Unit 2</t>
  </si>
  <si>
    <t>L100000102736</t>
  </si>
  <si>
    <t>https://www.gem.wiki/Kaltim_FTP2_power_station</t>
  </si>
  <si>
    <t>Kaltim FTP2 power station</t>
  </si>
  <si>
    <t>Kaltim FTP2 Unit 1</t>
  </si>
  <si>
    <t>印尼卡帝姆2期电站</t>
  </si>
  <si>
    <t>East Kutai</t>
  </si>
  <si>
    <t>Kaltim FTP2 Unit 2</t>
  </si>
  <si>
    <t>Teluk Kadere</t>
  </si>
  <si>
    <t>Bontang Listari</t>
  </si>
  <si>
    <t>L100000102737</t>
  </si>
  <si>
    <t>https://www.gem.wiki/Kaltim_Teluk_Balikpapan_power_station</t>
  </si>
  <si>
    <t>Kaltim Teluk Balikpapan power station</t>
  </si>
  <si>
    <t>Kaltim Teluk Balikpapan Unit 1</t>
  </si>
  <si>
    <t>东加巴厘巴板电站</t>
  </si>
  <si>
    <t>Kariangau</t>
  </si>
  <si>
    <t>North Balikpapan</t>
  </si>
  <si>
    <t>Balikpapan City</t>
  </si>
  <si>
    <t>Kaltim Teluk Balikpapan Unit 2</t>
  </si>
  <si>
    <t>G100000113833</t>
  </si>
  <si>
    <t>G100000105494</t>
  </si>
  <si>
    <t>L100000102718</t>
  </si>
  <si>
    <t>https://www.gem.wiki/Kaltim-3_power_station</t>
  </si>
  <si>
    <t>Kaltim-3 power station</t>
  </si>
  <si>
    <t>G100000105495</t>
  </si>
  <si>
    <t>L100000102719</t>
  </si>
  <si>
    <t>https://www.gem.wiki/Kaltim-4_power_station</t>
  </si>
  <si>
    <t>Kaltim-4 power station</t>
  </si>
  <si>
    <t>PLTU Kaltim Teluk</t>
  </si>
  <si>
    <t>PT Indonesia Energi Dinamika [100%]</t>
  </si>
  <si>
    <t>E100000121025 [100%]</t>
  </si>
  <si>
    <t>E100000121025 [100.0%]</t>
  </si>
  <si>
    <t>Berau</t>
  </si>
  <si>
    <t>G100000105498</t>
  </si>
  <si>
    <t>L100000102720</t>
  </si>
  <si>
    <t>https://www.gem.wiki/Kaltim-5_power_station</t>
  </si>
  <si>
    <t>Kaltim-5 power station</t>
  </si>
  <si>
    <t>G100000105499</t>
  </si>
  <si>
    <t>G100000105500</t>
  </si>
  <si>
    <t>L100000102752</t>
  </si>
  <si>
    <t>https://www.gem.wiki/Kaltim-6_power_station</t>
  </si>
  <si>
    <t>Kaltim-6 power station</t>
  </si>
  <si>
    <t>Kaltim-6 --</t>
  </si>
  <si>
    <t>G100000113214</t>
  </si>
  <si>
    <t>L100000102753</t>
  </si>
  <si>
    <t>https://www.gem.wiki/Kaltimra_power_station</t>
  </si>
  <si>
    <t>Kaltimra power station</t>
  </si>
  <si>
    <t>G100000113215</t>
  </si>
  <si>
    <t>G100000105583</t>
  </si>
  <si>
    <t>L100000102692</t>
  </si>
  <si>
    <t>https://www.gem.wiki/Karang_Asem_power_station</t>
  </si>
  <si>
    <t>Karang Asem power station</t>
  </si>
  <si>
    <t>Kubu district</t>
  </si>
  <si>
    <t>Karangasem regency</t>
  </si>
  <si>
    <t>G100000105584</t>
  </si>
  <si>
    <t>L100000102798</t>
  </si>
  <si>
    <t>https://www.gem.wiki/Keban_Agung_power_station</t>
  </si>
  <si>
    <t>Keban Agung power station</t>
  </si>
  <si>
    <t>南苏拉哈电站</t>
  </si>
  <si>
    <t>PT Priamanaya Energi [100%]</t>
  </si>
  <si>
    <t>E100000121061 [100%]</t>
  </si>
  <si>
    <t>PT Priamanaya Djan International</t>
  </si>
  <si>
    <t>E100000121139</t>
  </si>
  <si>
    <t>West Merapi</t>
  </si>
  <si>
    <t>L100000102810</t>
  </si>
  <si>
    <t>https://www.gem.wiki/Kendari-3_power_station</t>
  </si>
  <si>
    <t>Kendari-3 power station</t>
  </si>
  <si>
    <t>PT DSSP Power Kendari [100%]</t>
  </si>
  <si>
    <t>E100002016379 [100%]</t>
  </si>
  <si>
    <t>Tanjung Tiram</t>
  </si>
  <si>
    <t>South Konawe</t>
  </si>
  <si>
    <t>L100001080962</t>
  </si>
  <si>
    <t>Ketapang Bangun Sarana power station</t>
  </si>
  <si>
    <t>Jinjiang Park power station</t>
  </si>
  <si>
    <t>Hangzhou Jinjiang Group Co Ltd [100%]</t>
  </si>
  <si>
    <t>E100000121878 [100%]</t>
  </si>
  <si>
    <t>E100000123261 [46.6%]; E100000124002 [27.0%]; E100000124003 [26.3%]</t>
  </si>
  <si>
    <t>Jidabang</t>
  </si>
  <si>
    <t>Ketapang</t>
  </si>
  <si>
    <t>L100000102826</t>
  </si>
  <si>
    <t>Ketapang Smelter power station</t>
  </si>
  <si>
    <t>Ketapang Smelter Phase I Unit 3</t>
  </si>
  <si>
    <t>魏桥集团印尼宏发韦立氧化铝公司印尼热电厂</t>
  </si>
  <si>
    <t>PT Well Harvest Winning Alumina Refinery [100%]</t>
  </si>
  <si>
    <t>E100000121085 [100%]</t>
  </si>
  <si>
    <t>China Hongqiao Group Ltd; Harita Group</t>
  </si>
  <si>
    <t>E100000120243; E100000120543</t>
  </si>
  <si>
    <t>Kendawangan</t>
  </si>
  <si>
    <t>Ketapang Smelter Phase II Unit 3</t>
  </si>
  <si>
    <t>L100000104784</t>
  </si>
  <si>
    <t>KIPI Bika Global power station</t>
  </si>
  <si>
    <t>KIPI Bika Global --</t>
  </si>
  <si>
    <t>PT Binakarya Jaya Abadi Tbk [100%]</t>
  </si>
  <si>
    <t>E100001011947 [100%]</t>
  </si>
  <si>
    <t>PT Binakarya Jaya Abadi Tbk [100.0%]</t>
  </si>
  <si>
    <t>E100001011947 [100.0%]</t>
  </si>
  <si>
    <t>Tanah Kuning-Mangkupadi International Port Industrial Zone (KIPI)</t>
  </si>
  <si>
    <t>L100000104763</t>
  </si>
  <si>
    <t>KIPI power station</t>
  </si>
  <si>
    <t>natural person(s) [100%]</t>
  </si>
  <si>
    <t>E100000123261 [100%]</t>
  </si>
  <si>
    <t>natural person(s) [100.0%]</t>
  </si>
  <si>
    <t>E100000123261 [100.0%]</t>
  </si>
  <si>
    <t>G100000113838</t>
  </si>
  <si>
    <t>L100000104399</t>
  </si>
  <si>
    <t>https://www.gem.wiki/Komering_Agung_Power_Station</t>
  </si>
  <si>
    <t>Komering Agung Power Station</t>
  </si>
  <si>
    <t>Phase III</t>
  </si>
  <si>
    <t>PT Sepoetih Daya Prima [100%]</t>
  </si>
  <si>
    <t>E100000121068 [100%]</t>
  </si>
  <si>
    <t>PT Pembangunan Perumahan (Persero) Tbk</t>
  </si>
  <si>
    <t>E100000121057</t>
  </si>
  <si>
    <t>Lampung Tengah</t>
  </si>
  <si>
    <t>G100000113839</t>
  </si>
  <si>
    <t>Phase IV</t>
  </si>
  <si>
    <t>L100000102764</t>
  </si>
  <si>
    <t>Kuala Tanjung Inalum captive power station</t>
  </si>
  <si>
    <t>Kuala Tanjung Inalum captive Unit 1</t>
  </si>
  <si>
    <t>PT Bukit Asam Tbk [100%]</t>
  </si>
  <si>
    <t>E100001000746 [100%]</t>
  </si>
  <si>
    <t>E100001000746 [100.0%]</t>
  </si>
  <si>
    <t>South Sumatra or Riau</t>
  </si>
  <si>
    <t>Sei Suka</t>
  </si>
  <si>
    <t>Batubara</t>
  </si>
  <si>
    <t>Kuala Tanjung Inalum captive Unit 2</t>
  </si>
  <si>
    <t>PT Bukit Asam Tbk; PT Indonesia Asahan Aluminium</t>
  </si>
  <si>
    <t>E100001000746; E100001000828</t>
  </si>
  <si>
    <t>Kuala Tanjung</t>
  </si>
  <si>
    <t>G100000105996</t>
  </si>
  <si>
    <t>L100000102765</t>
  </si>
  <si>
    <t>https://www.gem.wiki/Kuala_Tanjung-1_power_station</t>
  </si>
  <si>
    <t>Kuala Tanjung-1 power station</t>
  </si>
  <si>
    <t>Kuala Tanjung (Kuala Cape)</t>
  </si>
  <si>
    <t>G100000105997</t>
  </si>
  <si>
    <t>G100000105998</t>
  </si>
  <si>
    <t>L100000102766</t>
  </si>
  <si>
    <t>https://www.gem.wiki/Kuala_Tanjung-2_power_station</t>
  </si>
  <si>
    <t>Kuala Tanjung-2 power station</t>
  </si>
  <si>
    <t>Kuala Tanjung-2 --</t>
  </si>
  <si>
    <t>L100000104570</t>
  </si>
  <si>
    <t>Kulon Progo power station</t>
  </si>
  <si>
    <t>Kulon Progo --</t>
  </si>
  <si>
    <t>PT Jogja Magasa Iron [100%]</t>
  </si>
  <si>
    <t>E100000121033 [100%]</t>
  </si>
  <si>
    <t>E100000120613</t>
  </si>
  <si>
    <t>Yogyakarta</t>
  </si>
  <si>
    <t>L100000102767</t>
  </si>
  <si>
    <t>https://www.gem.wiki/Labuhan_Angin_power_station</t>
  </si>
  <si>
    <t>Labuhan Angin power station</t>
  </si>
  <si>
    <t>Labuhan Angin</t>
  </si>
  <si>
    <t>Tapian Nauli</t>
  </si>
  <si>
    <t>Tapanuli Tengah</t>
  </si>
  <si>
    <t>G100000106086</t>
  </si>
  <si>
    <t>Central Tapanuli (Tapanuli Tengah)</t>
  </si>
  <si>
    <t>G100000106134</t>
  </si>
  <si>
    <t>L100000102768</t>
  </si>
  <si>
    <t>https://www.gem.wiki/Lamhotma_power_station</t>
  </si>
  <si>
    <t>Lamhotma power station</t>
  </si>
  <si>
    <t>PT Dalle Energy Batam [100%]</t>
  </si>
  <si>
    <t>E100000120312 [100%]</t>
  </si>
  <si>
    <t>unknown [52.0%]; PT Medco Energi Internasional Tbk; PT Medco Power Internasional</t>
  </si>
  <si>
    <t>E100000132388 [52.0%]; E100000000533; E100002008263</t>
  </si>
  <si>
    <t>G100000106135</t>
  </si>
  <si>
    <t>L100000102754</t>
  </si>
  <si>
    <t>https://www.gem.wiki/Lampung_Sebalang_power_station</t>
  </si>
  <si>
    <t>Lampung Sebalang power station</t>
  </si>
  <si>
    <t>Lampung Sebalang Unit 1</t>
  </si>
  <si>
    <t>榜楠发电项目 (Unit 1, Unit 2)</t>
  </si>
  <si>
    <t>bituminous</t>
  </si>
  <si>
    <t>Sebalang</t>
  </si>
  <si>
    <t>Katibung</t>
  </si>
  <si>
    <t>South Lampung</t>
  </si>
  <si>
    <t>Lampung Sebalang Unit 2</t>
  </si>
  <si>
    <t>G100000114183</t>
  </si>
  <si>
    <t>G100000106384</t>
  </si>
  <si>
    <t>L100000102829</t>
  </si>
  <si>
    <t>https://www.gem.wiki/Lombok_2_power_station</t>
  </si>
  <si>
    <t>Lombok 2 power station</t>
  </si>
  <si>
    <t>East Lombok</t>
  </si>
  <si>
    <t>G100000106385</t>
  </si>
  <si>
    <t>G100000106386</t>
  </si>
  <si>
    <t>L100000102830</t>
  </si>
  <si>
    <t>https://www.gem.wiki/Lombok_3_power_station</t>
  </si>
  <si>
    <t>Lombok 3 power station</t>
  </si>
  <si>
    <t>North Lombok</t>
  </si>
  <si>
    <t>G100000106387</t>
  </si>
  <si>
    <t>G100000114194</t>
  </si>
  <si>
    <t>L100000104579</t>
  </si>
  <si>
    <t>https://www.gem.wiki/Lombok_4_power_station</t>
  </si>
  <si>
    <t>Lombok 4 power station</t>
  </si>
  <si>
    <t>G100000114195</t>
  </si>
  <si>
    <t>L100000102831</t>
  </si>
  <si>
    <t>https://www.gem.wiki/Lombok_FTP2_power_station</t>
  </si>
  <si>
    <t>Lombok FTP2 power station</t>
  </si>
  <si>
    <t>Lombok FTP2 Unit 1</t>
  </si>
  <si>
    <t>PLTU Sambelia</t>
  </si>
  <si>
    <t>Sambelia</t>
  </si>
  <si>
    <t>Lombok FTP2 Unit 2</t>
  </si>
  <si>
    <t>G100000106545</t>
  </si>
  <si>
    <t>L100000102724</t>
  </si>
  <si>
    <t>https://www.gem.wiki/Madura_PTBA_power_station</t>
  </si>
  <si>
    <t>Madura PTBA power station</t>
  </si>
  <si>
    <t>Pulau Madura</t>
  </si>
  <si>
    <t>G100000106546</t>
  </si>
  <si>
    <t>L100000104400</t>
  </si>
  <si>
    <t>https://www.gem.wiki/Medan_Steel_Mill_power_station</t>
  </si>
  <si>
    <t>Medan Steel Mill power station</t>
  </si>
  <si>
    <t>Medan Steel Mill Unit 1</t>
  </si>
  <si>
    <t>PT Gahapi Nisco Steel [100%]</t>
  </si>
  <si>
    <t>E100000121013 [100%]</t>
  </si>
  <si>
    <t>E100001000920; E100000121019</t>
  </si>
  <si>
    <t>Medan</t>
  </si>
  <si>
    <t>iron &amp; steel</t>
  </si>
  <si>
    <t>Medan Steel Mill Unit 2</t>
  </si>
  <si>
    <t>L100001083608</t>
  </si>
  <si>
    <t>Mempawah SGAR power station</t>
  </si>
  <si>
    <t>Mempawah</t>
  </si>
  <si>
    <t>L100000102704</t>
  </si>
  <si>
    <t>Merak power station</t>
  </si>
  <si>
    <t>PT Merak Energi Indonesia [100%]</t>
  </si>
  <si>
    <t>E100000121040 [100%]</t>
  </si>
  <si>
    <t>PT Merak Energi Indonesia [100.0%]</t>
  </si>
  <si>
    <t>E100000121040 [100.0%]</t>
  </si>
  <si>
    <t>L100000102755</t>
  </si>
  <si>
    <t>Mesuji power station</t>
  </si>
  <si>
    <t>神华印尼楠榜电厂</t>
  </si>
  <si>
    <t>China Shenhua Energy Co Ltd [100%]</t>
  </si>
  <si>
    <t>E100000000175 [100%]</t>
  </si>
  <si>
    <t>China Shenhua Energy Co Ltd [100.0%]</t>
  </si>
  <si>
    <t>E100000000175 [100.0%]</t>
  </si>
  <si>
    <t>Mesuji regency</t>
  </si>
  <si>
    <t>G100000107095</t>
  </si>
  <si>
    <t>L100000102799</t>
  </si>
  <si>
    <t>https://www.gem.wiki/Mulut_Tambang_power_station</t>
  </si>
  <si>
    <t>Mulut Tambang power station</t>
  </si>
  <si>
    <t>Rawas Ilir</t>
  </si>
  <si>
    <t>Musi Rawas</t>
  </si>
  <si>
    <t>G100000107096</t>
  </si>
  <si>
    <t>L100000102690</t>
  </si>
  <si>
    <t>https://www.gem.wiki/Nagan_Raya_power_station</t>
  </si>
  <si>
    <t>Nagan Raya power station</t>
  </si>
  <si>
    <t>大唐米拉务电站, 印尼国电亚齐电站 (Unit 1, Unit 2), 大唐米拉务电站 (Unit 3, Unit 4), 印尼国电亚齐电站</t>
  </si>
  <si>
    <t>Nagan Raya</t>
  </si>
  <si>
    <t>Unnamed special purpose vehicle [100%]</t>
  </si>
  <si>
    <t>E100000121494 [100%]</t>
  </si>
  <si>
    <t>E100000121494 [100.0%]</t>
  </si>
  <si>
    <t>PT Meulaboh Power Generation [100%]</t>
  </si>
  <si>
    <t>E100000121043 [100%]</t>
  </si>
  <si>
    <t>China Datang Overseas Investment Co Ltd [62.0%]; PT Pembangunan Perumahan (Persero) Tbk [33.7%]; small shareholder(s) [4.0%]</t>
  </si>
  <si>
    <t>E100001001085 [62.0%]; E100000121057 [33.7%]; E100001015587 [4.0%]</t>
  </si>
  <si>
    <t>L100000102738</t>
  </si>
  <si>
    <t>NALCO East Kutai power station</t>
  </si>
  <si>
    <t>PT Nalco Indonesia; MEC Coal Pte Ltd</t>
  </si>
  <si>
    <t>E100000120792; E100001000446</t>
  </si>
  <si>
    <t>Ecolab Inc; Municipality of Ras al-Khaimah; Trimex International FZE</t>
  </si>
  <si>
    <t>E100001000448; E100001000911; E100002010760</t>
  </si>
  <si>
    <t>Muara Wahau</t>
  </si>
  <si>
    <t>Nanshan Industrial Park Phase I Unit 1</t>
  </si>
  <si>
    <t>Nanshan Industrial Park Phase I Unit 2</t>
  </si>
  <si>
    <t>Nanshan Industrial Park Phase I Unit 3</t>
  </si>
  <si>
    <t>Nanshan Industrial Park Phase I Unit 4</t>
  </si>
  <si>
    <t>Phase I Unit 5</t>
  </si>
  <si>
    <t>Nanshan Industrial Park Phase I Unit 5</t>
  </si>
  <si>
    <t>Phase I Unit 6</t>
  </si>
  <si>
    <t>Nanshan Industrial Park Phase I Unit 6</t>
  </si>
  <si>
    <t>Nanshan Industrial Park Phase II Unit 3</t>
  </si>
  <si>
    <t>Nanshan Industrial Park Phase II Unit 4</t>
  </si>
  <si>
    <t>Phase II Unit 5</t>
  </si>
  <si>
    <t>Nanshan Industrial Park Phase II Unit 5</t>
  </si>
  <si>
    <t>Phase II Unit 6</t>
  </si>
  <si>
    <t>Nanshan Industrial Park Phase II Unit 6</t>
  </si>
  <si>
    <t>Phase II Unit 7</t>
  </si>
  <si>
    <t>Phase III Unit 1</t>
  </si>
  <si>
    <t>Nanshan Industrial Park Phase III Unit 1</t>
  </si>
  <si>
    <t>Phase III Unit 2</t>
  </si>
  <si>
    <t>Nanshan Industrial Park Phase III Unit 2</t>
  </si>
  <si>
    <t>Nanshan Industrial Park Phase III Unit 3</t>
  </si>
  <si>
    <t>Nanshan Industrial Park Phase III Unit 4</t>
  </si>
  <si>
    <t>Phase IV Unit 1</t>
  </si>
  <si>
    <t>Nanshan Industrial Park Phase IV Unit 1</t>
  </si>
  <si>
    <t>Phase IV Unit 2</t>
  </si>
  <si>
    <t>Nanshan Industrial Park Phase IV Unit 2</t>
  </si>
  <si>
    <t>Phase IV Unit 3</t>
  </si>
  <si>
    <t>Nanshan Industrial Park Phase IV Unit 3</t>
  </si>
  <si>
    <t>Phase IV Unit 4</t>
  </si>
  <si>
    <t>Nanshan Industrial Park Phase IV Unit 4</t>
  </si>
  <si>
    <t>Phase IV Unit 5</t>
  </si>
  <si>
    <t>Nanshan Industrial Park Phase IV Unit 5</t>
  </si>
  <si>
    <t>Phase IV Unit 6</t>
  </si>
  <si>
    <t>Nanshan Industrial Park Phase IV Unit 6</t>
  </si>
  <si>
    <t>Phase IV Unit 7</t>
  </si>
  <si>
    <t>Nanshan Industrial Park Phase IV Unit 7</t>
  </si>
  <si>
    <t>Phase IV Unit 8</t>
  </si>
  <si>
    <t>Nanshan Industrial Park Phase IV Unit 8</t>
  </si>
  <si>
    <t>L100000102834</t>
  </si>
  <si>
    <t>https://www.gem.wiki/Ombilin_power_station</t>
  </si>
  <si>
    <t>Ombilin power station</t>
  </si>
  <si>
    <t>翁比林电站</t>
  </si>
  <si>
    <t>Sawahlunto</t>
  </si>
  <si>
    <t>Talawi</t>
  </si>
  <si>
    <t>L100000102726</t>
  </si>
  <si>
    <t>https://www.gem.wiki/Pacitan_power_station</t>
  </si>
  <si>
    <t>Pacitan power station</t>
  </si>
  <si>
    <t>巴齐丹电站</t>
  </si>
  <si>
    <t>PT PLN Nusantara Power UP Pacitan</t>
  </si>
  <si>
    <t>Sudimoro</t>
  </si>
  <si>
    <t>Pacitan</t>
  </si>
  <si>
    <t>L100000102728</t>
  </si>
  <si>
    <t>https://www.gem.wiki/Paiton-1_power_station</t>
  </si>
  <si>
    <t>Paiton-1 power station</t>
  </si>
  <si>
    <t>Paiton-1 Unit 7</t>
  </si>
  <si>
    <t>百通电站</t>
  </si>
  <si>
    <t>PT Paiton Energy Pte Ltd [100%]</t>
  </si>
  <si>
    <t>E100000121052 [100%]</t>
  </si>
  <si>
    <t>RATCH Group PCL [45.5%]; PT Medco Daya Abadi Lestari [28.5%]; Nebras Energy QPSC [15.6%]; Ras Laffan Operating Company WLL [10.4%]</t>
  </si>
  <si>
    <t>E100000001636 [45.5%]; E100001010774 [28.5%]; E100001000329 [15.6%]; E100001000371 [10.4%]</t>
  </si>
  <si>
    <t>Bhinor</t>
  </si>
  <si>
    <t>Paiton</t>
  </si>
  <si>
    <t>Probolinggo</t>
  </si>
  <si>
    <t>Paiton-1 Unit 8</t>
  </si>
  <si>
    <t>L100000102729</t>
  </si>
  <si>
    <t>https://www.gem.wiki/Paiton-2_power_station</t>
  </si>
  <si>
    <t>Paiton-2 power station</t>
  </si>
  <si>
    <t>Paiton-2 Unit 1</t>
  </si>
  <si>
    <t>PT Jawa Power [100%]</t>
  </si>
  <si>
    <t>E100000121032 [100%]</t>
  </si>
  <si>
    <t>E100000000436 [50.0%]; E100000000649 [17.5%]; E100000000707 [17.5%]; E100000121003 [15.0%]</t>
  </si>
  <si>
    <t>Paiton-2 Unit 2</t>
  </si>
  <si>
    <t>L100000102730</t>
  </si>
  <si>
    <t>https://www.gem.wiki/Paiton-3_power_station</t>
  </si>
  <si>
    <t>Paiton-3 power station</t>
  </si>
  <si>
    <t>Paiton-3 --</t>
  </si>
  <si>
    <t>G100000107736</t>
  </si>
  <si>
    <t>L100000102721</t>
  </si>
  <si>
    <t>https://www.gem.wiki/Palangkaraya_power_station</t>
  </si>
  <si>
    <t>Palangkaraya power station</t>
  </si>
  <si>
    <t>Rakumpit</t>
  </si>
  <si>
    <t>Palangkaraya</t>
  </si>
  <si>
    <t>G100000107737</t>
  </si>
  <si>
    <t>G100001093562</t>
  </si>
  <si>
    <t>L100001082962</t>
  </si>
  <si>
    <t>https://www.gem.wiki/Palu_SEZ_power_station</t>
  </si>
  <si>
    <t>Palu SEZ power station</t>
  </si>
  <si>
    <t>Palu SEZ --</t>
  </si>
  <si>
    <t>帕卢经济特区工业园自备电厂</t>
  </si>
  <si>
    <t>Bangun Palu Sulawesi Tengah PT [100%]</t>
  </si>
  <si>
    <t>E100002022528 [100%]</t>
  </si>
  <si>
    <t>Bangun Palu Sulawesi Tengah PT [100.0%]</t>
  </si>
  <si>
    <t>E100002022528 [100.0%]</t>
  </si>
  <si>
    <t>Tawaeli</t>
  </si>
  <si>
    <t>Palu</t>
  </si>
  <si>
    <t>L100000102788</t>
  </si>
  <si>
    <t>https://www.gem.wiki/Palu_power_station</t>
  </si>
  <si>
    <t>Palu power station</t>
  </si>
  <si>
    <t>Palu Unit 5</t>
  </si>
  <si>
    <t>Palu-3, 中苏拉威西巴鲁电站, 帕卢电站</t>
  </si>
  <si>
    <t>Panau</t>
  </si>
  <si>
    <t>North Palu</t>
  </si>
  <si>
    <t>Jeneponto</t>
  </si>
  <si>
    <t>L100000102769</t>
  </si>
  <si>
    <t>https://www.gem.wiki/Pangkalan_Susu_power_station</t>
  </si>
  <si>
    <t>Pangkalan Susu power station</t>
  </si>
  <si>
    <t>庞卡兰苏苏电站, 印尼国电棉兰电站二期 (Phase II)</t>
  </si>
  <si>
    <t>Pasir</t>
  </si>
  <si>
    <t>Pangkalan Susu</t>
  </si>
  <si>
    <t>Langkat</t>
  </si>
  <si>
    <t>L100000102827</t>
  </si>
  <si>
    <t>https://www.gem.wiki/Parit_Baru_power_station</t>
  </si>
  <si>
    <t>Parit Baru power station</t>
  </si>
  <si>
    <t>PLN 1 Kalbar, 巴比巴卢电站</t>
  </si>
  <si>
    <t>PT Praba Indopersada; China Gezhouba Group Co Ltd</t>
  </si>
  <si>
    <t>E100000121060; E100000002692</t>
  </si>
  <si>
    <t>China Energy Engineering Corp Ltd; Hong Kong Exchanges and Clearing Ltd; PT Praba Indopersada</t>
  </si>
  <si>
    <t>E100000000185; E100002022845; E100000121060</t>
  </si>
  <si>
    <t>Jungkat</t>
  </si>
  <si>
    <t>Siantan</t>
  </si>
  <si>
    <t>Pontianak</t>
  </si>
  <si>
    <t>L100000104572</t>
  </si>
  <si>
    <t>Pati INTP power station</t>
  </si>
  <si>
    <t>Pati INTP --</t>
  </si>
  <si>
    <t>Pati</t>
  </si>
  <si>
    <t>L100000102778</t>
  </si>
  <si>
    <t>https://www.gem.wiki/Pekanbaru_Tenayan_power_station</t>
  </si>
  <si>
    <t>Pekanbaru Tenayan power station</t>
  </si>
  <si>
    <t>Pekanbaru Tenayan Unit 1</t>
  </si>
  <si>
    <t>Tenayan Raya PLTU</t>
  </si>
  <si>
    <t>Tenayan Raya</t>
  </si>
  <si>
    <t>Pekanbaru</t>
  </si>
  <si>
    <t>Pekanbaru Tenayan Unit 2</t>
  </si>
  <si>
    <t>L100000102819</t>
  </si>
  <si>
    <t>https://www.gem.wiki/Pelabuhan_Ratu_power_station</t>
  </si>
  <si>
    <t>Pelabuhan Ratu power station</t>
  </si>
  <si>
    <t>公主港电站</t>
  </si>
  <si>
    <t>Pelabuhan Ratu</t>
  </si>
  <si>
    <t>Sukabumi</t>
  </si>
  <si>
    <t>L100000102779</t>
  </si>
  <si>
    <t>Perawang Mill power station</t>
  </si>
  <si>
    <t>Sinar Mas Perawang mill</t>
  </si>
  <si>
    <t>Tulang</t>
  </si>
  <si>
    <t>Siak</t>
  </si>
  <si>
    <t>Tualang</t>
  </si>
  <si>
    <t>L100000102820</t>
  </si>
  <si>
    <t>Pindo-Deli-Ii power station</t>
  </si>
  <si>
    <t>PT Pindo Deli Pulp and Paper Mills [100%]</t>
  </si>
  <si>
    <t>E100002015824 [100%]</t>
  </si>
  <si>
    <t>E100002016297 [99.2%]; E100001015587 [0.8%]</t>
  </si>
  <si>
    <t>Kec Teluk Jambe - Karawang</t>
  </si>
  <si>
    <t>L100000102727</t>
  </si>
  <si>
    <t>https://www.gem.wiki/PLN_Paiton_Baru_power_station</t>
  </si>
  <si>
    <t>PLN Paiton Baru power station</t>
  </si>
  <si>
    <t>PLN Paiton Baru Unit 09</t>
  </si>
  <si>
    <t>PT PLN Nusantara Power PT [100%]</t>
  </si>
  <si>
    <t>E100000003764 [100%]</t>
  </si>
  <si>
    <t>G100000107728</t>
  </si>
  <si>
    <t>L100000102731</t>
  </si>
  <si>
    <t>https://www.gem.wiki/PLN_Paiton_power_station</t>
  </si>
  <si>
    <t>PLN Paiton power station</t>
  </si>
  <si>
    <t>PLN Paiton Unit 1</t>
  </si>
  <si>
    <t>印尼国电百通电站</t>
  </si>
  <si>
    <t>PLN Paiton Unit 2</t>
  </si>
  <si>
    <t>L100000102801</t>
  </si>
  <si>
    <t>Pomalaa Nickel power station</t>
  </si>
  <si>
    <t>Unit S1</t>
  </si>
  <si>
    <t>PT Aneka Tambang Tbk [100%]</t>
  </si>
  <si>
    <t>E100000120990 [100%]</t>
  </si>
  <si>
    <t>PT Aneka Tambang Tbk [100.0%]</t>
  </si>
  <si>
    <t>E100000120990 [100.0%]</t>
  </si>
  <si>
    <t>Pomalaa</t>
  </si>
  <si>
    <t>Unit S2</t>
  </si>
  <si>
    <t>PT Halmahera Persada Lygend Nickel Smelter Phase I Unit 1</t>
  </si>
  <si>
    <t>PT Halmahera Persada Lygend [100%]</t>
  </si>
  <si>
    <t>E100000121020 [100%]</t>
  </si>
  <si>
    <t>PT Halmahera Persada Lygend Nickel Smelter Phase I Unit 2</t>
  </si>
  <si>
    <t>PT Halmahera Persada Lygend Nickel Smelter Phase I Unit 3</t>
  </si>
  <si>
    <t>PT Halmahera Persada Lygend Nickel Smelter Phase II Unit 1</t>
  </si>
  <si>
    <t>PT Halmahera Persada Lygend Nickel Smelter Phase II Unit 2</t>
  </si>
  <si>
    <t>PT Halmahera Persada Lygend Nickel Smelter Phase II Unit 3</t>
  </si>
  <si>
    <t>PT Halmahera Persada Lygend Nickel Smelter Phase II Unit 4</t>
  </si>
  <si>
    <t>PT Halmahera Persada Lygend Nickel Smelter Phase III Unit 1</t>
  </si>
  <si>
    <t>PT Halmahera Persada Lygend Nickel Smelter Phase III Unit 2</t>
  </si>
  <si>
    <t>L100001000402</t>
  </si>
  <si>
    <t>PT IHIP power station</t>
  </si>
  <si>
    <t>Expansion Unit</t>
  </si>
  <si>
    <t>PLTU BTIIG, PLTU Ambunu</t>
  </si>
  <si>
    <t>PT Baoshuo Taman Industry Investment Group [100%]</t>
  </si>
  <si>
    <t>E100001011495 [100%]</t>
  </si>
  <si>
    <t>E100000130601; E100000128497; E100000132388; E100000127998</t>
  </si>
  <si>
    <t>Ambunu</t>
  </si>
  <si>
    <t>West Bungku</t>
  </si>
  <si>
    <t>Morowali</t>
  </si>
  <si>
    <t>L100000104846</t>
  </si>
  <si>
    <t>Sulawesi Labota power station</t>
  </si>
  <si>
    <t>青山工业园拉波塔电厂</t>
  </si>
  <si>
    <t>PT Hua Chin Aluminum Indonesia [100%]</t>
  </si>
  <si>
    <t>E100002022503 [100%]</t>
  </si>
  <si>
    <t>E100002022737 [65.0%]; E100000120439 [35.0%]</t>
  </si>
  <si>
    <t>Bahodopi</t>
  </si>
  <si>
    <t>aluminum, nickel</t>
  </si>
  <si>
    <t>L100001082958</t>
  </si>
  <si>
    <t>PT Krakatau Posco Energy power station</t>
  </si>
  <si>
    <t>Krakatau Posco Energy PT [100%]</t>
  </si>
  <si>
    <t>E100002022525 [100%]</t>
  </si>
  <si>
    <t>E100001010708 [55.0%]; E100002022811 [45.0%]</t>
  </si>
  <si>
    <t>Samangraya</t>
  </si>
  <si>
    <t>Citangkil</t>
  </si>
  <si>
    <t>chemicals, iron &amp; steel</t>
  </si>
  <si>
    <t>L100001016333</t>
  </si>
  <si>
    <t>PT Tianshan Alumina --</t>
  </si>
  <si>
    <t>PT Tianshan Alumina Indonesia [100%]</t>
  </si>
  <si>
    <t>E100001016251 [100%]</t>
  </si>
  <si>
    <t>Tianshan Aluminum Group Co Ltd</t>
  </si>
  <si>
    <t>E100000123970</t>
  </si>
  <si>
    <t>Marok Kecil</t>
  </si>
  <si>
    <t>Singkep Selatan</t>
  </si>
  <si>
    <t>Kabupaten Lingga</t>
  </si>
  <si>
    <t>L100000102789</t>
  </si>
  <si>
    <t>https://www.gem.wiki/Punagaya_power_station</t>
  </si>
  <si>
    <t>Punagaya power station</t>
  </si>
  <si>
    <t>Punagaya Phase I Unit 1</t>
  </si>
  <si>
    <t>吉利普多电站</t>
  </si>
  <si>
    <t>PT Bosowa Makassar [100%]</t>
  </si>
  <si>
    <t>E100000121000 [100%]</t>
  </si>
  <si>
    <t>PT Bosowa Makassar [100.0%]</t>
  </si>
  <si>
    <t>E100000121000 [100.0%]</t>
  </si>
  <si>
    <t>Bangkala</t>
  </si>
  <si>
    <t>Punagaya Phase I Unit 2</t>
  </si>
  <si>
    <t>Punagaya Phase II Unit 3</t>
  </si>
  <si>
    <t>Punagaya</t>
  </si>
  <si>
    <t>Punagaya Phase II Unit 4</t>
  </si>
  <si>
    <t>L100000104398</t>
  </si>
  <si>
    <t>Purwakarta Indorama power station</t>
  </si>
  <si>
    <t>Perwakarta</t>
  </si>
  <si>
    <t>L100000104616</t>
  </si>
  <si>
    <t>Qingdao Zhongsheng captive power station</t>
  </si>
  <si>
    <t>青岛中程印尼工业园自备电厂</t>
  </si>
  <si>
    <t>PT Metal Smeltindo Selaras [100%]</t>
  </si>
  <si>
    <t>E100000121042 [100%]</t>
  </si>
  <si>
    <t>PT Metal Smeltindo Selaras [100.0%]</t>
  </si>
  <si>
    <t>E100000121042 [100.0%]</t>
  </si>
  <si>
    <t>L100000102713</t>
  </si>
  <si>
    <t>https://www.gem.wiki/Rembang_power_station</t>
  </si>
  <si>
    <t>Rembang power station</t>
  </si>
  <si>
    <t>Sluke</t>
  </si>
  <si>
    <t>Rembang</t>
  </si>
  <si>
    <t>G100000108562</t>
  </si>
  <si>
    <t>L100000102780</t>
  </si>
  <si>
    <t>https://www.gem.wiki/Riau_Kemitraan_power_station</t>
  </si>
  <si>
    <t>Riau Kemitraan power station</t>
  </si>
  <si>
    <t>PT Bukit Asam Tbk; PT PLN (Persero)</t>
  </si>
  <si>
    <t>E100000000537; E100001000746</t>
  </si>
  <si>
    <t>E100001000746; E100000000537</t>
  </si>
  <si>
    <t>Peranap</t>
  </si>
  <si>
    <t>Indragiri Hulu</t>
  </si>
  <si>
    <t>G100000108563</t>
  </si>
  <si>
    <t>G100000100952</t>
  </si>
  <si>
    <t>L100000102775</t>
  </si>
  <si>
    <t>https://www.gem.wiki/Riau-1_power_station</t>
  </si>
  <si>
    <t>Riau-1 power station</t>
  </si>
  <si>
    <t>廖内1号电站</t>
  </si>
  <si>
    <t>PT Samantaka Batubara; PT PLN Nusantara Power PT</t>
  </si>
  <si>
    <t>E100000003764; E100000121064</t>
  </si>
  <si>
    <t>BlackGold Natural Resources Ltd; PT PLN (Persero); small shareholder(s)</t>
  </si>
  <si>
    <t>E100000131399; E100000000537; E100001015587</t>
  </si>
  <si>
    <t>Kab Indragiri Hulu</t>
  </si>
  <si>
    <t>G100000100953</t>
  </si>
  <si>
    <t>PT PLN Nusantara Power PT; PT Samantaka Batubara</t>
  </si>
  <si>
    <t>E100000121064; E100000003764</t>
  </si>
  <si>
    <t>L100000102802</t>
  </si>
  <si>
    <t>https://www.gem.wiki/Shenhua_Guohua_power_station</t>
  </si>
  <si>
    <t>Shenhua Guohua power station</t>
  </si>
  <si>
    <t>Shenhua Guohua Unit 1</t>
  </si>
  <si>
    <t>神华国华南苏电厂一期 （穆印电站)</t>
  </si>
  <si>
    <t>PT GH EMM Indonesia [100%]</t>
  </si>
  <si>
    <t>E100000121012 [100%]</t>
  </si>
  <si>
    <t>PT Energi Musi Makmur [30.0%]; China Shenhua Energy Co Ltd</t>
  </si>
  <si>
    <t>E100000120409 [30.0%]; E100000000175</t>
  </si>
  <si>
    <t>Dangku coal field</t>
  </si>
  <si>
    <t>Simpang Belimbing</t>
  </si>
  <si>
    <t>Gunung Megang</t>
  </si>
  <si>
    <t>Shenhua Guohua Unit 2</t>
  </si>
  <si>
    <t>L100000102745</t>
  </si>
  <si>
    <t>Sinar Mas Jambi Lontar power station</t>
  </si>
  <si>
    <t>金光集团占碑自备电厂</t>
  </si>
  <si>
    <t>PT Lontar Papyrus Pulp &amp; Paper Industry [100%]</t>
  </si>
  <si>
    <t>E100000121037 [100%]</t>
  </si>
  <si>
    <t>PT Sinar Mas Group</t>
  </si>
  <si>
    <t>E100001010086</t>
  </si>
  <si>
    <t>Tebing Tinggi</t>
  </si>
  <si>
    <t>Tanjung Jabung Barat</t>
  </si>
  <si>
    <t>L100000102746</t>
  </si>
  <si>
    <t>https://www.gem.wiki/Sinar_Mas_Jambi_power_station</t>
  </si>
  <si>
    <t>Sinar Mas Jambi power station</t>
  </si>
  <si>
    <t>PT Dian Swastatika Sentosa Tbk [100%]</t>
  </si>
  <si>
    <t>E100001010084 [100%]</t>
  </si>
  <si>
    <t>PT Dian Swastatika Sentosa Tbk [100.0%]</t>
  </si>
  <si>
    <t>E100001010084 [100.0%]</t>
  </si>
  <si>
    <t>Bungo</t>
  </si>
  <si>
    <t>L100000102803</t>
  </si>
  <si>
    <t>Sinar Mas OKI Paper Mill power station</t>
  </si>
  <si>
    <t>PT OKI Pulp &amp; Paper Mills [100%]</t>
  </si>
  <si>
    <t>E100000121046 [100%]</t>
  </si>
  <si>
    <t>Air Sugihan</t>
  </si>
  <si>
    <t>Ogan Komering Ilir (OKI)</t>
  </si>
  <si>
    <t>G100000109528</t>
  </si>
  <si>
    <t>L100000102832</t>
  </si>
  <si>
    <t>https://www.gem.wiki/Sorong_power_station</t>
  </si>
  <si>
    <t>Sorong power station</t>
  </si>
  <si>
    <t>Sorong</t>
  </si>
  <si>
    <t>G100000109529</t>
  </si>
  <si>
    <t>L100001082970</t>
  </si>
  <si>
    <t>South Pasific Viscose power station</t>
  </si>
  <si>
    <t>Lenzing Purwakarta Power Plant 2</t>
  </si>
  <si>
    <t>South Pasific Viscose PT [100%]</t>
  </si>
  <si>
    <t>E100002022534 [100%]</t>
  </si>
  <si>
    <t>E100000000025 [99.9%]</t>
  </si>
  <si>
    <t>Babakancikao</t>
  </si>
  <si>
    <t>PT Walsin Nickel Industrial Indonesia [100%]</t>
  </si>
  <si>
    <t>E100000121082 [100%]</t>
  </si>
  <si>
    <t>Walsin Lihwa Corp</t>
  </si>
  <si>
    <t>E100000121535</t>
  </si>
  <si>
    <t>L100001082978</t>
  </si>
  <si>
    <t>PT Kalimantan Alumina Nusantara power station</t>
  </si>
  <si>
    <t>Press Metal Alumina power station</t>
  </si>
  <si>
    <t>PT Kalimantan Alumina Nusantara [100%]</t>
  </si>
  <si>
    <t>E100002022537 [100%]</t>
  </si>
  <si>
    <t>E100002022758 [80.0%]; E100002022759 [17.2%]; E100001015587 [2.8%]</t>
  </si>
  <si>
    <t>Toba</t>
  </si>
  <si>
    <t>Sanggau</t>
  </si>
  <si>
    <t>Indonesia Eternal Smelting Co [100%]</t>
  </si>
  <si>
    <t>E100000120755 [100%]</t>
  </si>
  <si>
    <t>Eternal Tsingshan Group Ltd</t>
  </si>
  <si>
    <t>E100000120439</t>
  </si>
  <si>
    <t>Indonesia Huaqing Aluminum Co Ltd [100%]</t>
  </si>
  <si>
    <t>E100000120615 [100%]</t>
  </si>
  <si>
    <t>Huafeng Group; Qingshan Industrial Co Ltd</t>
  </si>
  <si>
    <t>E100000120578; E100002018828</t>
  </si>
  <si>
    <t>Indonesia Wanjia Ferro Nickel Co Ltd [100%]</t>
  </si>
  <si>
    <t>E100000120619 [100%]</t>
  </si>
  <si>
    <t>Indonesia Wanjia Ferro Nickel Co Ltd [100.0%]</t>
  </si>
  <si>
    <t>E100000120619 [100.0%]</t>
  </si>
  <si>
    <t>Indonesia Zhaohui Ferro Nickel Co Ltd [100%]</t>
  </si>
  <si>
    <t>E100000120620 [100%]</t>
  </si>
  <si>
    <t>Indonesia Zhaohui Ferro Nickel Co Ltd [100.0%]</t>
  </si>
  <si>
    <t>E100000120620 [100.0%]</t>
  </si>
  <si>
    <t>PT Sulawesi Mining Investment [100%]</t>
  </si>
  <si>
    <t>E100000121348 [100%]</t>
  </si>
  <si>
    <t>E100000120334 [55.0%]; E100000120164 [45.0%]</t>
  </si>
  <si>
    <t>Unit 9</t>
  </si>
  <si>
    <t>L100000102722</t>
  </si>
  <si>
    <t>Sulawesi Mining power station</t>
  </si>
  <si>
    <t>青山工业园自备电厂</t>
  </si>
  <si>
    <t>PT Indonesia Guang Ching Nickel and Stainless Steel Industry [100%]</t>
  </si>
  <si>
    <t>E100000120614 [100%]</t>
  </si>
  <si>
    <t>E100000120521</t>
  </si>
  <si>
    <t>PT Indonesia Tsingshan Stainless Steel [100%]</t>
  </si>
  <si>
    <t>E100000120618 [100%]</t>
  </si>
  <si>
    <t>Indonesia Morowali Power Co [100%]</t>
  </si>
  <si>
    <t>E100000120616 [100%]</t>
  </si>
  <si>
    <t>G100000109668</t>
  </si>
  <si>
    <t>L100000102790</t>
  </si>
  <si>
    <t>https://www.gem.wiki/Sulawesi_Star_power_station</t>
  </si>
  <si>
    <t>Sulawesi Star power station</t>
  </si>
  <si>
    <t>Sulawesi Star --</t>
  </si>
  <si>
    <t>Bharat Heavy Electricals Ltd; PT Star Vyobros</t>
  </si>
  <si>
    <t>E100000121070; E100001000878</t>
  </si>
  <si>
    <t>E100001000878; E100000121070</t>
  </si>
  <si>
    <t>G100000113831</t>
  </si>
  <si>
    <t>L100000104401</t>
  </si>
  <si>
    <t>https://www.gem.wiki/Sulbagsel-1_power_station</t>
  </si>
  <si>
    <t>Sulbagsel-1 power station</t>
  </si>
  <si>
    <t>Punggaluwu</t>
  </si>
  <si>
    <t>Sawa</t>
  </si>
  <si>
    <t>G100000114190</t>
  </si>
  <si>
    <t>G100000114191</t>
  </si>
  <si>
    <t>L100000104577</t>
  </si>
  <si>
    <t>https://www.gem.wiki/Sulbagsel-2_power_station</t>
  </si>
  <si>
    <t>Sulbagsel-2 power station</t>
  </si>
  <si>
    <t>North Konawe</t>
  </si>
  <si>
    <t>G100000114192</t>
  </si>
  <si>
    <t>L100000102742</t>
  </si>
  <si>
    <t>https://www.gem.wiki/Sulbagut-1_power_station</t>
  </si>
  <si>
    <t>Sulbagut-1 power station</t>
  </si>
  <si>
    <t>哥伦打洛电站</t>
  </si>
  <si>
    <t>PT Gorontalo Listrik Perdana [100%]</t>
  </si>
  <si>
    <t>E100000121017 [100%]</t>
  </si>
  <si>
    <t>Shanghai Electric Power Construction Co Ltd [20.0%]; PT Medco Energi Internasional Tbk</t>
  </si>
  <si>
    <t>E100002007802 [20.0%]; E100000000533</t>
  </si>
  <si>
    <t>domestic</t>
  </si>
  <si>
    <t>Tanjung Karang</t>
  </si>
  <si>
    <t>G100000109672</t>
  </si>
  <si>
    <t>L100000102760</t>
  </si>
  <si>
    <t>https://www.gem.wiki/Sulbagut-2_power_station</t>
  </si>
  <si>
    <t>Sulbagut-2 power station</t>
  </si>
  <si>
    <t>G100000109673</t>
  </si>
  <si>
    <t>G100000109674</t>
  </si>
  <si>
    <t>L100000102761</t>
  </si>
  <si>
    <t>https://www.gem.wiki/Sulbagut-3_power_station</t>
  </si>
  <si>
    <t>Sulbagut-3 power station</t>
  </si>
  <si>
    <t>G100000109675</t>
  </si>
  <si>
    <t>G100000109679</t>
  </si>
  <si>
    <t>L100000102791</t>
  </si>
  <si>
    <t>https://www.gem.wiki/Sulsel-2_power_station</t>
  </si>
  <si>
    <t>Sulsel-2 power station</t>
  </si>
  <si>
    <t>G100000109680</t>
  </si>
  <si>
    <t>L100000102762</t>
  </si>
  <si>
    <t>https://www.gem.wiki/Sulut-1_power_station</t>
  </si>
  <si>
    <t>Sulut-1 power station</t>
  </si>
  <si>
    <t>L100000102763</t>
  </si>
  <si>
    <t>https://www.gem.wiki/Sulut-3_power_station</t>
  </si>
  <si>
    <t>Sulut-3 power station</t>
  </si>
  <si>
    <t>北苏三发电项目</t>
  </si>
  <si>
    <t>PT Minahasa Cahaya Lestari [100%]</t>
  </si>
  <si>
    <t>E100000121044 [100%]</t>
  </si>
  <si>
    <t>China Hydropower Construction Group New Energy Development Co Ltd [10.0%]; PT Medco Energi Internasional Tbk</t>
  </si>
  <si>
    <t>E100000000246 [10.0%]; E100000000533</t>
  </si>
  <si>
    <t>Kema I village</t>
  </si>
  <si>
    <t>Kema</t>
  </si>
  <si>
    <t>L100001048016</t>
  </si>
  <si>
    <t>https://www.gem.wiki/Sumatera_Hybrid_power_station</t>
  </si>
  <si>
    <t>Sumatera Hybrid power station</t>
  </si>
  <si>
    <t>Sumatera Hybrid Unit 1</t>
  </si>
  <si>
    <t>Sumatera Hybrid Unit 2</t>
  </si>
  <si>
    <t>L100000104583</t>
  </si>
  <si>
    <t>https://www.gem.wiki/Sumbagsel-1_power_station</t>
  </si>
  <si>
    <t>Sumbagsel-1 power station</t>
  </si>
  <si>
    <t>PT Sumbagsel Energi Sakti Pewali [100%]</t>
  </si>
  <si>
    <t>E100000121350 [100%]</t>
  </si>
  <si>
    <t>E100001001092 [55.0%]; E100001001093 [25.0%]; E100001001094 [10.0%]; E100000000537 [10.0%]</t>
  </si>
  <si>
    <t>Semidang Aji</t>
  </si>
  <si>
    <t>Ogan Komering Ulu</t>
  </si>
  <si>
    <t>G100000109689</t>
  </si>
  <si>
    <t>L100000102770</t>
  </si>
  <si>
    <t>https://www.gem.wiki/Sumbagut_(Sibolga_Baru)_power_station</t>
  </si>
  <si>
    <t>Sumbagut (Sibolga Baru) power station</t>
  </si>
  <si>
    <t>G100000109690</t>
  </si>
  <si>
    <t>G100000109691</t>
  </si>
  <si>
    <t>L100000102739</t>
  </si>
  <si>
    <t>https://www.gem.wiki/Sumbawa-2_power_station</t>
  </si>
  <si>
    <t>Sumbawa-2 power station</t>
  </si>
  <si>
    <t>Gapit</t>
  </si>
  <si>
    <t>G100000109692</t>
  </si>
  <si>
    <t>L100000102804</t>
  </si>
  <si>
    <t>https://www.gem.wiki/Sumsel-1_power_station</t>
  </si>
  <si>
    <t>Sumsel-1 power station</t>
  </si>
  <si>
    <t>神华国华南苏1号二期 (国华美朗电厂南苏1号)</t>
  </si>
  <si>
    <t>PT Lion Power Energy; China Shenhua Energy Co Ltd</t>
  </si>
  <si>
    <t>E100000120774; E100000000175</t>
  </si>
  <si>
    <t>China Shenhua Energy Co Ltd; PT Graha Wahyu Kencana; unknown</t>
  </si>
  <si>
    <t>E100000000175; E100002000508; E100000132388</t>
  </si>
  <si>
    <t>Tanjung Menang village</t>
  </si>
  <si>
    <t>Rambang Dangku District</t>
  </si>
  <si>
    <t>G100000109698</t>
  </si>
  <si>
    <t>L100000102805</t>
  </si>
  <si>
    <t>https://www.gem.wiki/Sumsel-10_power_station</t>
  </si>
  <si>
    <t>Sumsel-10 power station</t>
  </si>
  <si>
    <t>G100000109699</t>
  </si>
  <si>
    <t>L100000102806</t>
  </si>
  <si>
    <t>https://www.gem.wiki/Sumsel-5_power_station</t>
  </si>
  <si>
    <t>Sumsel-5 power station</t>
  </si>
  <si>
    <t>苏姆塞尔-5电站 (Unit 1, Unit 2)</t>
  </si>
  <si>
    <t>PT DSSP Power Sumsel [100%]</t>
  </si>
  <si>
    <t>E100002016377 [100%]</t>
  </si>
  <si>
    <t>Sindang Marga</t>
  </si>
  <si>
    <t>Bayung Lencir</t>
  </si>
  <si>
    <t>Musi Banyuasin</t>
  </si>
  <si>
    <t>G100000113832</t>
  </si>
  <si>
    <t>G100000109702</t>
  </si>
  <si>
    <t>L100000102807</t>
  </si>
  <si>
    <t>https://www.gem.wiki/Sumsel-6_power_station</t>
  </si>
  <si>
    <t>Sumsel-6 power station</t>
  </si>
  <si>
    <t>G100000109703</t>
  </si>
  <si>
    <t>G100000109704</t>
  </si>
  <si>
    <t>L100000102808</t>
  </si>
  <si>
    <t>https://www.gem.wiki/Sumsel-7_power_station</t>
  </si>
  <si>
    <t>Sumsel-7 power station</t>
  </si>
  <si>
    <t>PT Madhucon Sriwajaya Power [100%]</t>
  </si>
  <si>
    <t>E100000120802 [100%]</t>
  </si>
  <si>
    <t>Madhucon Infra Ltd; Madhucon Projects Ltd; Madhucon Sugar &amp; Power Industries Ltd; PT Madhucon Indonesia</t>
  </si>
  <si>
    <t>E100002007618; E100000120801; E100002007619; E100002007620</t>
  </si>
  <si>
    <t>Keluang</t>
  </si>
  <si>
    <t>G100000109705</t>
  </si>
  <si>
    <t>L100000102781</t>
  </si>
  <si>
    <t>https://www.gem.wiki/Sumut-1_power_station</t>
  </si>
  <si>
    <t>Sumut-1 power station</t>
  </si>
  <si>
    <t>Medan Project, 印尼棉兰工业园电厂</t>
  </si>
  <si>
    <t>PT Mabar Elektrindo [100%]</t>
  </si>
  <si>
    <t>E100000121038 [100%]</t>
  </si>
  <si>
    <t>E100000120950 [60.0%]; E100000000247 [20.0%]; E100000121015 [20.0%]</t>
  </si>
  <si>
    <t>Paruh Kurau</t>
  </si>
  <si>
    <t>Deli Serdang</t>
  </si>
  <si>
    <t>L100000102785</t>
  </si>
  <si>
    <t>https://www.gem.wiki/Tabalong_power_station</t>
  </si>
  <si>
    <t>Tabalong power station</t>
  </si>
  <si>
    <t>Tabalong Unit 1</t>
  </si>
  <si>
    <t>Kalsel FTP2</t>
  </si>
  <si>
    <t>PT Tanjung Power Indonesia [100%]</t>
  </si>
  <si>
    <t>E100000121078 [100%]</t>
  </si>
  <si>
    <t>PT Alamtri Resources Indonesia Tbk [65.0%]; Korea Electric Power Corp [35.0%]</t>
  </si>
  <si>
    <t>E100001000782 [65.0%]; E100000000947 [35.0%]</t>
  </si>
  <si>
    <t>Adaro's Tanjung coal mine</t>
  </si>
  <si>
    <t>Tabalong</t>
  </si>
  <si>
    <t>Tabalong Unit 2</t>
  </si>
  <si>
    <t>L100000102786</t>
  </si>
  <si>
    <t>Tabalong Wisesa power station</t>
  </si>
  <si>
    <t>PT Makmur Sejahtera Wisesa [100%]</t>
  </si>
  <si>
    <t>E100000121039 [100%]</t>
  </si>
  <si>
    <t>PT Alamtri Resources Indonesia Tbk</t>
  </si>
  <si>
    <t>E100001000782</t>
  </si>
  <si>
    <t>Tanjung - Kab Tabalong</t>
  </si>
  <si>
    <t>L100000102792</t>
  </si>
  <si>
    <t>https://www.gem.wiki/Takalar_power_station</t>
  </si>
  <si>
    <t>Takalar power station</t>
  </si>
  <si>
    <t>Takalar Unit 1</t>
  </si>
  <si>
    <t>PLTU Jeneponto, Punagaya FTP2, 塔卡拉燃煤电站, 苏拉威西塔卡拉电厂</t>
  </si>
  <si>
    <t>Takalar Unit 2</t>
  </si>
  <si>
    <t>L100000102732</t>
  </si>
  <si>
    <t>https://www.gem.wiki/Tanjung_Awar-Awar_power_station</t>
  </si>
  <si>
    <t>Tanjung Awar-Awar power station</t>
  </si>
  <si>
    <t>Wadung</t>
  </si>
  <si>
    <t>Jenu</t>
  </si>
  <si>
    <t>Tuban</t>
  </si>
  <si>
    <t>L100000102822</t>
  </si>
  <si>
    <t>https://www.gem.wiki/Tanjung_Jati_A_power_station</t>
  </si>
  <si>
    <t>Tanjung Jati A power station</t>
  </si>
  <si>
    <t>Tanjung Jati A Unit 1</t>
  </si>
  <si>
    <t>PLTU Jawa-3, 坦竣A电站</t>
  </si>
  <si>
    <t>PT Bakrie Power; PT Tanjung Jati Power Co</t>
  </si>
  <si>
    <t>E100000186020; E100000121076</t>
  </si>
  <si>
    <t>PT Bakrie &amp; Brothers Tbk; unknown; YTL Power International Bhd</t>
  </si>
  <si>
    <t>E100001015677; E100000132388; E100000004351</t>
  </si>
  <si>
    <t>Pengarengan</t>
  </si>
  <si>
    <t>Pangenan</t>
  </si>
  <si>
    <t>Tanjung Jati A Unit 2</t>
  </si>
  <si>
    <t>E100000121076; E100000186020</t>
  </si>
  <si>
    <t>L100000102714</t>
  </si>
  <si>
    <t>https://www.gem.wiki/Tanjung_Jati_B_power_station</t>
  </si>
  <si>
    <t>Tanjung Jati B power station</t>
  </si>
  <si>
    <t>Tanjung Jati B Unit 1</t>
  </si>
  <si>
    <t>坦竣B电站</t>
  </si>
  <si>
    <t>PT Central Java Power [100%]</t>
  </si>
  <si>
    <t>E100000121007 [100%]</t>
  </si>
  <si>
    <t>E100000000657</t>
  </si>
  <si>
    <t>Tanjung Jati</t>
  </si>
  <si>
    <t>Kembang</t>
  </si>
  <si>
    <t>Jepara</t>
  </si>
  <si>
    <t>Tanjung Jati B Unit 2</t>
  </si>
  <si>
    <t>Tanjung Jati B Unit 3</t>
  </si>
  <si>
    <t>Tanjung Jati B Unit 4</t>
  </si>
  <si>
    <t>Tanjung Jati B Unit 5</t>
  </si>
  <si>
    <t>PT Bhumi Jati Power [100%]</t>
  </si>
  <si>
    <t>E100000120996 [100%]</t>
  </si>
  <si>
    <t>Sumitomo Corp [50.0%]; Kansai Electric Power Co [25.0%]; PT United Tractors Tbk [25.0%]</t>
  </si>
  <si>
    <t>E100000000657 [50.0%]; E100000000646 [25.0%]; E100001000710 [25.0%]</t>
  </si>
  <si>
    <t>Tanjung Jati B Unit 6</t>
  </si>
  <si>
    <t>L100000102782</t>
  </si>
  <si>
    <t>https://www.gem.wiki/Tanjung_Kasam_power_station</t>
  </si>
  <si>
    <t>Tanjung Kasam power station</t>
  </si>
  <si>
    <t>华电巴淡岛JTK电站</t>
  </si>
  <si>
    <t>PT Tanjung Kasam Power [100%]</t>
  </si>
  <si>
    <t>E100000121077 [100%]</t>
  </si>
  <si>
    <t>PT Petra Unggul Sejahtera [90.0%]; PT PLN (Persero) [10.0%]</t>
  </si>
  <si>
    <t>E100000121058 [90.0%]; E100000000537 [10.0%]</t>
  </si>
  <si>
    <t>Telaga Punggur - Pulau Batam</t>
  </si>
  <si>
    <t>Nongsa</t>
  </si>
  <si>
    <t>G100000109964</t>
  </si>
  <si>
    <t>L100000102772</t>
  </si>
  <si>
    <t>https://www.gem.wiki/Tanjung_Pasir_power_station</t>
  </si>
  <si>
    <t>Tanjung Pasir power station</t>
  </si>
  <si>
    <t>G100000109965</t>
  </si>
  <si>
    <t>L100001082959</t>
  </si>
  <si>
    <t>Tanjung Sauh power station</t>
  </si>
  <si>
    <t>印尼丹绒沙乌300兆瓦智慧能源项目</t>
  </si>
  <si>
    <t>PT Tanjung Sauh Power [100%]</t>
  </si>
  <si>
    <t>E100002022526 [100%]</t>
  </si>
  <si>
    <t>E100002004829</t>
  </si>
  <si>
    <t>Batam City</t>
  </si>
  <si>
    <t>L100000102756</t>
  </si>
  <si>
    <t>https://www.gem.wiki/Tarahan_power_station</t>
  </si>
  <si>
    <t>Tarahan power station</t>
  </si>
  <si>
    <t>楠榜达拉汉电站（达拉汗）</t>
  </si>
  <si>
    <t>Lampung Selatan</t>
  </si>
  <si>
    <t>G100000114353</t>
  </si>
  <si>
    <t>G100000109973</t>
  </si>
  <si>
    <t>L100000102758</t>
  </si>
  <si>
    <t>https://www.gem.wiki/Tarakan_power_station</t>
  </si>
  <si>
    <t>Tarakan power station</t>
  </si>
  <si>
    <t>Tarakan --</t>
  </si>
  <si>
    <t>L100000102835</t>
  </si>
  <si>
    <t>https://www.gem.wiki/Teluk_Sirih_power_station</t>
  </si>
  <si>
    <t>Teluk Sirih power station</t>
  </si>
  <si>
    <t>西苏电站</t>
  </si>
  <si>
    <t>Bungus Teluk Kabung</t>
  </si>
  <si>
    <t>L100000102809</t>
  </si>
  <si>
    <t>Timah South Sumatra power station</t>
  </si>
  <si>
    <t>PT Timah Tbk [100%]</t>
  </si>
  <si>
    <t>E100001000922 [100%]</t>
  </si>
  <si>
    <t>PT Timah Tbk [100.0%]</t>
  </si>
  <si>
    <t>E100001000922 [100.0%]</t>
  </si>
  <si>
    <t>Gunung Megang District</t>
  </si>
  <si>
    <t>L100000102740</t>
  </si>
  <si>
    <t>https://www.gem.wiki/Timor-1_power_station</t>
  </si>
  <si>
    <t>Timor-1 power station</t>
  </si>
  <si>
    <t>Lifuleo</t>
  </si>
  <si>
    <t>West Kupang</t>
  </si>
  <si>
    <t>Kupang</t>
  </si>
  <si>
    <t>G100000110180</t>
  </si>
  <si>
    <t>L100000102741</t>
  </si>
  <si>
    <t>https://www.gem.wiki/Timor-2_power_station</t>
  </si>
  <si>
    <t>Timor-2 power station</t>
  </si>
  <si>
    <t>G100000110181</t>
  </si>
  <si>
    <t>L100000104805</t>
  </si>
  <si>
    <t>https://www.gem.wiki/Tjiwi_Kimia_Paper_Mill_power_station</t>
  </si>
  <si>
    <t>Tjiwi Kimia Paper Mill power station</t>
  </si>
  <si>
    <t>Tjiwi Kimia Paper Mill Unit 1</t>
  </si>
  <si>
    <t>Mojokerto</t>
  </si>
  <si>
    <t>PT Pabrik Kertas Tjiwi Kimia Tbk [100%]</t>
  </si>
  <si>
    <t>E100000121051 [100%]</t>
  </si>
  <si>
    <t>PT Pabrik Kertas Tjiwi Kimia Tbk [100.0%]</t>
  </si>
  <si>
    <t>E100000121051 [100.0%]</t>
  </si>
  <si>
    <t>Mliriprowo</t>
  </si>
  <si>
    <t>Tjiwi Kimia Paper Mill Unit 2</t>
  </si>
  <si>
    <t>Tjiwi Kimia Paper Mill Unit 3</t>
  </si>
  <si>
    <t>Tjiwi Kimia Paper Mill Unit 4</t>
  </si>
  <si>
    <t>L100001082982</t>
  </si>
  <si>
    <t>Toba Pulp Lestari power station</t>
  </si>
  <si>
    <t>PT Toba Pulp Lestari Tbk [100%]</t>
  </si>
  <si>
    <t>E100002019983 [100%]</t>
  </si>
  <si>
    <t>E100002019983 [100.0%]</t>
  </si>
  <si>
    <t>Parmaksian</t>
  </si>
  <si>
    <t>L100000102793</t>
  </si>
  <si>
    <t>Tonasa Cement Plant power station</t>
  </si>
  <si>
    <t>Phase V Unit 1</t>
  </si>
  <si>
    <t>Tonasa Cement Plant Phase V Unit 1</t>
  </si>
  <si>
    <t>PT Semen Gresik [100%]</t>
  </si>
  <si>
    <t>E100000121066 [100%]</t>
  </si>
  <si>
    <t>Tonasa cement plant</t>
  </si>
  <si>
    <t>Biringkassi Port</t>
  </si>
  <si>
    <t>Pangkajene Dan Kepulauan</t>
  </si>
  <si>
    <t>Phase V Unit 2</t>
  </si>
  <si>
    <t>Tonasa Cement Plant Phase V Unit 2</t>
  </si>
  <si>
    <t>L100000104847</t>
  </si>
  <si>
    <t>Wanxiang Nickel Indonesia power station</t>
  </si>
  <si>
    <t>Wanxiang Nickel Indonesia Phase I Unit 1</t>
  </si>
  <si>
    <t>万向镍业印尼镍业自备电厂</t>
  </si>
  <si>
    <t>PT Wanxiang Steel Indonesia [100%]</t>
  </si>
  <si>
    <t>E100000121083 [100%]</t>
  </si>
  <si>
    <t>E100000121083 [100.0%]</t>
  </si>
  <si>
    <t>Bahomotefe</t>
  </si>
  <si>
    <t>Central Bungku</t>
  </si>
  <si>
    <t>Wanxiang Nickel Indonesia Phase I Unit 2</t>
  </si>
  <si>
    <t>L100000104613</t>
  </si>
  <si>
    <t>Weda Bay power station</t>
  </si>
  <si>
    <t>青山集团纬达贝工业园自备电厂</t>
  </si>
  <si>
    <t>PT Weda Bay Energi [100%]</t>
  </si>
  <si>
    <t>E100000121084 [100%]</t>
  </si>
  <si>
    <t>Huakai Investment Co Ltd; PT Daya Listrindo Utama; Shanghai Decent Investment (Group) Co Ltd; Tongxiang Wushi Trading Co Ltd; TSINGSHAN Holding Group Co Ltd; unknown; Zhejiang Huayou Holding Group Co Ltd; Zhejiang Qingshan Business Management Co Ltd; Zhenshi Holding Group Co Ltd</t>
  </si>
  <si>
    <t>E100000130601; E100002008004; E100000128090; E100000128497; E100000128088; E100000132388; E100002008005; E100000128539; E100000127998</t>
  </si>
  <si>
    <t>Weda</t>
  </si>
  <si>
    <t>PT Indonesia Weda Bay Industrial Park [100%]</t>
  </si>
  <si>
    <t>E100000121027 [100%]</t>
  </si>
  <si>
    <t>Zhejiang Huayou Holding Group Co Ltd [24.0%]; TSINGSHAN Holding Group Co Ltd [18.5%]; Zhenshi Holding Group Co Ltd [16.9%]; unknown [12.3%]; Shanghai Decent Investment (Group) Co Ltd [10.9%]; Tongxiang Wushi Trading Co Ltd [5.7%]; Zhejiang Qingshan Business Management Co Ltd [5.3%]; Huakai Investment Co Ltd [0.3%]</t>
  </si>
  <si>
    <t>E100002008005 [24.0%]; E100000128088 [18.5%]; E100000127998 [16.9%]; E100000132388 [12.3%]; E100000128090 [10.9%]; E100000128497 [5.7%]; E100000128539 [5.3%]; E100000130601 [0.3%]</t>
  </si>
  <si>
    <t>Unit 13</t>
  </si>
  <si>
    <t>Unit 14</t>
  </si>
  <si>
    <t>PT Yashi Indonesia Investment [100%]</t>
  </si>
  <si>
    <t>E100000121086 [100%]</t>
  </si>
  <si>
    <t>Huakai Investment Co Ltd; Shanghai Decent Investment (Group) Co Ltd; Tongxiang Wushi Trading Co Ltd; unknown; Zhejiang Huajun Investment Co Ltd; Zhenshi Holding Group Co Ltd</t>
  </si>
  <si>
    <t>E100000130601; E100000128090; E100000128497; E100000132388; E100000121577; E100000127998</t>
  </si>
  <si>
    <t>PT Youshan Nickel Indonesia [100%]</t>
  </si>
  <si>
    <t>E100000121087 [100%]</t>
  </si>
  <si>
    <t>Beijing Chengtong ICBC Equity Investment Fund LP; CCB Financial Assets Investment Co Ltd; China National Petroleum Corp; Guolian Industrial Investment Fund Management (Beijing) Co Ltd; Hainan PetroChina Shennan Petroleum Technology Development Co Ltd; Shanghai Decent Investment (Group) Co Ltd; TSINGSHAN Holding Group Co Ltd; unknown; Zhejiang Qingshan Business Management Co Ltd</t>
  </si>
  <si>
    <t>E100000125250; E100000156444; E100000180733; E100001015634; E100001015633; E100000128090; E100000128088; E100000132388; E100000128539</t>
  </si>
  <si>
    <t>PT Libai Indonesia Metal Co [100%]</t>
  </si>
  <si>
    <t>E100000121036 [100%]</t>
  </si>
  <si>
    <t>Metallurgical Corporation of China Ltd; Shanghai Decent Investment (Group) Co Ltd; TSINGSHAN Holding Group Co Ltd; unknown; Zhejiang Qingshan Business Management Co Ltd</t>
  </si>
  <si>
    <t>E100000125333; E100000128090; E100000128088; E100000132388; E100000128539</t>
  </si>
  <si>
    <t>PT Huayue Nickel Cobalt [100%]</t>
  </si>
  <si>
    <t>E100000120581 [100%]</t>
  </si>
  <si>
    <t>Zhejiang Huayou Cobalt Co</t>
  </si>
  <si>
    <t>E100000121578</t>
  </si>
  <si>
    <t>PT Huake Nickel Indonesia [100%]</t>
  </si>
  <si>
    <t>E100000121021 [100%]</t>
  </si>
  <si>
    <t>Zhejiang Huayou Holding Group Co Ltd [70.0%]; TSINGSHAN Holding Group Co Ltd [12.1%]; unknown [7.4%]; Shanghai Decent Investment (Group) Co Ltd [7.1%]; Zhejiang Qingshan Business Management Co Ltd [3.4%]</t>
  </si>
  <si>
    <t>E100002008005 [70.0%]; E100000128088 [12.1%]; E100000132388 [7.4%]; E100000128090 [7.1%]; E100000128539 [3.4%]</t>
  </si>
  <si>
    <t>PT Sunny Metal Industry [100%]</t>
  </si>
  <si>
    <t>E100000121074 [100%]</t>
  </si>
  <si>
    <t>Walsin Lihwa Corp [50.1%]; PT Harum Energy Tbk [10.6%]</t>
  </si>
  <si>
    <t>E100000121535 [50.1%]; E100001000569 [10.6%]</t>
  </si>
  <si>
    <t>PT Angel Nickel Industry [100%]</t>
  </si>
  <si>
    <t>E100000120991 [100%]</t>
  </si>
  <si>
    <t>E100000120926 [80.0%]</t>
  </si>
  <si>
    <t>L100000104614</t>
  </si>
  <si>
    <t>Xinxing Ductile Iron Pipes power station</t>
  </si>
  <si>
    <t>Xinxing Ductile Iron Pipes Unit 1</t>
  </si>
  <si>
    <t>新兴铸管镍铁园区自备电厂</t>
  </si>
  <si>
    <t>PT Megah Surya Pertiwi [100%]</t>
  </si>
  <si>
    <t>E100001000747 [100%]</t>
  </si>
  <si>
    <t>Xinxing Qiyun Investment Holdings Co Ltd [40.0%]; PT Trimegah Bangun Persada Tbk [30.0%]; PT Gane Permai Sentosa [10.0%]; Harita Group</t>
  </si>
  <si>
    <t>E100000121551 [40.0%]; E100000121080 [30.0%]; E100000121014 [10.0%]; E100000120543</t>
  </si>
  <si>
    <t>Xinxing Ductile Iron Pipes Unit 2</t>
  </si>
  <si>
    <t>Xinxing Ductile Iron Pipes Unit 3</t>
  </si>
  <si>
    <t>Xinxing Ductile Iron Pipes Unit 4</t>
  </si>
  <si>
    <t>Xinxing Ductile Iron Pipes Unit 5</t>
  </si>
  <si>
    <t>L100001000090</t>
  </si>
  <si>
    <t>Xinyi Group captive power station</t>
  </si>
  <si>
    <t>Xinyi Group captive --</t>
  </si>
  <si>
    <t>Rempang Eco-City power station</t>
  </si>
  <si>
    <t>Xinyi Glass Holdings Ltd [100%]</t>
  </si>
  <si>
    <t>E100001010917 [100%]</t>
  </si>
  <si>
    <t>Xinyi Glass Holdings Ltd [100.0%]</t>
  </si>
  <si>
    <t>E100001010917 [100.0%]</t>
  </si>
  <si>
    <t>fossil gas</t>
  </si>
  <si>
    <t>Rempang</t>
  </si>
  <si>
    <t>No</t>
  </si>
  <si>
    <t>PLTU</t>
  </si>
  <si>
    <t>Unit x capacity (MW)</t>
  </si>
  <si>
    <t>Type of boiler</t>
  </si>
  <si>
    <t>Co-firing portion (%)</t>
  </si>
  <si>
    <t>Pemakaian biomassa (ton)</t>
  </si>
  <si>
    <t>Green energy (MWh)</t>
  </si>
  <si>
    <t>Pengurangan emisi (ton CO2)</t>
  </si>
  <si>
    <t>MEBI 2023</t>
  </si>
  <si>
    <t>Emission factor</t>
  </si>
  <si>
    <t xml:space="preserve">Lat </t>
  </si>
  <si>
    <t>Long</t>
  </si>
  <si>
    <t>Paiton 1-2</t>
  </si>
  <si>
    <t>Probolinggo, East Java</t>
  </si>
  <si>
    <t>2x400</t>
  </si>
  <si>
    <t>Pulverized Coal (PC)</t>
  </si>
  <si>
    <t>Pacitan 1-2</t>
  </si>
  <si>
    <t>Pacitan, East Java</t>
  </si>
  <si>
    <t>2x315</t>
  </si>
  <si>
    <t>Rembang 1-2</t>
  </si>
  <si>
    <t>Rembang, Central Java</t>
  </si>
  <si>
    <t>Paiton 9</t>
  </si>
  <si>
    <t>1x660</t>
  </si>
  <si>
    <t>Tanjung Awar Awar 1-2</t>
  </si>
  <si>
    <t>Tuban, East Java</t>
  </si>
  <si>
    <t>2x350</t>
  </si>
  <si>
    <t>Indramayu 1-3</t>
  </si>
  <si>
    <t>Indramayu, West Java</t>
  </si>
  <si>
    <t>3x330</t>
  </si>
  <si>
    <t>Suralaya 1-4</t>
  </si>
  <si>
    <t>Cilegon, Banten</t>
  </si>
  <si>
    <t>4x400</t>
  </si>
  <si>
    <t>Suralaya 5-7</t>
  </si>
  <si>
    <t>3x600</t>
  </si>
  <si>
    <t>N/A</t>
  </si>
  <si>
    <t>Lontar 1-3 + Lontar Expansion</t>
  </si>
  <si>
    <t>Tangerang, Banten</t>
  </si>
  <si>
    <t>4x315</t>
  </si>
  <si>
    <t>Labuan 1-2</t>
  </si>
  <si>
    <t>Pandeglang, Banten</t>
  </si>
  <si>
    <t>2x300</t>
  </si>
  <si>
    <t>Pelabuhan Ratu 1-3</t>
  </si>
  <si>
    <t>Sukabumi, West Java</t>
  </si>
  <si>
    <t>3x350</t>
  </si>
  <si>
    <t>Cilacap, Central Java</t>
  </si>
  <si>
    <t>Suralaya 8</t>
  </si>
  <si>
    <t>1x625</t>
  </si>
  <si>
    <t>Jeranjang 1-3</t>
  </si>
  <si>
    <t>West Lombok, West Nusa Tenggara</t>
  </si>
  <si>
    <t>3x25</t>
  </si>
  <si>
    <t>Circulating Fluidized Bed (CFB)</t>
  </si>
  <si>
    <t>Gorontalo 1-2</t>
  </si>
  <si>
    <t>North Gorontalo, Gorontalo</t>
  </si>
  <si>
    <t>2x25</t>
  </si>
  <si>
    <t>Sulsel Barru 1-2</t>
  </si>
  <si>
    <t>Barru, South Sulawesi</t>
  </si>
  <si>
    <t>2x50</t>
  </si>
  <si>
    <t>Ropa 1-2</t>
  </si>
  <si>
    <t>Ende, East Nusa Tenggara</t>
  </si>
  <si>
    <t>2x7</t>
  </si>
  <si>
    <t>Kupang 1-2</t>
  </si>
  <si>
    <t>Kupang, East Nusa Tenggara</t>
  </si>
  <si>
    <t>2x16.5</t>
  </si>
  <si>
    <t>Nii Tanasa 1-3</t>
  </si>
  <si>
    <t>Kendari, Southeast Sulawesi</t>
  </si>
  <si>
    <t>3x10</t>
  </si>
  <si>
    <t>Punagaya 1-2</t>
  </si>
  <si>
    <t>Corn Cob</t>
  </si>
  <si>
    <t>Jeneponto, South Sulawesi</t>
  </si>
  <si>
    <t>2x100</t>
  </si>
  <si>
    <t>Amurang 1-2</t>
  </si>
  <si>
    <t>South Minahasa, North Sulawesi</t>
  </si>
  <si>
    <t>2x30</t>
  </si>
  <si>
    <t>Sumbawa Barat 1-2</t>
  </si>
  <si>
    <t>West Sumbawa, West Nusa Tenggara</t>
  </si>
  <si>
    <t>Holtekamp 1-2</t>
  </si>
  <si>
    <t>Jayapura, Papua</t>
  </si>
  <si>
    <t>2x10</t>
  </si>
  <si>
    <t>Ampana 1-2</t>
  </si>
  <si>
    <t>Tojo Una-Una, Central Sulawesi</t>
  </si>
  <si>
    <t>2x3</t>
  </si>
  <si>
    <t>-</t>
  </si>
  <si>
    <t>Tidore 1-2</t>
  </si>
  <si>
    <t>Tidore Islands, North Maluku</t>
  </si>
  <si>
    <t>Ketapang 1-2</t>
  </si>
  <si>
    <t>Ketapang, West Kalimantan</t>
  </si>
  <si>
    <t>Sanggau 1-2</t>
  </si>
  <si>
    <t>Sanggau, West Kalimantan</t>
  </si>
  <si>
    <t>Bukit Asam 1-4</t>
  </si>
  <si>
    <t>Muara Enim, South Sumatra</t>
  </si>
  <si>
    <t>4x65</t>
  </si>
  <si>
    <t>Sintang 1-3</t>
  </si>
  <si>
    <t>Sintang, West Kalimantan</t>
  </si>
  <si>
    <t>3x7</t>
  </si>
  <si>
    <t>Pulang Pisau 1-2</t>
  </si>
  <si>
    <t>Pulang Pisau, Central Kalimantan</t>
  </si>
  <si>
    <t>2x60</t>
  </si>
  <si>
    <t>Asam Asam 1-4</t>
  </si>
  <si>
    <t>Tanah Laut, South Kalimantan</t>
  </si>
  <si>
    <t>Tarahan 3-4</t>
  </si>
  <si>
    <t>South Lampung, Lampung</t>
  </si>
  <si>
    <t>Nagan Raya 1-2</t>
  </si>
  <si>
    <t>Nagan Raya, Aceh</t>
  </si>
  <si>
    <t>2x110</t>
  </si>
  <si>
    <t>Suge 1-2</t>
  </si>
  <si>
    <t>Belitung, Bangka Belitung</t>
  </si>
  <si>
    <t>Berau 1-2</t>
  </si>
  <si>
    <t>Berau, East Kalimantan</t>
  </si>
  <si>
    <t>Air Anyir 1-2</t>
  </si>
  <si>
    <t>Bangka, Bangka Belitung</t>
  </si>
  <si>
    <t>Pangkalan Susu 1-2</t>
  </si>
  <si>
    <t>Langkat, North Sumatra</t>
  </si>
  <si>
    <t>2x220</t>
  </si>
  <si>
    <t>Teluk Balikpapan 1-2</t>
  </si>
  <si>
    <t>Balikpapan, East Kalimantan</t>
  </si>
  <si>
    <t>Sebalang 1-2</t>
  </si>
  <si>
    <t>Malinau 1-2</t>
  </si>
  <si>
    <t>Malinau, North Kalimantan</t>
  </si>
  <si>
    <t>Ombilin 1-2</t>
  </si>
  <si>
    <t>Sawahlunto, West Sumatra</t>
  </si>
  <si>
    <t>Bengkayang 1-2</t>
  </si>
  <si>
    <t>Bengkayang, West Kalimantan</t>
  </si>
  <si>
    <t>Tenayan 1-2</t>
  </si>
  <si>
    <t>Pekanbaru, Riau</t>
  </si>
  <si>
    <t>Teluk Sirih 1-2</t>
  </si>
  <si>
    <t>Padang, West Sumatra</t>
  </si>
  <si>
    <t>2x112</t>
  </si>
  <si>
    <t>Tembilahan 1-2</t>
  </si>
  <si>
    <t>Indragiri Hilir, Riau</t>
  </si>
  <si>
    <t>Tanjung Balai Karimun 1-2</t>
  </si>
  <si>
    <t>Batam, Riau Islands</t>
  </si>
  <si>
    <t>Labuhan Angin 1-2</t>
  </si>
  <si>
    <t>Central Tapanuli, North Sumatra</t>
  </si>
  <si>
    <t>2x115</t>
  </si>
  <si>
    <t>Kalselteng-2 1-2</t>
  </si>
  <si>
    <t>Gunung Mas, Central Kalimantan</t>
  </si>
  <si>
    <t>upcoming</t>
  </si>
  <si>
    <t>Sofifi 1-2</t>
  </si>
  <si>
    <t>Oba Tengah, North Maluku</t>
  </si>
  <si>
    <t>Tanjung Jati B 1-2</t>
  </si>
  <si>
    <t>Jepara, Central Java</t>
  </si>
  <si>
    <t>2x660</t>
  </si>
  <si>
    <t>Tanjung Jati B 3-4</t>
  </si>
  <si>
    <t>Lombok 1-2</t>
  </si>
  <si>
    <t>Total of JAMALI regional</t>
  </si>
  <si>
    <t>Total of SULMAPANA region</t>
  </si>
  <si>
    <t>Total of SUMKAL region</t>
  </si>
  <si>
    <t>Overall total</t>
  </si>
  <si>
    <t>Average</t>
  </si>
  <si>
    <t>Palm kernel</t>
  </si>
  <si>
    <t>Woodchips</t>
  </si>
  <si>
    <t>Corn cob</t>
  </si>
  <si>
    <t>Rice husk</t>
  </si>
  <si>
    <t>Tracker ID</t>
  </si>
  <si>
    <t>Wiki page</t>
  </si>
  <si>
    <t>Unit</t>
  </si>
  <si>
    <t>Plant</t>
  </si>
  <si>
    <t>Year</t>
  </si>
  <si>
    <t>Industry</t>
  </si>
  <si>
    <t>Andalas Cement power station</t>
  </si>
  <si>
    <t>PT Solusi Bangun</t>
  </si>
  <si>
    <t>Asahimas Chemical</t>
  </si>
  <si>
    <t>AGC Inc. (52.5%), Ableman Finance (18%), Rodamas (18%), Mitsubishi Corporation Energy Solutions (11.5%)</t>
  </si>
  <si>
    <t>PT Cemindo Gemilang</t>
  </si>
  <si>
    <t>PT Indorama Petrochemicals</t>
  </si>
  <si>
    <t>DSS Serang power station</t>
  </si>
  <si>
    <t>PT Dian Swastatika Sentosa Tbk</t>
  </si>
  <si>
    <t>PT Merak Energi</t>
  </si>
  <si>
    <t>PT Wanxiang Steel Indonesia</t>
  </si>
  <si>
    <t>PT Gunbuster Nickel Industry (GNI)</t>
  </si>
  <si>
    <t>Jiangsu Delong Nickel Industry Co</t>
  </si>
  <si>
    <t>­PT METAL SMELTINDO SELARAS</t>
  </si>
  <si>
    <t>Qingdao Xiyuan Holdings Co., Ltd., Qingdao Urban Construction Investment (Group) Co., Ltd., Shandong Taishan Steel Group Co., Ltd.</t>
  </si>
  <si>
    <t>PT Walsin Nickel Industrial Indonesia</t>
  </si>
  <si>
    <t>Walsin Lihwa, Other</t>
  </si>
  <si>
    <t>LSI (印尼永恒冶炼有限公司)</t>
  </si>
  <si>
    <t>Indonesia Huaqing Aluminum Co.</t>
  </si>
  <si>
    <t>Huafeng Group, Eternal Tsingshan Group</t>
  </si>
  <si>
    <t>Indonesia Wanjia Ferro Nickel Co., Ltd. (印尼万嘉镍铁有限公司)</t>
  </si>
  <si>
    <t>Indonesia Wanjia Ferro Nickel Co., Ltd.</t>
  </si>
  <si>
    <t>Indonesia Zhaohui Ferro Nickel Co., Ltd. (印尼昭辉镍铁有限公司)</t>
  </si>
  <si>
    <t>Indonesia Zhaohui Ferro Nickel Co., Ltd.</t>
  </si>
  <si>
    <t>Sulawesi Mining Investment</t>
  </si>
  <si>
    <t>Bintang Delapan, Dingxin Group</t>
  </si>
  <si>
    <t>Phase I, Unit 1</t>
  </si>
  <si>
    <t>Tsingshan Holding Group (55%), Bintang Delapan (45%)</t>
  </si>
  <si>
    <t>Phase I, Unit 2</t>
  </si>
  <si>
    <t>Phase II, Unit 1</t>
  </si>
  <si>
    <t>Indonesia Guang Ching Nickel and Stainless Steel Industry</t>
  </si>
  <si>
    <t>Phase II, Unit 2</t>
  </si>
  <si>
    <t>Phase III, Unit 1</t>
  </si>
  <si>
    <t>Indonesia Tsingshan Stainless Steel Company</t>
  </si>
  <si>
    <t>Phase III, Unit 2</t>
  </si>
  <si>
    <t>Phase IV, Unit 1</t>
  </si>
  <si>
    <t>Phase IV, Unit 2</t>
  </si>
  <si>
    <t>Indonesia Morowali Power Company</t>
  </si>
  <si>
    <t>Tjiwa Kimia Paper Mill power station</t>
  </si>
  <si>
    <t>PT Pabrik Kertas Tjiwi Kimia Tbk</t>
  </si>
  <si>
    <t>PT Lontar Papyrus Pulp &amp; Paper</t>
  </si>
  <si>
    <t>Xinxing Ductile Iron Pipes Co Captive power station</t>
  </si>
  <si>
    <t>PT MEGAH SURYA PERTIWI （MSP）</t>
  </si>
  <si>
    <t>Xinxing Qiyun Investment Holdings Co., Ltd. (40%), TBP (30%), Harita Group (20%), GPS (10%)</t>
  </si>
  <si>
    <t>PT Halmahera Persada Lygend</t>
  </si>
  <si>
    <t>Harita Group (63.1%), Ningbo Lygend (36.9%)</t>
  </si>
  <si>
    <t>Phase I, Unit 3</t>
  </si>
  <si>
    <t>Phase II, Unit 3</t>
  </si>
  <si>
    <t>Phase II, Unit 4</t>
  </si>
  <si>
    <t>Phase III, Unit 5</t>
  </si>
  <si>
    <t>PT Obi Nickel Cobalt</t>
  </si>
  <si>
    <t>Phase III, Unit 6</t>
  </si>
  <si>
    <t>Phase III, Unit 7</t>
  </si>
  <si>
    <t>Phase III, Unit 8</t>
  </si>
  <si>
    <t>WP&amp;RKA</t>
  </si>
  <si>
    <t>Jinchuan Group</t>
  </si>
  <si>
    <t>https://www.gem.wiki/Adaro_Aluminum_Smelter_power_station</t>
  </si>
  <si>
    <t>Adaro Aluminum Smelter power station</t>
  </si>
  <si>
    <t>PT Kalimantan Industrial Park Indonesia power station</t>
  </si>
  <si>
    <t>PT Adaro Minerals Indonesia</t>
  </si>
  <si>
    <t>Announced</t>
  </si>
  <si>
    <t>Unknown</t>
  </si>
  <si>
    <t>Battery</t>
  </si>
  <si>
    <t>PT Weda Bay Energi</t>
  </si>
  <si>
    <t>Tsingshan Holding Group, Other</t>
  </si>
  <si>
    <t>PT Indonesia Weda Bay Industrial Park</t>
  </si>
  <si>
    <t>PT Yashi Indonesia Investment</t>
  </si>
  <si>
    <t>Tsingshan Holding Group, Zhenshi Holding Group, Zhejiang Huajun Investment Co., Ltd.</t>
  </si>
  <si>
    <t>PT Youshan Nickel</t>
  </si>
  <si>
    <t>PT Libai Indonesia Metal Co</t>
  </si>
  <si>
    <t>Metallurgical Corporation of China Ltd., Tsingshan Holding Group</t>
  </si>
  <si>
    <t>Huayue Nickel Cobalt (华越镍钴有限公司)</t>
  </si>
  <si>
    <t>Tsingshan Holding Group, Zhejiang Huayou Cobalt Co.</t>
  </si>
  <si>
    <t>PT Huake Nickel Indonesia (华科镍业印尼有限公司)</t>
  </si>
  <si>
    <t>Zhejiang Huayou Cobalt Co. (70%), Tsingshan Holding Group (30%)</t>
  </si>
  <si>
    <t>PT Sunny Metal Industry (旭日公司)</t>
  </si>
  <si>
    <t>Walsin Lihwa, Tsingshan Holding Group</t>
  </si>
  <si>
    <t>PT Angel Nickel Industry (ANI 安嘉镍业)</t>
  </si>
  <si>
    <t>Nickel Industries Limited (80%), Tsingshan Holding Group (20%)</t>
  </si>
  <si>
    <t>G114179</t>
  </si>
  <si>
    <t>https://www.gem.wiki/MSP_Pulau_Obi_power_station</t>
  </si>
  <si>
    <t>MSP Pulau Obi power station</t>
  </si>
  <si>
    <t>PT Megah Surya Pertiwi</t>
  </si>
  <si>
    <t>Harita Group</t>
  </si>
  <si>
    <t>G114180</t>
  </si>
  <si>
    <t>G114181</t>
  </si>
  <si>
    <t>PT Aneka Tambang, PT Tambang Batubara Bukit Asam</t>
  </si>
  <si>
    <t>PT Bukit Asam (75%), Asahan Aluminium (Inalum) (25%)</t>
  </si>
  <si>
    <t>Kuala Tanjung Inalum captive power station / Sumut-2</t>
  </si>
  <si>
    <t>Asahan Aluminium (Inalum), PT Bukit Asam</t>
  </si>
  <si>
    <t>Medan Steel Mill Power Plant</t>
  </si>
  <si>
    <t>PT Gahapi Nisco Steel</t>
  </si>
  <si>
    <t>PT Gunung Gahapi, Nanjing Iron and Steel Company</t>
  </si>
  <si>
    <t>PT Puncakjaya Power</t>
  </si>
  <si>
    <t>Bintan Aluminum Indonesia (BAI)</t>
  </si>
  <si>
    <t>Global Aluminium International (72.7%), Press Metal Aluminium Holdings Berhad (25%), PT. MahkotaKarya Utama (2.3%)</t>
  </si>
  <si>
    <t>Phase I, Unit 4</t>
  </si>
  <si>
    <t>PT. Bintan Alumina Indonesia (BAI)</t>
  </si>
  <si>
    <t>Phase I, Unit 5</t>
  </si>
  <si>
    <t>Phase I, Unit 6</t>
  </si>
  <si>
    <t>Phase II, Unit 5</t>
  </si>
  <si>
    <t>Phase II, Unit 6</t>
  </si>
  <si>
    <t>Phase III, Unit 3</t>
  </si>
  <si>
    <t>Phase III, Unit 4</t>
  </si>
  <si>
    <t>Phase IV, Unit 3</t>
  </si>
  <si>
    <t>Phase IV, Unit 4</t>
  </si>
  <si>
    <t>Phase IV, Unit 5</t>
  </si>
  <si>
    <t>Phase IV, Unit 6</t>
  </si>
  <si>
    <t>Phase IV, Unit 7</t>
  </si>
  <si>
    <t>Phase IV, Unit 8</t>
  </si>
  <si>
    <t>PT Indah Kiat Pulp &amp; Paper</t>
  </si>
  <si>
    <t>Pt Indocement</t>
  </si>
  <si>
    <t>Pt Makmur Sejahtera Wisesa</t>
  </si>
  <si>
    <t>Adaro</t>
  </si>
  <si>
    <t>cfb</t>
  </si>
  <si>
    <t>Phase V, Unit 1</t>
  </si>
  <si>
    <t>PT Semen Gresik Tbk</t>
  </si>
  <si>
    <t>Phase V, Unit 2</t>
  </si>
  <si>
    <t>Virtue Dragon Nickel Industry Co. Ltd</t>
  </si>
  <si>
    <t>PT. Obsidian Stainless Steel</t>
  </si>
  <si>
    <t>Xiamen Xiangyu Group (51%), Jiangsu Delong Nickel Industry Co (49%)</t>
  </si>
  <si>
    <t>Pt Aneka Tambang Tbk (Antam)</t>
  </si>
  <si>
    <t>Pt Panasia Indosyntec Tbk</t>
  </si>
  <si>
    <t>PT Cikarang Listrindo</t>
  </si>
  <si>
    <t>PT Fajar Surya Wisesa Tbk</t>
  </si>
  <si>
    <t>Siam Cement Group</t>
  </si>
  <si>
    <t>PT Indo Bharat Rayon</t>
  </si>
  <si>
    <t>Pt Dian Swastatika Sentosa Tbk</t>
  </si>
  <si>
    <t>Datang Overseas Energy Investment Co., Ltd. (75%), Sinar Mas Group (25%)</t>
  </si>
  <si>
    <t>Purwakarta Indorama Power Station</t>
  </si>
  <si>
    <t>PT Indorama Synthetics Tbk</t>
  </si>
  <si>
    <t>Indorama Corporation</t>
  </si>
  <si>
    <t>PT Well Harvest Winning Alumina Refinery</t>
  </si>
  <si>
    <t>China Hongqiao Group, Harita Group</t>
  </si>
  <si>
    <t>PT PLN Persero</t>
  </si>
  <si>
    <t>Pt Newmont Nusa Tenggara</t>
  </si>
  <si>
    <t>Newmont Mining Corporation</t>
  </si>
  <si>
    <t>Name of CPP</t>
  </si>
  <si>
    <t>(complex)</t>
  </si>
  <si>
    <t>Co-firing Portion</t>
  </si>
  <si>
    <t>Units &amp; Capacity (MW)</t>
  </si>
  <si>
    <t>Type of Biomass</t>
  </si>
  <si>
    <t>Implementation date (DD/MM/YY)</t>
  </si>
  <si>
    <t>Biomass type (MEBI)</t>
  </si>
  <si>
    <t>Biomass use (MEBI) (ton)</t>
  </si>
  <si>
    <t>Energy content LHV (MJ/kg)</t>
  </si>
  <si>
    <t>Est. energy contribution (MJ)</t>
  </si>
  <si>
    <t>Updated percentage (2023)</t>
  </si>
  <si>
    <t>Updated biomass use (ton)</t>
  </si>
  <si>
    <t>Planned future percentage</t>
  </si>
  <si>
    <t>Target year</t>
  </si>
  <si>
    <t>Reference</t>
  </si>
  <si>
    <t>Notes/Updates</t>
  </si>
  <si>
    <t>Subdistrict</t>
  </si>
  <si>
    <t>District, Province</t>
  </si>
  <si>
    <t>Sawdust - Wood Pellet</t>
  </si>
  <si>
    <t>https://investor.id/business/323298/pltu-paiton-akan-gunakan-biomassa-100</t>
  </si>
  <si>
    <t>PLN Nusantara Power signed an MOA with Mitsubishi Heavy Industries to increase co-firing to up to 50% of sawdust biomass as fuel.</t>
  </si>
  <si>
    <t>Probolinggo, Jawa Timur</t>
  </si>
  <si>
    <t>Pacitan, Jawa Timur</t>
  </si>
  <si>
    <t>Jeranjang</t>
  </si>
  <si>
    <t>SRF-Waste</t>
  </si>
  <si>
    <t>Sawdust - SRF-Waste</t>
  </si>
  <si>
    <r>
      <rPr>
        <rFont val="Source Sans Pro"/>
        <color rgb="FF1155CC"/>
        <sz val="11.0"/>
        <u/>
      </rPr>
      <t>https://web.pln.co.id/media/siaran-pers/2023/02/co-firing-pltu-jeranjang-gerakkan-ekonomi-rakyat-di-lombok-ntb-serbuk-kayu-hingga-sekam-padi-jadi-sumber-energi</t>
    </r>
    <r>
      <rPr>
        <rFont val="Source Sans Pro"/>
        <sz val="11.0"/>
      </rPr>
      <t xml:space="preserve"> 
</t>
    </r>
    <r>
      <rPr>
        <rFont val="Source Sans Pro"/>
        <color rgb="FF1155CC"/>
        <sz val="11.0"/>
        <u/>
      </rPr>
      <t>https://www.rri.co.id/bisnis/529070/dukung-nze-2050-pt-pba-komitmen-penuhi-biomassa-pltu-jeranjang</t>
    </r>
    <r>
      <rPr>
        <rFont val="Source Sans Pro"/>
        <sz val="11.0"/>
      </rPr>
      <t xml:space="preserve"> </t>
    </r>
  </si>
  <si>
    <t>Gerung</t>
  </si>
  <si>
    <t>Lombok Barat, Nusa Tenggara Barat</t>
  </si>
  <si>
    <t>Delta Pawan</t>
  </si>
  <si>
    <t>Ketapang, Kalimantan Barat</t>
  </si>
  <si>
    <t>Kapuas</t>
  </si>
  <si>
    <t>Sanggau, Kalimantan Barat</t>
  </si>
  <si>
    <t>Anggrek (Gorontalo)</t>
  </si>
  <si>
    <t>Woodchips - Sawdust</t>
  </si>
  <si>
    <t>Anggrek</t>
  </si>
  <si>
    <t>Gorontalo Utara, Gorontalo</t>
  </si>
  <si>
    <t>Wood Pellet</t>
  </si>
  <si>
    <t>Rembang, Jawa Tengah</t>
  </si>
  <si>
    <t>Labuan (Banten 2)</t>
  </si>
  <si>
    <t>Lontar (Banten 3)</t>
  </si>
  <si>
    <t>3x315</t>
  </si>
  <si>
    <t>SRF RDF Pellet - Rice Husk</t>
  </si>
  <si>
    <t>https://jogja.antaranews.com/berita/677898/pasokan-biomassa-ke-pltu-paiton-memperkuat-kelistrikan-jawa</t>
  </si>
  <si>
    <t>Needs of biomass: 105.062 ton</t>
  </si>
  <si>
    <t>https://parepos.fajar.co.id/2024/02/pltu-barru-sukses-melakukan-uji-coba-cofiring-biomass-woodpellet-%F0%9D%9F%8F%F0%9D%9F%8E%F0%9D%9F%8E/#google_vignette</t>
  </si>
  <si>
    <t>Tested already in 2024</t>
  </si>
  <si>
    <t>Barru, Sulawesi Selatan</t>
  </si>
  <si>
    <t>Cikakak</t>
  </si>
  <si>
    <t>Sukabumi, Jawa Barat</t>
  </si>
  <si>
    <t>Cilacap, Jawa Tengah</t>
  </si>
  <si>
    <t>Tanjung Awar-awar</t>
  </si>
  <si>
    <t>Tuban, Jawa Timur</t>
  </si>
  <si>
    <t>Sumuradem</t>
  </si>
  <si>
    <t>Indramayu, Jawa Barat</t>
  </si>
  <si>
    <t>Bolok (Kupang)</t>
  </si>
  <si>
    <t>Wood Pellet / Woodchips</t>
  </si>
  <si>
    <t>Trial to reach 100%, so far up to 75% in Oct 2022;; https://forestinsights.id/sukses-di-pltu-tembilahan-pln-targetkan-gunakan-100-persen-biomassa-kayu-di-pltu-bolok/</t>
  </si>
  <si>
    <t>Kupang Barat</t>
  </si>
  <si>
    <t>Kupang, Nusa Tenggara Timur</t>
  </si>
  <si>
    <t>Bukit Asam</t>
  </si>
  <si>
    <t>Muara Enim, Sumatera Selatan</t>
  </si>
  <si>
    <t>Ropa-Ende</t>
  </si>
  <si>
    <t>Ropa</t>
  </si>
  <si>
    <t>Ende, Nusa Tenggara Timur</t>
  </si>
  <si>
    <t>Tanah Laut, Kalimantan Selatan</t>
  </si>
  <si>
    <t>Sintang</t>
  </si>
  <si>
    <t>https://www.rri.co.id/pontianak/bisnis/484597/pltu-sintang-jalankan-100-persen-firing-biomassa</t>
  </si>
  <si>
    <t>Sintang, Kalimantan Barat</t>
  </si>
  <si>
    <t>Pulang Pisau, Kalimantan Tengah</t>
  </si>
  <si>
    <t>Kendari Barat</t>
  </si>
  <si>
    <t>Kendari, Sulawesi Tenggara</t>
  </si>
  <si>
    <t>Tarahan</t>
  </si>
  <si>
    <t>Lampung Selatan, Lampung</t>
  </si>
  <si>
    <t>https://maharaksabiru.com/pltu-nagan-raya-lakukan-co-firing-biomassa-pengganti-batu-bara/</t>
  </si>
  <si>
    <r>
      <rPr>
        <rFont val="Source Sans Pro"/>
        <color rgb="FF1155CC"/>
        <sz val="11.0"/>
        <u/>
      </rPr>
      <t xml:space="preserve">https://www.youtube.com/watch?v=zjozpV6aFcg
</t>
    </r>
    <r>
      <rPr>
        <rFont val="Source Sans Pro"/>
        <sz val="11.0"/>
      </rPr>
      <t>Initially using palm oil kernel, but switching to using rice husk and sawdusk as feedstock, 5% and 10% each</t>
    </r>
  </si>
  <si>
    <t>Seunagan</t>
  </si>
  <si>
    <t>Punagaya (Takalar)</t>
  </si>
  <si>
    <t>https://sindomakassar.com/read/ekbis/66/cofiring-bonggol-jagung-di-pltu-punagaya-dukung-asa-nol-emisi-karbon-2060-1673755285</t>
  </si>
  <si>
    <t>It mentioned only 1% in early 2023</t>
  </si>
  <si>
    <t>Mangarabombang</t>
  </si>
  <si>
    <t>Takalar, Sulawesi Selatan</t>
  </si>
  <si>
    <t>Suge (Belitung)</t>
  </si>
  <si>
    <t>Membalong</t>
  </si>
  <si>
    <t>Belitung, Kepulauan Bangka Belitung</t>
  </si>
  <si>
    <t>Berau (Teluk Bayur)</t>
  </si>
  <si>
    <t>Teluk Bayur</t>
  </si>
  <si>
    <t>Berau, Kalimantan Timur</t>
  </si>
  <si>
    <t>Minahasa Selatan, Sulawesi Utara</t>
  </si>
  <si>
    <t>https://www.rri.co.id/daerah/648861/suksesnya-pemanfaatan-biomassa-dalam-cofiring-pltu-sumbawa</t>
  </si>
  <si>
    <t>Woodchip as additional feedstock aside using corncob</t>
  </si>
  <si>
    <t>Seteluk</t>
  </si>
  <si>
    <t>Sumbawa Barat, Nusa Tenggara Barat</t>
  </si>
  <si>
    <t>Air Anyir (Bangka Baru)</t>
  </si>
  <si>
    <r>
      <rPr>
        <rFont val="Source Sans Pro"/>
        <color rgb="FF1155CC"/>
        <sz val="11.0"/>
        <u/>
      </rPr>
      <t>https://investor.id/business/323298/pltu-paiton-akan-gunakan-biomassa-100
https://babel.antaranews.com/berita/361497/lewat-co-firing-pltu-air-anyir-mampu-produksi-energi-hijau-dan-tekan-emisi-di-pulau-bangka</t>
    </r>
    <r>
      <rPr>
        <rFont val="Source Sans Pro"/>
        <sz val="11.0"/>
      </rPr>
      <t xml:space="preserve"> </t>
    </r>
  </si>
  <si>
    <t>Merawang</t>
  </si>
  <si>
    <t>Bangka, Kepulauan Bangka Belitung</t>
  </si>
  <si>
    <t>Langkat, Sumatera Utara</t>
  </si>
  <si>
    <t>Kaltim (Teluk Balikpapan)</t>
  </si>
  <si>
    <t>Balikpapan Timur</t>
  </si>
  <si>
    <t>Balikpapan, Kalimantan Timur</t>
  </si>
  <si>
    <t>Sebalang (Tarahan Baru)</t>
  </si>
  <si>
    <t>Tembilahan</t>
  </si>
  <si>
    <t>Tested</t>
  </si>
  <si>
    <t>Trial completed on 16 June 2022 for 100% co-firing using palm kernel shell - need to check if operational, not listed in the Implementation table from MEBI</t>
  </si>
  <si>
    <t>Tenayan</t>
  </si>
  <si>
    <t>Palm Kernel Shell - Sawdust</t>
  </si>
  <si>
    <t>Holtekam (Jayapura Baru)</t>
  </si>
  <si>
    <t>Tidore</t>
  </si>
  <si>
    <t>Coconut Shells</t>
  </si>
  <si>
    <t>https://aksesnews.com/2023/10/09/pltu-tidore-resmi-gunakan-biomassa-woodchip-untuk-go-live-komersial-co-firing/</t>
  </si>
  <si>
    <t>Tidore Kepulauan, Maluku Utara</t>
  </si>
  <si>
    <t>Ombilin</t>
  </si>
  <si>
    <t>Sawahlunto, Sumatera Barat</t>
  </si>
  <si>
    <t>Teluk Sirih</t>
  </si>
  <si>
    <t>Bungus</t>
  </si>
  <si>
    <t>Padang, Sumatera Barat</t>
  </si>
  <si>
    <t>Ampana</t>
  </si>
  <si>
    <t>Ampana Kota</t>
  </si>
  <si>
    <t>Tojo Una-Una, Sulawesi Tengah</t>
  </si>
  <si>
    <t>SRF-Waste: Limbah Racik Uang Kertas (LRUK) or banknote waste</t>
  </si>
  <si>
    <t>https://www.metrotvnews.com/read/kewCM6P2-pltu-labuhan-angin-olah-limbah-uang-kertas-rusak-jadi-listrik
https://english.news.cn/20250605/0b3f5a0ce11e4984a7861734ee222c47/c.html#:~:text=The%20Labuhan%20Angin%20power%20plant,waste%20that%20was%20previously%20destroyed.</t>
  </si>
  <si>
    <t>Tapanuli Tengah, Sumatera Utara</t>
  </si>
  <si>
    <t>SRF-Waste: banknote</t>
  </si>
  <si>
    <t>Tanjung Balai Karimun</t>
  </si>
  <si>
    <t>https://kepri.batampos.co.id/pltu-karimun-sukses-uji-coba-biomassa-dengan-woodchip-menuju-green-energy/#google_vignette</t>
  </si>
  <si>
    <t>Karimun</t>
  </si>
  <si>
    <t>Karimun, Kepulauan Riau</t>
  </si>
  <si>
    <t>Tanjung Jati B</t>
  </si>
  <si>
    <t>4x660</t>
  </si>
  <si>
    <t>Jepara, Jawa Tengah</t>
  </si>
  <si>
    <t>Lombok</t>
  </si>
  <si>
    <t>Bengkayang (Kalbar 3)</t>
  </si>
  <si>
    <t>https://www.google.com/url?q=https://www.dunia-energi.com/cofiring-biomassa-tingkatkan-kesejahteraan-masyarakat-sekitar-pltu-bengkayang/&amp;sa=D&amp;source=editors&amp;ust=1723430384243042&amp;usg=AOvVaw1iRLwfPY8bE_X61wYFVRXC</t>
  </si>
  <si>
    <t>Lumar</t>
  </si>
  <si>
    <t>Bengkayang, Kalimantan Barat</t>
  </si>
  <si>
    <t>Sofifi</t>
  </si>
  <si>
    <t>Malinau</t>
  </si>
  <si>
    <t>Malinau Kota</t>
  </si>
  <si>
    <t>Malinau, Kalimantan Utara</t>
  </si>
  <si>
    <t>Kalselteng</t>
  </si>
  <si>
    <t>Existing</t>
  </si>
  <si>
    <t>Pipeline</t>
  </si>
  <si>
    <t>Owner Category</t>
  </si>
  <si>
    <t>Power Plant Name</t>
  </si>
  <si>
    <t>Other Names</t>
  </si>
  <si>
    <t>Total Capacity (MW)</t>
  </si>
  <si>
    <t>Coordinate</t>
  </si>
  <si>
    <t>Biomass Co-firing</t>
  </si>
  <si>
    <t>Lat</t>
  </si>
  <si>
    <t>PT Indonesia Energi Dinamika (INDOEKA)</t>
  </si>
  <si>
    <t>Kaltim-4</t>
  </si>
  <si>
    <t>Embalut Ekspansi 2</t>
  </si>
  <si>
    <t>Unit 1 &amp; 2: 2020</t>
  </si>
  <si>
    <t>PT Minahasa Cahaya Lestari</t>
  </si>
  <si>
    <t>Sulut-3</t>
  </si>
  <si>
    <t>Unit 1 &amp; 2: 2021</t>
  </si>
  <si>
    <t>PT GCL Indo Tenaga</t>
  </si>
  <si>
    <t>Kalbar-1</t>
  </si>
  <si>
    <t>Unit 1: 2020</t>
  </si>
  <si>
    <t>PT Indonesia Power</t>
  </si>
  <si>
    <t>Parit Baru (FTP-1)</t>
  </si>
  <si>
    <t>Jungkat, PLTU 1 Kalbar</t>
  </si>
  <si>
    <t>Unit 1 &amp; 2: 2025</t>
  </si>
  <si>
    <t>PT DSS Power Kendari</t>
  </si>
  <si>
    <t>Kendari-3</t>
  </si>
  <si>
    <t>Unit 1 &amp; 2: 2019</t>
  </si>
  <si>
    <t>PT PLN</t>
  </si>
  <si>
    <t>Pantai Kura-Kura (FTP-1)</t>
  </si>
  <si>
    <t>PLTU 2 Kalbar</t>
  </si>
  <si>
    <t>PT Graha Power Kaltim</t>
  </si>
  <si>
    <t>Kaltim (FTP-2)</t>
  </si>
  <si>
    <t>Kaltim-2</t>
  </si>
  <si>
    <t>Unit 1: 2019; Unit 2: 2020</t>
  </si>
  <si>
    <t>PT Meulaboh Power Generation</t>
  </si>
  <si>
    <t>Unit 3 &amp; 4: 2023</t>
  </si>
  <si>
    <t>PT Tanjung Power Indonesia</t>
  </si>
  <si>
    <t>Kalsel (FTP-2)</t>
  </si>
  <si>
    <t>Unit 1: 2021</t>
  </si>
  <si>
    <t>Parit Baru (FTP-2)</t>
  </si>
  <si>
    <t>Parit Baru Site Bengkayang (PBSB), PLTU 3 Kalbar</t>
  </si>
  <si>
    <t>Unit 1: 2018; Unit 2: 2019</t>
  </si>
  <si>
    <t>PT Mabar Elektrindo</t>
  </si>
  <si>
    <t>Sumut-1</t>
  </si>
  <si>
    <t>Unit 1 &amp; 2: 2023</t>
  </si>
  <si>
    <t>PPU</t>
  </si>
  <si>
    <t xml:space="preserve">China Huadian (95%) and PT PP Energi (5%) </t>
  </si>
  <si>
    <t>Jambi-2</t>
  </si>
  <si>
    <t>Unit 1 &amp; 2: 2026</t>
  </si>
  <si>
    <t>Medan Steel Mill</t>
  </si>
  <si>
    <t>Unit 1 &amp; 2: 2017</t>
  </si>
  <si>
    <t>PT Jambi Power</t>
  </si>
  <si>
    <t>Jambi-1</t>
  </si>
  <si>
    <t>Unit 1 &amp; 2: 2027</t>
  </si>
  <si>
    <t>Xinxing Qiyun Investment Holdings Pte Ltd</t>
  </si>
  <si>
    <t>Xinxing Ductile Iron Pipes</t>
  </si>
  <si>
    <t>Unit 1 - 3: 2017</t>
  </si>
  <si>
    <t>PT Shenhua Guohua Lion Power Indonesia</t>
  </si>
  <si>
    <t>Sumsel-1</t>
  </si>
  <si>
    <t>Punagaya (FTP-2)</t>
  </si>
  <si>
    <t>Takalar</t>
  </si>
  <si>
    <t>Unit 1: 2017; Unit 2: 2018</t>
  </si>
  <si>
    <t>PT Sumbagsel Energi (Sakti) Pewali</t>
  </si>
  <si>
    <t>Sumbagsel-1</t>
  </si>
  <si>
    <t>Unit 1 &amp; 2: 2024</t>
  </si>
  <si>
    <t>Kaltim (FTP-1)</t>
  </si>
  <si>
    <t>Teluk Balikpapan</t>
  </si>
  <si>
    <t>Unit 2: 2021</t>
  </si>
  <si>
    <t>Cikarang Babelan</t>
  </si>
  <si>
    <t>Unit 1 &amp; 2: 2022</t>
  </si>
  <si>
    <t>PT Aneka Tambang</t>
  </si>
  <si>
    <t>Pomala Nickel</t>
  </si>
  <si>
    <t>Unit 1 &amp; 2: 2016</t>
  </si>
  <si>
    <t>Kotabaru</t>
  </si>
  <si>
    <t>Ketapang Smelter</t>
  </si>
  <si>
    <t>Unit 1 - 3: 2016</t>
  </si>
  <si>
    <t>Sampit</t>
  </si>
  <si>
    <t>Pulang Pisau (FTP-1)</t>
  </si>
  <si>
    <t>Unit 1: 2016; Unit 2: 2017</t>
  </si>
  <si>
    <t>PT Mahajaya Arya Satya</t>
  </si>
  <si>
    <t>Tanah Grogot/Janju</t>
  </si>
  <si>
    <t>Tanjung Selor</t>
  </si>
  <si>
    <t>PT DSSP Power Sumsel</t>
  </si>
  <si>
    <t>Sumsel-5</t>
  </si>
  <si>
    <t>Unit 1 &amp; 2: 2015</t>
  </si>
  <si>
    <t>Lontar Unit 4</t>
  </si>
  <si>
    <t>Unit 4: 2022</t>
  </si>
  <si>
    <t>PT Bukit Pembangkit Innovative</t>
  </si>
  <si>
    <t>Banjarsari</t>
  </si>
  <si>
    <t>Talaud (Tarun)</t>
  </si>
  <si>
    <t>PT Priamanaya Energi</t>
  </si>
  <si>
    <t>Keban Agung</t>
  </si>
  <si>
    <t>Sulut-1</t>
  </si>
  <si>
    <t>Bangka</t>
  </si>
  <si>
    <t>Unit 1 &amp; 2: 2014</t>
  </si>
  <si>
    <t>PT Gorontalo Listrik Perdana</t>
  </si>
  <si>
    <t>Sulbagut-1</t>
  </si>
  <si>
    <t>Merak</t>
  </si>
  <si>
    <t>Palu-3</t>
  </si>
  <si>
    <t>PT Indah Kiat Pulp and Paper</t>
  </si>
  <si>
    <t>Perawang Mill</t>
  </si>
  <si>
    <t>Unit 4: 2000; Unit 6: 2003; Unit 7: 2006; Unit 8: 2009; Unit 9 - 1: 2014</t>
  </si>
  <si>
    <t>Unit 1: 2015; Unit 2: 2014; Unit 3: 2019; Unit 4: 2019</t>
  </si>
  <si>
    <t>Nabire-Kalibobo</t>
  </si>
  <si>
    <t>Sulsel Barru</t>
  </si>
  <si>
    <t>Unit 1 &amp; 2: 2013</t>
  </si>
  <si>
    <t>Ex. Timika</t>
  </si>
  <si>
    <t>Unit 1 - 4: 2023</t>
  </si>
  <si>
    <t>Unit 1: 2013; Unit 2: 2014</t>
  </si>
  <si>
    <t>Unit 1: 2012; Unit 2: 2013</t>
  </si>
  <si>
    <t>Bima</t>
  </si>
  <si>
    <t>Bonto</t>
  </si>
  <si>
    <t>Unit 1 &amp; 2: 2029</t>
  </si>
  <si>
    <t>Unit 1 - 3: 2013</t>
  </si>
  <si>
    <t>Timor-1</t>
  </si>
  <si>
    <t>PT PJB</t>
  </si>
  <si>
    <t>PLN Paiton Unit 9</t>
  </si>
  <si>
    <t>PLN Paiton Baru</t>
  </si>
  <si>
    <t>Unit 9: 2012</t>
  </si>
  <si>
    <t>Atambua</t>
  </si>
  <si>
    <t>Unit 1 - 4: 2027</t>
  </si>
  <si>
    <t>Lontar (Unit 1-3)</t>
  </si>
  <si>
    <t>Unit 1 - 3: 2012</t>
  </si>
  <si>
    <t>Alor</t>
  </si>
  <si>
    <t>PT Goa Hua Energi Musi Makmur Indonesia</t>
  </si>
  <si>
    <t>Rote Ndao</t>
  </si>
  <si>
    <t>Onatali</t>
  </si>
  <si>
    <t>PT Bosowa Group</t>
  </si>
  <si>
    <t>Jeneponto-1</t>
  </si>
  <si>
    <t>Unit 1 &amp; 2: 2012</t>
  </si>
  <si>
    <t>PT Huadian Bukit Asam Power</t>
  </si>
  <si>
    <t>Sumsel-8</t>
  </si>
  <si>
    <t>Jeneponto-2</t>
  </si>
  <si>
    <t>Unit 1 &amp; 2: 2018</t>
  </si>
  <si>
    <t>PT Tanjung Jati Power</t>
  </si>
  <si>
    <t>Jawa-3</t>
  </si>
  <si>
    <t>Unit 1 &amp; 2: 2011</t>
  </si>
  <si>
    <t>PT Indonesia Power (JV)</t>
  </si>
  <si>
    <t>Suralaya Unit 9</t>
  </si>
  <si>
    <t>Indramayu (Unit 1-3)</t>
  </si>
  <si>
    <t>Unit 1: 2010; Unit 2 &amp; 3: 2011</t>
  </si>
  <si>
    <t>Suralaya Unit 10</t>
  </si>
  <si>
    <t>Unit 1: 2009; Unit 2: 2010</t>
  </si>
  <si>
    <t>PT Cirebon Energi Prasarana (CEPR)</t>
  </si>
  <si>
    <t>Jawa-1</t>
  </si>
  <si>
    <t>PT Cahaya Fajar Kaltim</t>
  </si>
  <si>
    <t>Unit 3: Embalut Ekspansi</t>
  </si>
  <si>
    <t>Unit 1 &amp; 2: 2008;  Unit 3: 2014</t>
  </si>
  <si>
    <t>PT Bhumi Jati Power</t>
  </si>
  <si>
    <t>Jawa-4 (FTP-2)</t>
  </si>
  <si>
    <t>Unit 1 &amp; 2: 2008</t>
  </si>
  <si>
    <t>Jawa 4 (FTP-2)</t>
  </si>
  <si>
    <t>Pindo Delili</t>
  </si>
  <si>
    <t>PT Bhimasena Power Indonesia</t>
  </si>
  <si>
    <t>Jawa Tengah Unit 1 (PPP)</t>
  </si>
  <si>
    <t>Batang Unit 1</t>
  </si>
  <si>
    <t>Unit 3: 2007; Unit 4: 2007</t>
  </si>
  <si>
    <t>Jawa Tengah Unit 2 (PPP)</t>
  </si>
  <si>
    <t>Batang Unit 2</t>
  </si>
  <si>
    <t>Purwakarta Indorama</t>
  </si>
  <si>
    <t>Unit 1 &amp; 2: 2006</t>
  </si>
  <si>
    <t>PT Central Java Power</t>
  </si>
  <si>
    <t>Unit 1 &amp; 2: 2006; Unit 3: 2011; Unit 4: 2012</t>
  </si>
  <si>
    <t>PT Panasia Indosyntec Tbk</t>
  </si>
  <si>
    <t>Bandung Indosyntec</t>
  </si>
  <si>
    <t>Asam-asam</t>
  </si>
  <si>
    <t>Unit 1 &amp; 2: 2000; Unit 3 &amp; 4: 2012</t>
  </si>
  <si>
    <t>PT Newmont Nusa Tenggara</t>
  </si>
  <si>
    <t>Batu Hijau</t>
  </si>
  <si>
    <t>Unit 1 - 4: 1999</t>
  </si>
  <si>
    <t>PT Paiton Energy</t>
  </si>
  <si>
    <t>Paiton Unit 7 &amp; 8</t>
  </si>
  <si>
    <t>Unit 7 &amp; 8: 1999</t>
  </si>
  <si>
    <t>Unit 3: 2012</t>
  </si>
  <si>
    <t>PT Jawa Power</t>
  </si>
  <si>
    <t>Paiton Unit 5 &amp; 6</t>
  </si>
  <si>
    <t>PT Indocement</t>
  </si>
  <si>
    <t>Kalimantan Cement Works</t>
  </si>
  <si>
    <t>Unit 1 &amp; 2: 1998; Unit 3: 1999</t>
  </si>
  <si>
    <t>Tonasa Cement Plant</t>
  </si>
  <si>
    <t>Unit 1 &amp; 2: 1996; Unit 3 &amp; 4: 2013</t>
  </si>
  <si>
    <t>Unit 1: 1996; Unit 2: 1997</t>
  </si>
  <si>
    <t>Sinar Mas Jambi Lontar</t>
  </si>
  <si>
    <t>Unit 1 - 3: 1994; Unit 4: 2017</t>
  </si>
  <si>
    <t>PLN Paiton Unit 1 &amp; 2</t>
  </si>
  <si>
    <t>Unit 1: 1994; Unit 2: 1993</t>
  </si>
  <si>
    <t>Unit 1 &amp; 2: 1987; Unit 3 &amp; 4: 1994</t>
  </si>
  <si>
    <t>Suralaya</t>
  </si>
  <si>
    <t>Unit 1: 1984; Unit 2: 1985</t>
  </si>
  <si>
    <t>PT SKS Listrik Kalimantan</t>
  </si>
  <si>
    <t>Kalselteng-1</t>
  </si>
  <si>
    <t>Kalteng-1</t>
  </si>
  <si>
    <t>PT Makmur Sejahtera Wisesa</t>
  </si>
  <si>
    <t>Tabalong Wisesa</t>
  </si>
  <si>
    <t>PT Mega Daya Tangguh</t>
  </si>
  <si>
    <t>Amurang (Sewa)</t>
  </si>
  <si>
    <t>PLTU 2 Sulut</t>
  </si>
  <si>
    <t>Sumbar Pesisir</t>
  </si>
  <si>
    <t>PT Sumber Segara Primadaya</t>
  </si>
  <si>
    <t>Unit 1 &amp; 2: 2007</t>
  </si>
  <si>
    <t>PT Dian Swastika Sentosa</t>
  </si>
  <si>
    <t>DSS Serang</t>
  </si>
  <si>
    <t xml:space="preserve">Unit 1 - 3: ; Unit 4: </t>
  </si>
  <si>
    <t>PT Indonesia Weda Bay Industrial Park (IWIP)</t>
  </si>
  <si>
    <t>Weda Bay</t>
  </si>
  <si>
    <t>Unit 1: 2020; Unit 2 &amp; 3: 2021</t>
  </si>
  <si>
    <t>PT General Energy Bali</t>
  </si>
  <si>
    <t>Celukan Bawang</t>
  </si>
  <si>
    <t>Unit 1 - 3: 2015 (Unit 1 &amp; 2: 125; Unit 3: 130)</t>
  </si>
  <si>
    <t>Halmahera Persada Lygend Nickel</t>
  </si>
  <si>
    <t>Unit 1 - 4: 2021</t>
  </si>
  <si>
    <t>PT Megah Surya Pertiwi (MSP)</t>
  </si>
  <si>
    <t xml:space="preserve">MSP Pulau Obi Power Station
</t>
  </si>
  <si>
    <t>Indonesian Jinchuan Group Co., Ltd.</t>
  </si>
  <si>
    <t>Jinchuan Group WP&amp;RKA</t>
  </si>
  <si>
    <t>Unit 1 - 3: 2019</t>
  </si>
  <si>
    <t>Delong Nickel</t>
  </si>
  <si>
    <t>Unit 1 &amp; 2: ; Unit 3 &amp; 4: ; Unit 5 &amp; 6: ; Unit 7 &amp; 8: 2018</t>
  </si>
  <si>
    <t>Delong Nickel Phase 2</t>
  </si>
  <si>
    <t>Unit 1 - 8: 2020; Unit 10: 2021</t>
  </si>
  <si>
    <t>3.828279272, -3.827487745, -3.827910421</t>
  </si>
  <si>
    <t>122.4662306, 122.462752, 122.4682708</t>
  </si>
  <si>
    <t>PT Gunbuster (GNI)</t>
  </si>
  <si>
    <t>Delong Nickel Phase 3</t>
  </si>
  <si>
    <t>Unit 1 - 6: 2021</t>
  </si>
  <si>
    <t>Unit 1 &amp; 2: 2006; Unit 3 &amp; 4: 2016</t>
  </si>
  <si>
    <t>Sulawesi Mining</t>
  </si>
  <si>
    <t>Unit 1 &amp; 2: 2015; Unit 3: 2016; Unit 4: 2020</t>
  </si>
  <si>
    <t>-2.8255878, -2.827384</t>
  </si>
  <si>
    <t>122.1554483, 122.1552699</t>
  </si>
  <si>
    <t>Kupang (FTP-1)</t>
  </si>
  <si>
    <t>Bolok</t>
  </si>
  <si>
    <t>Holtekamp</t>
  </si>
  <si>
    <t>Molotabu</t>
  </si>
  <si>
    <t>PT Rekind Daya Mamuju</t>
  </si>
  <si>
    <t>Mamuju</t>
  </si>
  <si>
    <t>Unit 1 - 3: 2018</t>
  </si>
  <si>
    <t>Tanjung Redeb</t>
  </si>
  <si>
    <t>Unit 1: 2020; Unit 2:  2019</t>
  </si>
  <si>
    <t>PT Tenaga Listrik Bengkulu</t>
  </si>
  <si>
    <t>PT Indo Ridlatama Power</t>
  </si>
  <si>
    <t>Kaltim (MT)</t>
  </si>
  <si>
    <t>Muara Jawa</t>
  </si>
  <si>
    <t>PT Lombok Energy Dynamics</t>
  </si>
  <si>
    <t>Lombok Timur</t>
  </si>
  <si>
    <t>Lati</t>
  </si>
  <si>
    <t>Unit 1 &amp; 2: 2004</t>
  </si>
  <si>
    <t>PT Tanjung Kasam (TJK) Power</t>
  </si>
  <si>
    <t>Tanjung Kasam</t>
  </si>
  <si>
    <t>Unit 1 &amp; 2: 1981; Unit 3 &amp; 4: 1988</t>
  </si>
  <si>
    <t>Tambak Lorok</t>
  </si>
  <si>
    <t>Unit 1 &amp; 2: 1978; Unit 3: 1983</t>
  </si>
  <si>
    <t>Muara Karang</t>
  </si>
  <si>
    <t>Unit 1: 1981; Unit 2: 1982</t>
  </si>
  <si>
    <t>Unit 1: 2014; Unit 2: 2013</t>
  </si>
  <si>
    <t>Suge</t>
  </si>
  <si>
    <t>Nii Tanasa</t>
  </si>
  <si>
    <t>Unit 1: 2014; Unit 2: 2012; Unit 3: 2012</t>
  </si>
  <si>
    <t>Unit 1 &amp; 2:</t>
  </si>
  <si>
    <t>Supercritical</t>
  </si>
  <si>
    <t>Cilacap Ekspansi</t>
  </si>
  <si>
    <t>PT Cirebon Electric Power</t>
  </si>
  <si>
    <t>PT Lestari Banten Energi</t>
  </si>
  <si>
    <t>Banten Unit 1</t>
  </si>
  <si>
    <t>Cilacap Ekspansi II</t>
  </si>
  <si>
    <t>usc</t>
  </si>
  <si>
    <t>PT Shenhua Guohua Pembangkitan Jawa Bali</t>
  </si>
  <si>
    <t>Indonesia is required to cap its power sector emission at 290 million tonnes (Mt) in 2030</t>
  </si>
  <si>
    <t xml:space="preserve">The agreement also emphasises to freeze the existing pipeline of planned on-grid coal-fired power plants included in the national Electricity Supply Business Plan 2021-2030 (also known as RUPTL), reaffirming a full moratorium on any new on-grid coal power generation capacity in accordance with Presidential Regulation on Renewable Energy Number 112/2022 and accelerating the deployment of renewable energy to reach at least 34% of total generation by 2030. </t>
  </si>
  <si>
    <t>PLN:</t>
  </si>
  <si>
    <t>4.3 GW retired + Jawa-3 being cancelled = 6.3 GW</t>
  </si>
  <si>
    <t>30% co-firing</t>
  </si>
  <si>
    <t>Our scenario:</t>
  </si>
  <si>
    <t>16 GW retired</t>
  </si>
  <si>
    <t>retrofits</t>
  </si>
  <si>
    <t>https://ember-climate.org/insights/commentary/jetp-indonesia/</t>
  </si>
  <si>
    <t>https://greennetwork.asia/news/indonesias-energy-transition-mechanism-aims-to-accelerate-the-retirement-of-coal/</t>
  </si>
  <si>
    <t>ADB signed an MoU together with PT PLN, Cirebon Electric Power (CEP), and the Indonesian Investment Authority (INA) to begin discussions on the early retirement of Cirebon-1, a 660 MW power plant owned by CEP. The non-binding agreement intends to close the Cirebon-1 up to 15 years before the end of its 40-to-50-year lifespan.</t>
  </si>
  <si>
    <t>Indonesia plans to develop power plants generated by renewable energy and low-carbon technology with a capacity of up to 700 GW. The government is looking at renewable sources such as geothermal, hydropower, wind, and solar. The relatively controversial biomass cofiring will also be included in coal power plants. Finally, Indonesia plans the early retirement of 33 coal power plants with a total capacity of 16.8 GW.</t>
  </si>
  <si>
    <t>“That will reduce 50 million tonnes of CO2 in 2030 or 160 million tonnes in 2040,” Minister Sri Mulyani Indarwati added.</t>
  </si>
  <si>
    <t>It also intends to increase the share of renewable electricity to 34% by 2030 from the previous target of 23%.</t>
  </si>
  <si>
    <t>https://energytracker.asia/indonesias-coal-dependence-and-the-new-jetp/</t>
  </si>
  <si>
    <t>https://www.esdm.go.id/en/media-center/news-archives/sekretariat-jetp-terbentuk-siap-realisasikan-kerja-sama-pendanaan-transisi-energi</t>
  </si>
  <si>
    <t>Peaking emisi sektor ketenagalistrikan diproyeksikan terjadi pada tahun 2030, lebih cepat dari proyeksi awal;</t>
  </si>
  <si>
    <t>Emisi sektor ketenagalistrikan tidak melebihi 290 juta ton CO2 di tahun 2030, lebih rendah 67 juta ton CO2 dibandingkan nilai baseline BaU sebesar 357 juta ton CO2;</t>
  </si>
  <si>
    <t>Net zero emissions sektor ketenagalistrikan pada tahun 2050, lebih cepat 10 tahun dari proyeksi awal;</t>
  </si>
  <si>
    <t>Mempercepat pemanfaatan energi terbarukan setidaknya 34% bersumber dari energi terbarukan pada 2030.</t>
  </si>
  <si>
    <t>Peaking in the electricity sector's emissions is projected to occur in 2030, faster than the initial projection;</t>
  </si>
  <si>
    <t>The electricity sector's emissions will not exceed 290 million tonnes of CO2 in 2030, 67 million tonnes of CO2 lower than the BaU baseline value of 357 million tonnes of CO2;</t>
  </si>
  <si>
    <t>Net zero emissions in the electricity sector in 2050, 10 years faster than the initial projection;</t>
  </si>
  <si>
    <t>Accelerate the utilization of renewable energy at least 34% sourced from renewable energy by 2030.</t>
  </si>
  <si>
    <t>https://databoks.katadata.co.id/datapublish/2022/10/21/ini-daftar-pltu-yang-layak-pensiun-dini-pada-2023-menurut-iesr</t>
  </si>
  <si>
    <t>Banten Suralaya Power Station (Banten): capacity of 1,600 megawatts (MW)</t>
  </si>
  <si>
    <t>PLN Paiton Power Station (East Java): 800 MW capacity</t>
  </si>
  <si>
    <t>Cilacap Sumber Power Station (Central Java): 600 MW capacity</t>
  </si>
  <si>
    <t>Cikarang Babelan Power Station (West Java): 280 MW capacity</t>
  </si>
  <si>
    <t>Asam-Asam Power Station (South Kalimantan): 260 MW capacity</t>
  </si>
  <si>
    <t>Bukit Asam Muara Enim Power Station (South Sumatra): 260 MW capacity</t>
  </si>
  <si>
    <t>Ombilin Power Station (West Sumatra): 200 MW capacity</t>
  </si>
  <si>
    <t>Tabalong Power Station (South Kalimantan): 200 MW capacity</t>
  </si>
  <si>
    <t>Merak Power Station (Banten): 120 MW capacity</t>
  </si>
  <si>
    <t>Tarahan Power Station (Lampung): 100 MW capacity</t>
  </si>
  <si>
    <t>https://www.cif.org/sites/cif_enc/files/meeting-documents/CTF_TFC_IS_3_04_Indonesia_ACT_IP.pdf</t>
  </si>
  <si>
    <t>New Bangka Power Station (Bangka Belitung): 60 MW capacity</t>
  </si>
  <si>
    <t>https://www.cif.org/event/intersessional-meeting-ctf-trust-fund-committee-tuesday-october-25-wednesday-26-2022</t>
  </si>
  <si>
    <t>Tabalong Wisesa Power Station (South Kalimantan): 60 MW capacity</t>
  </si>
  <si>
    <t>scenario</t>
  </si>
  <si>
    <t>PLN&amp;IPP retirement</t>
  </si>
  <si>
    <t>captive plant retirement</t>
  </si>
  <si>
    <t>biomass co-firing</t>
  </si>
  <si>
    <t>pollution control retrofits</t>
  </si>
  <si>
    <t>BAU</t>
  </si>
  <si>
    <t>at a lifetime of 30 years at current operating rates, except Suralaya and Paiton 2045/55</t>
  </si>
  <si>
    <t>based on the planned lifetime of the industrial assets</t>
  </si>
  <si>
    <t>follow PLN's plant-specific plans for co-firing</t>
  </si>
  <si>
    <t>follow current emission limits until end-of-life</t>
  </si>
  <si>
    <t>ACT Investment Plan</t>
  </si>
  <si>
    <t>14 GW retired by 2035 as outlined in the investment plan; BAU otherwise</t>
  </si>
  <si>
    <t>PERPRES 112/2022</t>
  </si>
  <si>
    <t>14 GW retired by 2035; the rest retired by 2050</t>
  </si>
  <si>
    <t>retired by 2060</t>
  </si>
  <si>
    <t>co-firing increased to meet 34% renewables target</t>
  </si>
  <si>
    <t>1.5 degrees</t>
  </si>
  <si>
    <t>follow UMD pathway for coal power capacity&amp;generation, optimize retirements for public health benefits</t>
  </si>
  <si>
    <t>1.5 degrees + pollution control</t>
  </si>
  <si>
    <t>maintain current co-firing</t>
  </si>
  <si>
    <t>retrofit plants with FGD, SCR and more efficient dust controls when benefits are larger than costs</t>
  </si>
  <si>
    <t>1.5 degrees + pollution control + phase out captive plants</t>
  </si>
  <si>
    <r>
      <rPr>
        <rFont val="Arial"/>
        <color theme="1"/>
      </rPr>
      <t xml:space="preserve">retrofit plants with FGD, SCR and more efficient dust controls when benefits are larger than costs, </t>
    </r>
    <r>
      <rPr>
        <rFont val="Arial"/>
        <color theme="1"/>
      </rPr>
      <t>including captive plants</t>
    </r>
  </si>
  <si>
    <t>possible additional scenario:</t>
  </si>
  <si>
    <t>1.5 degrees + pollution control + phase out captive plants + 5 year delay</t>
  </si>
  <si>
    <t>follow UMD pathway for coal power capacity&amp;generation, optimize retirements for public health benefits + 5 year delay</t>
  </si>
  <si>
    <r>
      <rPr>
        <rFont val="Arial"/>
        <color theme="1"/>
      </rPr>
      <t xml:space="preserve">retrofit plants with FGD, SCR and more efficient dust controls when benefits are larger than costs, </t>
    </r>
    <r>
      <rPr>
        <rFont val="Arial"/>
        <color theme="1"/>
      </rPr>
      <t xml:space="preserve">including captive plants + 5 year delay </t>
    </r>
  </si>
  <si>
    <t>Timeframe: 2022 until end-of-life of all plants</t>
  </si>
  <si>
    <t>Review 14 April 2023</t>
  </si>
  <si>
    <r>
      <rPr>
        <rFont val="Arial"/>
        <color rgb="FFCC0000"/>
      </rPr>
      <t xml:space="preserve">based on the planned lifetime of the industrial assets
</t>
    </r>
    <r>
      <rPr>
        <rFont val="Arial"/>
        <b/>
        <color rgb="FF000000"/>
      </rPr>
      <t>Consider 30 years</t>
    </r>
  </si>
  <si>
    <r>
      <rPr>
        <rFont val="Arial"/>
        <color rgb="FFB7E1CD"/>
      </rPr>
      <t xml:space="preserve">follow PLN's plant-specific plans for co-firing
</t>
    </r>
    <r>
      <rPr>
        <rFont val="Arial"/>
        <b/>
        <color rgb="FF000000"/>
      </rPr>
      <t>Consider phased or step increase - 10% in 2030, higher value beyond 2030</t>
    </r>
  </si>
  <si>
    <r>
      <rPr>
        <rFont val="Arial"/>
        <color rgb="FFCC0000"/>
      </rPr>
      <t xml:space="preserve">based on the planned lifetime of the industrial assets
</t>
    </r>
    <r>
      <rPr>
        <rFont val="Arial"/>
        <b/>
        <color rgb="FF000000"/>
      </rPr>
      <t>Consider 30 years</t>
    </r>
  </si>
  <si>
    <r>
      <rPr>
        <rFont val="Arial"/>
        <color rgb="FFB7E1CD"/>
      </rPr>
      <t xml:space="preserve">follow PLN's plant-specific plans for co-firing
</t>
    </r>
    <r>
      <rPr>
        <rFont val="Arial"/>
        <b/>
        <color rgb="FF000000"/>
      </rPr>
      <t>Consider phased or step increase - 10% in 2030, higher value beyond 2030</t>
    </r>
  </si>
  <si>
    <r>
      <rPr>
        <rFont val="Arial"/>
        <color rgb="FFCC0000"/>
      </rPr>
      <t xml:space="preserve">retired by 2060
</t>
    </r>
    <r>
      <rPr>
        <rFont val="Arial"/>
        <b/>
        <color rgb="FF000000"/>
      </rPr>
      <t>2050</t>
    </r>
  </si>
  <si>
    <r>
      <rPr>
        <rFont val="Arial"/>
        <color rgb="FFE06666"/>
      </rPr>
      <t xml:space="preserve">co-firing increased to meet 34% renewables target
</t>
    </r>
    <r>
      <rPr>
        <rFont val="Arial"/>
        <b/>
        <color rgb="FF000000"/>
      </rPr>
      <t>Consider phased or step increase - higher share of co-firing than the published targets by PLN - higher than 10% in 2030, higher value beyond 2030</t>
    </r>
  </si>
  <si>
    <r>
      <rPr>
        <rFont val="Arial"/>
        <color rgb="FFCC0000"/>
      </rPr>
      <t xml:space="preserve">retired by 2060
</t>
    </r>
    <r>
      <rPr>
        <rFont val="Arial"/>
        <b/>
        <color rgb="FF000000"/>
      </rPr>
      <t>2050</t>
    </r>
  </si>
  <si>
    <r>
      <rPr>
        <rFont val="Arial"/>
        <color rgb="FFB7E1CD"/>
      </rPr>
      <t xml:space="preserve">follow PLN's plant-specific plans for co-firing
</t>
    </r>
    <r>
      <rPr>
        <rFont val="Arial"/>
        <b/>
        <color rgb="FF000000"/>
      </rPr>
      <t>Consider phased or step increase - 10% in 2030, higher value beyond 2030</t>
    </r>
  </si>
  <si>
    <r>
      <rPr>
        <rFont val="Arial"/>
        <color rgb="FFCC0000"/>
      </rPr>
      <t xml:space="preserve">retired by 2060
</t>
    </r>
    <r>
      <rPr>
        <rFont val="Arial"/>
        <b/>
        <color rgb="FF000000"/>
      </rPr>
      <t>2050</t>
    </r>
  </si>
  <si>
    <r>
      <rPr>
        <rFont val="Arial"/>
        <color rgb="FFB7E1CD"/>
      </rPr>
      <t xml:space="preserve">maintain current co-firing
</t>
    </r>
    <r>
      <rPr>
        <rFont val="Arial"/>
        <b/>
        <color rgb="FF000000"/>
      </rPr>
      <t>Include definition</t>
    </r>
  </si>
  <si>
    <r>
      <rPr>
        <rFont val="Arial"/>
        <color rgb="FFB7E1CD"/>
      </rPr>
      <t xml:space="preserve">maintain current co-firing
</t>
    </r>
    <r>
      <rPr>
        <rFont val="Arial"/>
        <b/>
        <color rgb="FF000000"/>
      </rPr>
      <t>Include definition</t>
    </r>
  </si>
  <si>
    <r>
      <rPr>
        <rFont val="Arial"/>
        <color rgb="FFB7E1CD"/>
      </rPr>
      <t xml:space="preserve">retrofit plants with FGD, SCR and more efficient dust controls when benefits are larger than costs, </t>
    </r>
    <r>
      <rPr>
        <rFont val="Arial"/>
        <color rgb="FF6AA84F"/>
      </rPr>
      <t>including captive plants</t>
    </r>
  </si>
  <si>
    <t>TrackerLOC</t>
  </si>
  <si>
    <t>ParentID</t>
  </si>
  <si>
    <t>in IESR database</t>
  </si>
  <si>
    <t>Other names</t>
  </si>
  <si>
    <t>L104578</t>
  </si>
  <si>
    <t>P101160</t>
  </si>
  <si>
    <t>L102754</t>
  </si>
  <si>
    <t>Lampung power plant</t>
  </si>
  <si>
    <t>L102775</t>
  </si>
  <si>
    <t>Q200139</t>
  </si>
  <si>
    <t>BlackGold Indragiri Hulu power station</t>
  </si>
  <si>
    <t>PT Samantaka Batubara; PT Pembangkitan Jawa-Bali</t>
  </si>
  <si>
    <t>China Huadian (60%), BlackGold Group (40%)</t>
  </si>
  <si>
    <t>L104577</t>
  </si>
  <si>
    <t>P101456</t>
  </si>
  <si>
    <t>TBD</t>
  </si>
  <si>
    <t>L102760</t>
  </si>
  <si>
    <t>L102806</t>
  </si>
  <si>
    <t>Q200955</t>
  </si>
  <si>
    <t>Sumsel MT Ekspansi</t>
  </si>
  <si>
    <t>L102807</t>
  </si>
  <si>
    <t>P101151</t>
  </si>
  <si>
    <t>Muara Enim power station?</t>
  </si>
  <si>
    <t>PT Bukit Asam</t>
  </si>
  <si>
    <t>L102822</t>
  </si>
  <si>
    <t>Q200147</t>
  </si>
  <si>
    <t>Bakrie Power, PT Tanjung Jati Power</t>
  </si>
  <si>
    <t>YTL Corporation (80%), Bakrie Group (20%)</t>
  </si>
  <si>
    <t>sub-bit</t>
  </si>
  <si>
    <t>L102756</t>
  </si>
  <si>
    <t>Tarahan Expansion Plant</t>
  </si>
  <si>
    <t>L104581</t>
  </si>
  <si>
    <t>L104580</t>
  </si>
  <si>
    <t>PLN UIW Riau</t>
  </si>
  <si>
    <t>L104843</t>
  </si>
  <si>
    <t>Indonesia Power</t>
  </si>
  <si>
    <t>L104401</t>
  </si>
  <si>
    <t>L104583</t>
  </si>
  <si>
    <t>https://www.gem.wiki/Sumbagsel-1_Power_Station</t>
  </si>
  <si>
    <t>Sumbagsel Energi Sakti Perwali</t>
  </si>
  <si>
    <t>L102744</t>
  </si>
  <si>
    <t>L102827</t>
  </si>
  <si>
    <t>Q200387</t>
  </si>
  <si>
    <t>Jungkat, Kalbar-3</t>
  </si>
  <si>
    <t>Gezhouba Group and PT Praba Indopersada</t>
  </si>
  <si>
    <t>China Energy Engineering Corporation, PT Praba</t>
  </si>
  <si>
    <t>L102708</t>
  </si>
  <si>
    <t>East Kuktai, Kaltim?</t>
  </si>
  <si>
    <t>L102759</t>
  </si>
  <si>
    <t>L104535</t>
  </si>
  <si>
    <t>PLTU Sulawesi Utara</t>
  </si>
  <si>
    <t>L102783</t>
  </si>
  <si>
    <t>Kalselteng-2 Unit 3</t>
  </si>
  <si>
    <t>Kalselteng-2 Unit 4</t>
  </si>
  <si>
    <t>Banjarmasin, Kalselteng-2 Unit 1</t>
  </si>
  <si>
    <t>Banjarmasin, Kalselteng-2 Unit 2</t>
  </si>
  <si>
    <t>L102693</t>
  </si>
  <si>
    <t>Air Anyir PLTU</t>
  </si>
  <si>
    <t>Pt Pln Wilayah Bangka-Belitung</t>
  </si>
  <si>
    <t>L102795</t>
  </si>
  <si>
    <t>Q200144</t>
  </si>
  <si>
    <t>MAXpower Group, PT Bukit Asam, PT PLN Persero</t>
  </si>
  <si>
    <t>L102696</t>
  </si>
  <si>
    <t>P101154</t>
  </si>
  <si>
    <t>Labuan Banten power station</t>
  </si>
  <si>
    <t>L102697</t>
  </si>
  <si>
    <t>L102698</t>
  </si>
  <si>
    <t>P100544</t>
  </si>
  <si>
    <t>Salira, PLTU Banten</t>
  </si>
  <si>
    <t>PT Lestari Baten Energi (LBE)</t>
  </si>
  <si>
    <t>L102699</t>
  </si>
  <si>
    <t>PT Indonesia Power Suralaya</t>
  </si>
  <si>
    <t>L102787</t>
  </si>
  <si>
    <t>Sulawesi Selatan (SulSel), Sulsel Barru-1 power station</t>
  </si>
  <si>
    <t>L102707</t>
  </si>
  <si>
    <t>Q200127</t>
  </si>
  <si>
    <t>Tenaga Listrik Bengkulu</t>
  </si>
  <si>
    <t>PowerChina (70%), PT Intraco Penta (30%)</t>
  </si>
  <si>
    <t>L102797</t>
  </si>
  <si>
    <t>Bukit Asam power station</t>
  </si>
  <si>
    <t>L102691</t>
  </si>
  <si>
    <t>P102838</t>
  </si>
  <si>
    <t>瑟罗坎巴望燃煤电厂，印度尼西亚巴厘岛一期燃煤电厂</t>
  </si>
  <si>
    <t>PT Merryline International and PT General Energy Indonesia</t>
  </si>
  <si>
    <t>China Huadian Group Corporation</t>
  </si>
  <si>
    <t>L102711</t>
  </si>
  <si>
    <t>Q200129</t>
  </si>
  <si>
    <t>Energi Andalan, Indo Power</t>
  </si>
  <si>
    <t>Q200130</t>
  </si>
  <si>
    <t>Sumber Segara Primadaya</t>
  </si>
  <si>
    <t>PT PLN Persero, Sumberenergi</t>
  </si>
  <si>
    <t>Jawa-8, Cilacap Expansion</t>
  </si>
  <si>
    <t>ultra-super</t>
  </si>
  <si>
    <t>L102814</t>
  </si>
  <si>
    <t>Q200906</t>
  </si>
  <si>
    <t>Marubeni (35%), Indika Group (25%), Samtan (20%), KEPCO (10%), TEPCO (5%), Chubu Electric Power (5%)</t>
  </si>
  <si>
    <t>L102735</t>
  </si>
  <si>
    <t>P100759</t>
  </si>
  <si>
    <t>L102815</t>
  </si>
  <si>
    <t>Sumuradem or Indramayu Sumuradem</t>
  </si>
  <si>
    <t>L102703</t>
  </si>
  <si>
    <t>Q201912</t>
  </si>
  <si>
    <t>Shenhua Guohua Power Jawa Bali</t>
  </si>
  <si>
    <t>National Energy Investment Group Co., Ltd. (70%), PT PLN Persero (30%)</t>
  </si>
  <si>
    <t>L102823</t>
  </si>
  <si>
    <t>Q200337</t>
  </si>
  <si>
    <t>Indonesia Power, Golden Concord Holdings</t>
  </si>
  <si>
    <t>PT PLN Persero, GCL Poly Energy Holdings</t>
  </si>
  <si>
    <t>L102715</t>
  </si>
  <si>
    <t>L102717</t>
  </si>
  <si>
    <t>L102736</t>
  </si>
  <si>
    <t>L102737</t>
  </si>
  <si>
    <t>Balikpapan IPP</t>
  </si>
  <si>
    <t>L102719</t>
  </si>
  <si>
    <t>Embalut Expansion</t>
  </si>
  <si>
    <t>L102798</t>
  </si>
  <si>
    <t>P101143</t>
  </si>
  <si>
    <t>Sumsel-2 (SS-2)</t>
  </si>
  <si>
    <t>PT Primanaya Energi</t>
  </si>
  <si>
    <t>L102810</t>
  </si>
  <si>
    <t>Kendari DSS power station</t>
  </si>
  <si>
    <t>Dian Swastatika Sentosa Power Kendari</t>
  </si>
  <si>
    <t>L102767</t>
  </si>
  <si>
    <t>L102690</t>
  </si>
  <si>
    <t>Q201913</t>
  </si>
  <si>
    <t>Meulaboh power station</t>
  </si>
  <si>
    <t>Unnamed special purpose vehicle</t>
  </si>
  <si>
    <t>PT PLN Persero, PT Pembangunan Perumahan, PT Sumberdaya Sewatama</t>
  </si>
  <si>
    <t>L102834</t>
  </si>
  <si>
    <t>L102726</t>
  </si>
  <si>
    <t>L102728</t>
  </si>
  <si>
    <t>Q200956</t>
  </si>
  <si>
    <t>RATCH Group Public Company Limited (45.5%), Nebras Power QSC (35.5%), TEPCO (7%), Chubu Electric Power (7%), PT Toba Bara Sejahtra Tbk (5%)</t>
  </si>
  <si>
    <t>L102729</t>
  </si>
  <si>
    <t>Q200957</t>
  </si>
  <si>
    <t>Siemens (50%), YTL Corporation (17.5%), Marubeni (17.5%), PT Bumipertiwi Tatapradipta (15%)</t>
  </si>
  <si>
    <t>L102730</t>
  </si>
  <si>
    <t>L102769</t>
  </si>
  <si>
    <t>Jungkat, Kalbar-1</t>
  </si>
  <si>
    <t>L102778</t>
  </si>
  <si>
    <t>Riau Tenayan, Amandemen FTP1</t>
  </si>
  <si>
    <t>L102819</t>
  </si>
  <si>
    <t>L102727</t>
  </si>
  <si>
    <t>PT Pembangkitan Jawa-Bali</t>
  </si>
  <si>
    <t>L102731</t>
  </si>
  <si>
    <t>L102789</t>
  </si>
  <si>
    <t>P100162</t>
  </si>
  <si>
    <t>Janeponto PLTU</t>
  </si>
  <si>
    <t>PT Bosowa Makassar</t>
  </si>
  <si>
    <t>Bosawa Corporation</t>
  </si>
  <si>
    <t>Janeponto-2 PLTU</t>
  </si>
  <si>
    <t>L102713</t>
  </si>
  <si>
    <t>L102802</t>
  </si>
  <si>
    <t>Q201915</t>
  </si>
  <si>
    <t>Simpang Belimbing power station</t>
  </si>
  <si>
    <t>PT GH EMM Indonesia</t>
  </si>
  <si>
    <t>National Energy Investment Group Co., Ltd. (70%), Energi Musi Makmur (30%)</t>
  </si>
  <si>
    <t>L102742</t>
  </si>
  <si>
    <t>Q200348</t>
  </si>
  <si>
    <t>Toba Bara (60%), PT Toba Bara Sejahtra Tbk (20%), State Power Investment Corporation (20%)</t>
  </si>
  <si>
    <t>L102763</t>
  </si>
  <si>
    <t>Q201916</t>
  </si>
  <si>
    <t>PLTU North Sulawesi 3</t>
  </si>
  <si>
    <t>PT Minahasa Cahaya Lestari (MCL)</t>
  </si>
  <si>
    <t>Toba Bara (90%), Sinohydro (10%)</t>
  </si>
  <si>
    <t>L102785</t>
  </si>
  <si>
    <t>Q200141</t>
  </si>
  <si>
    <t>Adaro, KEPCO</t>
  </si>
  <si>
    <t>L102792</t>
  </si>
  <si>
    <t>Punagaya FTP2</t>
  </si>
  <si>
    <t>L102732</t>
  </si>
  <si>
    <t>L102714</t>
  </si>
  <si>
    <t>P101977</t>
  </si>
  <si>
    <t>Sumitomo</t>
  </si>
  <si>
    <t>L102782</t>
  </si>
  <si>
    <t>Q200424</t>
  </si>
  <si>
    <t>PT Tanjung Kasam Power</t>
  </si>
  <si>
    <t>PT Petra Unggul Sejahtera (70%), PT Intraco Penta (30%)</t>
  </si>
  <si>
    <t>Tarahan Baru power station</t>
  </si>
  <si>
    <t>L102835</t>
  </si>
  <si>
    <t>Unit B-1</t>
  </si>
  <si>
    <t>Banjarmasin, Kalselteng-2 Unit 5</t>
  </si>
  <si>
    <t>Banjarmasin-B Project</t>
  </si>
  <si>
    <t>Unit B-2</t>
  </si>
  <si>
    <t>Banjarmasin, Kalselteng-2 Unit 6</t>
  </si>
  <si>
    <t>L102794</t>
  </si>
  <si>
    <t>Q200923</t>
  </si>
  <si>
    <t>https://www.gem.wiki/Bangko_Tengah_(SS-8)_power_station</t>
  </si>
  <si>
    <t>Sumsel-8 (SS-8) (Sumsel is an acronym for Sumatera Selatan, or South Sumatra)</t>
  </si>
  <si>
    <t>Huadian Bukit Asam Power</t>
  </si>
  <si>
    <t>China Huadian (55%), PT Bukit Asam (45%)</t>
  </si>
  <si>
    <t>Sumsel-8 (SS-8)</t>
  </si>
  <si>
    <t>Q200931</t>
  </si>
  <si>
    <t>PT PLN Persero (51%), Barito Pacific (49%)</t>
  </si>
  <si>
    <t>PT PLN Persero (51%), PT Barito Pacific (34%), KEPCO (15%)</t>
  </si>
  <si>
    <t>Sulawesi Selatan (SulSel), Sulsel Barru-2 power station</t>
  </si>
  <si>
    <t>L102709</t>
  </si>
  <si>
    <t>Q200128</t>
  </si>
  <si>
    <t>Jawa Tengah, Batang</t>
  </si>
  <si>
    <t>Bhimasena Power Indo (BPI)</t>
  </si>
  <si>
    <t>Adaro, ITOCHU, J-POWER</t>
  </si>
  <si>
    <t>Jawa-1, Cirebon-2, 井里汶第一火电厂</t>
  </si>
  <si>
    <t>L102831</t>
  </si>
  <si>
    <t>Sambelia power station, PLTU Lombok FTP2</t>
  </si>
  <si>
    <t>Q201914</t>
  </si>
  <si>
    <t>China Datang, PT PLN Persero, PT Sumberdaya Sewatama</t>
  </si>
  <si>
    <t>L102788</t>
  </si>
  <si>
    <t>PLTU Mpanau, Palu-3</t>
  </si>
  <si>
    <t>L102762</t>
  </si>
  <si>
    <t>PLTU North Sulawesi 1</t>
  </si>
  <si>
    <t>L102804</t>
  </si>
  <si>
    <t>Q201917</t>
  </si>
  <si>
    <t>神华国华（印尼）天健美朗发电有限公司</t>
  </si>
  <si>
    <t>China Shenhua; Lion Power</t>
  </si>
  <si>
    <t>National Energy Investment Group Co., Ltd. (75%), PT Sugico Graha (25%)</t>
  </si>
  <si>
    <t>L102781</t>
  </si>
  <si>
    <t>Q201918</t>
  </si>
  <si>
    <t>Hamparan Perak PLTU; Paruh Kurau PLTU</t>
  </si>
  <si>
    <t>Oceanwide Holdings Co., Ltd. (60%), PowerChina (20%), PT Garda Sayap Garuda (20%)</t>
  </si>
  <si>
    <t>Jawa-4</t>
  </si>
  <si>
    <t>L102740</t>
  </si>
  <si>
    <t>L104784</t>
  </si>
  <si>
    <t>P102632</t>
  </si>
  <si>
    <t>PT Bika Global</t>
  </si>
  <si>
    <t>L104763</t>
  </si>
  <si>
    <t>Park Joung In</t>
  </si>
  <si>
    <t>Indonesia's Coal Power Capacity by Status (MW)</t>
  </si>
  <si>
    <t>Pre-permit</t>
  </si>
  <si>
    <t>Shelved</t>
  </si>
  <si>
    <t>Retired</t>
  </si>
  <si>
    <t>Cancelled</t>
  </si>
  <si>
    <t>Source:</t>
  </si>
  <si>
    <t>https://globalenergymonitor.org/projects/global-coal-plant-tracker/dashboard/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</si>
</sst>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0"/>
    <numFmt numFmtId="165" formatCode="#,##0.0"/>
    <numFmt numFmtId="166" formatCode="dd/MM/yyyy"/>
    <numFmt numFmtId="167" formatCode="dd/mm/yyyy"/>
    <numFmt numFmtId="168" formatCode="#,##0.000"/>
    <numFmt numFmtId="169" formatCode="&quot;$&quot;#,##0"/>
  </numFmts>
  <fonts count="64">
    <font>
      <sz val="10.0"/>
      <color rgb="FF000000"/>
      <name val="Arial"/>
      <scheme val="minor"/>
    </font>
    <font>
      <color theme="1"/>
      <name val="Arial"/>
    </font>
    <font>
      <color theme="1"/>
      <name val="Arial"/>
      <scheme val="minor"/>
    </font>
    <font>
      <b/>
      <color theme="1"/>
      <name val="Arial"/>
      <scheme val="minor"/>
    </font>
    <font>
      <color rgb="FF000000"/>
      <name val="Arial"/>
    </font>
    <font>
      <sz val="10.0"/>
      <color theme="1"/>
      <name val="Arial"/>
      <scheme val="minor"/>
    </font>
    <font>
      <b/>
      <sz val="10.0"/>
      <color theme="1"/>
      <name val="Arial"/>
    </font>
    <font>
      <b/>
      <sz val="10.0"/>
      <color rgb="FF000000"/>
      <name val="Arial"/>
    </font>
    <font>
      <sz val="10.0"/>
      <color theme="1"/>
      <name val="Arial"/>
    </font>
    <font>
      <sz val="10.0"/>
      <color rgb="FF000000"/>
      <name val="Arial"/>
    </font>
    <font>
      <sz val="11.0"/>
      <color rgb="FF000000"/>
      <name val="Calibri"/>
    </font>
    <font>
      <u/>
      <sz val="10.0"/>
      <color rgb="FF0000FF"/>
      <name val="Arial"/>
    </font>
    <font>
      <u/>
      <color rgb="FF0000FF"/>
      <name val="Arial"/>
    </font>
    <font>
      <u/>
      <sz val="10.0"/>
      <color rgb="FF0000FF"/>
      <name val="Arial"/>
    </font>
    <font>
      <u/>
      <sz val="10.0"/>
      <color rgb="FF0000FF"/>
      <name val="Arial"/>
    </font>
    <font>
      <sz val="11.0"/>
      <color theme="1"/>
      <name val="Calibri"/>
    </font>
    <font>
      <b/>
      <sz val="10.0"/>
      <color rgb="FFFF0000"/>
      <name val="Arial"/>
    </font>
    <font>
      <b/>
      <sz val="10.0"/>
      <color rgb="FF000000"/>
      <name val="Arial"/>
      <scheme val="minor"/>
    </font>
    <font>
      <b/>
      <sz val="10.0"/>
      <color theme="1"/>
      <name val="Arial"/>
      <scheme val="minor"/>
    </font>
    <font>
      <u/>
      <color rgb="FF0000FF"/>
    </font>
    <font>
      <u/>
      <sz val="10.0"/>
      <color rgb="FF000000"/>
    </font>
    <font>
      <u/>
      <sz val="10.0"/>
      <color rgb="FF0563C1"/>
    </font>
    <font>
      <b/>
      <sz val="10.0"/>
      <color theme="1"/>
      <name val="Source Sans Pro"/>
    </font>
    <font>
      <sz val="10.0"/>
      <color theme="1"/>
      <name val="Source Sans Pro"/>
    </font>
    <font>
      <sz val="10.0"/>
      <color rgb="FF000000"/>
      <name val="Source Sans Pro"/>
    </font>
    <font>
      <b/>
      <sz val="10.0"/>
      <color rgb="FF000000"/>
      <name val="Source Sans Pro"/>
    </font>
    <font>
      <b/>
      <sz val="11.0"/>
      <color rgb="FFFFFFFF"/>
      <name val="Calibri"/>
    </font>
    <font>
      <u/>
      <sz val="11.0"/>
      <color rgb="FF000000"/>
      <name val="Calibri"/>
    </font>
    <font>
      <u/>
      <sz val="11.0"/>
      <color rgb="FF1155CC"/>
      <name val="Calibri"/>
    </font>
    <font>
      <sz val="11.0"/>
      <color rgb="FF1F1F1F"/>
      <name val="Calibri"/>
    </font>
    <font>
      <u/>
      <sz val="11.0"/>
      <color rgb="FF000000"/>
      <name val="Calibri"/>
    </font>
    <font>
      <u/>
      <sz val="11.0"/>
      <color rgb="FF0000FF"/>
      <name val="Calibri"/>
    </font>
    <font>
      <u/>
      <sz val="11.0"/>
      <color rgb="FF000000"/>
      <name val="Calibri"/>
    </font>
    <font>
      <b/>
      <sz val="11.0"/>
      <color rgb="FF222222"/>
      <name val="Source Sans Pro"/>
    </font>
    <font>
      <b/>
      <sz val="11.0"/>
      <color theme="1"/>
      <name val="Source Sans Pro"/>
    </font>
    <font>
      <sz val="11.0"/>
      <color rgb="FF222222"/>
      <name val="Source Sans Pro"/>
    </font>
    <font>
      <sz val="11.0"/>
      <color theme="1"/>
      <name val="Source Sans Pro"/>
    </font>
    <font>
      <sz val="11.0"/>
      <color theme="1"/>
      <name val="Arial"/>
      <scheme val="minor"/>
    </font>
    <font>
      <u/>
      <sz val="11.0"/>
      <color rgb="FF0000FF"/>
      <name val="Source Sans Pro"/>
    </font>
    <font>
      <u/>
      <sz val="11.0"/>
      <color rgb="FF0000FF"/>
      <name val="Source Sans Pro"/>
    </font>
    <font>
      <u/>
      <sz val="11.0"/>
      <color rgb="FF0000FF"/>
      <name val="Source Sans Pro"/>
    </font>
    <font>
      <sz val="11.0"/>
      <color rgb="FF000000"/>
      <name val="Source Sans Pro"/>
    </font>
    <font>
      <b/>
      <color theme="1"/>
      <name val="Arial"/>
    </font>
    <font/>
    <font>
      <color rgb="FF212529"/>
      <name val="Arial"/>
    </font>
    <font>
      <sz val="11.0"/>
      <color theme="1"/>
      <name val="Inconsolata"/>
    </font>
    <font>
      <sz val="15.0"/>
      <color rgb="FF424952"/>
      <name val="&quot;pp object sans&quot;"/>
    </font>
    <font>
      <u/>
      <color rgb="FF0000FF"/>
    </font>
    <font>
      <b/>
      <color rgb="FFFFFFFF"/>
      <name val="Arial"/>
      <scheme val="minor"/>
    </font>
    <font>
      <color rgb="FFCC0000"/>
      <name val="Arial"/>
      <scheme val="minor"/>
    </font>
    <font>
      <color rgb="FFE06666"/>
      <name val="Arial"/>
      <scheme val="minor"/>
    </font>
    <font>
      <color rgb="FFEA9999"/>
      <name val="Arial"/>
      <scheme val="minor"/>
    </font>
    <font>
      <color rgb="FFFFD966"/>
      <name val="Arial"/>
      <scheme val="minor"/>
    </font>
    <font>
      <b/>
      <color rgb="FFFFFFFF"/>
      <name val="Arial"/>
    </font>
    <font>
      <color rgb="FFCC0000"/>
      <name val="Arial"/>
    </font>
    <font>
      <color rgb="FFB7E1CD"/>
      <name val="Arial"/>
    </font>
    <font>
      <color rgb="FFE06666"/>
      <name val="Arial"/>
    </font>
    <font>
      <color rgb="FFEA9999"/>
      <name val="Arial"/>
    </font>
    <font>
      <color rgb="FFFFD966"/>
      <name val="Arial"/>
    </font>
    <font>
      <u/>
      <sz val="11.0"/>
      <color rgb="FF000000"/>
      <name val="Calibri"/>
    </font>
    <font>
      <u/>
      <sz val="11.0"/>
      <color rgb="FF000000"/>
      <name val="Calibri"/>
    </font>
    <font>
      <u/>
      <sz val="11.0"/>
      <color rgb="FF0000FF"/>
      <name val="Calibri"/>
    </font>
    <font>
      <b/>
      <sz val="11.0"/>
      <color theme="1"/>
      <name val="&quot;Source Sans Pro&quot;"/>
    </font>
    <font>
      <sz val="11.0"/>
      <color theme="1"/>
      <name val="&quot;Source Sans Pro&quot;"/>
    </font>
  </fonts>
  <fills count="21">
    <fill>
      <patternFill patternType="none"/>
    </fill>
    <fill>
      <patternFill patternType="lightGray"/>
    </fill>
    <fill>
      <patternFill patternType="solid">
        <fgColor rgb="FFFF0000"/>
        <bgColor rgb="FFFF0000"/>
      </patternFill>
    </fill>
    <fill>
      <patternFill patternType="solid">
        <fgColor rgb="FFF4CCCC"/>
        <bgColor rgb="FFF4CCCC"/>
      </patternFill>
    </fill>
    <fill>
      <patternFill patternType="solid">
        <fgColor rgb="FFFFFF00"/>
        <bgColor rgb="FFFFFF00"/>
      </patternFill>
    </fill>
    <fill>
      <patternFill patternType="solid">
        <fgColor rgb="FFCFE2F3"/>
        <bgColor rgb="FFCFE2F3"/>
      </patternFill>
    </fill>
    <fill>
      <patternFill patternType="solid">
        <fgColor rgb="FFFFFFFF"/>
        <bgColor rgb="FFFFFFFF"/>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A2C4C9"/>
        <bgColor rgb="FFA2C4C9"/>
      </patternFill>
    </fill>
    <fill>
      <patternFill patternType="solid">
        <fgColor rgb="FFEAD1DC"/>
        <bgColor rgb="FFEAD1DC"/>
      </patternFill>
    </fill>
    <fill>
      <patternFill patternType="solid">
        <fgColor rgb="FFFCE5CD"/>
        <bgColor rgb="FFFCE5CD"/>
      </patternFill>
    </fill>
    <fill>
      <patternFill patternType="solid">
        <fgColor rgb="FFC9DAF8"/>
        <bgColor rgb="FFC9DAF8"/>
      </patternFill>
    </fill>
    <fill>
      <patternFill patternType="solid">
        <fgColor theme="5"/>
        <bgColor theme="5"/>
      </patternFill>
    </fill>
    <fill>
      <patternFill patternType="solid">
        <fgColor rgb="FFDD7E6B"/>
        <bgColor rgb="FFDD7E6B"/>
      </patternFill>
    </fill>
    <fill>
      <patternFill patternType="solid">
        <fgColor rgb="FFD9D9D9"/>
        <bgColor rgb="FFD9D9D9"/>
      </patternFill>
    </fill>
    <fill>
      <patternFill patternType="solid">
        <fgColor rgb="FF00FFFF"/>
        <bgColor rgb="FF00FFFF"/>
      </patternFill>
    </fill>
    <fill>
      <patternFill patternType="solid">
        <fgColor rgb="FF1F497D"/>
        <bgColor rgb="FF1F497D"/>
      </patternFill>
    </fill>
    <fill>
      <patternFill patternType="solid">
        <fgColor rgb="FFB7E1CD"/>
        <bgColor rgb="FFB7E1CD"/>
      </patternFill>
    </fill>
    <fill>
      <patternFill patternType="solid">
        <fgColor rgb="FF9FC5E8"/>
        <bgColor rgb="FF9FC5E8"/>
      </patternFill>
    </fill>
  </fills>
  <borders count="18">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ck">
        <color rgb="FFB7E1CD"/>
      </left>
      <right style="thick">
        <color rgb="FFB7E1CD"/>
      </right>
      <top style="thick">
        <color rgb="FFB7E1CD"/>
      </top>
      <bottom style="thick">
        <color rgb="FFB7E1CD"/>
      </bottom>
    </border>
    <border>
      <left style="thick">
        <color rgb="FFB7E1CD"/>
      </left>
      <top style="thick">
        <color rgb="FFB7E1CD"/>
      </top>
      <bottom style="thick">
        <color rgb="FFB7E1CD"/>
      </bottom>
    </border>
    <border>
      <top style="thick">
        <color rgb="FFB7E1CD"/>
      </top>
      <bottom style="thick">
        <color rgb="FFB7E1CD"/>
      </bottom>
    </border>
    <border>
      <right style="thick">
        <color rgb="FFB7E1CD"/>
      </right>
      <top style="thick">
        <color rgb="FFB7E1CD"/>
      </top>
      <bottom style="thick">
        <color rgb="FFB7E1CD"/>
      </bottom>
    </border>
    <border>
      <left style="thick">
        <color rgb="FFB7E1CD"/>
      </left>
      <right style="thick">
        <color rgb="FFB7E1CD"/>
      </right>
      <bottom style="thick">
        <color rgb="FFB7E1CD"/>
      </bottom>
    </border>
    <border>
      <right style="thick">
        <color rgb="FFB7E1CD"/>
      </right>
      <bottom style="thick">
        <color rgb="FFB7E1CD"/>
      </bottom>
    </border>
  </borders>
  <cellStyleXfs count="1">
    <xf borderId="0" fillId="0" fontId="0" numFmtId="0" applyAlignment="1" applyFont="1"/>
  </cellStyleXfs>
  <cellXfs count="354">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3" fontId="1" numFmtId="0" xfId="0" applyAlignment="1" applyFill="1" applyFont="1">
      <alignment vertical="bottom"/>
    </xf>
    <xf borderId="0" fillId="4" fontId="1" numFmtId="0" xfId="0" applyAlignment="1" applyFill="1" applyFont="1">
      <alignment readingOrder="0"/>
    </xf>
    <xf borderId="0" fillId="5" fontId="2" numFmtId="0" xfId="0" applyFill="1" applyFont="1"/>
    <xf borderId="0" fillId="0" fontId="3" numFmtId="0" xfId="0" applyAlignment="1" applyFont="1">
      <alignment readingOrder="0"/>
    </xf>
    <xf borderId="0" fillId="0" fontId="2" numFmtId="0" xfId="0" applyFont="1"/>
    <xf borderId="0" fillId="0" fontId="3" numFmtId="0" xfId="0" applyAlignment="1" applyFont="1">
      <alignment horizontal="center" readingOrder="0"/>
    </xf>
    <xf borderId="0" fillId="6" fontId="4" numFmtId="0" xfId="0" applyAlignment="1" applyFill="1" applyFont="1">
      <alignment horizontal="left" readingOrder="0"/>
    </xf>
    <xf borderId="0" fillId="0" fontId="3" numFmtId="0" xfId="0" applyAlignment="1" applyFont="1">
      <alignment readingOrder="0" shrinkToFit="0" wrapText="1"/>
    </xf>
    <xf borderId="0" fillId="0" fontId="3" numFmtId="0" xfId="0" applyAlignment="1" applyFont="1">
      <alignment readingOrder="0" shrinkToFit="0" wrapText="0"/>
    </xf>
    <xf borderId="0" fillId="0" fontId="2" numFmtId="0" xfId="0" applyAlignment="1" applyFont="1">
      <alignment readingOrder="0" shrinkToFit="0" wrapText="0"/>
    </xf>
    <xf borderId="0" fillId="0" fontId="2" numFmtId="164" xfId="0" applyAlignment="1" applyFont="1" applyNumberFormat="1">
      <alignment readingOrder="0"/>
    </xf>
    <xf borderId="0" fillId="0" fontId="2" numFmtId="164" xfId="0" applyFont="1" applyNumberFormat="1"/>
    <xf borderId="0" fillId="0" fontId="5" numFmtId="0" xfId="0" applyAlignment="1" applyFont="1">
      <alignment readingOrder="0" shrinkToFit="0" wrapText="1"/>
    </xf>
    <xf borderId="0" fillId="0" fontId="6" numFmtId="0" xfId="0" applyAlignment="1" applyFont="1">
      <alignment horizontal="center" shrinkToFit="0" wrapText="1"/>
    </xf>
    <xf borderId="0" fillId="0" fontId="6" numFmtId="0" xfId="0" applyAlignment="1" applyFont="1">
      <alignment horizontal="center" readingOrder="0" shrinkToFit="0" wrapText="1"/>
    </xf>
    <xf borderId="0" fillId="7" fontId="6" numFmtId="0" xfId="0" applyAlignment="1" applyFill="1" applyFont="1">
      <alignment horizontal="center" readingOrder="0" shrinkToFit="0" wrapText="1"/>
    </xf>
    <xf borderId="0" fillId="8" fontId="6" numFmtId="0" xfId="0" applyAlignment="1" applyFill="1" applyFont="1">
      <alignment horizontal="center" readingOrder="0" shrinkToFit="0" wrapText="1"/>
    </xf>
    <xf borderId="0" fillId="0" fontId="6" numFmtId="49" xfId="0" applyAlignment="1" applyFont="1" applyNumberFormat="1">
      <alignment horizontal="center" readingOrder="0" shrinkToFit="0" wrapText="1"/>
    </xf>
    <xf borderId="0" fillId="0" fontId="6" numFmtId="49" xfId="0" applyAlignment="1" applyFont="1" applyNumberFormat="1">
      <alignment horizontal="center" shrinkToFit="0" wrapText="1"/>
    </xf>
    <xf borderId="0" fillId="9" fontId="6" numFmtId="0" xfId="0" applyAlignment="1" applyFill="1" applyFont="1">
      <alignment horizontal="center" shrinkToFit="0" wrapText="1"/>
    </xf>
    <xf borderId="0" fillId="9" fontId="6" numFmtId="10" xfId="0" applyAlignment="1" applyFont="1" applyNumberFormat="1">
      <alignment horizontal="center" readingOrder="0" shrinkToFit="0" wrapText="1"/>
    </xf>
    <xf borderId="0" fillId="9" fontId="6" numFmtId="0" xfId="0" applyAlignment="1" applyFont="1">
      <alignment horizontal="center" shrinkToFit="0" wrapText="0"/>
    </xf>
    <xf borderId="0" fillId="9" fontId="6" numFmtId="0" xfId="0" applyAlignment="1" applyFont="1">
      <alignment readingOrder="0" shrinkToFit="0" wrapText="1"/>
    </xf>
    <xf borderId="0" fillId="8" fontId="7" numFmtId="0" xfId="0" applyAlignment="1" applyFont="1">
      <alignment horizontal="center" readingOrder="0" shrinkToFit="0" vertical="top" wrapText="1"/>
    </xf>
    <xf borderId="0" fillId="10" fontId="7" numFmtId="0" xfId="0" applyAlignment="1" applyFill="1" applyFont="1">
      <alignment horizontal="center" readingOrder="0" shrinkToFit="0" vertical="top" wrapText="1"/>
    </xf>
    <xf borderId="0" fillId="10" fontId="6" numFmtId="0" xfId="0" applyAlignment="1" applyFont="1">
      <alignment readingOrder="0" shrinkToFit="0" vertical="top" wrapText="1"/>
    </xf>
    <xf borderId="0" fillId="11" fontId="6" numFmtId="1" xfId="0" applyAlignment="1" applyFill="1" applyFont="1" applyNumberFormat="1">
      <alignment horizontal="center" readingOrder="0" shrinkToFit="0" vertical="top" wrapText="1"/>
    </xf>
    <xf borderId="0" fillId="11" fontId="6" numFmtId="0" xfId="0" applyAlignment="1" applyFont="1">
      <alignment horizontal="center" readingOrder="0" shrinkToFit="0" vertical="top" wrapText="1"/>
    </xf>
    <xf borderId="0" fillId="0" fontId="6" numFmtId="0" xfId="0" applyAlignment="1" applyFont="1">
      <alignment horizontal="center" readingOrder="0" shrinkToFit="0" wrapText="0"/>
    </xf>
    <xf borderId="0" fillId="0" fontId="1" numFmtId="0" xfId="0" applyAlignment="1" applyFont="1">
      <alignment readingOrder="0" vertical="bottom"/>
    </xf>
    <xf borderId="0" fillId="0" fontId="8" numFmtId="0" xfId="0" applyAlignment="1" applyFont="1">
      <alignment vertical="bottom"/>
    </xf>
    <xf borderId="0" fillId="0" fontId="8" numFmtId="0" xfId="0" applyAlignment="1" applyFont="1">
      <alignment horizontal="right" vertical="bottom"/>
    </xf>
    <xf borderId="0" fillId="0" fontId="8" numFmtId="0" xfId="0" applyAlignment="1" applyFont="1">
      <alignment readingOrder="0" vertical="bottom"/>
    </xf>
    <xf borderId="0" fillId="0" fontId="8" numFmtId="0" xfId="0" applyAlignment="1" applyFont="1">
      <alignment shrinkToFit="0" vertical="bottom" wrapText="0"/>
    </xf>
    <xf borderId="0" fillId="0" fontId="8" numFmtId="0" xfId="0" applyAlignment="1" applyFont="1">
      <alignment horizontal="center" readingOrder="0"/>
    </xf>
    <xf borderId="0" fillId="0" fontId="8" numFmtId="0" xfId="0" applyAlignment="1" applyFont="1">
      <alignment horizontal="center" vertical="bottom"/>
    </xf>
    <xf borderId="0" fillId="0" fontId="8" numFmtId="0" xfId="0" applyFont="1"/>
    <xf borderId="0" fillId="9" fontId="8" numFmtId="0" xfId="0" applyAlignment="1" applyFont="1">
      <alignment vertical="bottom"/>
    </xf>
    <xf borderId="0" fillId="9" fontId="8" numFmtId="10" xfId="0" applyAlignment="1" applyFont="1" applyNumberFormat="1">
      <alignment vertical="bottom"/>
    </xf>
    <xf borderId="0" fillId="9" fontId="8" numFmtId="0" xfId="0" applyAlignment="1" applyFont="1">
      <alignment shrinkToFit="0" vertical="bottom" wrapText="0"/>
    </xf>
    <xf borderId="0" fillId="9" fontId="8" numFmtId="164" xfId="0" applyAlignment="1" applyFont="1" applyNumberFormat="1">
      <alignment horizontal="right"/>
    </xf>
    <xf borderId="0" fillId="8" fontId="8" numFmtId="0" xfId="0" applyAlignment="1" applyFont="1">
      <alignment vertical="bottom"/>
    </xf>
    <xf borderId="0" fillId="10" fontId="8" numFmtId="0" xfId="0" applyAlignment="1" applyFont="1">
      <alignment vertical="bottom"/>
    </xf>
    <xf borderId="0" fillId="11" fontId="8" numFmtId="1" xfId="0" applyAlignment="1" applyFont="1" applyNumberFormat="1">
      <alignment vertical="bottom"/>
    </xf>
    <xf borderId="0" fillId="11" fontId="8" numFmtId="0" xfId="0" applyAlignment="1" applyFont="1">
      <alignment vertical="bottom"/>
    </xf>
    <xf borderId="0" fillId="0" fontId="8" numFmtId="0" xfId="0" applyAlignment="1" applyFont="1">
      <alignment shrinkToFit="0" vertical="bottom" wrapText="0"/>
    </xf>
    <xf borderId="0" fillId="0" fontId="1" numFmtId="0" xfId="0" applyAlignment="1" applyFont="1">
      <alignment vertical="bottom"/>
    </xf>
    <xf borderId="0" fillId="0" fontId="9" numFmtId="0" xfId="0" applyAlignment="1" applyFont="1">
      <alignment horizontal="left" readingOrder="0" shrinkToFit="0" vertical="bottom" wrapText="0"/>
    </xf>
    <xf borderId="0" fillId="0" fontId="8" numFmtId="0" xfId="0" applyAlignment="1" applyFont="1">
      <alignment readingOrder="0" shrinkToFit="0" vertical="bottom" wrapText="0"/>
    </xf>
    <xf borderId="0" fillId="0" fontId="8" numFmtId="9" xfId="0" applyAlignment="1" applyFont="1" applyNumberFormat="1">
      <alignment readingOrder="0" vertical="bottom"/>
    </xf>
    <xf borderId="0" fillId="9" fontId="8" numFmtId="0" xfId="0" applyFont="1"/>
    <xf borderId="0" fillId="4" fontId="8" numFmtId="0" xfId="0" applyAlignment="1" applyFont="1">
      <alignment horizontal="right" vertical="bottom"/>
    </xf>
    <xf borderId="0" fillId="0" fontId="8" numFmtId="0" xfId="0" applyAlignment="1" applyFont="1">
      <alignment horizontal="right" readingOrder="0" vertical="bottom"/>
    </xf>
    <xf borderId="0" fillId="8" fontId="1" numFmtId="0" xfId="0" applyAlignment="1" applyFont="1">
      <alignment vertical="bottom"/>
    </xf>
    <xf borderId="0" fillId="0" fontId="8" numFmtId="0" xfId="0" applyAlignment="1" applyFont="1">
      <alignment shrinkToFit="0" vertical="bottom" wrapText="1"/>
    </xf>
    <xf borderId="0" fillId="0" fontId="8" numFmtId="9" xfId="0" applyAlignment="1" applyFont="1" applyNumberFormat="1">
      <alignment readingOrder="0" shrinkToFit="0" vertical="bottom" wrapText="1"/>
    </xf>
    <xf borderId="0" fillId="9" fontId="8" numFmtId="0" xfId="0" applyAlignment="1" applyFont="1">
      <alignment shrinkToFit="0" vertical="bottom" wrapText="1"/>
    </xf>
    <xf borderId="0" fillId="9" fontId="8" numFmtId="10" xfId="0" applyAlignment="1" applyFont="1" applyNumberFormat="1">
      <alignment shrinkToFit="0" vertical="bottom" wrapText="1"/>
    </xf>
    <xf borderId="0" fillId="11" fontId="8" numFmtId="1" xfId="0" applyAlignment="1" applyFont="1" applyNumberFormat="1">
      <alignment readingOrder="0" vertical="bottom"/>
    </xf>
    <xf borderId="0" fillId="9" fontId="8" numFmtId="0" xfId="0" applyAlignment="1" applyFont="1">
      <alignment readingOrder="0"/>
    </xf>
    <xf borderId="0" fillId="8" fontId="1"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horizontal="right" readingOrder="0" vertical="bottom"/>
    </xf>
    <xf borderId="0" fillId="0" fontId="10" numFmtId="0" xfId="0" applyAlignment="1" applyFont="1">
      <alignment horizontal="left" readingOrder="0" shrinkToFit="0" vertical="bottom" wrapText="0"/>
    </xf>
    <xf borderId="0" fillId="0" fontId="1" numFmtId="0" xfId="0" applyAlignment="1" applyFont="1">
      <alignment readingOrder="0" shrinkToFit="0" vertical="bottom" wrapText="0"/>
    </xf>
    <xf borderId="0" fillId="0" fontId="1" numFmtId="9" xfId="0" applyAlignment="1" applyFont="1" applyNumberFormat="1">
      <alignment readingOrder="0" vertical="bottom"/>
    </xf>
    <xf borderId="0" fillId="0" fontId="1" numFmtId="0" xfId="0" applyAlignment="1" applyFont="1">
      <alignment shrinkToFit="0" vertical="bottom" wrapText="0"/>
    </xf>
    <xf borderId="0" fillId="0" fontId="1" numFmtId="0" xfId="0" applyAlignment="1" applyFont="1">
      <alignment horizontal="center" readingOrder="0"/>
    </xf>
    <xf borderId="0" fillId="0" fontId="1" numFmtId="0" xfId="0" applyAlignment="1" applyFont="1">
      <alignment horizontal="center" vertical="bottom"/>
    </xf>
    <xf borderId="0" fillId="4" fontId="1" numFmtId="0" xfId="0" applyAlignment="1" applyFont="1">
      <alignment horizontal="right" readingOrder="0" vertical="bottom"/>
    </xf>
    <xf borderId="0" fillId="0" fontId="1" numFmtId="0" xfId="0" applyAlignment="1" applyFont="1">
      <alignment horizontal="right" vertical="bottom"/>
    </xf>
    <xf borderId="0" fillId="9" fontId="1" numFmtId="0" xfId="0" applyAlignment="1" applyFont="1">
      <alignment readingOrder="0" vertical="bottom"/>
    </xf>
    <xf borderId="0" fillId="9" fontId="1" numFmtId="0" xfId="0" applyAlignment="1" applyFont="1">
      <alignment vertical="bottom"/>
    </xf>
    <xf borderId="0" fillId="9" fontId="1" numFmtId="10" xfId="0" applyAlignment="1" applyFont="1" applyNumberFormat="1">
      <alignment vertical="bottom"/>
    </xf>
    <xf borderId="0" fillId="9" fontId="1" numFmtId="0" xfId="0" applyAlignment="1" applyFont="1">
      <alignment shrinkToFit="0" vertical="bottom" wrapText="0"/>
    </xf>
    <xf borderId="0" fillId="9" fontId="1" numFmtId="0" xfId="0" applyFont="1"/>
    <xf borderId="0" fillId="9" fontId="1" numFmtId="0" xfId="0" applyAlignment="1" applyFont="1">
      <alignment readingOrder="0"/>
    </xf>
    <xf borderId="0" fillId="8" fontId="1" numFmtId="3" xfId="0" applyAlignment="1" applyFont="1" applyNumberFormat="1">
      <alignment vertical="bottom"/>
    </xf>
    <xf borderId="0" fillId="8" fontId="1" numFmtId="3" xfId="0" applyAlignment="1" applyFont="1" applyNumberFormat="1">
      <alignment horizontal="right" vertical="bottom"/>
    </xf>
    <xf borderId="0" fillId="10" fontId="1" numFmtId="0" xfId="0" applyAlignment="1" applyFont="1">
      <alignment vertical="bottom"/>
    </xf>
    <xf borderId="0" fillId="11" fontId="1" numFmtId="1" xfId="0" applyAlignment="1" applyFont="1" applyNumberFormat="1">
      <alignment vertical="bottom"/>
    </xf>
    <xf borderId="0" fillId="11" fontId="1" numFmtId="0" xfId="0" applyAlignment="1" applyFont="1">
      <alignment vertical="bottom"/>
    </xf>
    <xf borderId="0" fillId="0" fontId="8" numFmtId="0" xfId="0" applyAlignment="1" applyFont="1">
      <alignment readingOrder="0" shrinkToFit="0" vertical="bottom" wrapText="1"/>
    </xf>
    <xf borderId="0" fillId="0" fontId="8" numFmtId="0" xfId="0" applyAlignment="1" applyFont="1">
      <alignment shrinkToFit="0" wrapText="0"/>
    </xf>
    <xf borderId="0" fillId="9" fontId="8" numFmtId="0" xfId="0" applyAlignment="1" applyFont="1">
      <alignment readingOrder="0" vertical="bottom"/>
    </xf>
    <xf borderId="0" fillId="0" fontId="11" numFmtId="0" xfId="0" applyAlignment="1" applyFont="1">
      <alignment readingOrder="0" shrinkToFit="0" wrapText="0"/>
    </xf>
    <xf borderId="0" fillId="8" fontId="8" numFmtId="0" xfId="0" applyFont="1"/>
    <xf borderId="0" fillId="9" fontId="8" numFmtId="164" xfId="0" applyAlignment="1" applyFont="1" applyNumberFormat="1">
      <alignment horizontal="right" vertical="bottom"/>
    </xf>
    <xf borderId="0" fillId="8" fontId="6" numFmtId="3" xfId="0" applyAlignment="1" applyFont="1" applyNumberFormat="1">
      <alignment horizontal="center" vertical="bottom"/>
    </xf>
    <xf borderId="0" fillId="8" fontId="8" numFmtId="3" xfId="0" applyAlignment="1" applyFont="1" applyNumberFormat="1">
      <alignment horizontal="right" vertical="bottom"/>
    </xf>
    <xf borderId="0" fillId="8" fontId="8" numFmtId="3" xfId="0" applyAlignment="1" applyFont="1" applyNumberFormat="1">
      <alignment vertical="bottom"/>
    </xf>
    <xf borderId="0" fillId="0" fontId="12" numFmtId="0" xfId="0" applyAlignment="1" applyFont="1">
      <alignment readingOrder="0" vertical="bottom"/>
    </xf>
    <xf borderId="0" fillId="0" fontId="9" numFmtId="0" xfId="0" applyAlignment="1" applyFont="1">
      <alignment shrinkToFit="0" vertical="bottom" wrapText="0"/>
    </xf>
    <xf borderId="0" fillId="12" fontId="1" numFmtId="0" xfId="0" applyAlignment="1" applyFill="1" applyFont="1">
      <alignment readingOrder="0" vertical="bottom"/>
    </xf>
    <xf borderId="0" fillId="0" fontId="8" numFmtId="0" xfId="0" applyAlignment="1" applyFont="1">
      <alignment horizontal="center"/>
    </xf>
    <xf borderId="0" fillId="11" fontId="8" numFmtId="0" xfId="0" applyAlignment="1" applyFont="1">
      <alignment readingOrder="0" vertical="bottom"/>
    </xf>
    <xf borderId="0" fillId="0" fontId="8" numFmtId="0" xfId="0" applyAlignment="1" applyFont="1">
      <alignment readingOrder="0" shrinkToFit="0" vertical="bottom" wrapText="0"/>
    </xf>
    <xf borderId="0" fillId="0" fontId="13" numFmtId="0" xfId="0" applyAlignment="1" applyFont="1">
      <alignment readingOrder="0" shrinkToFit="0" vertical="bottom" wrapText="0"/>
    </xf>
    <xf borderId="0" fillId="10" fontId="8" numFmtId="0" xfId="0" applyAlignment="1" applyFont="1">
      <alignment readingOrder="0" vertical="bottom"/>
    </xf>
    <xf borderId="0" fillId="0" fontId="8" numFmtId="0" xfId="0" applyAlignment="1" applyFont="1">
      <alignment readingOrder="0" shrinkToFit="0" vertical="bottom" wrapText="0"/>
    </xf>
    <xf borderId="0" fillId="0" fontId="8" numFmtId="0" xfId="0" applyAlignment="1" applyFont="1">
      <alignment shrinkToFit="0" wrapText="0"/>
    </xf>
    <xf borderId="0" fillId="0" fontId="8" numFmtId="0" xfId="0" applyAlignment="1" applyFont="1">
      <alignment readingOrder="0" shrinkToFit="0" wrapText="0"/>
    </xf>
    <xf borderId="0" fillId="13" fontId="1" numFmtId="0" xfId="0" applyAlignment="1" applyFill="1" applyFont="1">
      <alignment horizontal="center" vertical="bottom"/>
    </xf>
    <xf borderId="0" fillId="8" fontId="6" numFmtId="0" xfId="0" applyAlignment="1" applyFont="1">
      <alignment horizontal="center" vertical="bottom"/>
    </xf>
    <xf borderId="0" fillId="0" fontId="14" numFmtId="0" xfId="0" applyAlignment="1" applyFont="1">
      <alignment readingOrder="0" shrinkToFit="0" vertical="bottom" wrapText="0"/>
    </xf>
    <xf borderId="0" fillId="0" fontId="8" numFmtId="0" xfId="0" applyAlignment="1" applyFont="1">
      <alignment horizontal="left" readingOrder="0" vertical="bottom"/>
    </xf>
    <xf borderId="0" fillId="0" fontId="8" numFmtId="0" xfId="0" applyAlignment="1" applyFont="1">
      <alignment horizontal="left" vertical="bottom"/>
    </xf>
    <xf borderId="0" fillId="9" fontId="8" numFmtId="10" xfId="0" applyAlignment="1" applyFont="1" applyNumberFormat="1">
      <alignment readingOrder="0" vertical="bottom"/>
    </xf>
    <xf borderId="0" fillId="5" fontId="1" numFmtId="0" xfId="0" applyAlignment="1" applyFont="1">
      <alignment horizontal="center" vertical="bottom"/>
    </xf>
    <xf borderId="0" fillId="0" fontId="8" numFmtId="0" xfId="0" applyAlignment="1" applyFont="1">
      <alignment horizontal="center" readingOrder="0" vertical="bottom"/>
    </xf>
    <xf borderId="0" fillId="0" fontId="8" numFmtId="0" xfId="0" applyAlignment="1" applyFont="1">
      <alignment readingOrder="0" shrinkToFit="0" wrapText="0"/>
    </xf>
    <xf borderId="0" fillId="14" fontId="8" numFmtId="0" xfId="0" applyAlignment="1" applyFill="1" applyFont="1">
      <alignment readingOrder="0" vertical="bottom"/>
    </xf>
    <xf borderId="0" fillId="9" fontId="8" numFmtId="0" xfId="0" applyAlignment="1" applyFont="1">
      <alignment horizontal="left" readingOrder="0"/>
    </xf>
    <xf borderId="0" fillId="9" fontId="8" numFmtId="0" xfId="0" applyAlignment="1" applyFont="1">
      <alignment readingOrder="0" shrinkToFit="0" vertical="bottom" wrapText="0"/>
    </xf>
    <xf borderId="0" fillId="15" fontId="8" numFmtId="1" xfId="0" applyAlignment="1" applyFill="1" applyFont="1" applyNumberFormat="1">
      <alignment readingOrder="0" vertical="bottom"/>
    </xf>
    <xf borderId="0" fillId="0" fontId="9" numFmtId="0" xfId="0" applyAlignment="1" applyFont="1">
      <alignment horizontal="center" readingOrder="0" shrinkToFit="0" vertical="bottom" wrapText="0"/>
    </xf>
    <xf borderId="0" fillId="4" fontId="1" numFmtId="0" xfId="0" applyAlignment="1" applyFont="1">
      <alignment readingOrder="0" vertical="bottom"/>
    </xf>
    <xf borderId="0" fillId="11" fontId="9" numFmtId="0" xfId="0" applyAlignment="1" applyFont="1">
      <alignment horizontal="right" readingOrder="0"/>
    </xf>
    <xf borderId="0" fillId="0" fontId="8" numFmtId="0" xfId="0" applyAlignment="1" applyFont="1">
      <alignment readingOrder="0" shrinkToFit="0" vertical="bottom" wrapText="0"/>
    </xf>
    <xf borderId="0" fillId="12" fontId="1" numFmtId="0" xfId="0" applyAlignment="1" applyFont="1">
      <alignment horizontal="center" vertical="bottom"/>
    </xf>
    <xf borderId="0" fillId="12" fontId="8" numFmtId="0" xfId="0" applyAlignment="1" applyFont="1">
      <alignment horizontal="center" vertical="bottom"/>
    </xf>
    <xf borderId="0" fillId="4" fontId="8" numFmtId="0" xfId="0" applyAlignment="1" applyFont="1">
      <alignment horizontal="right" readingOrder="0" vertical="bottom"/>
    </xf>
    <xf borderId="0" fillId="8" fontId="8" numFmtId="10" xfId="0" applyAlignment="1" applyFont="1" applyNumberFormat="1">
      <alignment vertical="bottom"/>
    </xf>
    <xf borderId="0" fillId="8" fontId="8" numFmtId="0" xfId="0" applyAlignment="1" applyFont="1">
      <alignment horizontal="center" vertical="bottom"/>
    </xf>
    <xf borderId="0" fillId="13" fontId="1" numFmtId="0" xfId="0" applyAlignment="1" applyFont="1">
      <alignment readingOrder="0" vertical="bottom"/>
    </xf>
    <xf borderId="0" fillId="0" fontId="15" numFmtId="0" xfId="0" applyAlignment="1" applyFont="1">
      <alignment vertical="bottom"/>
    </xf>
    <xf borderId="0" fillId="0" fontId="16" numFmtId="0" xfId="0" applyAlignment="1" applyFont="1">
      <alignment horizontal="right" vertical="bottom"/>
    </xf>
    <xf borderId="0" fillId="8" fontId="8" numFmtId="0" xfId="0" applyAlignment="1" applyFont="1">
      <alignment readingOrder="0" vertical="bottom"/>
    </xf>
    <xf borderId="0" fillId="0" fontId="16" numFmtId="0" xfId="0" applyAlignment="1" applyFont="1">
      <alignment horizontal="right" readingOrder="0" vertical="bottom"/>
    </xf>
    <xf borderId="0" fillId="9" fontId="8" numFmtId="0" xfId="0" applyAlignment="1" applyFont="1">
      <alignment horizontal="center" vertical="bottom"/>
    </xf>
    <xf borderId="0" fillId="7" fontId="1" numFmtId="0" xfId="0" applyAlignment="1" applyFont="1">
      <alignment readingOrder="0" vertical="bottom"/>
    </xf>
    <xf borderId="0" fillId="16" fontId="1" numFmtId="0" xfId="0" applyAlignment="1" applyFill="1" applyFont="1">
      <alignment horizontal="center" readingOrder="0"/>
    </xf>
    <xf borderId="0" fillId="4" fontId="1" numFmtId="0" xfId="0" applyAlignment="1" applyFont="1">
      <alignment horizontal="right" vertical="bottom"/>
    </xf>
    <xf borderId="0" fillId="11" fontId="8" numFmtId="0" xfId="0" applyAlignment="1" applyFont="1">
      <alignment horizontal="right" readingOrder="0" vertical="bottom"/>
    </xf>
    <xf borderId="0" fillId="8" fontId="8" numFmtId="3" xfId="0" applyAlignment="1" applyFont="1" applyNumberFormat="1">
      <alignment horizontal="right" readingOrder="0" vertical="bottom"/>
    </xf>
    <xf borderId="0" fillId="0" fontId="17" numFmtId="0" xfId="0" applyAlignment="1" applyFont="1">
      <alignment readingOrder="0" shrinkToFit="0" vertical="bottom" wrapText="1"/>
    </xf>
    <xf borderId="0" fillId="0" fontId="17" numFmtId="0" xfId="0" applyAlignment="1" applyFont="1">
      <alignment readingOrder="0" shrinkToFit="0" vertical="bottom" wrapText="0"/>
    </xf>
    <xf borderId="0" fillId="13" fontId="18" numFmtId="0" xfId="0" applyAlignment="1" applyFont="1">
      <alignment readingOrder="0" shrinkToFit="0" wrapText="1"/>
    </xf>
    <xf borderId="0" fillId="0" fontId="5" numFmtId="0" xfId="0" applyAlignment="1" applyFont="1">
      <alignment shrinkToFit="0" wrapText="1"/>
    </xf>
    <xf borderId="0" fillId="0" fontId="5" numFmtId="0" xfId="0" applyFont="1"/>
    <xf borderId="0" fillId="17" fontId="5" numFmtId="0" xfId="0" applyAlignment="1" applyFill="1" applyFont="1">
      <alignment readingOrder="0"/>
    </xf>
    <xf borderId="0" fillId="0" fontId="0" numFmtId="0" xfId="0" applyAlignment="1" applyFont="1">
      <alignment readingOrder="0" shrinkToFit="0" vertical="bottom" wrapText="0"/>
    </xf>
    <xf borderId="0" fillId="0" fontId="5" numFmtId="0" xfId="0" applyAlignment="1" applyFont="1">
      <alignment readingOrder="0"/>
    </xf>
    <xf borderId="0" fillId="0" fontId="19" numFmtId="0" xfId="0" applyAlignment="1" applyFont="1">
      <alignment readingOrder="0"/>
    </xf>
    <xf borderId="0" fillId="0" fontId="5" numFmtId="0" xfId="0" applyAlignment="1" applyFont="1">
      <alignment readingOrder="0" shrinkToFit="0" wrapText="0"/>
    </xf>
    <xf borderId="0" fillId="0" fontId="0" numFmtId="0" xfId="0" applyAlignment="1" applyFont="1">
      <alignment shrinkToFit="0" vertical="bottom" wrapText="0"/>
    </xf>
    <xf borderId="0" fillId="0" fontId="0" numFmtId="0" xfId="0" applyAlignment="1" applyFont="1">
      <alignment horizontal="right" readingOrder="0" shrinkToFit="0" vertical="bottom" wrapText="0"/>
    </xf>
    <xf borderId="0" fillId="0" fontId="5" numFmtId="0" xfId="0" applyAlignment="1" applyFont="1">
      <alignment shrinkToFit="0" wrapText="0"/>
    </xf>
    <xf borderId="0" fillId="0" fontId="20" numFmtId="0" xfId="0" applyAlignment="1" applyFont="1">
      <alignment readingOrder="0" shrinkToFit="0" vertical="bottom" wrapText="0"/>
    </xf>
    <xf borderId="0" fillId="0" fontId="21" numFmtId="0" xfId="0" applyAlignment="1" applyFont="1">
      <alignment readingOrder="0" shrinkToFit="0" vertical="bottom" wrapText="0"/>
    </xf>
    <xf borderId="0" fillId="17" fontId="0" numFmtId="0" xfId="0" applyAlignment="1" applyFont="1">
      <alignment horizontal="right" readingOrder="0" shrinkToFit="0" vertical="bottom" wrapText="0"/>
    </xf>
    <xf borderId="0" fillId="7" fontId="0" numFmtId="0" xfId="0" applyAlignment="1" applyFont="1">
      <alignment readingOrder="0" shrinkToFit="0" vertical="bottom" wrapText="0"/>
    </xf>
    <xf borderId="0" fillId="2" fontId="0" numFmtId="0" xfId="0" applyAlignment="1" applyFont="1">
      <alignment readingOrder="0" shrinkToFit="0" vertical="bottom" wrapText="0"/>
    </xf>
    <xf borderId="0" fillId="13" fontId="0" numFmtId="0" xfId="0" applyAlignment="1" applyFont="1">
      <alignment readingOrder="0" shrinkToFit="0" vertical="bottom" wrapText="0"/>
    </xf>
    <xf borderId="0" fillId="0" fontId="0" numFmtId="0" xfId="0" applyAlignment="1" applyFont="1">
      <alignment horizontal="right" shrinkToFit="0" vertical="bottom" wrapText="0"/>
    </xf>
    <xf borderId="0" fillId="0" fontId="0" numFmtId="0" xfId="0" applyAlignment="1" applyFont="1">
      <alignment readingOrder="0" shrinkToFit="0" vertical="bottom" wrapText="0"/>
    </xf>
    <xf borderId="0" fillId="0" fontId="3" numFmtId="0" xfId="0" applyFont="1"/>
    <xf borderId="0" fillId="0" fontId="22" numFmtId="0" xfId="0" applyAlignment="1" applyFont="1">
      <alignment horizontal="center" readingOrder="0" shrinkToFit="0" wrapText="1"/>
    </xf>
    <xf borderId="0" fillId="0" fontId="23" numFmtId="0" xfId="0" applyAlignment="1" applyFont="1">
      <alignment readingOrder="0"/>
    </xf>
    <xf borderId="0" fillId="0" fontId="2" numFmtId="0" xfId="0" applyAlignment="1" applyFont="1">
      <alignment readingOrder="0" shrinkToFit="0" wrapText="1"/>
    </xf>
    <xf borderId="1" fillId="0" fontId="24" numFmtId="0" xfId="0" applyAlignment="1" applyBorder="1" applyFont="1">
      <alignment horizontal="left" readingOrder="0" shrinkToFit="0" wrapText="1"/>
    </xf>
    <xf borderId="1" fillId="0" fontId="24" numFmtId="3" xfId="0" applyAlignment="1" applyBorder="1" applyFont="1" applyNumberFormat="1">
      <alignment horizontal="center" readingOrder="0" shrinkToFit="0" wrapText="1"/>
    </xf>
    <xf borderId="0" fillId="0" fontId="2" numFmtId="3" xfId="0" applyAlignment="1" applyFont="1" applyNumberFormat="1">
      <alignment horizontal="center" readingOrder="0"/>
    </xf>
    <xf borderId="0" fillId="0" fontId="2" numFmtId="3" xfId="0" applyAlignment="1" applyFont="1" applyNumberFormat="1">
      <alignment readingOrder="0"/>
    </xf>
    <xf borderId="1" fillId="0" fontId="24" numFmtId="0" xfId="0" applyAlignment="1" applyBorder="1" applyFont="1">
      <alignment horizontal="center" readingOrder="0" shrinkToFit="0" wrapText="1"/>
    </xf>
    <xf borderId="0" fillId="0" fontId="23" numFmtId="3" xfId="0" applyAlignment="1" applyFont="1" applyNumberFormat="1">
      <alignment readingOrder="0"/>
    </xf>
    <xf borderId="0" fillId="0" fontId="23" numFmtId="164" xfId="0" applyFont="1" applyNumberFormat="1"/>
    <xf borderId="0" fillId="0" fontId="2" numFmtId="0" xfId="0" applyAlignment="1" applyFont="1">
      <alignment readingOrder="0"/>
    </xf>
    <xf borderId="0" fillId="0" fontId="2" numFmtId="0" xfId="0" applyAlignment="1" applyFont="1">
      <alignment shrinkToFit="0" wrapText="1"/>
    </xf>
    <xf borderId="0" fillId="0" fontId="23" numFmtId="0" xfId="0" applyFont="1"/>
    <xf borderId="0" fillId="0" fontId="23" numFmtId="3" xfId="0" applyAlignment="1" applyFont="1" applyNumberFormat="1">
      <alignment horizontal="right" readingOrder="0"/>
    </xf>
    <xf borderId="0" fillId="0" fontId="24" numFmtId="3" xfId="0" applyAlignment="1" applyFont="1" applyNumberFormat="1">
      <alignment horizontal="right" readingOrder="0" shrinkToFit="0" vertical="bottom" wrapText="0"/>
    </xf>
    <xf borderId="0" fillId="0" fontId="23" numFmtId="165" xfId="0" applyAlignment="1" applyFont="1" applyNumberFormat="1">
      <alignment readingOrder="0"/>
    </xf>
    <xf borderId="0" fillId="0" fontId="23" numFmtId="4" xfId="0" applyAlignment="1" applyFont="1" applyNumberFormat="1">
      <alignment readingOrder="0"/>
    </xf>
    <xf borderId="0" fillId="0" fontId="24" numFmtId="0" xfId="0" applyAlignment="1" applyFont="1">
      <alignment horizontal="left" readingOrder="0" shrinkToFit="0" wrapText="1"/>
    </xf>
    <xf borderId="0" fillId="9" fontId="24" numFmtId="0" xfId="0" applyAlignment="1" applyFont="1">
      <alignment horizontal="left" readingOrder="0" shrinkToFit="0" wrapText="1"/>
    </xf>
    <xf borderId="0" fillId="9" fontId="24" numFmtId="3" xfId="0" applyAlignment="1" applyFont="1" applyNumberFormat="1">
      <alignment horizontal="center" readingOrder="0" shrinkToFit="0" wrapText="1"/>
    </xf>
    <xf borderId="0" fillId="9" fontId="2" numFmtId="3" xfId="0" applyAlignment="1" applyFont="1" applyNumberFormat="1">
      <alignment horizontal="center" readingOrder="0"/>
    </xf>
    <xf borderId="0" fillId="9" fontId="2" numFmtId="3" xfId="0" applyAlignment="1" applyFont="1" applyNumberFormat="1">
      <alignment readingOrder="0"/>
    </xf>
    <xf borderId="0" fillId="9" fontId="24" numFmtId="3" xfId="0" applyAlignment="1" applyFont="1" applyNumberFormat="1">
      <alignment horizontal="right" readingOrder="0" shrinkToFit="0" vertical="bottom" wrapText="0"/>
    </xf>
    <xf borderId="0" fillId="9" fontId="23" numFmtId="0" xfId="0" applyFont="1"/>
    <xf borderId="0" fillId="9" fontId="23" numFmtId="0" xfId="0" applyAlignment="1" applyFont="1">
      <alignment readingOrder="0"/>
    </xf>
    <xf borderId="0" fillId="0" fontId="22" numFmtId="0" xfId="0" applyAlignment="1" applyFont="1">
      <alignment readingOrder="0"/>
    </xf>
    <xf borderId="0" fillId="0" fontId="22" numFmtId="3" xfId="0" applyAlignment="1" applyFont="1" applyNumberFormat="1">
      <alignment readingOrder="0"/>
    </xf>
    <xf borderId="0" fillId="0" fontId="22" numFmtId="3" xfId="0" applyAlignment="1" applyFont="1" applyNumberFormat="1">
      <alignment horizontal="center" readingOrder="0"/>
    </xf>
    <xf borderId="0" fillId="0" fontId="25" numFmtId="0" xfId="0" applyAlignment="1" applyFont="1">
      <alignment readingOrder="0" shrinkToFit="0" vertical="bottom" wrapText="0"/>
    </xf>
    <xf borderId="0" fillId="0" fontId="25" numFmtId="3" xfId="0" applyAlignment="1" applyFont="1" applyNumberFormat="1">
      <alignment horizontal="right" readingOrder="0" shrinkToFit="0" vertical="bottom" wrapText="0"/>
    </xf>
    <xf borderId="0" fillId="0" fontId="25" numFmtId="3" xfId="0" applyAlignment="1" applyFont="1" applyNumberFormat="1">
      <alignment horizontal="center" readingOrder="0" shrinkToFit="0" vertical="bottom" wrapText="0"/>
    </xf>
    <xf borderId="0" fillId="0" fontId="25" numFmtId="0" xfId="0" applyAlignment="1" applyFont="1">
      <alignment shrinkToFit="0" vertical="bottom" wrapText="0"/>
    </xf>
    <xf borderId="0" fillId="0" fontId="23" numFmtId="0" xfId="0" applyAlignment="1" applyFont="1">
      <alignment horizontal="center"/>
    </xf>
    <xf borderId="0" fillId="0" fontId="23" numFmtId="0" xfId="0" applyAlignment="1" applyFont="1">
      <alignment horizontal="center" readingOrder="0"/>
    </xf>
    <xf borderId="0" fillId="0" fontId="23" numFmtId="0" xfId="0" applyAlignment="1" applyFont="1">
      <alignment horizontal="right" readingOrder="0"/>
    </xf>
    <xf borderId="0" fillId="0" fontId="2" numFmtId="0" xfId="0" applyAlignment="1" applyFont="1">
      <alignment horizontal="center"/>
    </xf>
    <xf borderId="2" fillId="18" fontId="26" numFmtId="0" xfId="0" applyAlignment="1" applyBorder="1" applyFill="1" applyFont="1">
      <alignment horizontal="center" readingOrder="0" shrinkToFit="0" vertical="top" wrapText="0"/>
    </xf>
    <xf borderId="3" fillId="18" fontId="26" numFmtId="0" xfId="0" applyAlignment="1" applyBorder="1" applyFont="1">
      <alignment horizontal="center" readingOrder="0" shrinkToFit="0" vertical="top" wrapText="0"/>
    </xf>
    <xf borderId="0" fillId="0" fontId="27" numFmtId="0" xfId="0" applyAlignment="1" applyFont="1">
      <alignment horizontal="left" readingOrder="0" shrinkToFit="0" vertical="bottom" wrapText="0"/>
    </xf>
    <xf borderId="0" fillId="0" fontId="10" numFmtId="0" xfId="0" applyAlignment="1" applyFont="1">
      <alignment horizontal="right" readingOrder="0" shrinkToFit="0" vertical="bottom" wrapText="0"/>
    </xf>
    <xf borderId="0" fillId="0" fontId="15" numFmtId="0" xfId="0" applyAlignment="1" applyFont="1">
      <alignment vertical="bottom"/>
    </xf>
    <xf borderId="0" fillId="0" fontId="28" numFmtId="0" xfId="0" applyAlignment="1" applyFont="1">
      <alignment vertical="bottom"/>
    </xf>
    <xf borderId="0" fillId="9" fontId="15" numFmtId="0" xfId="0" applyAlignment="1" applyFont="1">
      <alignment vertical="bottom"/>
    </xf>
    <xf borderId="0" fillId="0" fontId="15" numFmtId="0" xfId="0" applyAlignment="1" applyFont="1">
      <alignment horizontal="right" vertical="bottom"/>
    </xf>
    <xf borderId="0" fillId="0" fontId="2" numFmtId="0" xfId="0" applyAlignment="1" applyFont="1">
      <alignment horizontal="left" readingOrder="0"/>
    </xf>
    <xf borderId="0" fillId="6" fontId="29" numFmtId="0" xfId="0" applyAlignment="1" applyFont="1">
      <alignment readingOrder="0"/>
    </xf>
    <xf borderId="0" fillId="0" fontId="10" numFmtId="0" xfId="0" applyAlignment="1" applyFont="1">
      <alignment shrinkToFit="0" vertical="bottom" wrapText="0"/>
    </xf>
    <xf borderId="0" fillId="5" fontId="10" numFmtId="0" xfId="0" applyAlignment="1" applyFont="1">
      <alignment horizontal="left" readingOrder="0" shrinkToFit="0" vertical="bottom" wrapText="0"/>
    </xf>
    <xf borderId="0" fillId="5" fontId="30" numFmtId="0" xfId="0" applyAlignment="1" applyFont="1">
      <alignment horizontal="left" readingOrder="0" shrinkToFit="0" vertical="bottom" wrapText="0"/>
    </xf>
    <xf borderId="0" fillId="5" fontId="10" numFmtId="0" xfId="0" applyAlignment="1" applyFont="1">
      <alignment horizontal="right" readingOrder="0" shrinkToFit="0" vertical="bottom" wrapText="0"/>
    </xf>
    <xf borderId="0" fillId="0" fontId="31" numFmtId="0" xfId="0" applyAlignment="1" applyFont="1">
      <alignment readingOrder="0" vertical="bottom"/>
    </xf>
    <xf borderId="4" fillId="0" fontId="10" numFmtId="0" xfId="0" applyAlignment="1" applyBorder="1" applyFont="1">
      <alignment horizontal="left" readingOrder="0" shrinkToFit="0" vertical="bottom" wrapText="0"/>
    </xf>
    <xf borderId="4" fillId="0" fontId="32" numFmtId="0" xfId="0" applyAlignment="1" applyBorder="1" applyFont="1">
      <alignment horizontal="left" readingOrder="0" shrinkToFit="0" vertical="bottom" wrapText="0"/>
    </xf>
    <xf borderId="4" fillId="0" fontId="10" numFmtId="0" xfId="0" applyAlignment="1" applyBorder="1" applyFont="1">
      <alignment horizontal="right" readingOrder="0" shrinkToFit="0" vertical="bottom" wrapText="0"/>
    </xf>
    <xf borderId="2" fillId="7" fontId="33" numFmtId="0" xfId="0" applyAlignment="1" applyBorder="1" applyFont="1">
      <alignment horizontal="left" readingOrder="0" shrinkToFit="0" wrapText="0"/>
    </xf>
    <xf borderId="2" fillId="6" fontId="33" numFmtId="0" xfId="0" applyAlignment="1" applyBorder="1" applyFont="1">
      <alignment horizontal="left" readingOrder="0" shrinkToFit="0" wrapText="0"/>
    </xf>
    <xf borderId="2" fillId="6" fontId="33" numFmtId="0" xfId="0" applyAlignment="1" applyBorder="1" applyFont="1">
      <alignment horizontal="left" readingOrder="0" shrinkToFit="0" wrapText="1"/>
    </xf>
    <xf borderId="2" fillId="0" fontId="34" numFmtId="0" xfId="0" applyAlignment="1" applyBorder="1" applyFont="1">
      <alignment horizontal="left" readingOrder="0" shrinkToFit="0" wrapText="1"/>
    </xf>
    <xf borderId="2" fillId="0" fontId="34" numFmtId="166" xfId="0" applyAlignment="1" applyBorder="1" applyFont="1" applyNumberFormat="1">
      <alignment horizontal="left" readingOrder="0" shrinkToFit="0" wrapText="1"/>
    </xf>
    <xf borderId="2" fillId="0" fontId="34" numFmtId="3" xfId="0" applyAlignment="1" applyBorder="1" applyFont="1" applyNumberFormat="1">
      <alignment horizontal="left" readingOrder="0" shrinkToFit="0" wrapText="1"/>
    </xf>
    <xf borderId="2" fillId="0" fontId="34" numFmtId="0" xfId="0" applyAlignment="1" applyBorder="1" applyFont="1">
      <alignment horizontal="left" readingOrder="0"/>
    </xf>
    <xf borderId="0" fillId="0" fontId="2" numFmtId="0" xfId="0" applyAlignment="1" applyFont="1">
      <alignment horizontal="left"/>
    </xf>
    <xf borderId="2" fillId="12" fontId="35" numFmtId="0" xfId="0" applyAlignment="1" applyBorder="1" applyFont="1">
      <alignment horizontal="left" readingOrder="0" shrinkToFit="0" wrapText="0"/>
    </xf>
    <xf borderId="2" fillId="6" fontId="35" numFmtId="9" xfId="0" applyAlignment="1" applyBorder="1" applyFont="1" applyNumberFormat="1">
      <alignment horizontal="center" readingOrder="0" shrinkToFit="0" wrapText="1"/>
    </xf>
    <xf borderId="2" fillId="6" fontId="35" numFmtId="0" xfId="0" applyAlignment="1" applyBorder="1" applyFont="1">
      <alignment horizontal="center" readingOrder="0" shrinkToFit="0" wrapText="1"/>
    </xf>
    <xf borderId="2" fillId="6" fontId="35" numFmtId="0" xfId="0" applyAlignment="1" applyBorder="1" applyFont="1">
      <alignment horizontal="left" readingOrder="0" shrinkToFit="0" wrapText="1"/>
    </xf>
    <xf borderId="2" fillId="0" fontId="36" numFmtId="0" xfId="0" applyAlignment="1" applyBorder="1" applyFont="1">
      <alignment readingOrder="0"/>
    </xf>
    <xf borderId="2" fillId="0" fontId="37" numFmtId="167" xfId="0" applyAlignment="1" applyBorder="1" applyFont="1" applyNumberFormat="1">
      <alignment readingOrder="0"/>
    </xf>
    <xf borderId="2" fillId="0" fontId="36" numFmtId="3" xfId="0" applyAlignment="1" applyBorder="1" applyFont="1" applyNumberFormat="1">
      <alignment readingOrder="0"/>
    </xf>
    <xf borderId="2" fillId="9" fontId="36" numFmtId="168" xfId="0" applyAlignment="1" applyBorder="1" applyFont="1" applyNumberFormat="1">
      <alignment readingOrder="0"/>
    </xf>
    <xf borderId="2" fillId="9" fontId="36" numFmtId="3" xfId="0" applyAlignment="1" applyBorder="1" applyFont="1" applyNumberFormat="1">
      <alignment readingOrder="0"/>
    </xf>
    <xf borderId="2" fillId="0" fontId="36" numFmtId="9" xfId="0" applyAlignment="1" applyBorder="1" applyFont="1" applyNumberFormat="1">
      <alignment readingOrder="0"/>
    </xf>
    <xf borderId="2" fillId="0" fontId="38" numFmtId="0" xfId="0" applyAlignment="1" applyBorder="1" applyFont="1">
      <alignment readingOrder="0"/>
    </xf>
    <xf borderId="2" fillId="0" fontId="36" numFmtId="166" xfId="0" applyAlignment="1" applyBorder="1" applyFont="1" applyNumberFormat="1">
      <alignment readingOrder="0"/>
    </xf>
    <xf borderId="2" fillId="6" fontId="35" numFmtId="0" xfId="0" applyAlignment="1" applyBorder="1" applyFont="1">
      <alignment horizontal="left" readingOrder="0" shrinkToFit="0" wrapText="0"/>
    </xf>
    <xf borderId="2" fillId="9" fontId="36" numFmtId="0" xfId="0" applyBorder="1" applyFont="1"/>
    <xf borderId="2" fillId="0" fontId="36" numFmtId="0" xfId="0" applyBorder="1" applyFont="1"/>
    <xf borderId="2" fillId="0" fontId="36" numFmtId="3" xfId="0" applyBorder="1" applyFont="1" applyNumberFormat="1"/>
    <xf borderId="2" fillId="9" fontId="36" numFmtId="0" xfId="0" applyAlignment="1" applyBorder="1" applyFont="1">
      <alignment readingOrder="0"/>
    </xf>
    <xf borderId="2" fillId="6" fontId="35" numFmtId="0" xfId="0" applyAlignment="1" applyBorder="1" applyFont="1">
      <alignment horizontal="left" shrinkToFit="0" wrapText="0"/>
    </xf>
    <xf borderId="2" fillId="0" fontId="35" numFmtId="0" xfId="0" applyAlignment="1" applyBorder="1" applyFont="1">
      <alignment horizontal="center" readingOrder="0" shrinkToFit="0" wrapText="1"/>
    </xf>
    <xf borderId="2" fillId="0" fontId="39" numFmtId="0" xfId="0" applyAlignment="1" applyBorder="1" applyFont="1">
      <alignment readingOrder="0"/>
    </xf>
    <xf borderId="2" fillId="0" fontId="35" numFmtId="9" xfId="0" applyAlignment="1" applyBorder="1" applyFont="1" applyNumberFormat="1">
      <alignment horizontal="center" readingOrder="0" shrinkToFit="0" wrapText="1"/>
    </xf>
    <xf borderId="2" fillId="0" fontId="35" numFmtId="0" xfId="0" applyAlignment="1" applyBorder="1" applyFont="1">
      <alignment horizontal="left" readingOrder="0" shrinkToFit="0" wrapText="1"/>
    </xf>
    <xf borderId="2" fillId="0" fontId="35" numFmtId="0" xfId="0" applyAlignment="1" applyBorder="1" applyFont="1">
      <alignment horizontal="left" readingOrder="0" shrinkToFit="0" wrapText="0"/>
    </xf>
    <xf borderId="2" fillId="9" fontId="36" numFmtId="9" xfId="0" applyAlignment="1" applyBorder="1" applyFont="1" applyNumberFormat="1">
      <alignment readingOrder="0"/>
    </xf>
    <xf borderId="2" fillId="0" fontId="37" numFmtId="0" xfId="0" applyBorder="1" applyFont="1"/>
    <xf borderId="2" fillId="0" fontId="35" numFmtId="3" xfId="0" applyAlignment="1" applyBorder="1" applyFont="1" applyNumberFormat="1">
      <alignment horizontal="center" readingOrder="0" shrinkToFit="0" wrapText="1"/>
    </xf>
    <xf borderId="2" fillId="0" fontId="35" numFmtId="0" xfId="0" applyAlignment="1" applyBorder="1" applyFont="1">
      <alignment horizontal="left" shrinkToFit="0" wrapText="0"/>
    </xf>
    <xf borderId="2" fillId="0" fontId="36" numFmtId="0" xfId="0" applyAlignment="1" applyBorder="1" applyFont="1">
      <alignment readingOrder="0"/>
    </xf>
    <xf borderId="2" fillId="0" fontId="35" numFmtId="0" xfId="0" applyAlignment="1" applyBorder="1" applyFont="1">
      <alignment horizontal="center" shrinkToFit="0" wrapText="1"/>
    </xf>
    <xf borderId="2" fillId="12" fontId="35" numFmtId="0" xfId="0" applyAlignment="1" applyBorder="1" applyFont="1">
      <alignment horizontal="left" shrinkToFit="0" wrapText="0"/>
    </xf>
    <xf borderId="2" fillId="0" fontId="40" numFmtId="0" xfId="0" applyAlignment="1" applyBorder="1" applyFont="1">
      <alignment readingOrder="0" shrinkToFit="0" wrapText="0"/>
    </xf>
    <xf borderId="2" fillId="0" fontId="36" numFmtId="4" xfId="0" applyAlignment="1" applyBorder="1" applyFont="1" applyNumberFormat="1">
      <alignment readingOrder="0"/>
    </xf>
    <xf borderId="2" fillId="0" fontId="36" numFmtId="166" xfId="0" applyBorder="1" applyFont="1" applyNumberFormat="1"/>
    <xf borderId="2" fillId="0" fontId="41" numFmtId="0" xfId="0" applyAlignment="1" applyBorder="1" applyFont="1">
      <alignment horizontal="left" readingOrder="0" shrinkToFit="0" wrapText="0"/>
    </xf>
    <xf borderId="2" fillId="0" fontId="41" numFmtId="0" xfId="0" applyAlignment="1" applyBorder="1" applyFont="1">
      <alignment horizontal="left" shrinkToFit="0" wrapText="0"/>
    </xf>
    <xf borderId="2" fillId="0" fontId="41" numFmtId="0" xfId="0" applyAlignment="1" applyBorder="1" applyFont="1">
      <alignment horizontal="center" readingOrder="0" shrinkToFit="0" wrapText="1"/>
    </xf>
    <xf borderId="2" fillId="0" fontId="41" numFmtId="0" xfId="0" applyAlignment="1" applyBorder="1" applyFont="1">
      <alignment horizontal="left" readingOrder="0" shrinkToFit="0" wrapText="1"/>
    </xf>
    <xf borderId="2" fillId="12" fontId="41" numFmtId="0" xfId="0" applyAlignment="1" applyBorder="1" applyFont="1">
      <alignment horizontal="left" readingOrder="0" shrinkToFit="0" wrapText="0"/>
    </xf>
    <xf borderId="0" fillId="0" fontId="2" numFmtId="0" xfId="0" applyAlignment="1" applyFont="1">
      <alignment shrinkToFit="0" wrapText="0"/>
    </xf>
    <xf borderId="0" fillId="0" fontId="2" numFmtId="166" xfId="0" applyFont="1" applyNumberFormat="1"/>
    <xf borderId="0" fillId="0" fontId="2" numFmtId="3" xfId="0" applyFont="1" applyNumberFormat="1"/>
    <xf borderId="0" fillId="0" fontId="36" numFmtId="0" xfId="0" applyFont="1"/>
    <xf borderId="5" fillId="0" fontId="42" numFmtId="0" xfId="0" applyAlignment="1" applyBorder="1" applyFont="1">
      <alignment horizontal="center" shrinkToFit="0" wrapText="1"/>
    </xf>
    <xf borderId="6" fillId="0" fontId="43" numFmtId="0" xfId="0" applyBorder="1" applyFont="1"/>
    <xf borderId="3" fillId="0" fontId="43" numFmtId="0" xfId="0" applyBorder="1" applyFont="1"/>
    <xf borderId="0" fillId="9" fontId="42" numFmtId="0" xfId="0" applyAlignment="1" applyFont="1">
      <alignment horizontal="center" shrinkToFit="0" wrapText="1"/>
    </xf>
    <xf borderId="6" fillId="0" fontId="42" numFmtId="0" xfId="0" applyAlignment="1" applyBorder="1" applyFont="1">
      <alignment horizontal="center" shrinkToFit="0" wrapText="1"/>
    </xf>
    <xf borderId="7" fillId="0" fontId="42" numFmtId="0" xfId="0" applyAlignment="1" applyBorder="1" applyFont="1">
      <alignment horizontal="center" shrinkToFit="0" wrapText="1"/>
    </xf>
    <xf borderId="7" fillId="0" fontId="42" numFmtId="0" xfId="0" applyAlignment="1" applyBorder="1" applyFont="1">
      <alignment horizontal="center"/>
    </xf>
    <xf borderId="5" fillId="0" fontId="42" numFmtId="164" xfId="0" applyAlignment="1" applyBorder="1" applyFont="1" applyNumberFormat="1">
      <alignment horizontal="center"/>
    </xf>
    <xf borderId="5" fillId="0" fontId="1" numFmtId="0" xfId="0" applyBorder="1" applyFont="1"/>
    <xf borderId="8" fillId="0" fontId="42" numFmtId="0" xfId="0" applyAlignment="1" applyBorder="1" applyFont="1">
      <alignment horizontal="center" shrinkToFit="0" wrapText="1"/>
    </xf>
    <xf borderId="0" fillId="0" fontId="42" numFmtId="0" xfId="0" applyAlignment="1" applyFont="1">
      <alignment horizontal="center" shrinkToFit="0" wrapText="1"/>
    </xf>
    <xf borderId="9" fillId="0" fontId="43" numFmtId="0" xfId="0" applyBorder="1" applyFont="1"/>
    <xf borderId="2" fillId="0" fontId="42" numFmtId="164" xfId="0" applyAlignment="1" applyBorder="1" applyFont="1" applyNumberFormat="1">
      <alignment horizontal="center"/>
    </xf>
    <xf borderId="10" fillId="0" fontId="43" numFmtId="0" xfId="0" applyBorder="1" applyFont="1"/>
    <xf borderId="2" fillId="0" fontId="1" numFmtId="0" xfId="0" applyAlignment="1" applyBorder="1" applyFont="1">
      <alignment shrinkToFit="0" wrapText="1"/>
    </xf>
    <xf borderId="2" fillId="0" fontId="1" numFmtId="0" xfId="0" applyAlignment="1" applyBorder="1" applyFont="1">
      <alignment horizontal="center" shrinkToFit="0" wrapText="1"/>
    </xf>
    <xf borderId="2" fillId="0" fontId="1" numFmtId="0" xfId="0" applyBorder="1" applyFont="1"/>
    <xf borderId="2" fillId="0" fontId="1" numFmtId="0" xfId="0" applyAlignment="1" applyBorder="1" applyFont="1">
      <alignment horizontal="right"/>
    </xf>
    <xf borderId="2" fillId="0" fontId="1" numFmtId="164" xfId="0" applyAlignment="1" applyBorder="1" applyFont="1" applyNumberFormat="1">
      <alignment horizontal="right"/>
    </xf>
    <xf borderId="5" fillId="0" fontId="1" numFmtId="0" xfId="0" applyAlignment="1" applyBorder="1" applyFont="1">
      <alignment readingOrder="0"/>
    </xf>
    <xf borderId="0" fillId="9" fontId="1" numFmtId="0" xfId="0" applyAlignment="1" applyFont="1">
      <alignment shrinkToFit="0" wrapText="1"/>
    </xf>
    <xf borderId="3" fillId="0" fontId="1" numFmtId="0" xfId="0" applyAlignment="1" applyBorder="1" applyFont="1">
      <alignment shrinkToFit="0" wrapText="1"/>
    </xf>
    <xf borderId="0" fillId="0" fontId="1" numFmtId="3" xfId="0" applyAlignment="1" applyFont="1" applyNumberFormat="1">
      <alignment vertical="bottom"/>
    </xf>
    <xf borderId="0" fillId="9" fontId="1" numFmtId="3" xfId="0" applyAlignment="1" applyFont="1" applyNumberFormat="1">
      <alignment shrinkToFit="0" wrapText="1"/>
    </xf>
    <xf borderId="3" fillId="0" fontId="1" numFmtId="3" xfId="0" applyAlignment="1" applyBorder="1" applyFont="1" applyNumberFormat="1">
      <alignment shrinkToFit="0" wrapText="1"/>
    </xf>
    <xf borderId="0" fillId="0" fontId="1" numFmtId="169" xfId="0" applyAlignment="1" applyFont="1" applyNumberFormat="1">
      <alignment vertical="bottom"/>
    </xf>
    <xf borderId="2" fillId="0" fontId="1" numFmtId="0" xfId="0" applyAlignment="1" applyBorder="1" applyFont="1">
      <alignment horizontal="right" shrinkToFit="0" wrapText="1"/>
    </xf>
    <xf borderId="2" fillId="0" fontId="1" numFmtId="164" xfId="0" applyBorder="1" applyFont="1" applyNumberFormat="1"/>
    <xf borderId="3" fillId="0" fontId="1" numFmtId="0" xfId="0" applyBorder="1" applyFont="1"/>
    <xf borderId="0" fillId="9" fontId="1" numFmtId="0" xfId="0" applyAlignment="1" applyFont="1">
      <alignment shrinkToFit="0" vertical="bottom" wrapText="1"/>
    </xf>
    <xf borderId="3" fillId="0" fontId="1" numFmtId="0" xfId="0" applyAlignment="1" applyBorder="1" applyFont="1">
      <alignment shrinkToFit="0" vertical="bottom" wrapText="1"/>
    </xf>
    <xf borderId="2" fillId="0" fontId="1" numFmtId="0" xfId="0" applyAlignment="1" applyBorder="1" applyFont="1">
      <alignment horizontal="center"/>
    </xf>
    <xf borderId="0" fillId="9" fontId="2" numFmtId="0" xfId="0" applyFont="1"/>
    <xf borderId="0" fillId="0" fontId="1" numFmtId="164" xfId="0" applyAlignment="1" applyFont="1" applyNumberFormat="1">
      <alignment vertical="bottom"/>
    </xf>
    <xf borderId="2" fillId="0" fontId="44" numFmtId="0" xfId="0" applyAlignment="1" applyBorder="1" applyFont="1">
      <alignment shrinkToFit="0" wrapText="1"/>
    </xf>
    <xf borderId="2" fillId="0" fontId="44" numFmtId="0" xfId="0" applyAlignment="1" applyBorder="1" applyFont="1">
      <alignment horizontal="right"/>
    </xf>
    <xf borderId="2" fillId="0" fontId="44" numFmtId="164" xfId="0" applyAlignment="1" applyBorder="1" applyFont="1" applyNumberFormat="1">
      <alignment horizontal="right"/>
    </xf>
    <xf borderId="2" fillId="6" fontId="1" numFmtId="164" xfId="0" applyAlignment="1" applyBorder="1" applyFont="1" applyNumberFormat="1">
      <alignment horizontal="right"/>
    </xf>
    <xf borderId="2" fillId="2" fontId="1" numFmtId="0" xfId="0" applyAlignment="1" applyBorder="1" applyFont="1">
      <alignment shrinkToFit="0" wrapText="1"/>
    </xf>
    <xf borderId="2" fillId="2" fontId="1" numFmtId="0" xfId="0" applyAlignment="1" applyBorder="1" applyFont="1">
      <alignment horizontal="center" shrinkToFit="0" wrapText="1"/>
    </xf>
    <xf borderId="2" fillId="2" fontId="1" numFmtId="0" xfId="0" applyBorder="1" applyFont="1"/>
    <xf borderId="2" fillId="2" fontId="1" numFmtId="0" xfId="0" applyAlignment="1" applyBorder="1" applyFont="1">
      <alignment horizontal="right"/>
    </xf>
    <xf borderId="2" fillId="2" fontId="1" numFmtId="164" xfId="0" applyAlignment="1" applyBorder="1" applyFont="1" applyNumberFormat="1">
      <alignment horizontal="right"/>
    </xf>
    <xf borderId="2" fillId="0" fontId="1" numFmtId="164" xfId="0" applyAlignment="1" applyBorder="1" applyFont="1" applyNumberFormat="1">
      <alignment shrinkToFit="0" wrapText="1"/>
    </xf>
    <xf borderId="2" fillId="6" fontId="45" numFmtId="164" xfId="0" applyAlignment="1" applyBorder="1" applyFont="1" applyNumberFormat="1">
      <alignment horizontal="right" vertical="bottom"/>
    </xf>
    <xf borderId="0" fillId="0" fontId="1" numFmtId="0" xfId="0" applyFont="1"/>
    <xf borderId="2" fillId="0" fontId="1" numFmtId="164" xfId="0" applyAlignment="1" applyBorder="1" applyFont="1" applyNumberFormat="1">
      <alignment horizontal="right" shrinkToFit="0" wrapText="1"/>
    </xf>
    <xf borderId="5" fillId="0" fontId="1" numFmtId="0" xfId="0" applyAlignment="1" applyBorder="1" applyFont="1">
      <alignment readingOrder="0" vertical="bottom"/>
    </xf>
    <xf borderId="0" fillId="6" fontId="46" numFmtId="0" xfId="0" applyAlignment="1" applyFont="1">
      <alignment horizontal="left" readingOrder="0"/>
    </xf>
    <xf borderId="11" fillId="0" fontId="2" numFmtId="0" xfId="0" applyBorder="1" applyFont="1"/>
    <xf borderId="11" fillId="0" fontId="2" numFmtId="0" xfId="0" applyAlignment="1" applyBorder="1" applyFont="1">
      <alignment readingOrder="0"/>
    </xf>
    <xf borderId="0" fillId="0" fontId="47" numFmtId="0" xfId="0" applyAlignment="1" applyFont="1">
      <alignment readingOrder="0"/>
    </xf>
    <xf borderId="12" fillId="19" fontId="48" numFmtId="0" xfId="0" applyAlignment="1" applyBorder="1" applyFill="1" applyFont="1">
      <alignment readingOrder="0" shrinkToFit="0" vertical="center" wrapText="1"/>
    </xf>
    <xf borderId="12" fillId="0" fontId="2" numFmtId="0" xfId="0" applyAlignment="1" applyBorder="1" applyFont="1">
      <alignment readingOrder="0" shrinkToFit="0" vertical="center" wrapText="1"/>
    </xf>
    <xf borderId="12" fillId="0" fontId="49" numFmtId="0" xfId="0" applyAlignment="1" applyBorder="1" applyFont="1">
      <alignment readingOrder="0" shrinkToFit="0" vertical="center" wrapText="1"/>
    </xf>
    <xf borderId="12" fillId="0" fontId="50" numFmtId="0" xfId="0" applyAlignment="1" applyBorder="1" applyFont="1">
      <alignment readingOrder="0" shrinkToFit="0" vertical="center" wrapText="1"/>
    </xf>
    <xf borderId="12" fillId="0" fontId="51" numFmtId="0" xfId="0" applyAlignment="1" applyBorder="1" applyFont="1">
      <alignment readingOrder="0" shrinkToFit="0" vertical="center" wrapText="1"/>
    </xf>
    <xf borderId="12" fillId="0" fontId="52" numFmtId="0" xfId="0" applyAlignment="1" applyBorder="1" applyFont="1">
      <alignment readingOrder="0" shrinkToFit="0" vertical="center" wrapText="1"/>
    </xf>
    <xf borderId="13" fillId="0" fontId="2" numFmtId="0" xfId="0" applyAlignment="1" applyBorder="1" applyFont="1">
      <alignment readingOrder="0" shrinkToFit="0" vertical="bottom" wrapText="1"/>
    </xf>
    <xf borderId="14" fillId="0" fontId="43" numFmtId="0" xfId="0" applyBorder="1" applyFont="1"/>
    <xf borderId="15" fillId="0" fontId="43" numFmtId="0" xfId="0" applyBorder="1" applyFont="1"/>
    <xf borderId="12" fillId="19" fontId="53" numFmtId="0" xfId="0" applyAlignment="1" applyBorder="1" applyFont="1">
      <alignment shrinkToFit="0" wrapText="1"/>
    </xf>
    <xf borderId="15" fillId="19" fontId="53" numFmtId="0" xfId="0" applyAlignment="1" applyBorder="1" applyFont="1">
      <alignment shrinkToFit="0" wrapText="1"/>
    </xf>
    <xf borderId="16" fillId="0" fontId="1" numFmtId="0" xfId="0" applyAlignment="1" applyBorder="1" applyFont="1">
      <alignment shrinkToFit="0" wrapText="1"/>
    </xf>
    <xf borderId="17" fillId="0" fontId="54" numFmtId="0" xfId="0" applyAlignment="1" applyBorder="1" applyFont="1">
      <alignment shrinkToFit="0" wrapText="1"/>
    </xf>
    <xf borderId="17" fillId="0" fontId="54" numFmtId="0" xfId="0" applyAlignment="1" applyBorder="1" applyFont="1">
      <alignment readingOrder="0" shrinkToFit="0" wrapText="1"/>
    </xf>
    <xf borderId="17" fillId="0" fontId="55" numFmtId="0" xfId="0" applyAlignment="1" applyBorder="1" applyFont="1">
      <alignment readingOrder="0" shrinkToFit="0" wrapText="1"/>
    </xf>
    <xf borderId="17" fillId="0" fontId="56" numFmtId="0" xfId="0" applyAlignment="1" applyBorder="1" applyFont="1">
      <alignment shrinkToFit="0" wrapText="1"/>
    </xf>
    <xf borderId="17" fillId="0" fontId="57" numFmtId="0" xfId="0" applyAlignment="1" applyBorder="1" applyFont="1">
      <alignment shrinkToFit="0" wrapText="1"/>
    </xf>
    <xf borderId="17" fillId="0" fontId="58" numFmtId="0" xfId="0" applyAlignment="1" applyBorder="1" applyFont="1">
      <alignment shrinkToFit="0" wrapText="1"/>
    </xf>
    <xf borderId="17" fillId="0" fontId="56" numFmtId="0" xfId="0" applyAlignment="1" applyBorder="1" applyFont="1">
      <alignment readingOrder="0" shrinkToFit="0" wrapText="1"/>
    </xf>
    <xf borderId="17" fillId="0" fontId="55" numFmtId="0" xfId="0" applyAlignment="1" applyBorder="1" applyFont="1">
      <alignment shrinkToFit="0" wrapText="1"/>
    </xf>
    <xf borderId="0" fillId="18" fontId="26" numFmtId="0" xfId="0" applyAlignment="1" applyFont="1">
      <alignment horizontal="center" readingOrder="0" shrinkToFit="0" vertical="top" wrapText="0"/>
    </xf>
    <xf borderId="0" fillId="9" fontId="10" numFmtId="0" xfId="0" applyAlignment="1" applyFont="1">
      <alignment horizontal="left" readingOrder="0" shrinkToFit="0" vertical="bottom" wrapText="0"/>
    </xf>
    <xf borderId="0" fillId="9" fontId="59" numFmtId="0" xfId="0" applyAlignment="1" applyFont="1">
      <alignment horizontal="left" readingOrder="0" shrinkToFit="0" vertical="bottom" wrapText="0"/>
    </xf>
    <xf borderId="0" fillId="9" fontId="10" numFmtId="0" xfId="0" applyAlignment="1" applyFont="1">
      <alignment shrinkToFit="0" vertical="bottom" wrapText="0"/>
    </xf>
    <xf borderId="0" fillId="9" fontId="10" numFmtId="0" xfId="0" applyAlignment="1" applyFont="1">
      <alignment horizontal="right" readingOrder="0" shrinkToFit="0" vertical="bottom" wrapText="0"/>
    </xf>
    <xf borderId="0" fillId="16" fontId="10" numFmtId="0" xfId="0" applyAlignment="1" applyFont="1">
      <alignment horizontal="left" readingOrder="0" shrinkToFit="0" vertical="bottom" wrapText="0"/>
    </xf>
    <xf borderId="0" fillId="4" fontId="10" numFmtId="0" xfId="0" applyAlignment="1" applyFont="1">
      <alignment horizontal="left" readingOrder="0" shrinkToFit="0" vertical="bottom" wrapText="0"/>
    </xf>
    <xf borderId="0" fillId="4" fontId="60" numFmtId="0" xfId="0" applyAlignment="1" applyFont="1">
      <alignment horizontal="left" readingOrder="0" shrinkToFit="0" vertical="bottom" wrapText="0"/>
    </xf>
    <xf borderId="0" fillId="4" fontId="10" numFmtId="0" xfId="0" applyAlignment="1" applyFont="1">
      <alignment shrinkToFit="0" vertical="bottom" wrapText="0"/>
    </xf>
    <xf borderId="0" fillId="4" fontId="10" numFmtId="0" xfId="0" applyAlignment="1" applyFont="1">
      <alignment horizontal="right" readingOrder="0" shrinkToFit="0" vertical="bottom" wrapText="0"/>
    </xf>
    <xf borderId="0" fillId="0" fontId="61" numFmtId="0" xfId="0" applyAlignment="1" applyFont="1">
      <alignment horizontal="left" readingOrder="0" shrinkToFit="0" vertical="bottom" wrapText="0"/>
    </xf>
    <xf borderId="0" fillId="0" fontId="62" numFmtId="0" xfId="0" applyAlignment="1" applyFont="1">
      <alignment horizontal="left" readingOrder="0" shrinkToFit="0" vertical="center" wrapText="0"/>
    </xf>
    <xf borderId="0" fillId="0" fontId="62" numFmtId="0" xfId="0" applyAlignment="1" applyFont="1">
      <alignment horizontal="center" shrinkToFit="0" vertical="center" wrapText="0"/>
    </xf>
    <xf borderId="0" fillId="0" fontId="2" numFmtId="0" xfId="0" applyAlignment="1" applyFont="1">
      <alignment horizontal="center" shrinkToFit="0" vertical="center" wrapText="0"/>
    </xf>
    <xf borderId="0" fillId="9" fontId="62" numFmtId="0" xfId="0" applyAlignment="1" applyFont="1">
      <alignment horizontal="center" shrinkToFit="0" vertical="center" wrapText="0"/>
    </xf>
    <xf borderId="0" fillId="20" fontId="62" numFmtId="0" xfId="0" applyAlignment="1" applyFill="1" applyFont="1">
      <alignment horizontal="center" vertical="bottom"/>
    </xf>
    <xf borderId="0" fillId="0" fontId="63" numFmtId="3" xfId="0" applyAlignment="1" applyFont="1" applyNumberFormat="1">
      <alignment horizontal="right" vertical="bottom"/>
    </xf>
    <xf borderId="0" fillId="0" fontId="63" numFmtId="0" xfId="0" applyAlignment="1" applyFont="1">
      <alignment horizontal="right" vertical="bottom"/>
    </xf>
  </cellXfs>
  <cellStyles count="1">
    <cellStyle xfId="0" name="Normal" builtinId="0"/>
  </cellStyles>
  <dxfs count="3">
    <dxf>
      <font/>
      <fill>
        <patternFill patternType="solid">
          <fgColor rgb="FFD9D2E9"/>
          <bgColor rgb="FFD9D2E9"/>
        </patternFill>
      </fill>
      <border/>
    </dxf>
    <dxf>
      <font/>
      <fill>
        <patternFill patternType="solid">
          <fgColor rgb="FFFCE5CD"/>
          <bgColor rgb="FFFCE5CD"/>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52</xdr:row>
      <xdr:rowOff>190500</xdr:rowOff>
    </xdr:from>
    <xdr:ext cx="4895850" cy="3838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190500</xdr:colOff>
      <xdr:row>61</xdr:row>
      <xdr:rowOff>85725</xdr:rowOff>
    </xdr:from>
    <xdr:ext cx="3324225" cy="17240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190500</xdr:colOff>
      <xdr:row>51</xdr:row>
      <xdr:rowOff>66675</xdr:rowOff>
    </xdr:from>
    <xdr:ext cx="4495800" cy="19716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12</xdr:row>
      <xdr:rowOff>19050</xdr:rowOff>
    </xdr:from>
    <xdr:ext cx="10077450" cy="126015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276225</xdr:colOff>
      <xdr:row>77</xdr:row>
      <xdr:rowOff>142875</xdr:rowOff>
    </xdr:from>
    <xdr:ext cx="10077450" cy="126015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276225</xdr:colOff>
      <xdr:row>142</xdr:row>
      <xdr:rowOff>114300</xdr:rowOff>
    </xdr:from>
    <xdr:ext cx="10077450" cy="75438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therine Hasan" id="{5f60dcd2-51c6-487d-bc3f-05eb9ab9da49}" providerId="google-sheets"/>
  <x18tc:person displayName="katherine@energyandcleanair.org" id="{ac26f802-bed8-4380-b89b-a057315f2d54}" userId="katherine@energyandcleanair.org" providerId="google-sheets"/>
  <x18tc:person displayName="Lauri Myllyvirta" id="{9672725f-ef17-4476-992b-a3b0300079ba}" providerId="google-sheets"/>
  <x18tc:person displayName="lauri@energyandcleanair.org" id="{ecefd02f-12e3-4f3d-ac5c-0dc7006975c5}" userId="lauri@energyandcleanair.org" providerId="google-sheets"/>
  <x18tc:person displayName="baits@energyandcleanair.org" id="{c1edb0cc-9839-4de3-aa1e-df34b204b193}" userId="baits@energyandcleanair.org" providerId="google-sheets"/>
  <x18tc:person displayName="Abdul Baits Swastika" id="{7a2ef0d5-edef-4971-b3f2-5008b5bbf46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 dT="2025-06-25T09:35:56.00" personId="{5f60dcd2-51c6-487d-bc3f-05eb9ab9da49}" id="{695d953b-3b94-4c55-beac-a229547da35f}" done="1">
    <x18tc:text xml:space="preserve">@baits@energyandcleanair.org can we check against biomass study, please make the update here</x18tc:text>
    <x18tc:mentions>
      <x18tc:mention mentionpersonId="{c1edb0cc-9839-4de3-aa1e-df34b204b193}" mentionId="{3cd69a54-c0cd-4e67-b07e-e86648cf44fb}" startIndex="0" length="28"/>
    </x18tc:mentions>
  </x18tc:threadedComment>
  <x18tc:threadedComment ref="J1" dT="2025-06-25T17:26:02.00" personId="{7a2ef0d5-edef-4971-b3f2-5008b5bbf462}" id="{021b476d-9f9e-4447-9ca2-292f21d7ce1e}" parentId="{695d953b-3b94-4c55-beac-a229547da35f}">
    <x18tc:text xml:space="preserve">Updated already, justification from PLN materials on the tested plant, per Feb 3 2023. 2023: https://drive.google.com/file/d/1U_sLB8jSRJHOKSQ44MjY6p9UN0t0ZT7d/view?usp=drive_link.
Fyi, find it at scribd.com, no official link from PLN or likes.</x18tc:text>
    <x18tc:extLst>
      <ext uri="{F7C98A9C-CBB3-438F-8F68-D28B6AF4A901}">
        <xltc2:checksum/>
        <xltc2:hyperlink startIndex="93" length="85" url="https://drive.google.com/file/d/1U_sLB8jSRJHOKSQ44MjY6p9UN0t0ZT7d/view?usp=drive_link"/>
        <xltc2:hyperlink startIndex="197" length="10" url="http://scribd.com"/>
      </ext>
    </x18tc:extLst>
  </x18tc:threadedComment>
  <x18tc:threadedComment ref="AI244" dT="2025-06-09T10:41:58.00" personId="{9672725f-ef17-4476-992b-a3b0300079ba}" id="{375b6f9a-cbd6-4e74-9086-508b8cf79619}" done="1">
    <x18tc:text xml:space="preserve">what are the values in parentheses? @katherine@energyandcleanair.org</x18tc:text>
    <x18tc:mentions>
      <x18tc:mention mentionpersonId="{ac26f802-bed8-4380-b89b-a057315f2d54}" mentionId="{a21a27c1-24c0-4b24-992a-6ce5216ed5dd}" startIndex="36" length="32"/>
    </x18tc:mentions>
  </x18tc:threadedComment>
  <x18tc:threadedComment ref="AI244" dT="2025-06-25T08:58:33.00" personId="{5f60dcd2-51c6-487d-bc3f-05eb9ab9da49}" id="{851776c4-e8de-4b5f-992c-d0d8b7c18226}" parentId="{375b6f9a-cbd6-4e74-9086-508b8cf79619}">
    <x18tc:text xml:space="preserve">Revising, new sources from recent searches</x18tc:text>
  </x18tc:threadedComment>
  <x18tc:threadedComment ref="AH110" dT="2025-06-09T10:41:41.00" personId="{9672725f-ef17-4476-992b-a3b0300079ba}" id="{0f03441b-7023-453b-9521-b9878f035bb3}" done="1">
    <x18tc:text xml:space="preserve">what are the values in parentheses? @katherine@energyandcleanair.org</x18tc:text>
    <x18tc:mentions>
      <x18tc:mention mentionpersonId="{ac26f802-bed8-4380-b89b-a057315f2d54}" mentionId="{7a339457-b396-4f2b-81a5-f1dd9c6a2eb8}" startIndex="36" length="32"/>
    </x18tc:mentions>
  </x18tc:threadedComment>
  <x18tc:threadedComment ref="AH110" dT="2025-06-23T09:07:43.00" personId="{5f60dcd2-51c6-487d-bc3f-05eb9ab9da49}" id="{ac4a218d-5c94-47ef-a5fa-dead074447da}" parentId="{0f03441b-7023-453b-9521-b9878f035bb3}">
    <x18tc:text xml:space="preserve">listed in 2015 PLN ANDAL addendum, removing for now,  keeping lower values in records</x18tc:text>
  </x18tc:threadedComment>
  <x18tc:threadedComment ref="J1" dT="2026-07-02T16:08:17.00" personId="{5f60dcd2-51c6-487d-bc3f-05eb9ab9da49}" id="{04964197-7236-4ab8-88af-7c47c224915a}" done="0">
    <x18tc:text xml:space="preserve">@lauri@energyandcleanair.org biomass info updated, should include 52 power plants</x18tc:text>
    <x18tc:mentions>
      <x18tc:mention mentionpersonId="{ecefd02f-12e3-4f3d-ac5c-0dc7006975c5}" mentionId="{c94afe80-7d3c-4892-8eb5-ab0a2b34afbd}" startIndex="0" length="28"/>
    </x18tc:mentions>
  </x18tc:threadedComment>
  <x18tc:threadedComment ref="B160" dT="2025-06-10T08:12:30.00" personId="{9672725f-ef17-4476-992b-a3b0300079ba}" id="{4abea432-c63b-4c6b-8e81-1eebcbd89f7d}" done="1">
    <x18tc:text xml:space="preserve">duplicated name</x18tc:text>
  </x18tc:threadedComment>
  <x18tc:threadedComment ref="AK242" dT="2025-06-09T10:23:44.00" personId="{9672725f-ef17-4476-992b-a3b0300079ba}" id="{c377f114-2680-4215-bf66-4ffc8ee458d1}" done="1">
    <x18tc:text xml:space="preserve">unit was missing, assumption @katherine@energyandcleanair.org</x18tc:text>
    <x18tc:mentions>
      <x18tc:mention mentionpersonId="{ac26f802-bed8-4380-b89b-a057315f2d54}" mentionId="{d9778822-7d18-4762-b612-0ae4e0f8de58}" startIndex="29" length="3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9" dT="2026-07-02T16:23:36.00" personId="{5f60dcd2-51c6-487d-bc3f-05eb9ab9da49}" id="{3ef34bc7-8e59-4872-9cd2-0693031f6996}" done="0">
    <x18tc:text xml:space="preserve">Noted as gas, delete entry</x18tc:text>
  </x18tc:threadedComment>
  <x18tc:threadedComment ref="R1" dT="2026-07-02T17:41:34.00" personId="{5f60dcd2-51c6-487d-bc3f-05eb9ab9da49}" id="{53f91a37-809b-4204-8223-9bb289bf1888}" done="0">
    <x18tc:text xml:space="preserve">@lauri@energyandcleanair.org attempt to split out the ones that might be added after RUKN was released in Mar 2025</x18tc:text>
    <x18tc:mentions>
      <x18tc:mention mentionpersonId="{ecefd02f-12e3-4f3d-ac5c-0dc7006975c5}" mentionId="{f51faf45-2789-4ce4-adb2-157f5ce7f9cf}" startIndex="0" length="28"/>
    </x18tc:mentions>
  </x18tc:threadedComment>
  <x18tc:threadedComment ref="R1" dT="2026-07-02T17:46:38.00" personId="{5f60dcd2-51c6-487d-bc3f-05eb9ab9da49}" id="{1b972846-5357-43bf-9ba0-356ccefe741f}" parentId="{53f91a37-809b-4204-8223-9bb289bf1888}">
    <x18tc:text xml:space="preserve">tally from this attempt,
19,878 MW already progressing before RUKN was released,
the remaining likely new after RUKN, 15,125 MW
all total, 35 GW</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9" dT="2025-03-11T05:22:45.00" personId="{5f60dcd2-51c6-487d-bc3f-05eb9ab9da49}" id="{141968c4-1d21-4d00-9b3e-654f8b2d1339}" done="1">
    <x18tc:text xml:space="preserve">? @baits@energyandcleanair.org</x18tc:text>
    <x18tc:mentions>
      <x18tc:mention mentionpersonId="{c1edb0cc-9839-4de3-aa1e-df34b204b193}" mentionId="{d82bb78f-cbd9-4ac3-a2f3-bc8559ac9769}" startIndex="2" length="28"/>
    </x18tc:mentions>
  </x18tc:threadedComment>
  <x18tc:threadedComment ref="A1" dT="2026-06-30T06:24:45.00" personId="{5f60dcd2-51c6-487d-bc3f-05eb9ab9da49}" id="{b6db17b2-2dba-4585-87d4-cc3b4e209836}" done="0">
    <x18tc:text xml:space="preserve">@lauri@energyandcleanair.org we'll consolidate this in the PLN &amp; IPP tab</x18tc:text>
    <x18tc:mentions>
      <x18tc:mention mentionpersonId="{ecefd02f-12e3-4f3d-ac5c-0dc7006975c5}" mentionId="{bda71cb6-2f2c-4544-a31d-ad849398bb13}" startIndex="0" length="28"/>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30T06:42:00.00" personId="{5f60dcd2-51c6-487d-bc3f-05eb9ab9da49}" id="{ec88b972-4eee-4bf0-8b1b-df149de3683b}" done="0">
    <x18tc:text xml:space="preserve">@lauri@energyandcleanair.org</x18tc:text>
    <x18tc:mentions>
      <x18tc:mention mentionpersonId="{ecefd02f-12e3-4f3d-ac5c-0dc7006975c5}" mentionId="{23910a93-0a2b-4375-99d1-aaac94c34072}" startIndex="0" length="2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ptpjb.com/wp-content/uploads/2021/06/SR-PJB-2020_30jun_compressed.pdf" TargetMode="External"/><Relationship Id="rId42" Type="http://schemas.openxmlformats.org/officeDocument/2006/relationships/hyperlink" Target="https://drive.google.com/file/d/1ALqgXGMEGYVDogerYVsYKSOINwZNp2VG/view?usp=share_link" TargetMode="External"/><Relationship Id="rId41" Type="http://schemas.openxmlformats.org/officeDocument/2006/relationships/hyperlink" Target="https://drive.google.com/file/d/1ALqgXGMEGYVDogerYVsYKSOINwZNp2VG/view?usp=share_link" TargetMode="External"/><Relationship Id="rId44" Type="http://schemas.openxmlformats.org/officeDocument/2006/relationships/hyperlink" Target="https://docs.google.com/document/d/1-AFOyMxyYL8llKqsEIRVQSTWB8QSButl/edit" TargetMode="External"/><Relationship Id="rId43" Type="http://schemas.openxmlformats.org/officeDocument/2006/relationships/hyperlink" Target="https://issuu.com/charlton_media/docs/ap_q1_2022" TargetMode="External"/><Relationship Id="rId46" Type="http://schemas.openxmlformats.org/officeDocument/2006/relationships/hyperlink" Target="https://docs.google.com/document/d/1-AFOyMxyYL8llKqsEIRVQSTWB8QSButl/edit" TargetMode="External"/><Relationship Id="rId45" Type="http://schemas.openxmlformats.org/officeDocument/2006/relationships/hyperlink" Target="https://docs.google.com/document/d/1-AFOyMxyYL8llKqsEIRVQSTWB8QSButl/edi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eb.pln.co.id/cms/media/siaran-pers/2013/07/pln-tandatangani-perjanjian-jual-beli-listrik-pltu-lombok-timur-dengan-pt-lombok-energy-dynamics/" TargetMode="External"/><Relationship Id="rId9" Type="http://schemas.openxmlformats.org/officeDocument/2006/relationships/hyperlink" Target="https://repository.its.ac.id/76043/1/2112100072-Undergraduate_Thesis.pdf" TargetMode="External"/><Relationship Id="rId48" Type="http://schemas.openxmlformats.org/officeDocument/2006/relationships/hyperlink" Target="https://docs.google.com/document/d/1-AFOyMxyYL8llKqsEIRVQSTWB8QSButl/edit" TargetMode="External"/><Relationship Id="rId47" Type="http://schemas.openxmlformats.org/officeDocument/2006/relationships/hyperlink" Target="https://docs.google.com/document/d/1-AFOyMxyYL8llKqsEIRVQSTWB8QSButl/edit" TargetMode="External"/><Relationship Id="rId49" Type="http://schemas.openxmlformats.org/officeDocument/2006/relationships/hyperlink" Target="https://docs.google.com/document/d/1-AFOyMxyYL8llKqsEIRVQSTWB8QSButl/edit" TargetMode="External"/><Relationship Id="rId5" Type="http://schemas.openxmlformats.org/officeDocument/2006/relationships/hyperlink" Target="https://drive.google.com/file/d/1ALqgXGMEGYVDogerYVsYKSOINwZNp2VG/view?usp=share_link" TargetMode="External"/><Relationship Id="rId6" Type="http://schemas.openxmlformats.org/officeDocument/2006/relationships/hyperlink" Target="https://drive.google.com/file/d/1ALqgXGMEGYVDogerYVsYKSOINwZNp2VG/view?usp=share_link" TargetMode="External"/><Relationship Id="rId7" Type="http://schemas.openxmlformats.org/officeDocument/2006/relationships/hyperlink" Target="http://karya.brin.go.id/id/eprint/4612/1/PROSIDING_SUTANTO%20WW_DKK_PSTA_2012.pdf" TargetMode="External"/><Relationship Id="rId8" Type="http://schemas.openxmlformats.org/officeDocument/2006/relationships/hyperlink" Target="https://repository.its.ac.id/76043/1/2112100072-Undergraduate_Thesis.pdf" TargetMode="External"/><Relationship Id="rId31" Type="http://schemas.openxmlformats.org/officeDocument/2006/relationships/hyperlink" Target="https://www.ptpjb.com/wp-content/uploads/2021/06/SR-PJB-2020_30jun_compressed.pdf" TargetMode="External"/><Relationship Id="rId30" Type="http://schemas.openxmlformats.org/officeDocument/2006/relationships/hyperlink" Target="https://ejournal.pnc.ac.id/index.php/jppl/article/view/1193/363" TargetMode="External"/><Relationship Id="rId33" Type="http://schemas.openxmlformats.org/officeDocument/2006/relationships/hyperlink" Target="https://drive.google.com/drive/folders/18ffuFwBob8eZuk9B8MAWvkthY3IicOq88" TargetMode="External"/><Relationship Id="rId32" Type="http://schemas.openxmlformats.org/officeDocument/2006/relationships/hyperlink" Target="https://www.ptpjb.com/wp-content/uploads/2021/06/SR-PJB-2020_30jun_compressed.pdf" TargetMode="External"/><Relationship Id="rId35" Type="http://schemas.openxmlformats.org/officeDocument/2006/relationships/hyperlink" Target="https://www.indonesiawaterportal.com/news/pln-subsidiary-to-test-biomass-mixing-on-15-coal-power-plants-in-2020.html" TargetMode="External"/><Relationship Id="rId34" Type="http://schemas.openxmlformats.org/officeDocument/2006/relationships/hyperlink" Target="https://www.ptpjb.com/wp-content/uploads/2021/06/SR-PJB-2020_30jun_compressed.pdf" TargetMode="External"/><Relationship Id="rId37" Type="http://schemas.openxmlformats.org/officeDocument/2006/relationships/hyperlink" Target="https://jurnal.teknologiindustriumi.ac.id/index.php/JG/article/view/131/113" TargetMode="External"/><Relationship Id="rId36" Type="http://schemas.openxmlformats.org/officeDocument/2006/relationships/hyperlink" Target="https://www.indonesiawaterportal.com/news/pln-subsidiary-to-test-biomass-mixing-on-15-coal-power-plants-in-2020.html" TargetMode="External"/><Relationship Id="rId39" Type="http://schemas.openxmlformats.org/officeDocument/2006/relationships/hyperlink" Target="https://www.ptpjb.com/wp-content/uploads/2021/06/SR-PJB-2020_30jun_compressed.pdf" TargetMode="External"/><Relationship Id="rId38" Type="http://schemas.openxmlformats.org/officeDocument/2006/relationships/hyperlink" Target="https://jurnal.teknologiindustriumi.ac.id/index.php/JG/article/view/131/113" TargetMode="External"/><Relationship Id="rId20" Type="http://schemas.openxmlformats.org/officeDocument/2006/relationships/hyperlink" Target="https://docs.google.com/spreadsheets/d/1SHh-ok5ITIYxfPMXmpjQlN9UU4djsOef/edit" TargetMode="External"/><Relationship Id="rId22" Type="http://schemas.openxmlformats.org/officeDocument/2006/relationships/hyperlink" Target="https://docs.google.com/spreadsheets/d/1SHh-ok5ITIYxfPMXmpjQlN9UU4djsOef/edit" TargetMode="External"/><Relationship Id="rId21" Type="http://schemas.openxmlformats.org/officeDocument/2006/relationships/hyperlink" Target="https://docs.google.com/spreadsheets/d/1SHh-ok5ITIYxfPMXmpjQlN9UU4djsOef/edit" TargetMode="External"/><Relationship Id="rId24" Type="http://schemas.openxmlformats.org/officeDocument/2006/relationships/hyperlink" Target="https://finance.sina.cn/2019-08-12/detail-ihytcitm8660282.d.html?vt=4" TargetMode="External"/><Relationship Id="rId23" Type="http://schemas.openxmlformats.org/officeDocument/2006/relationships/hyperlink" Target="https://docs.google.com/spreadsheets/d/1SHh-ok5ITIYxfPMXmpjQlN9UU4djsOef/edit" TargetMode="External"/><Relationship Id="rId26" Type="http://schemas.openxmlformats.org/officeDocument/2006/relationships/hyperlink" Target="https://drive.google.com/file/d/1ALqgXGMEGYVDogerYVsYKSOINwZNp2VG/view?usp=share_link" TargetMode="External"/><Relationship Id="rId25" Type="http://schemas.openxmlformats.org/officeDocument/2006/relationships/hyperlink" Target="https://e-journals.unmul.ac.id/index.php/TL/article/view/7085" TargetMode="External"/><Relationship Id="rId28" Type="http://schemas.openxmlformats.org/officeDocument/2006/relationships/hyperlink" Target="https://drive.google.com/file/d/1ALqgXGMEGYVDogerYVsYKSOINwZNp2VG/view?usp=share_link" TargetMode="External"/><Relationship Id="rId27" Type="http://schemas.openxmlformats.org/officeDocument/2006/relationships/hyperlink" Target="https://e-journals.unmul.ac.id/index.php/TL/article/view/7085" TargetMode="External"/><Relationship Id="rId29" Type="http://schemas.openxmlformats.org/officeDocument/2006/relationships/hyperlink" Target="https://ejournal.pnc.ac.id/index.php/jppl/article/view/1193/363" TargetMode="External"/><Relationship Id="rId51" Type="http://schemas.openxmlformats.org/officeDocument/2006/relationships/vmlDrawing" Target="../drawings/vmlDrawing1.vml"/><Relationship Id="rId50" Type="http://schemas.openxmlformats.org/officeDocument/2006/relationships/drawing" Target="../drawings/drawing3.xml"/><Relationship Id="rId11" Type="http://schemas.openxmlformats.org/officeDocument/2006/relationships/hyperlink" Target="https://lib.ui.ac.id/file?file=digital/20296549-S1875-Dian%20Anggraeni.pdf" TargetMode="External"/><Relationship Id="rId10" Type="http://schemas.openxmlformats.org/officeDocument/2006/relationships/hyperlink" Target="https://lib.ui.ac.id/file?file=digital/20296549-S1875-Dian%20Anggraeni.pdf" TargetMode="External"/><Relationship Id="rId13" Type="http://schemas.openxmlformats.org/officeDocument/2006/relationships/hyperlink" Target="https://www.ferbeckinternational.com/activities-projects/13-projects/97-jawa-9-10.html" TargetMode="External"/><Relationship Id="rId12" Type="http://schemas.openxmlformats.org/officeDocument/2006/relationships/hyperlink" Target="https://www.genting.com/wp-content/uploads/2022/01/Genting_SR2020.pdf" TargetMode="External"/><Relationship Id="rId15" Type="http://schemas.openxmlformats.org/officeDocument/2006/relationships/hyperlink" Target="https://drive.google.com/file/d/1ALqgXGMEGYVDogerYVsYKSOINwZNp2VG/view?usp=share_link" TargetMode="External"/><Relationship Id="rId14" Type="http://schemas.openxmlformats.org/officeDocument/2006/relationships/hyperlink" Target="https://www.ferbeckinternational.com/activities-projects/13-projects/97-jawa-9-10.html" TargetMode="External"/><Relationship Id="rId17" Type="http://schemas.openxmlformats.org/officeDocument/2006/relationships/hyperlink" Target="https://drive.google.com/drive/folders/18ffuFwBob8eZuk9B8MAWvkthY3IicOq8" TargetMode="External"/><Relationship Id="rId16" Type="http://schemas.openxmlformats.org/officeDocument/2006/relationships/hyperlink" Target="https://drive.google.com/file/d/1ALqgXGMEGYVDogerYVsYKSOINwZNp2VG/view?usp=share_link" TargetMode="External"/><Relationship Id="rId19" Type="http://schemas.openxmlformats.org/officeDocument/2006/relationships/hyperlink" Target="https://drive.google.com/file/d/1ALqgXGMEGYVDogerYVsYKSOINwZNp2VG/view?usp=share_link" TargetMode="External"/><Relationship Id="rId18" Type="http://schemas.openxmlformats.org/officeDocument/2006/relationships/hyperlink" Target="https://drive.google.com/drive/folders/18ffuFwBob8eZuk9B8MAWvkthY3IicOq8"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em.wiki/Kalimantan_Cement_Works_power_station" TargetMode="External"/><Relationship Id="rId190" Type="http://schemas.openxmlformats.org/officeDocument/2006/relationships/hyperlink" Target="https://www.gem.wiki/PT_Halmahera_Persada_Lygend_Nickel_Smelter_power_station" TargetMode="External"/><Relationship Id="rId42" Type="http://schemas.openxmlformats.org/officeDocument/2006/relationships/hyperlink" Target="https://www.gem.wiki/Ketapang_Smelter_power_station" TargetMode="External"/><Relationship Id="rId41" Type="http://schemas.openxmlformats.org/officeDocument/2006/relationships/hyperlink" Target="https://www.gem.wiki/Ketapang_Smelter_power_station" TargetMode="External"/><Relationship Id="rId44" Type="http://schemas.openxmlformats.org/officeDocument/2006/relationships/hyperlink" Target="https://www.gem.wiki/Kuala_Tanjung_Inalum_captive_power_station" TargetMode="External"/><Relationship Id="rId194" Type="http://schemas.openxmlformats.org/officeDocument/2006/relationships/hyperlink" Target="https://www.gem.wiki/Sulawesi_Labota_power_station" TargetMode="External"/><Relationship Id="rId43" Type="http://schemas.openxmlformats.org/officeDocument/2006/relationships/hyperlink" Target="https://www.gem.wiki/Kuala_Tanjung_Inalum_captive_power_station" TargetMode="External"/><Relationship Id="rId193" Type="http://schemas.openxmlformats.org/officeDocument/2006/relationships/hyperlink" Target="https://www.gem.wiki/Wanxiang_Nickel_Indonesia_power_station" TargetMode="External"/><Relationship Id="rId46" Type="http://schemas.openxmlformats.org/officeDocument/2006/relationships/hyperlink" Target="https://www.gem.wiki/Merak_power_station" TargetMode="External"/><Relationship Id="rId192" Type="http://schemas.openxmlformats.org/officeDocument/2006/relationships/hyperlink" Target="https://www.gem.wiki/Wanxiang_Nickel_Indonesia_power_station" TargetMode="External"/><Relationship Id="rId45" Type="http://schemas.openxmlformats.org/officeDocument/2006/relationships/hyperlink" Target="https://www.gem.wiki/Kuala_Tanjung_Inalum_captive_power_station" TargetMode="External"/><Relationship Id="rId191" Type="http://schemas.openxmlformats.org/officeDocument/2006/relationships/hyperlink" Target="https://www.gem.wiki/PT_Halmahera_Persada_Lygend_Nickel_Smelter_power_station" TargetMode="External"/><Relationship Id="rId48" Type="http://schemas.openxmlformats.org/officeDocument/2006/relationships/hyperlink" Target="https://www.gem.wiki/Mesuji_power_station" TargetMode="External"/><Relationship Id="rId187" Type="http://schemas.openxmlformats.org/officeDocument/2006/relationships/hyperlink" Target="https://www.gem.wiki/Sulawesi_Labota_power_station" TargetMode="External"/><Relationship Id="rId47" Type="http://schemas.openxmlformats.org/officeDocument/2006/relationships/hyperlink" Target="https://www.gem.wiki/Merak_power_station" TargetMode="External"/><Relationship Id="rId186" Type="http://schemas.openxmlformats.org/officeDocument/2006/relationships/hyperlink" Target="https://www.gem.wiki/Qingdao_Zhongsheng_captive_power_station" TargetMode="External"/><Relationship Id="rId185" Type="http://schemas.openxmlformats.org/officeDocument/2006/relationships/hyperlink" Target="https://www.gem.wiki/Qingdao_Zhongsheng_captive_power_station" TargetMode="External"/><Relationship Id="rId49" Type="http://schemas.openxmlformats.org/officeDocument/2006/relationships/hyperlink" Target="https://www.gem.wiki/Mesuji_power_station" TargetMode="External"/><Relationship Id="rId184" Type="http://schemas.openxmlformats.org/officeDocument/2006/relationships/hyperlink" Target="https://www.gem.wiki/Qingdao_Zhongsheng_captive_power_station" TargetMode="External"/><Relationship Id="rId189" Type="http://schemas.openxmlformats.org/officeDocument/2006/relationships/hyperlink" Target="https://www.gem.wiki/Sulawesi_Labota_power_station" TargetMode="External"/><Relationship Id="rId188" Type="http://schemas.openxmlformats.org/officeDocument/2006/relationships/hyperlink" Target="https://www.gem.wiki/Sulawesi_Labota_power_station" TargetMode="External"/><Relationship Id="rId31" Type="http://schemas.openxmlformats.org/officeDocument/2006/relationships/hyperlink" Target="https://www.gem.wiki/Batu_Hijau_power_station" TargetMode="External"/><Relationship Id="rId30" Type="http://schemas.openxmlformats.org/officeDocument/2006/relationships/hyperlink" Target="https://www.gem.wiki/Batu_Hijau_power_station" TargetMode="External"/><Relationship Id="rId33" Type="http://schemas.openxmlformats.org/officeDocument/2006/relationships/hyperlink" Target="https://www.gem.wiki/Cikarang_Babelan_power_station" TargetMode="External"/><Relationship Id="rId183" Type="http://schemas.openxmlformats.org/officeDocument/2006/relationships/hyperlink" Target="https://www.gem.wiki/Qingdao_Zhongsheng_captive_power_station" TargetMode="External"/><Relationship Id="rId32" Type="http://schemas.openxmlformats.org/officeDocument/2006/relationships/hyperlink" Target="https://www.gem.wiki/Cikarang_Babelan_power_station" TargetMode="External"/><Relationship Id="rId182" Type="http://schemas.openxmlformats.org/officeDocument/2006/relationships/hyperlink" Target="https://www.gem.wiki/Delong_Nickel_Phase_III_power_station" TargetMode="External"/><Relationship Id="rId35" Type="http://schemas.openxmlformats.org/officeDocument/2006/relationships/hyperlink" Target="https://www.gem.wiki/Gresik_AKR_power_station" TargetMode="External"/><Relationship Id="rId181" Type="http://schemas.openxmlformats.org/officeDocument/2006/relationships/hyperlink" Target="https://www.gem.wiki/Delong_Nickel_Phase_III_power_station" TargetMode="External"/><Relationship Id="rId34" Type="http://schemas.openxmlformats.org/officeDocument/2006/relationships/hyperlink" Target="https://www.gem.wiki/Gresik_AKR_power_station" TargetMode="External"/><Relationship Id="rId180" Type="http://schemas.openxmlformats.org/officeDocument/2006/relationships/hyperlink" Target="https://www.gem.wiki/Delong_Nickel_Phase_III_power_station" TargetMode="External"/><Relationship Id="rId37" Type="http://schemas.openxmlformats.org/officeDocument/2006/relationships/hyperlink" Target="https://www.gem.wiki/Jababeka_KIP_power_station" TargetMode="External"/><Relationship Id="rId176" Type="http://schemas.openxmlformats.org/officeDocument/2006/relationships/hyperlink" Target="https://www.gem.wiki/Delong_Nickel_Phase_III_power_station" TargetMode="External"/><Relationship Id="rId36" Type="http://schemas.openxmlformats.org/officeDocument/2006/relationships/hyperlink" Target="https://www.gem.wiki/Indarung_Cement_power_station" TargetMode="External"/><Relationship Id="rId175" Type="http://schemas.openxmlformats.org/officeDocument/2006/relationships/hyperlink" Target="https://www.gem.wiki/DSS_Serang_power_station" TargetMode="External"/><Relationship Id="rId39" Type="http://schemas.openxmlformats.org/officeDocument/2006/relationships/hyperlink" Target="https://www.gem.wiki/Jambi_Tebo_power_station" TargetMode="External"/><Relationship Id="rId174" Type="http://schemas.openxmlformats.org/officeDocument/2006/relationships/hyperlink" Target="https://www.gem.wiki/DSS_Serang_power_station" TargetMode="External"/><Relationship Id="rId38" Type="http://schemas.openxmlformats.org/officeDocument/2006/relationships/hyperlink" Target="https://www.gem.wiki/Jambi_Tebo_power_station" TargetMode="External"/><Relationship Id="rId173" Type="http://schemas.openxmlformats.org/officeDocument/2006/relationships/hyperlink" Target="https://www.gem.wiki/DSS_Serang_power_station" TargetMode="External"/><Relationship Id="rId179" Type="http://schemas.openxmlformats.org/officeDocument/2006/relationships/hyperlink" Target="https://www.gem.wiki/Delong_Nickel_Phase_III_power_station" TargetMode="External"/><Relationship Id="rId178" Type="http://schemas.openxmlformats.org/officeDocument/2006/relationships/hyperlink" Target="https://www.gem.wiki/Delong_Nickel_Phase_III_power_station" TargetMode="External"/><Relationship Id="rId177" Type="http://schemas.openxmlformats.org/officeDocument/2006/relationships/hyperlink" Target="https://www.gem.wiki/Delong_Nickel_Phase_III_power_station" TargetMode="External"/><Relationship Id="rId20" Type="http://schemas.openxmlformats.org/officeDocument/2006/relationships/hyperlink" Target="https://www.gem.wiki/Adaro_East_Kalimantan_power_station" TargetMode="External"/><Relationship Id="rId22" Type="http://schemas.openxmlformats.org/officeDocument/2006/relationships/hyperlink" Target="https://www.gem.wiki/Amamapare_Port_power_station" TargetMode="External"/><Relationship Id="rId21" Type="http://schemas.openxmlformats.org/officeDocument/2006/relationships/hyperlink" Target="https://www.gem.wiki/Adaro_East_Kalimantan_power_station" TargetMode="External"/><Relationship Id="rId24" Type="http://schemas.openxmlformats.org/officeDocument/2006/relationships/hyperlink" Target="https://www.gem.wiki/Amamapare_Port_power_station" TargetMode="External"/><Relationship Id="rId23" Type="http://schemas.openxmlformats.org/officeDocument/2006/relationships/hyperlink" Target="https://www.gem.wiki/Amamapare_Port_power_station" TargetMode="External"/><Relationship Id="rId26" Type="http://schemas.openxmlformats.org/officeDocument/2006/relationships/hyperlink" Target="https://www.gem.wiki/Astratel_power_station" TargetMode="External"/><Relationship Id="rId25" Type="http://schemas.openxmlformats.org/officeDocument/2006/relationships/hyperlink" Target="https://www.gem.wiki/Asahimas_Chemical_power_station" TargetMode="External"/><Relationship Id="rId28" Type="http://schemas.openxmlformats.org/officeDocument/2006/relationships/hyperlink" Target="https://www.gem.wiki/Batu_Hijau_power_station" TargetMode="External"/><Relationship Id="rId27" Type="http://schemas.openxmlformats.org/officeDocument/2006/relationships/hyperlink" Target="https://www.gem.wiki/Bandung_Indosyntec_power_station" TargetMode="External"/><Relationship Id="rId29" Type="http://schemas.openxmlformats.org/officeDocument/2006/relationships/hyperlink" Target="https://www.gem.wiki/Batu_Hijau_power_station" TargetMode="External"/><Relationship Id="rId11" Type="http://schemas.openxmlformats.org/officeDocument/2006/relationships/hyperlink" Target="https://www.gem.wiki/Tonasa_Cement_Plant_power_station" TargetMode="External"/><Relationship Id="rId10" Type="http://schemas.openxmlformats.org/officeDocument/2006/relationships/hyperlink" Target="https://www.gem.wiki/Ketapang_Smelter_power_station" TargetMode="External"/><Relationship Id="rId13" Type="http://schemas.openxmlformats.org/officeDocument/2006/relationships/hyperlink" Target="https://www.gem.wiki/Xinyi_Group_captive_power_station" TargetMode="External"/><Relationship Id="rId12" Type="http://schemas.openxmlformats.org/officeDocument/2006/relationships/hyperlink" Target="https://www.gem.wiki/Tonasa_Cement_Plant_power_station" TargetMode="External"/><Relationship Id="rId15" Type="http://schemas.openxmlformats.org/officeDocument/2006/relationships/hyperlink" Target="https://www.gem.wiki/Weda_Bay_power_station" TargetMode="External"/><Relationship Id="rId198" Type="http://schemas.openxmlformats.org/officeDocument/2006/relationships/hyperlink" Target="https://www.gem.wiki/Weda_Bay_power_station" TargetMode="External"/><Relationship Id="rId14" Type="http://schemas.openxmlformats.org/officeDocument/2006/relationships/hyperlink" Target="https://www.gem.wiki/Weda_Bay_power_station" TargetMode="External"/><Relationship Id="rId197" Type="http://schemas.openxmlformats.org/officeDocument/2006/relationships/hyperlink" Target="https://www.gem.wiki/Weda_Bay_power_station" TargetMode="External"/><Relationship Id="rId17" Type="http://schemas.openxmlformats.org/officeDocument/2006/relationships/hyperlink" Target="https://www.gem.wiki/PT_IHIP_power_station" TargetMode="External"/><Relationship Id="rId196" Type="http://schemas.openxmlformats.org/officeDocument/2006/relationships/hyperlink" Target="https://www.gem.wiki/Sulawesi_Labota_power_station" TargetMode="External"/><Relationship Id="rId16" Type="http://schemas.openxmlformats.org/officeDocument/2006/relationships/hyperlink" Target="https://www.gem.wiki/PT_IHIP_power_station" TargetMode="External"/><Relationship Id="rId195" Type="http://schemas.openxmlformats.org/officeDocument/2006/relationships/hyperlink" Target="https://www.gem.wiki/Sulawesi_Labota_power_station" TargetMode="External"/><Relationship Id="rId19" Type="http://schemas.openxmlformats.org/officeDocument/2006/relationships/hyperlink" Target="https://www.gem.wiki/PT_Tianshan_Alumina_power_station" TargetMode="External"/><Relationship Id="rId18" Type="http://schemas.openxmlformats.org/officeDocument/2006/relationships/hyperlink" Target="https://www.gem.wiki/PT_IHIP_power_station" TargetMode="External"/><Relationship Id="rId199" Type="http://schemas.openxmlformats.org/officeDocument/2006/relationships/hyperlink" Target="https://www.gem.wiki/Weda_Bay_power_station" TargetMode="External"/><Relationship Id="rId84" Type="http://schemas.openxmlformats.org/officeDocument/2006/relationships/hyperlink" Target="https://www.gem.wiki/Tonasa_Cement_Plant_power_station" TargetMode="External"/><Relationship Id="rId83" Type="http://schemas.openxmlformats.org/officeDocument/2006/relationships/hyperlink" Target="https://www.gem.wiki/Tonasa_Cement_Plant_power_station" TargetMode="External"/><Relationship Id="rId86" Type="http://schemas.openxmlformats.org/officeDocument/2006/relationships/hyperlink" Target="https://www.gem.wiki/Sulawesi_Mining_power_station" TargetMode="External"/><Relationship Id="rId85" Type="http://schemas.openxmlformats.org/officeDocument/2006/relationships/hyperlink" Target="https://www.gem.wiki/Asahimas_Chemical_power_station" TargetMode="External"/><Relationship Id="rId88" Type="http://schemas.openxmlformats.org/officeDocument/2006/relationships/hyperlink" Target="https://www.gem.wiki/Medan_Steel_Mill_Power_Station" TargetMode="External"/><Relationship Id="rId150" Type="http://schemas.openxmlformats.org/officeDocument/2006/relationships/hyperlink" Target="https://www.gem.wiki/Nanshan_Industrial_Park_power_station" TargetMode="External"/><Relationship Id="rId87" Type="http://schemas.openxmlformats.org/officeDocument/2006/relationships/hyperlink" Target="https://www.gem.wiki/Medan_Steel_Mill_Power_Station" TargetMode="External"/><Relationship Id="rId89" Type="http://schemas.openxmlformats.org/officeDocument/2006/relationships/hyperlink" Target="https://www.gem.wiki/Cilegon_PTIP_Power_Station" TargetMode="External"/><Relationship Id="rId80" Type="http://schemas.openxmlformats.org/officeDocument/2006/relationships/hyperlink" Target="https://www.gem.wiki/Tabalong_Wisesa_power_station" TargetMode="External"/><Relationship Id="rId82" Type="http://schemas.openxmlformats.org/officeDocument/2006/relationships/hyperlink" Target="https://www.gem.wiki/Timah_South_Sumatra_power_station" TargetMode="External"/><Relationship Id="rId81" Type="http://schemas.openxmlformats.org/officeDocument/2006/relationships/hyperlink" Target="https://www.gem.wiki/Timah_South_Sumatra_power_station"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www.gem.wiki/Nanshan_Industrial_Park_power_station" TargetMode="External"/><Relationship Id="rId4" Type="http://schemas.openxmlformats.org/officeDocument/2006/relationships/hyperlink" Target="https://www.gem.wiki/AlamTri_Aluminum_Smelter_power_station" TargetMode="External"/><Relationship Id="rId148" Type="http://schemas.openxmlformats.org/officeDocument/2006/relationships/hyperlink" Target="https://www.gem.wiki/Nanshan_Industrial_Park_power_station" TargetMode="External"/><Relationship Id="rId9" Type="http://schemas.openxmlformats.org/officeDocument/2006/relationships/hyperlink" Target="https://www.gem.wiki/Ketapang_Smelter_power_station" TargetMode="External"/><Relationship Id="rId143" Type="http://schemas.openxmlformats.org/officeDocument/2006/relationships/hyperlink" Target="https://www.gem.wiki/Nanshan_Industrial_Park_power_station" TargetMode="External"/><Relationship Id="rId142" Type="http://schemas.openxmlformats.org/officeDocument/2006/relationships/hyperlink" Target="https://www.gem.wiki/Nanshan_Industrial_Park_power_station" TargetMode="External"/><Relationship Id="rId141" Type="http://schemas.openxmlformats.org/officeDocument/2006/relationships/hyperlink" Target="https://www.gem.wiki/Ketapang_Smelter_power_station" TargetMode="External"/><Relationship Id="rId140" Type="http://schemas.openxmlformats.org/officeDocument/2006/relationships/hyperlink" Target="https://www.gem.wiki/Ketapang_Smelter_power_station" TargetMode="External"/><Relationship Id="rId5" Type="http://schemas.openxmlformats.org/officeDocument/2006/relationships/hyperlink" Target="https://www.gem.wiki/AlamTri_Aluminum_Smelter_power_station" TargetMode="External"/><Relationship Id="rId147" Type="http://schemas.openxmlformats.org/officeDocument/2006/relationships/hyperlink" Target="https://www.gem.wiki/Nanshan_Industrial_Park_power_station" TargetMode="External"/><Relationship Id="rId6" Type="http://schemas.openxmlformats.org/officeDocument/2006/relationships/hyperlink" Target="https://www.gem.wiki/AlamTri_Aluminum_Smelter_power_station" TargetMode="External"/><Relationship Id="rId146" Type="http://schemas.openxmlformats.org/officeDocument/2006/relationships/hyperlink" Target="https://www.gem.wiki/Nanshan_Industrial_Park_power_station" TargetMode="External"/><Relationship Id="rId7" Type="http://schemas.openxmlformats.org/officeDocument/2006/relationships/hyperlink" Target="https://www.gem.wiki/Delong_Nickel_Phase_IV_power_station" TargetMode="External"/><Relationship Id="rId145" Type="http://schemas.openxmlformats.org/officeDocument/2006/relationships/hyperlink" Target="https://www.gem.wiki/Nanshan_Industrial_Park_power_station" TargetMode="External"/><Relationship Id="rId8" Type="http://schemas.openxmlformats.org/officeDocument/2006/relationships/hyperlink" Target="https://www.gem.wiki/Andalas_Cement_power_station" TargetMode="External"/><Relationship Id="rId144" Type="http://schemas.openxmlformats.org/officeDocument/2006/relationships/hyperlink" Target="https://www.gem.wiki/Nanshan_Industrial_Park_power_station" TargetMode="External"/><Relationship Id="rId73" Type="http://schemas.openxmlformats.org/officeDocument/2006/relationships/hyperlink" Target="https://www.gem.wiki/Sinar_Mas_OKI_Paper_Mill_power_station" TargetMode="External"/><Relationship Id="rId72" Type="http://schemas.openxmlformats.org/officeDocument/2006/relationships/hyperlink" Target="https://www.gem.wiki/Sinar_Mas_OKI_Paper_Mill_power_station" TargetMode="External"/><Relationship Id="rId75" Type="http://schemas.openxmlformats.org/officeDocument/2006/relationships/hyperlink" Target="https://www.gem.wiki/Sulawesi_Mining_power_station" TargetMode="External"/><Relationship Id="rId74" Type="http://schemas.openxmlformats.org/officeDocument/2006/relationships/hyperlink" Target="https://www.gem.wiki/Sulawesi_Mining_power_station" TargetMode="External"/><Relationship Id="rId77" Type="http://schemas.openxmlformats.org/officeDocument/2006/relationships/hyperlink" Target="https://www.gem.wiki/Sulawesi_Mining_power_station" TargetMode="External"/><Relationship Id="rId76" Type="http://schemas.openxmlformats.org/officeDocument/2006/relationships/hyperlink" Target="https://www.gem.wiki/Sulawesi_Mining_power_station" TargetMode="External"/><Relationship Id="rId79" Type="http://schemas.openxmlformats.org/officeDocument/2006/relationships/hyperlink" Target="https://www.gem.wiki/Tabalong_Wisesa_power_station" TargetMode="External"/><Relationship Id="rId78" Type="http://schemas.openxmlformats.org/officeDocument/2006/relationships/hyperlink" Target="https://www.gem.wiki/Sulawesi_Mining_power_station" TargetMode="External"/><Relationship Id="rId71" Type="http://schemas.openxmlformats.org/officeDocument/2006/relationships/hyperlink" Target="https://www.gem.wiki/Sinar_Mas_OKI_Paper_Mill_power_station" TargetMode="External"/><Relationship Id="rId70" Type="http://schemas.openxmlformats.org/officeDocument/2006/relationships/hyperlink" Target="https://www.gem.wiki/Sinar_Mas_OKI_Paper_Mill_power_station" TargetMode="External"/><Relationship Id="rId139" Type="http://schemas.openxmlformats.org/officeDocument/2006/relationships/hyperlink" Target="https://www.gem.wiki/Weda_Bay_power_station" TargetMode="External"/><Relationship Id="rId138" Type="http://schemas.openxmlformats.org/officeDocument/2006/relationships/hyperlink" Target="https://www.gem.wiki/KIPI_power_station" TargetMode="External"/><Relationship Id="rId137" Type="http://schemas.openxmlformats.org/officeDocument/2006/relationships/hyperlink" Target="https://www.gem.wiki/KIPI_power_station" TargetMode="External"/><Relationship Id="rId132" Type="http://schemas.openxmlformats.org/officeDocument/2006/relationships/hyperlink" Target="https://www.gem.wiki/Delong_Nickel_Phase_I_power_station" TargetMode="External"/><Relationship Id="rId131" Type="http://schemas.openxmlformats.org/officeDocument/2006/relationships/hyperlink" Target="https://www.gem.wiki/Delong_Nickel_Phase_I_power_station" TargetMode="External"/><Relationship Id="rId130" Type="http://schemas.openxmlformats.org/officeDocument/2006/relationships/hyperlink" Target="https://www.gem.wiki/Delong_Nickel_Phase_I_power_station" TargetMode="External"/><Relationship Id="rId136" Type="http://schemas.openxmlformats.org/officeDocument/2006/relationships/hyperlink" Target="https://www.gem.wiki/Nanshan_Industrial_Park_power_station" TargetMode="External"/><Relationship Id="rId135" Type="http://schemas.openxmlformats.org/officeDocument/2006/relationships/hyperlink" Target="https://www.gem.wiki/Nanshan_Industrial_Park_power_station" TargetMode="External"/><Relationship Id="rId134" Type="http://schemas.openxmlformats.org/officeDocument/2006/relationships/hyperlink" Target="https://www.gem.wiki/Nanshan_Industrial_Park_power_station" TargetMode="External"/><Relationship Id="rId133" Type="http://schemas.openxmlformats.org/officeDocument/2006/relationships/hyperlink" Target="https://www.gem.wiki/Delong_Nickel_Phase_I_power_station" TargetMode="External"/><Relationship Id="rId62" Type="http://schemas.openxmlformats.org/officeDocument/2006/relationships/hyperlink" Target="https://www.gem.wiki/Pindo-Deli-Ii_power_station" TargetMode="External"/><Relationship Id="rId61" Type="http://schemas.openxmlformats.org/officeDocument/2006/relationships/hyperlink" Target="https://www.gem.wiki/Perawang_Mill_power_station" TargetMode="External"/><Relationship Id="rId64" Type="http://schemas.openxmlformats.org/officeDocument/2006/relationships/hyperlink" Target="https://www.gem.wiki/Pomalaa_Nickel_power_station" TargetMode="External"/><Relationship Id="rId63" Type="http://schemas.openxmlformats.org/officeDocument/2006/relationships/hyperlink" Target="https://www.gem.wiki/Pomalaa_Nickel_power_station" TargetMode="External"/><Relationship Id="rId66" Type="http://schemas.openxmlformats.org/officeDocument/2006/relationships/hyperlink" Target="https://www.gem.wiki/Sinar_Mas_Jambi_Lontar_power_station" TargetMode="External"/><Relationship Id="rId172" Type="http://schemas.openxmlformats.org/officeDocument/2006/relationships/hyperlink" Target="https://www.gem.wiki/DSS_Serang_power_station" TargetMode="External"/><Relationship Id="rId65" Type="http://schemas.openxmlformats.org/officeDocument/2006/relationships/hyperlink" Target="https://www.gem.wiki/Sinar_Mas_Jambi_Lontar_power_station" TargetMode="External"/><Relationship Id="rId171" Type="http://schemas.openxmlformats.org/officeDocument/2006/relationships/hyperlink" Target="https://www.gem.wiki/PT_Halmahera_Persada_Lygend_Nickel_Smelter_power_station" TargetMode="External"/><Relationship Id="rId68" Type="http://schemas.openxmlformats.org/officeDocument/2006/relationships/hyperlink" Target="https://www.gem.wiki/Sinar_Mas_Jambi_Lontar_power_station" TargetMode="External"/><Relationship Id="rId170" Type="http://schemas.openxmlformats.org/officeDocument/2006/relationships/hyperlink" Target="https://www.gem.wiki/PT_Halmahera_Persada_Lygend_Nickel_Smelter_power_station" TargetMode="External"/><Relationship Id="rId67" Type="http://schemas.openxmlformats.org/officeDocument/2006/relationships/hyperlink" Target="https://www.gem.wiki/Sinar_Mas_Jambi_Lontar_power_station" TargetMode="External"/><Relationship Id="rId60" Type="http://schemas.openxmlformats.org/officeDocument/2006/relationships/hyperlink" Target="https://www.gem.wiki/Perawang_Mill_power_station" TargetMode="External"/><Relationship Id="rId165" Type="http://schemas.openxmlformats.org/officeDocument/2006/relationships/hyperlink" Target="https://www.gem.wiki/Tjimi_Kimia_Paper_Mill_power_station" TargetMode="External"/><Relationship Id="rId69" Type="http://schemas.openxmlformats.org/officeDocument/2006/relationships/hyperlink" Target="https://www.gem.wiki/Sinar_Mas_Jambi_Lontar_power_station" TargetMode="External"/><Relationship Id="rId164" Type="http://schemas.openxmlformats.org/officeDocument/2006/relationships/hyperlink" Target="https://www.gem.wiki/Tjimi_Kimia_Paper_Mill_power_station" TargetMode="External"/><Relationship Id="rId163" Type="http://schemas.openxmlformats.org/officeDocument/2006/relationships/hyperlink" Target="https://www.gem.wiki/KIPI_Bika_Global_power_station" TargetMode="External"/><Relationship Id="rId162" Type="http://schemas.openxmlformats.org/officeDocument/2006/relationships/hyperlink" Target="https://www.gem.wiki/Nanshan_Industrial_Park_power_station" TargetMode="External"/><Relationship Id="rId169" Type="http://schemas.openxmlformats.org/officeDocument/2006/relationships/hyperlink" Target="https://www.gem.wiki/PT_Halmahera_Persada_Lygend_Nickel_Smelter_power_station" TargetMode="External"/><Relationship Id="rId168" Type="http://schemas.openxmlformats.org/officeDocument/2006/relationships/hyperlink" Target="https://www.gem.wiki/PT_Halmahera_Persada_Lygend_Nickel_Smelter_power_station" TargetMode="External"/><Relationship Id="rId167" Type="http://schemas.openxmlformats.org/officeDocument/2006/relationships/hyperlink" Target="https://www.gem.wiki/Tjimi_Kimia_Paper_Mill_power_station" TargetMode="External"/><Relationship Id="rId166" Type="http://schemas.openxmlformats.org/officeDocument/2006/relationships/hyperlink" Target="https://www.gem.wiki/Tjimi_Kimia_Paper_Mill_power_station" TargetMode="External"/><Relationship Id="rId51" Type="http://schemas.openxmlformats.org/officeDocument/2006/relationships/hyperlink" Target="https://www.gem.wiki/NALCO_East_Kutai_power_station" TargetMode="External"/><Relationship Id="rId50" Type="http://schemas.openxmlformats.org/officeDocument/2006/relationships/hyperlink" Target="https://www.gem.wiki/NALCO_East_Kutai_power_station" TargetMode="External"/><Relationship Id="rId53" Type="http://schemas.openxmlformats.org/officeDocument/2006/relationships/hyperlink" Target="https://www.gem.wiki/NALCO_East_Kutai_power_station" TargetMode="External"/><Relationship Id="rId52" Type="http://schemas.openxmlformats.org/officeDocument/2006/relationships/hyperlink" Target="https://www.gem.wiki/NALCO_East_Kutai_power_station" TargetMode="External"/><Relationship Id="rId55" Type="http://schemas.openxmlformats.org/officeDocument/2006/relationships/hyperlink" Target="https://www.gem.wiki/Perawang_Mill_power_station" TargetMode="External"/><Relationship Id="rId161" Type="http://schemas.openxmlformats.org/officeDocument/2006/relationships/hyperlink" Target="https://www.gem.wiki/Nanshan_Industrial_Park_power_station" TargetMode="External"/><Relationship Id="rId54" Type="http://schemas.openxmlformats.org/officeDocument/2006/relationships/hyperlink" Target="https://www.gem.wiki/NALCO_East_Kutai_power_station" TargetMode="External"/><Relationship Id="rId160" Type="http://schemas.openxmlformats.org/officeDocument/2006/relationships/hyperlink" Target="https://www.gem.wiki/Nanshan_Industrial_Park_power_station" TargetMode="External"/><Relationship Id="rId57" Type="http://schemas.openxmlformats.org/officeDocument/2006/relationships/hyperlink" Target="https://www.gem.wiki/Perawang_Mill_power_station" TargetMode="External"/><Relationship Id="rId56" Type="http://schemas.openxmlformats.org/officeDocument/2006/relationships/hyperlink" Target="https://www.gem.wiki/Perawang_Mill_power_station" TargetMode="External"/><Relationship Id="rId159" Type="http://schemas.openxmlformats.org/officeDocument/2006/relationships/hyperlink" Target="https://www.gem.wiki/Nanshan_Industrial_Park_power_station" TargetMode="External"/><Relationship Id="rId59" Type="http://schemas.openxmlformats.org/officeDocument/2006/relationships/hyperlink" Target="https://www.gem.wiki/Perawang_Mill_power_station" TargetMode="External"/><Relationship Id="rId154" Type="http://schemas.openxmlformats.org/officeDocument/2006/relationships/hyperlink" Target="https://www.gem.wiki/Nanshan_Industrial_Park_power_station" TargetMode="External"/><Relationship Id="rId58" Type="http://schemas.openxmlformats.org/officeDocument/2006/relationships/hyperlink" Target="https://www.gem.wiki/Perawang_Mill_power_station" TargetMode="External"/><Relationship Id="rId153" Type="http://schemas.openxmlformats.org/officeDocument/2006/relationships/hyperlink" Target="https://www.gem.wiki/Nanshan_Industrial_Park_power_station" TargetMode="External"/><Relationship Id="rId152" Type="http://schemas.openxmlformats.org/officeDocument/2006/relationships/hyperlink" Target="https://www.gem.wiki/Nanshan_Industrial_Park_power_station" TargetMode="External"/><Relationship Id="rId151" Type="http://schemas.openxmlformats.org/officeDocument/2006/relationships/hyperlink" Target="https://www.gem.wiki/Nanshan_Industrial_Park_power_station" TargetMode="External"/><Relationship Id="rId158" Type="http://schemas.openxmlformats.org/officeDocument/2006/relationships/hyperlink" Target="https://www.gem.wiki/Nanshan_Industrial_Park_power_station" TargetMode="External"/><Relationship Id="rId157" Type="http://schemas.openxmlformats.org/officeDocument/2006/relationships/hyperlink" Target="https://www.gem.wiki/Nanshan_Industrial_Park_power_station" TargetMode="External"/><Relationship Id="rId156" Type="http://schemas.openxmlformats.org/officeDocument/2006/relationships/hyperlink" Target="https://www.gem.wiki/Nanshan_Industrial_Park_power_station" TargetMode="External"/><Relationship Id="rId155" Type="http://schemas.openxmlformats.org/officeDocument/2006/relationships/hyperlink" Target="https://www.gem.wiki/Nanshan_Industrial_Park_power_station" TargetMode="External"/><Relationship Id="rId107" Type="http://schemas.openxmlformats.org/officeDocument/2006/relationships/hyperlink" Target="https://www.gem.wiki/Xinxing_Ductile_Iron_Pipes_power_station" TargetMode="External"/><Relationship Id="rId106" Type="http://schemas.openxmlformats.org/officeDocument/2006/relationships/hyperlink" Target="https://www.gem.wiki/Xinxing_Ductile_Iron_Pipes_power_station" TargetMode="External"/><Relationship Id="rId105" Type="http://schemas.openxmlformats.org/officeDocument/2006/relationships/hyperlink" Target="https://www.gem.wiki/Xinxing_Ductile_Iron_Pipes_power_station" TargetMode="External"/><Relationship Id="rId104" Type="http://schemas.openxmlformats.org/officeDocument/2006/relationships/hyperlink" Target="https://www.gem.wiki/Xinxing_Ductile_Iron_Pipes_power_station" TargetMode="External"/><Relationship Id="rId225" Type="http://schemas.openxmlformats.org/officeDocument/2006/relationships/vmlDrawing" Target="../drawings/vmlDrawing2.vml"/><Relationship Id="rId109" Type="http://schemas.openxmlformats.org/officeDocument/2006/relationships/hyperlink" Target="https://www.gem.wiki/Sulawesi_Mining_power_station" TargetMode="External"/><Relationship Id="rId108" Type="http://schemas.openxmlformats.org/officeDocument/2006/relationships/hyperlink" Target="https://www.gem.wiki/Sulawesi_Mining_power_station" TargetMode="External"/><Relationship Id="rId220" Type="http://schemas.openxmlformats.org/officeDocument/2006/relationships/hyperlink" Target="https://www.gem.wiki/Adaro_Aluminum_Smelter_power_station" TargetMode="External"/><Relationship Id="rId103" Type="http://schemas.openxmlformats.org/officeDocument/2006/relationships/hyperlink" Target="https://www.gem.wiki/Xinxing_Ductile_Iron_Pipes_power_station" TargetMode="External"/><Relationship Id="rId224" Type="http://schemas.openxmlformats.org/officeDocument/2006/relationships/drawing" Target="../drawings/drawing4.xml"/><Relationship Id="rId102" Type="http://schemas.openxmlformats.org/officeDocument/2006/relationships/hyperlink" Target="https://www.gem.wiki/Weda_Bay_power_station" TargetMode="External"/><Relationship Id="rId223" Type="http://schemas.openxmlformats.org/officeDocument/2006/relationships/hyperlink" Target="https://www.gem.wiki/Amman_Mineral_power_station" TargetMode="External"/><Relationship Id="rId101" Type="http://schemas.openxmlformats.org/officeDocument/2006/relationships/hyperlink" Target="https://www.gem.wiki/Weda_Bay_power_station" TargetMode="External"/><Relationship Id="rId222" Type="http://schemas.openxmlformats.org/officeDocument/2006/relationships/hyperlink" Target="https://www.gem.wiki/Amman_Mineral_power_station" TargetMode="External"/><Relationship Id="rId100" Type="http://schemas.openxmlformats.org/officeDocument/2006/relationships/hyperlink" Target="https://www.gem.wiki/Weda_Bay_power_station" TargetMode="External"/><Relationship Id="rId221" Type="http://schemas.openxmlformats.org/officeDocument/2006/relationships/hyperlink" Target="https://www.gem.wiki/Adaro_Aluminum_Smelter_power_station" TargetMode="External"/><Relationship Id="rId217" Type="http://schemas.openxmlformats.org/officeDocument/2006/relationships/hyperlink" Target="https://www.gem.wiki/Sulawesi_Mining_power_station" TargetMode="External"/><Relationship Id="rId216" Type="http://schemas.openxmlformats.org/officeDocument/2006/relationships/hyperlink" Target="https://www.gem.wiki/Sulawesi_Labota_power_station" TargetMode="External"/><Relationship Id="rId215" Type="http://schemas.openxmlformats.org/officeDocument/2006/relationships/hyperlink" Target="https://www.gem.wiki/Sulawesi_Labota_power_station" TargetMode="External"/><Relationship Id="rId214" Type="http://schemas.openxmlformats.org/officeDocument/2006/relationships/hyperlink" Target="https://www.gem.wiki/Sulawesi_Labota_power_station" TargetMode="External"/><Relationship Id="rId219" Type="http://schemas.openxmlformats.org/officeDocument/2006/relationships/hyperlink" Target="https://www.gem.wiki/FAJAR_power_station" TargetMode="External"/><Relationship Id="rId218" Type="http://schemas.openxmlformats.org/officeDocument/2006/relationships/hyperlink" Target="https://www.gem.wiki/Weda_Bay_power_station" TargetMode="External"/><Relationship Id="rId213" Type="http://schemas.openxmlformats.org/officeDocument/2006/relationships/hyperlink" Target="https://www.gem.wiki/PT_Halmahera_Persada_Lygend_Nickel_Smelter_power_station" TargetMode="External"/><Relationship Id="rId212" Type="http://schemas.openxmlformats.org/officeDocument/2006/relationships/hyperlink" Target="https://www.gem.wiki/PT_Halmahera_Persada_Lygend_Nickel_Smelter_power_station" TargetMode="External"/><Relationship Id="rId211" Type="http://schemas.openxmlformats.org/officeDocument/2006/relationships/hyperlink" Target="https://www.gem.wiki/PT_Halmahera_Persada_Lygend_Nickel_Smelter_power_station" TargetMode="External"/><Relationship Id="rId210" Type="http://schemas.openxmlformats.org/officeDocument/2006/relationships/hyperlink" Target="https://www.gem.wiki/PT_Halmahera_Persada_Lygend_Nickel_Smelter_power_station" TargetMode="External"/><Relationship Id="rId129" Type="http://schemas.openxmlformats.org/officeDocument/2006/relationships/hyperlink" Target="https://www.gem.wiki/Delong_Nickel_Phase_I_power_station" TargetMode="External"/><Relationship Id="rId128" Type="http://schemas.openxmlformats.org/officeDocument/2006/relationships/hyperlink" Target="https://www.gem.wiki/Delong_Nickel_Phase_I_power_station" TargetMode="External"/><Relationship Id="rId127" Type="http://schemas.openxmlformats.org/officeDocument/2006/relationships/hyperlink" Target="https://www.gem.wiki/Delong_Nickel_Phase_I_power_station" TargetMode="External"/><Relationship Id="rId126" Type="http://schemas.openxmlformats.org/officeDocument/2006/relationships/hyperlink" Target="https://www.gem.wiki/Delong_Nickel_Phase_I_power_station" TargetMode="External"/><Relationship Id="rId121" Type="http://schemas.openxmlformats.org/officeDocument/2006/relationships/hyperlink" Target="https://www.gem.wiki/Delong_Nickel_Phase_II_power_station" TargetMode="External"/><Relationship Id="rId120" Type="http://schemas.openxmlformats.org/officeDocument/2006/relationships/hyperlink" Target="https://www.gem.wiki/Delong_Nickel_Phase_II_power_station" TargetMode="External"/><Relationship Id="rId125" Type="http://schemas.openxmlformats.org/officeDocument/2006/relationships/hyperlink" Target="https://www.gem.wiki/Delong_Nickel_Phase_II_power_station" TargetMode="External"/><Relationship Id="rId124" Type="http://schemas.openxmlformats.org/officeDocument/2006/relationships/hyperlink" Target="https://www.gem.wiki/Delong_Nickel_Phase_II_power_station" TargetMode="External"/><Relationship Id="rId123" Type="http://schemas.openxmlformats.org/officeDocument/2006/relationships/hyperlink" Target="https://www.gem.wiki/Delong_Nickel_Phase_II_power_station" TargetMode="External"/><Relationship Id="rId122" Type="http://schemas.openxmlformats.org/officeDocument/2006/relationships/hyperlink" Target="https://www.gem.wiki/Delong_Nickel_Phase_II_power_station" TargetMode="External"/><Relationship Id="rId95" Type="http://schemas.openxmlformats.org/officeDocument/2006/relationships/hyperlink" Target="https://www.gem.wiki/Pati_INTP_power_station" TargetMode="External"/><Relationship Id="rId94" Type="http://schemas.openxmlformats.org/officeDocument/2006/relationships/hyperlink" Target="https://www.gem.wiki/Kulon_Progo_power_station" TargetMode="External"/><Relationship Id="rId97" Type="http://schemas.openxmlformats.org/officeDocument/2006/relationships/hyperlink" Target="https://www.gem.wiki/East_Halmahera_power_station" TargetMode="External"/><Relationship Id="rId96" Type="http://schemas.openxmlformats.org/officeDocument/2006/relationships/hyperlink" Target="https://www.gem.wiki/Cemindo_Gemilang_power_station" TargetMode="External"/><Relationship Id="rId99" Type="http://schemas.openxmlformats.org/officeDocument/2006/relationships/hyperlink" Target="https://www.gem.wiki/Weda_Bay_power_station" TargetMode="External"/><Relationship Id="rId98" Type="http://schemas.openxmlformats.org/officeDocument/2006/relationships/hyperlink" Target="https://www.gem.wiki/Indo_Bharat_Rayon_power_station" TargetMode="External"/><Relationship Id="rId91" Type="http://schemas.openxmlformats.org/officeDocument/2006/relationships/hyperlink" Target="https://www.gem.wiki/Purwakarta_Indorama_power_station" TargetMode="External"/><Relationship Id="rId90" Type="http://schemas.openxmlformats.org/officeDocument/2006/relationships/hyperlink" Target="https://www.gem.wiki/Purwakarta_Indorama_power_station" TargetMode="External"/><Relationship Id="rId93" Type="http://schemas.openxmlformats.org/officeDocument/2006/relationships/hyperlink" Target="https://www.gem.wiki/East_Halmahera_power_station" TargetMode="External"/><Relationship Id="rId92" Type="http://schemas.openxmlformats.org/officeDocument/2006/relationships/hyperlink" Target="https://www.gem.wiki/East_Halmahera_power_station" TargetMode="External"/><Relationship Id="rId118" Type="http://schemas.openxmlformats.org/officeDocument/2006/relationships/hyperlink" Target="https://www.gem.wiki/Delong_Nickel_Phase_II_power_station" TargetMode="External"/><Relationship Id="rId117" Type="http://schemas.openxmlformats.org/officeDocument/2006/relationships/hyperlink" Target="https://www.gem.wiki/Delong_Nickel_Phase_II_power_station" TargetMode="External"/><Relationship Id="rId116" Type="http://schemas.openxmlformats.org/officeDocument/2006/relationships/hyperlink" Target="https://www.gem.wiki/Delong_Nickel_Phase_II_power_station" TargetMode="External"/><Relationship Id="rId115" Type="http://schemas.openxmlformats.org/officeDocument/2006/relationships/hyperlink" Target="https://www.gem.wiki/Qingdao_Zhongsheng_captive_power_station" TargetMode="External"/><Relationship Id="rId119" Type="http://schemas.openxmlformats.org/officeDocument/2006/relationships/hyperlink" Target="https://www.gem.wiki/Delong_Nickel_Phase_II_power_station" TargetMode="External"/><Relationship Id="rId110" Type="http://schemas.openxmlformats.org/officeDocument/2006/relationships/hyperlink" Target="https://www.gem.wiki/Sinar_Mas_Jambi_Lontar_power_station" TargetMode="External"/><Relationship Id="rId114" Type="http://schemas.openxmlformats.org/officeDocument/2006/relationships/hyperlink" Target="https://www.gem.wiki/Qingdao_Zhongsheng_captive_power_station" TargetMode="External"/><Relationship Id="rId113" Type="http://schemas.openxmlformats.org/officeDocument/2006/relationships/hyperlink" Target="https://www.gem.wiki/Jinchuan_Group_WP%26RKA_power_station" TargetMode="External"/><Relationship Id="rId112" Type="http://schemas.openxmlformats.org/officeDocument/2006/relationships/hyperlink" Target="https://www.gem.wiki/Jinchuan_Group_WP%26RKA_power_station" TargetMode="External"/><Relationship Id="rId111" Type="http://schemas.openxmlformats.org/officeDocument/2006/relationships/hyperlink" Target="https://www.gem.wiki/Jinchuan_Group_WP%26RKA_power_station" TargetMode="External"/><Relationship Id="rId206" Type="http://schemas.openxmlformats.org/officeDocument/2006/relationships/hyperlink" Target="https://www.gem.wiki/Delong_Nickel_Phase_III_power_station" TargetMode="External"/><Relationship Id="rId205" Type="http://schemas.openxmlformats.org/officeDocument/2006/relationships/hyperlink" Target="https://www.gem.wiki/Delong_Nickel_Phase_III_power_station" TargetMode="External"/><Relationship Id="rId204" Type="http://schemas.openxmlformats.org/officeDocument/2006/relationships/hyperlink" Target="https://www.gem.wiki/Delong_Nickel_Phase_III_power_station" TargetMode="External"/><Relationship Id="rId203" Type="http://schemas.openxmlformats.org/officeDocument/2006/relationships/hyperlink" Target="https://www.gem.wiki/Delong_Nickel_Phase_III_power_station" TargetMode="External"/><Relationship Id="rId209" Type="http://schemas.openxmlformats.org/officeDocument/2006/relationships/hyperlink" Target="https://www.gem.wiki/PT_Halmahera_Persada_Lygend_Nickel_Smelter_power_station" TargetMode="External"/><Relationship Id="rId208" Type="http://schemas.openxmlformats.org/officeDocument/2006/relationships/hyperlink" Target="https://www.gem.wiki/Delong_Nickel_Phase_II_power_station" TargetMode="External"/><Relationship Id="rId207" Type="http://schemas.openxmlformats.org/officeDocument/2006/relationships/hyperlink" Target="https://www.gem.wiki/Delong_Nickel_Phase_III_power_station" TargetMode="External"/><Relationship Id="rId202" Type="http://schemas.openxmlformats.org/officeDocument/2006/relationships/hyperlink" Target="https://www.gem.wiki/Weda_Bay_power_station" TargetMode="External"/><Relationship Id="rId201" Type="http://schemas.openxmlformats.org/officeDocument/2006/relationships/hyperlink" Target="https://www.gem.wiki/Weda_Bay_power_station" TargetMode="External"/><Relationship Id="rId200" Type="http://schemas.openxmlformats.org/officeDocument/2006/relationships/hyperlink" Target="https://www.gem.wiki/Weda_Bay_power_station"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pusri.co.id/id/news/detail/pt-pusri-kaji-revitalisasi-pabrik-pupuk" TargetMode="External"/><Relationship Id="rId42" Type="http://schemas.openxmlformats.org/officeDocument/2006/relationships/hyperlink" Target="https://maps.app.goo.gl/W7iqxrV8ztCNkWzD9" TargetMode="External"/><Relationship Id="rId41" Type="http://schemas.openxmlformats.org/officeDocument/2006/relationships/hyperlink" Target="https://repository.uin-suska.ac.id/62964/1/LAPORAN%20TA.pdf" TargetMode="External"/><Relationship Id="rId44" Type="http://schemas.openxmlformats.org/officeDocument/2006/relationships/hyperlink" Target="https://eprints.polbeng.ac.id/id/eprint/2318/4/4.%20KP-5404211376-Full%20Text.pdf" TargetMode="External"/><Relationship Id="rId43" Type="http://schemas.openxmlformats.org/officeDocument/2006/relationships/hyperlink" Target="https://maps.app.goo.gl/W7iqxrV8ztCNkWzD9" TargetMode="External"/><Relationship Id="rId46" Type="http://schemas.openxmlformats.org/officeDocument/2006/relationships/hyperlink" Target="https://maps.app.goo.gl/KR5VtuCa8tF1vpcV9" TargetMode="External"/><Relationship Id="rId45" Type="http://schemas.openxmlformats.org/officeDocument/2006/relationships/hyperlink" Target="https://eprints.polbeng.ac.id/id/eprint/2318/4/4.%20KP-5404211376-Full%20Text.pdf" TargetMode="External"/><Relationship Id="rId48" Type="http://schemas.openxmlformats.org/officeDocument/2006/relationships/hyperlink" Target="https://maps.app.goo.gl/KR5VtuCa8tF1vpcV9" TargetMode="External"/><Relationship Id="rId47" Type="http://schemas.openxmlformats.org/officeDocument/2006/relationships/hyperlink" Target="https://maps.app.goo.gl/KR5VtuCa8tF1vpcV9" TargetMode="External"/><Relationship Id="rId49" Type="http://schemas.openxmlformats.org/officeDocument/2006/relationships/hyperlink" Target="https://maps.app.goo.gl/8QGJ3GPPxwpA68EX7" TargetMode="External"/><Relationship Id="rId31" Type="http://schemas.openxmlformats.org/officeDocument/2006/relationships/hyperlink" Target="https://www.msepaper.com/post/item/35/About-Us" TargetMode="External"/><Relationship Id="rId30" Type="http://schemas.openxmlformats.org/officeDocument/2006/relationships/hyperlink" Target="https://maps.app.goo.gl/qKQ2mcmjAqCsABsR7" TargetMode="External"/><Relationship Id="rId33" Type="http://schemas.openxmlformats.org/officeDocument/2006/relationships/hyperlink" Target="https://dpmptsp.sultraprov.go.id/berita/hasil_dari_mendapingi_bkpm_ke__pt_prima_alam_gemilang_17_november_2020" TargetMode="External"/><Relationship Id="rId32" Type="http://schemas.openxmlformats.org/officeDocument/2006/relationships/hyperlink" Target="https://www.msepaper.com/post/item/35/About-Us" TargetMode="External"/><Relationship Id="rId35" Type="http://schemas.openxmlformats.org/officeDocument/2006/relationships/hyperlink" Target="https://maps.app.goo.gl/LpdSzALxAifhbPf77" TargetMode="External"/><Relationship Id="rId34" Type="http://schemas.openxmlformats.org/officeDocument/2006/relationships/hyperlink" Target="https://maps.app.goo.gl/LpdSzALxAifhbPf77" TargetMode="External"/><Relationship Id="rId37" Type="http://schemas.openxmlformats.org/officeDocument/2006/relationships/hyperlink" Target="https://repository.uin-suska.ac.id/62964/1/LAPORAN%20TA.pdf" TargetMode="External"/><Relationship Id="rId36" Type="http://schemas.openxmlformats.org/officeDocument/2006/relationships/hyperlink" Target="https://maps.app.goo.gl/LpdSzALxAifhbPf77" TargetMode="External"/><Relationship Id="rId39" Type="http://schemas.openxmlformats.org/officeDocument/2006/relationships/hyperlink" Target="https://pusri.co.id/id/news/detail/pt-pusri-kaji-revitalisasi-pabrik-pupuk" TargetMode="External"/><Relationship Id="rId38" Type="http://schemas.openxmlformats.org/officeDocument/2006/relationships/hyperlink" Target="https://repository.uin-suska.ac.id/62964/1/LAPORAN%20TA.pdf" TargetMode="External"/><Relationship Id="rId20" Type="http://schemas.openxmlformats.org/officeDocument/2006/relationships/hyperlink" Target="https://www.jogmec.go.jp/content/300304623.pdf" TargetMode="External"/><Relationship Id="rId22" Type="http://schemas.openxmlformats.org/officeDocument/2006/relationships/hyperlink" Target="https://prudensi.com/teror-limbah-pt-kalimantan-powerindo/" TargetMode="External"/><Relationship Id="rId21" Type="http://schemas.openxmlformats.org/officeDocument/2006/relationships/hyperlink" Target="https://prudensi.com/teror-limbah-pt-kalimantan-powerindo/" TargetMode="External"/><Relationship Id="rId24" Type="http://schemas.openxmlformats.org/officeDocument/2006/relationships/hyperlink" Target="https://info.kariangauterminal.co.id/en/kawasan-pendukung/" TargetMode="External"/><Relationship Id="rId23" Type="http://schemas.openxmlformats.org/officeDocument/2006/relationships/hyperlink" Target="https://info.kariangauterminal.co.id/en/kawasan-pendukung/" TargetMode="External"/><Relationship Id="rId26" Type="http://schemas.openxmlformats.org/officeDocument/2006/relationships/hyperlink" Target="https://kaltimprimacoal.co.id/id/operasi/" TargetMode="External"/><Relationship Id="rId25" Type="http://schemas.openxmlformats.org/officeDocument/2006/relationships/hyperlink" Target="https://kaltimprimacoal.co.id/id/operasi/" TargetMode="External"/><Relationship Id="rId28" Type="http://schemas.openxmlformats.org/officeDocument/2006/relationships/hyperlink" Target="https://sda.pu.go.id/assets/uploads/files/2023_RPSDA%20WS%20Mahakam.pdf" TargetMode="External"/><Relationship Id="rId27" Type="http://schemas.openxmlformats.org/officeDocument/2006/relationships/hyperlink" Target="https://sda.pu.go.id/assets/uploads/files/2023_RPSDA%20WS%20Mahakam.pdf" TargetMode="External"/><Relationship Id="rId29" Type="http://schemas.openxmlformats.org/officeDocument/2006/relationships/hyperlink" Target="https://maps.app.goo.gl/qKQ2mcmjAqCsABsR7" TargetMode="External"/><Relationship Id="rId11" Type="http://schemas.openxmlformats.org/officeDocument/2006/relationships/hyperlink" Target="https://economictimes.indiatimes.com/industry/energy/power/bhel-commissions-coal-fired-power-plant-in-indonesia/articleshow/62038372.cms?from=mdr" TargetMode="External"/><Relationship Id="rId10" Type="http://schemas.openxmlformats.org/officeDocument/2006/relationships/hyperlink" Target="https://economictimes.indiatimes.com/industry/energy/power/bhel-commissions-coal-fired-power-plant-in-indonesia/articleshow/62038372.cms?from=mdr" TargetMode="External"/><Relationship Id="rId13" Type="http://schemas.openxmlformats.org/officeDocument/2006/relationships/hyperlink" Target="https://maps.app.goo.gl/GYBRt9AkFkKAEaPa7" TargetMode="External"/><Relationship Id="rId12" Type="http://schemas.openxmlformats.org/officeDocument/2006/relationships/hyperlink" Target="https://maps.app.goo.gl/GYBRt9AkFkKAEaPa7" TargetMode="External"/><Relationship Id="rId15" Type="http://schemas.openxmlformats.org/officeDocument/2006/relationships/hyperlink" Target="https://epnusantara.com/company-history/" TargetMode="External"/><Relationship Id="rId14" Type="http://schemas.openxmlformats.org/officeDocument/2006/relationships/hyperlink" Target="https://maps.app.goo.gl/GYBRt9AkFkKAEaPa7" TargetMode="External"/><Relationship Id="rId17" Type="http://schemas.openxmlformats.org/officeDocument/2006/relationships/hyperlink" Target="https://www.idx.co.id/media/7839/ifii_prospektus-ipo-2019.pdf" TargetMode="External"/><Relationship Id="rId16" Type="http://schemas.openxmlformats.org/officeDocument/2006/relationships/hyperlink" Target="https://epnusantara.com/company-history/" TargetMode="External"/><Relationship Id="rId19" Type="http://schemas.openxmlformats.org/officeDocument/2006/relationships/hyperlink" Target="https://www.jogmec.go.jp/content/300304623.pdf" TargetMode="External"/><Relationship Id="rId18" Type="http://schemas.openxmlformats.org/officeDocument/2006/relationships/hyperlink" Target="https://www.idx.co.id/media/7839/ifii_prospektus-ipo-2019.pdf" TargetMode="External"/><Relationship Id="rId1" Type="http://schemas.openxmlformats.org/officeDocument/2006/relationships/hyperlink" Target="https://ipb.co.id/sekilas-indo-pusaka-berau/" TargetMode="External"/><Relationship Id="rId2" Type="http://schemas.openxmlformats.org/officeDocument/2006/relationships/hyperlink" Target="https://ipb.co.id/sekilas-indo-pusaka-berau/" TargetMode="External"/><Relationship Id="rId3" Type="http://schemas.openxmlformats.org/officeDocument/2006/relationships/hyperlink" Target="https://ipb.co.id/sekilas-indo-pusaka-berau/" TargetMode="External"/><Relationship Id="rId4" Type="http://schemas.openxmlformats.org/officeDocument/2006/relationships/hyperlink" Target="https://indonesiabusinesspost.com/104/Politics/inalum-operating-to-go-public-in-2023" TargetMode="External"/><Relationship Id="rId9" Type="http://schemas.openxmlformats.org/officeDocument/2006/relationships/hyperlink" Target="https://economictimes.indiatimes.com/industry/energy/power/bhel-commissions-coal-fired-power-plant-in-indonesia/articleshow/62038372.cms?from=mdr" TargetMode="External"/><Relationship Id="rId5" Type="http://schemas.openxmlformats.org/officeDocument/2006/relationships/hyperlink" Target="https://indonesiabusinesspost.com/104/Politics/inalum-operating-to-go-public-in-2023" TargetMode="External"/><Relationship Id="rId6" Type="http://schemas.openxmlformats.org/officeDocument/2006/relationships/hyperlink" Target="https://indonesiabusinesspost.com/104/Politics/inalum-operating-to-go-public-in-2023" TargetMode="External"/><Relationship Id="rId7" Type="http://schemas.openxmlformats.org/officeDocument/2006/relationships/hyperlink" Target="https://maps.app.goo.gl/dMXiqBD5jMwnxuCu7" TargetMode="External"/><Relationship Id="rId8" Type="http://schemas.openxmlformats.org/officeDocument/2006/relationships/hyperlink" Target="https://maps.app.goo.gl/dMXiqBD5jMwnxuCu7" TargetMode="External"/><Relationship Id="rId51" Type="http://schemas.openxmlformats.org/officeDocument/2006/relationships/drawing" Target="../drawings/drawing5.xml"/><Relationship Id="rId50" Type="http://schemas.openxmlformats.org/officeDocument/2006/relationships/hyperlink" Target="https://maps.app.goo.gl/8QGJ3GPPxwpA68EX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s://www.gem.wiki/Jawa-12_power_station" TargetMode="External"/><Relationship Id="rId194" Type="http://schemas.openxmlformats.org/officeDocument/2006/relationships/hyperlink" Target="https://www.gem.wiki/Jawa-6_power_station" TargetMode="External"/><Relationship Id="rId193" Type="http://schemas.openxmlformats.org/officeDocument/2006/relationships/hyperlink" Target="https://www.gem.wiki/Jawa-5_power_station" TargetMode="External"/><Relationship Id="rId192" Type="http://schemas.openxmlformats.org/officeDocument/2006/relationships/hyperlink" Target="https://www.gem.wiki/Jawa-5_power_station" TargetMode="External"/><Relationship Id="rId191" Type="http://schemas.openxmlformats.org/officeDocument/2006/relationships/hyperlink" Target="https://www.gem.wiki/Jawa-13_power_station" TargetMode="External"/><Relationship Id="rId187" Type="http://schemas.openxmlformats.org/officeDocument/2006/relationships/hyperlink" Target="https://www.gem.wiki/Jambi-2_power_station" TargetMode="External"/><Relationship Id="rId186" Type="http://schemas.openxmlformats.org/officeDocument/2006/relationships/hyperlink" Target="https://www.gem.wiki/Jambi-2_power_station" TargetMode="External"/><Relationship Id="rId185" Type="http://schemas.openxmlformats.org/officeDocument/2006/relationships/hyperlink" Target="https://www.gem.wiki/Jambi-1_power_station" TargetMode="External"/><Relationship Id="rId184" Type="http://schemas.openxmlformats.org/officeDocument/2006/relationships/hyperlink" Target="https://www.gem.wiki/Jambi-1_power_station" TargetMode="External"/><Relationship Id="rId189" Type="http://schemas.openxmlformats.org/officeDocument/2006/relationships/hyperlink" Target="https://www.gem.wiki/Jawa-12_power_station" TargetMode="External"/><Relationship Id="rId188" Type="http://schemas.openxmlformats.org/officeDocument/2006/relationships/hyperlink" Target="https://www.gem.wiki/Jawa-11_power_station" TargetMode="External"/><Relationship Id="rId183" Type="http://schemas.openxmlformats.org/officeDocument/2006/relationships/hyperlink" Target="https://www.gem.wiki/Jambi_Tebo_power_station" TargetMode="External"/><Relationship Id="rId182" Type="http://schemas.openxmlformats.org/officeDocument/2006/relationships/hyperlink" Target="https://www.gem.wiki/Jambi_Tebo_power_station" TargetMode="External"/><Relationship Id="rId181" Type="http://schemas.openxmlformats.org/officeDocument/2006/relationships/hyperlink" Target="https://www.gem.wiki/Jabar_Utara_power_station" TargetMode="External"/><Relationship Id="rId180" Type="http://schemas.openxmlformats.org/officeDocument/2006/relationships/hyperlink" Target="https://www.gem.wiki/Jabar_Utara_power_station" TargetMode="External"/><Relationship Id="rId176" Type="http://schemas.openxmlformats.org/officeDocument/2006/relationships/hyperlink" Target="https://www.gem.wiki/Indramayu_power_station" TargetMode="External"/><Relationship Id="rId297" Type="http://schemas.openxmlformats.org/officeDocument/2006/relationships/hyperlink" Target="https://www.gem.wiki/NALCO_East_Kutai_power_station" TargetMode="External"/><Relationship Id="rId175" Type="http://schemas.openxmlformats.org/officeDocument/2006/relationships/hyperlink" Target="https://www.gem.wiki/Indramayu_power_station" TargetMode="External"/><Relationship Id="rId296" Type="http://schemas.openxmlformats.org/officeDocument/2006/relationships/hyperlink" Target="https://www.gem.wiki/Nagan_Raya_power_station" TargetMode="External"/><Relationship Id="rId174" Type="http://schemas.openxmlformats.org/officeDocument/2006/relationships/hyperlink" Target="https://www.gem.wiki/Indramayu_power_station" TargetMode="External"/><Relationship Id="rId295" Type="http://schemas.openxmlformats.org/officeDocument/2006/relationships/hyperlink" Target="https://www.gem.wiki/Nagan_Raya_power_station" TargetMode="External"/><Relationship Id="rId173" Type="http://schemas.openxmlformats.org/officeDocument/2006/relationships/hyperlink" Target="https://www.gem.wiki/Indo_Bharat_Rayon_power_station" TargetMode="External"/><Relationship Id="rId294" Type="http://schemas.openxmlformats.org/officeDocument/2006/relationships/hyperlink" Target="https://www.gem.wiki/Nagan_Raya_power_station" TargetMode="External"/><Relationship Id="rId179" Type="http://schemas.openxmlformats.org/officeDocument/2006/relationships/hyperlink" Target="https://www.gem.wiki/Jababeka_KIP_power_station" TargetMode="External"/><Relationship Id="rId178" Type="http://schemas.openxmlformats.org/officeDocument/2006/relationships/hyperlink" Target="https://www.gem.wiki/Indramayu_power_station" TargetMode="External"/><Relationship Id="rId299" Type="http://schemas.openxmlformats.org/officeDocument/2006/relationships/hyperlink" Target="https://www.gem.wiki/NALCO_East_Kutai_power_station" TargetMode="External"/><Relationship Id="rId177" Type="http://schemas.openxmlformats.org/officeDocument/2006/relationships/hyperlink" Target="https://www.gem.wiki/Indramayu_power_station" TargetMode="External"/><Relationship Id="rId298" Type="http://schemas.openxmlformats.org/officeDocument/2006/relationships/hyperlink" Target="https://www.gem.wiki/NALCO_East_Kutai_power_station" TargetMode="External"/><Relationship Id="rId198" Type="http://schemas.openxmlformats.org/officeDocument/2006/relationships/hyperlink" Target="https://www.gem.wiki/Jayapura-2_power_station" TargetMode="External"/><Relationship Id="rId197" Type="http://schemas.openxmlformats.org/officeDocument/2006/relationships/hyperlink" Target="https://www.gem.wiki/Jawa-7_power_station" TargetMode="External"/><Relationship Id="rId196" Type="http://schemas.openxmlformats.org/officeDocument/2006/relationships/hyperlink" Target="https://www.gem.wiki/Jawa-7_power_station" TargetMode="External"/><Relationship Id="rId195" Type="http://schemas.openxmlformats.org/officeDocument/2006/relationships/hyperlink" Target="https://www.gem.wiki/Jawa-6_power_station" TargetMode="External"/><Relationship Id="rId199" Type="http://schemas.openxmlformats.org/officeDocument/2006/relationships/hyperlink" Target="https://www.gem.wiki/Jayapura-2_power_station" TargetMode="External"/><Relationship Id="rId150" Type="http://schemas.openxmlformats.org/officeDocument/2006/relationships/hyperlink" Target="https://www.gem.wiki/AlamTri_Aluminum_Smelter_power_station" TargetMode="External"/><Relationship Id="rId271" Type="http://schemas.openxmlformats.org/officeDocument/2006/relationships/hyperlink" Target="https://www.gem.wiki/Lombok_3_power_station" TargetMode="External"/><Relationship Id="rId392" Type="http://schemas.openxmlformats.org/officeDocument/2006/relationships/hyperlink" Target="https://www.gem.wiki/Punagaya_power_station" TargetMode="External"/><Relationship Id="rId270" Type="http://schemas.openxmlformats.org/officeDocument/2006/relationships/hyperlink" Target="https://www.gem.wiki/Lombok_2_power_station" TargetMode="External"/><Relationship Id="rId391" Type="http://schemas.openxmlformats.org/officeDocument/2006/relationships/hyperlink" Target="https://www.gem.wiki/PT_Tianshan_Alumina_power_station" TargetMode="External"/><Relationship Id="rId390" Type="http://schemas.openxmlformats.org/officeDocument/2006/relationships/hyperlink" Target="https://www.gem.wiki/PT_Krakatau_Posco_Energy_power_station" TargetMode="External"/><Relationship Id="rId1" Type="http://schemas.openxmlformats.org/officeDocument/2006/relationships/hyperlink" Target="https://www.gem.wiki/Adaro_East_Kalimantan_power_station" TargetMode="External"/><Relationship Id="rId2" Type="http://schemas.openxmlformats.org/officeDocument/2006/relationships/hyperlink" Target="https://www.gem.wiki/Adaro_East_Kalimantan_power_station" TargetMode="External"/><Relationship Id="rId3" Type="http://schemas.openxmlformats.org/officeDocument/2006/relationships/hyperlink" Target="https://www.gem.wiki/Adipala_power_station" TargetMode="External"/><Relationship Id="rId149" Type="http://schemas.openxmlformats.org/officeDocument/2006/relationships/hyperlink" Target="https://www.gem.wiki/Delong_Nickel_Phase_III_power_station" TargetMode="External"/><Relationship Id="rId4" Type="http://schemas.openxmlformats.org/officeDocument/2006/relationships/hyperlink" Target="https://www.gem.wiki/Nanshan_Industrial_Park_power_station" TargetMode="External"/><Relationship Id="rId148" Type="http://schemas.openxmlformats.org/officeDocument/2006/relationships/hyperlink" Target="https://www.gem.wiki/Delong_Nickel_Phase_III_power_station" TargetMode="External"/><Relationship Id="rId269" Type="http://schemas.openxmlformats.org/officeDocument/2006/relationships/hyperlink" Target="https://www.gem.wiki/Lombok_2_power_station" TargetMode="External"/><Relationship Id="rId9" Type="http://schemas.openxmlformats.org/officeDocument/2006/relationships/hyperlink" Target="https://www.gem.wiki/AlamTri_Aluminum_Smelter_power_station" TargetMode="External"/><Relationship Id="rId143" Type="http://schemas.openxmlformats.org/officeDocument/2006/relationships/hyperlink" Target="https://www.gem.wiki/Delong_Nickel_Phase_III_power_station" TargetMode="External"/><Relationship Id="rId264" Type="http://schemas.openxmlformats.org/officeDocument/2006/relationships/hyperlink" Target="https://www.gem.wiki/Lamhotma_power_station" TargetMode="External"/><Relationship Id="rId385" Type="http://schemas.openxmlformats.org/officeDocument/2006/relationships/hyperlink" Target="https://www.gem.wiki/PT_IHIP_power_station" TargetMode="External"/><Relationship Id="rId142" Type="http://schemas.openxmlformats.org/officeDocument/2006/relationships/hyperlink" Target="https://www.gem.wiki/Delong_Nickel_Phase_III_power_station" TargetMode="External"/><Relationship Id="rId263" Type="http://schemas.openxmlformats.org/officeDocument/2006/relationships/hyperlink" Target="https://www.gem.wiki/Labuhan_Angin_power_station" TargetMode="External"/><Relationship Id="rId384" Type="http://schemas.openxmlformats.org/officeDocument/2006/relationships/hyperlink" Target="https://www.gem.wiki/PT_IHIP_power_station" TargetMode="External"/><Relationship Id="rId141" Type="http://schemas.openxmlformats.org/officeDocument/2006/relationships/hyperlink" Target="https://www.gem.wiki/Delong_Nickel_Phase_III_power_station" TargetMode="External"/><Relationship Id="rId262" Type="http://schemas.openxmlformats.org/officeDocument/2006/relationships/hyperlink" Target="https://www.gem.wiki/Labuhan_Angin_power_station" TargetMode="External"/><Relationship Id="rId383" Type="http://schemas.openxmlformats.org/officeDocument/2006/relationships/hyperlink" Target="https://www.gem.wiki/PT_IHIP_power_station" TargetMode="External"/><Relationship Id="rId140" Type="http://schemas.openxmlformats.org/officeDocument/2006/relationships/hyperlink" Target="https://www.gem.wiki/Delong_Nickel_Phase_III_power_station" TargetMode="External"/><Relationship Id="rId261" Type="http://schemas.openxmlformats.org/officeDocument/2006/relationships/hyperlink" Target="https://www.gem.wiki/Labuhan_Angin_power_station" TargetMode="External"/><Relationship Id="rId382" Type="http://schemas.openxmlformats.org/officeDocument/2006/relationships/hyperlink" Target="https://www.gem.wiki/Gallant_Venture_power_station" TargetMode="External"/><Relationship Id="rId5" Type="http://schemas.openxmlformats.org/officeDocument/2006/relationships/hyperlink" Target="https://www.gem.wiki/Nanshan_Industrial_Park_power_station" TargetMode="External"/><Relationship Id="rId147" Type="http://schemas.openxmlformats.org/officeDocument/2006/relationships/hyperlink" Target="https://www.gem.wiki/Delong_Nickel_Phase_III_power_station" TargetMode="External"/><Relationship Id="rId268" Type="http://schemas.openxmlformats.org/officeDocument/2006/relationships/hyperlink" Target="https://www.gem.wiki/Lampung_Sebalang_power_station" TargetMode="External"/><Relationship Id="rId389" Type="http://schemas.openxmlformats.org/officeDocument/2006/relationships/hyperlink" Target="https://www.gem.wiki/PT_Krakatau_Posco_Energy_power_station" TargetMode="External"/><Relationship Id="rId6" Type="http://schemas.openxmlformats.org/officeDocument/2006/relationships/hyperlink" Target="https://www.gem.wiki/PT_Halmahera_Persada_Lygend_Nickel_Smelter_power_station" TargetMode="External"/><Relationship Id="rId146" Type="http://schemas.openxmlformats.org/officeDocument/2006/relationships/hyperlink" Target="https://www.gem.wiki/Delong_Nickel_Phase_III_power_station" TargetMode="External"/><Relationship Id="rId267" Type="http://schemas.openxmlformats.org/officeDocument/2006/relationships/hyperlink" Target="https://www.gem.wiki/Lampung_Sebalang_power_station" TargetMode="External"/><Relationship Id="rId388" Type="http://schemas.openxmlformats.org/officeDocument/2006/relationships/hyperlink" Target="https://www.gem.wiki/Sulawesi_Labota_power_station" TargetMode="External"/><Relationship Id="rId7" Type="http://schemas.openxmlformats.org/officeDocument/2006/relationships/hyperlink" Target="https://www.gem.wiki/PT_Halmahera_Persada_Lygend_Nickel_Smelter_power_station" TargetMode="External"/><Relationship Id="rId145" Type="http://schemas.openxmlformats.org/officeDocument/2006/relationships/hyperlink" Target="https://www.gem.wiki/Delong_Nickel_Phase_III_power_station" TargetMode="External"/><Relationship Id="rId266" Type="http://schemas.openxmlformats.org/officeDocument/2006/relationships/hyperlink" Target="https://www.gem.wiki/Lampung_Sebalang_power_station" TargetMode="External"/><Relationship Id="rId387" Type="http://schemas.openxmlformats.org/officeDocument/2006/relationships/hyperlink" Target="https://www.gem.wiki/Sulawesi_Labota_power_station" TargetMode="External"/><Relationship Id="rId8" Type="http://schemas.openxmlformats.org/officeDocument/2006/relationships/hyperlink" Target="https://www.gem.wiki/AlamTri_Aluminum_Smelter_power_station" TargetMode="External"/><Relationship Id="rId144" Type="http://schemas.openxmlformats.org/officeDocument/2006/relationships/hyperlink" Target="https://www.gem.wiki/Delong_Nickel_Phase_III_power_station" TargetMode="External"/><Relationship Id="rId265" Type="http://schemas.openxmlformats.org/officeDocument/2006/relationships/hyperlink" Target="https://www.gem.wiki/Lamhotma_power_station" TargetMode="External"/><Relationship Id="rId386" Type="http://schemas.openxmlformats.org/officeDocument/2006/relationships/hyperlink" Target="https://www.gem.wiki/PT_IHIP_power_station" TargetMode="External"/><Relationship Id="rId260" Type="http://schemas.openxmlformats.org/officeDocument/2006/relationships/hyperlink" Target="https://www.gem.wiki/Kulon_Progo_power_station" TargetMode="External"/><Relationship Id="rId381" Type="http://schemas.openxmlformats.org/officeDocument/2006/relationships/hyperlink" Target="https://www.gem.wiki/Gallant_Venture_power_station" TargetMode="External"/><Relationship Id="rId380" Type="http://schemas.openxmlformats.org/officeDocument/2006/relationships/hyperlink" Target="https://www.gem.wiki/PT_Halmahera_Persada_Lygend_Nickel_Smelter_power_station" TargetMode="External"/><Relationship Id="rId139" Type="http://schemas.openxmlformats.org/officeDocument/2006/relationships/hyperlink" Target="https://www.gem.wiki/Delong_Nickel_Phase_III_power_station" TargetMode="External"/><Relationship Id="rId138" Type="http://schemas.openxmlformats.org/officeDocument/2006/relationships/hyperlink" Target="https://www.gem.wiki/Delong_Nickel_Phase_III_power_station" TargetMode="External"/><Relationship Id="rId259" Type="http://schemas.openxmlformats.org/officeDocument/2006/relationships/hyperlink" Target="https://www.gem.wiki/Kuala_Tanjung-2_power_station" TargetMode="External"/><Relationship Id="rId137" Type="http://schemas.openxmlformats.org/officeDocument/2006/relationships/hyperlink" Target="https://www.gem.wiki/Delong_Nickel_Phase_II_power_station" TargetMode="External"/><Relationship Id="rId258" Type="http://schemas.openxmlformats.org/officeDocument/2006/relationships/hyperlink" Target="https://www.gem.wiki/Kuala_Tanjung-1_power_station" TargetMode="External"/><Relationship Id="rId379" Type="http://schemas.openxmlformats.org/officeDocument/2006/relationships/hyperlink" Target="https://www.gem.wiki/PT_Halmahera_Persada_Lygend_Nickel_Smelter_power_station" TargetMode="External"/><Relationship Id="rId132" Type="http://schemas.openxmlformats.org/officeDocument/2006/relationships/hyperlink" Target="https://www.gem.wiki/Delong_Nickel_Phase_II_power_station" TargetMode="External"/><Relationship Id="rId253" Type="http://schemas.openxmlformats.org/officeDocument/2006/relationships/hyperlink" Target="https://www.gem.wiki/Komering_Agung_Power_Station" TargetMode="External"/><Relationship Id="rId374" Type="http://schemas.openxmlformats.org/officeDocument/2006/relationships/hyperlink" Target="https://www.gem.wiki/PT_Halmahera_Persada_Lygend_Nickel_Smelter_power_station" TargetMode="External"/><Relationship Id="rId495" Type="http://schemas.openxmlformats.org/officeDocument/2006/relationships/hyperlink" Target="https://www.gem.wiki/Tanjung_Jati_B_power_station" TargetMode="External"/><Relationship Id="rId131" Type="http://schemas.openxmlformats.org/officeDocument/2006/relationships/hyperlink" Target="https://www.gem.wiki/Delong_Nickel_Phase_II_power_station" TargetMode="External"/><Relationship Id="rId252" Type="http://schemas.openxmlformats.org/officeDocument/2006/relationships/hyperlink" Target="https://www.gem.wiki/Komering_Agung_Power_Station" TargetMode="External"/><Relationship Id="rId373" Type="http://schemas.openxmlformats.org/officeDocument/2006/relationships/hyperlink" Target="https://www.gem.wiki/PT_Halmahera_Persada_Lygend_Nickel_Smelter_power_station" TargetMode="External"/><Relationship Id="rId494" Type="http://schemas.openxmlformats.org/officeDocument/2006/relationships/hyperlink" Target="https://www.gem.wiki/Tanjung_Jati_B_power_station" TargetMode="External"/><Relationship Id="rId130" Type="http://schemas.openxmlformats.org/officeDocument/2006/relationships/hyperlink" Target="https://www.gem.wiki/Delong_Nickel_Phase_II_power_station" TargetMode="External"/><Relationship Id="rId251" Type="http://schemas.openxmlformats.org/officeDocument/2006/relationships/hyperlink" Target="https://www.gem.wiki/KIPI_power_station" TargetMode="External"/><Relationship Id="rId372" Type="http://schemas.openxmlformats.org/officeDocument/2006/relationships/hyperlink" Target="https://www.gem.wiki/PT_Halmahera_Persada_Lygend_Nickel_Smelter_power_station" TargetMode="External"/><Relationship Id="rId493" Type="http://schemas.openxmlformats.org/officeDocument/2006/relationships/hyperlink" Target="https://www.gem.wiki/Tanjung_Jati_A_power_station" TargetMode="External"/><Relationship Id="rId250" Type="http://schemas.openxmlformats.org/officeDocument/2006/relationships/hyperlink" Target="https://www.gem.wiki/KIPI_power_station" TargetMode="External"/><Relationship Id="rId371" Type="http://schemas.openxmlformats.org/officeDocument/2006/relationships/hyperlink" Target="https://www.gem.wiki/PT_Halmahera_Persada_Lygend_Nickel_Smelter_power_station" TargetMode="External"/><Relationship Id="rId492" Type="http://schemas.openxmlformats.org/officeDocument/2006/relationships/hyperlink" Target="https://www.gem.wiki/Tanjung_Jati_A_power_station" TargetMode="External"/><Relationship Id="rId136" Type="http://schemas.openxmlformats.org/officeDocument/2006/relationships/hyperlink" Target="https://www.gem.wiki/Delong_Nickel_Phase_II_power_station" TargetMode="External"/><Relationship Id="rId257" Type="http://schemas.openxmlformats.org/officeDocument/2006/relationships/hyperlink" Target="https://www.gem.wiki/Kuala_Tanjung-1_power_station" TargetMode="External"/><Relationship Id="rId378" Type="http://schemas.openxmlformats.org/officeDocument/2006/relationships/hyperlink" Target="https://www.gem.wiki/PT_Halmahera_Persada_Lygend_Nickel_Smelter_power_station" TargetMode="External"/><Relationship Id="rId499" Type="http://schemas.openxmlformats.org/officeDocument/2006/relationships/hyperlink" Target="https://www.gem.wiki/Tanjung_Jati_B_power_station" TargetMode="External"/><Relationship Id="rId135" Type="http://schemas.openxmlformats.org/officeDocument/2006/relationships/hyperlink" Target="https://www.gem.wiki/Delong_Nickel_Phase_II_power_station" TargetMode="External"/><Relationship Id="rId256" Type="http://schemas.openxmlformats.org/officeDocument/2006/relationships/hyperlink" Target="https://www.gem.wiki/Kuala_Tanjung_Inalum_captive_power_station" TargetMode="External"/><Relationship Id="rId377" Type="http://schemas.openxmlformats.org/officeDocument/2006/relationships/hyperlink" Target="https://www.gem.wiki/PT_Halmahera_Persada_Lygend_Nickel_Smelter_power_station" TargetMode="External"/><Relationship Id="rId498" Type="http://schemas.openxmlformats.org/officeDocument/2006/relationships/hyperlink" Target="https://www.gem.wiki/Tanjung_Jati_B_power_station" TargetMode="External"/><Relationship Id="rId134" Type="http://schemas.openxmlformats.org/officeDocument/2006/relationships/hyperlink" Target="https://www.gem.wiki/Delong_Nickel_Phase_II_power_station" TargetMode="External"/><Relationship Id="rId255" Type="http://schemas.openxmlformats.org/officeDocument/2006/relationships/hyperlink" Target="https://www.gem.wiki/Kuala_Tanjung_Inalum_captive_power_station" TargetMode="External"/><Relationship Id="rId376" Type="http://schemas.openxmlformats.org/officeDocument/2006/relationships/hyperlink" Target="https://www.gem.wiki/PT_Halmahera_Persada_Lygend_Nickel_Smelter_power_station" TargetMode="External"/><Relationship Id="rId497" Type="http://schemas.openxmlformats.org/officeDocument/2006/relationships/hyperlink" Target="https://www.gem.wiki/Tanjung_Jati_B_power_station" TargetMode="External"/><Relationship Id="rId133" Type="http://schemas.openxmlformats.org/officeDocument/2006/relationships/hyperlink" Target="https://www.gem.wiki/Delong_Nickel_Phase_II_power_station" TargetMode="External"/><Relationship Id="rId254" Type="http://schemas.openxmlformats.org/officeDocument/2006/relationships/hyperlink" Target="https://www.gem.wiki/Kuala_Tanjung_Inalum_captive_power_station" TargetMode="External"/><Relationship Id="rId375" Type="http://schemas.openxmlformats.org/officeDocument/2006/relationships/hyperlink" Target="https://www.gem.wiki/PT_Halmahera_Persada_Lygend_Nickel_Smelter_power_station" TargetMode="External"/><Relationship Id="rId496" Type="http://schemas.openxmlformats.org/officeDocument/2006/relationships/hyperlink" Target="https://www.gem.wiki/Tanjung_Jati_B_power_station" TargetMode="External"/><Relationship Id="rId172" Type="http://schemas.openxmlformats.org/officeDocument/2006/relationships/hyperlink" Target="https://www.gem.wiki/Indarung_Cement_power_station" TargetMode="External"/><Relationship Id="rId293" Type="http://schemas.openxmlformats.org/officeDocument/2006/relationships/hyperlink" Target="https://www.gem.wiki/Nagan_Raya_power_station" TargetMode="External"/><Relationship Id="rId171" Type="http://schemas.openxmlformats.org/officeDocument/2006/relationships/hyperlink" Target="https://www.gem.wiki/Indah_Kiat_Serang_power_station" TargetMode="External"/><Relationship Id="rId292" Type="http://schemas.openxmlformats.org/officeDocument/2006/relationships/hyperlink" Target="https://www.gem.wiki/Mulut_Tambang_power_station" TargetMode="External"/><Relationship Id="rId170" Type="http://schemas.openxmlformats.org/officeDocument/2006/relationships/hyperlink" Target="https://www.gem.wiki/Indah_Kiat_Serang_power_station" TargetMode="External"/><Relationship Id="rId291" Type="http://schemas.openxmlformats.org/officeDocument/2006/relationships/hyperlink" Target="https://www.gem.wiki/Mulut_Tambang_power_station" TargetMode="External"/><Relationship Id="rId290" Type="http://schemas.openxmlformats.org/officeDocument/2006/relationships/hyperlink" Target="https://www.gem.wiki/Mesuji_power_station" TargetMode="External"/><Relationship Id="rId165" Type="http://schemas.openxmlformats.org/officeDocument/2006/relationships/hyperlink" Target="https://www.gem.wiki/Haltim_power_station" TargetMode="External"/><Relationship Id="rId286" Type="http://schemas.openxmlformats.org/officeDocument/2006/relationships/hyperlink" Target="https://www.gem.wiki/Mempawah_SGAR_power_station" TargetMode="External"/><Relationship Id="rId164" Type="http://schemas.openxmlformats.org/officeDocument/2006/relationships/hyperlink" Target="https://www.gem.wiki/Gresik_AKR_power_station" TargetMode="External"/><Relationship Id="rId285" Type="http://schemas.openxmlformats.org/officeDocument/2006/relationships/hyperlink" Target="https://www.gem.wiki/Mempawah_SGAR_power_station" TargetMode="External"/><Relationship Id="rId163" Type="http://schemas.openxmlformats.org/officeDocument/2006/relationships/hyperlink" Target="https://www.gem.wiki/Gresik_AKR_power_station" TargetMode="External"/><Relationship Id="rId284" Type="http://schemas.openxmlformats.org/officeDocument/2006/relationships/hyperlink" Target="https://www.gem.wiki/Mempawah_SGAR_power_station" TargetMode="External"/><Relationship Id="rId162" Type="http://schemas.openxmlformats.org/officeDocument/2006/relationships/hyperlink" Target="https://www.gem.wiki/Gallant_Venture_power_station" TargetMode="External"/><Relationship Id="rId283" Type="http://schemas.openxmlformats.org/officeDocument/2006/relationships/hyperlink" Target="https://www.gem.wiki/Mempawah_SGAR_power_station" TargetMode="External"/><Relationship Id="rId169" Type="http://schemas.openxmlformats.org/officeDocument/2006/relationships/hyperlink" Target="https://www.gem.wiki/Indah_Kiat_Serang_power_station" TargetMode="External"/><Relationship Id="rId168" Type="http://schemas.openxmlformats.org/officeDocument/2006/relationships/hyperlink" Target="https://www.gem.wiki/Indah_Kiat_Serang_power_station" TargetMode="External"/><Relationship Id="rId289" Type="http://schemas.openxmlformats.org/officeDocument/2006/relationships/hyperlink" Target="https://www.gem.wiki/Mesuji_power_station" TargetMode="External"/><Relationship Id="rId167" Type="http://schemas.openxmlformats.org/officeDocument/2006/relationships/hyperlink" Target="https://www.gem.wiki/I_Skip_power_station" TargetMode="External"/><Relationship Id="rId288" Type="http://schemas.openxmlformats.org/officeDocument/2006/relationships/hyperlink" Target="https://www.gem.wiki/Merak_power_station" TargetMode="External"/><Relationship Id="rId166" Type="http://schemas.openxmlformats.org/officeDocument/2006/relationships/hyperlink" Target="https://www.gem.wiki/Hongshi_Silikon_power_station" TargetMode="External"/><Relationship Id="rId287" Type="http://schemas.openxmlformats.org/officeDocument/2006/relationships/hyperlink" Target="https://www.gem.wiki/Merak_power_station" TargetMode="External"/><Relationship Id="rId161" Type="http://schemas.openxmlformats.org/officeDocument/2006/relationships/hyperlink" Target="https://www.gem.wiki/Gallant_Venture_power_station" TargetMode="External"/><Relationship Id="rId282" Type="http://schemas.openxmlformats.org/officeDocument/2006/relationships/hyperlink" Target="https://www.gem.wiki/Mempawah_SGAR_power_station" TargetMode="External"/><Relationship Id="rId160" Type="http://schemas.openxmlformats.org/officeDocument/2006/relationships/hyperlink" Target="https://www.gem.wiki/AlamTri_Aluminum_Smelter_power_station" TargetMode="External"/><Relationship Id="rId281" Type="http://schemas.openxmlformats.org/officeDocument/2006/relationships/hyperlink" Target="https://www.gem.wiki/Mempawah_SGAR_power_station" TargetMode="External"/><Relationship Id="rId280" Type="http://schemas.openxmlformats.org/officeDocument/2006/relationships/hyperlink" Target="https://www.gem.wiki/Medan_Steel_Mill_power_station" TargetMode="External"/><Relationship Id="rId159" Type="http://schemas.openxmlformats.org/officeDocument/2006/relationships/hyperlink" Target="https://www.gem.wiki/AlamTri_Aluminum_Smelter_power_station" TargetMode="External"/><Relationship Id="rId154" Type="http://schemas.openxmlformats.org/officeDocument/2006/relationships/hyperlink" Target="https://www.gem.wiki/East_Halmahera_power_station" TargetMode="External"/><Relationship Id="rId275" Type="http://schemas.openxmlformats.org/officeDocument/2006/relationships/hyperlink" Target="https://www.gem.wiki/Lombok_FTP2_power_station" TargetMode="External"/><Relationship Id="rId396" Type="http://schemas.openxmlformats.org/officeDocument/2006/relationships/hyperlink" Target="https://www.gem.wiki/Purwakarta_Indorama_power_station" TargetMode="External"/><Relationship Id="rId153" Type="http://schemas.openxmlformats.org/officeDocument/2006/relationships/hyperlink" Target="https://www.gem.wiki/East_Halmahera_power_station" TargetMode="External"/><Relationship Id="rId274" Type="http://schemas.openxmlformats.org/officeDocument/2006/relationships/hyperlink" Target="https://www.gem.wiki/Lombok_4_power_station" TargetMode="External"/><Relationship Id="rId395" Type="http://schemas.openxmlformats.org/officeDocument/2006/relationships/hyperlink" Target="https://www.gem.wiki/Punagaya_power_station" TargetMode="External"/><Relationship Id="rId152" Type="http://schemas.openxmlformats.org/officeDocument/2006/relationships/hyperlink" Target="https://www.gem.wiki/East_Halmahera_power_station" TargetMode="External"/><Relationship Id="rId273" Type="http://schemas.openxmlformats.org/officeDocument/2006/relationships/hyperlink" Target="https://www.gem.wiki/Lombok_4_power_station" TargetMode="External"/><Relationship Id="rId394" Type="http://schemas.openxmlformats.org/officeDocument/2006/relationships/hyperlink" Target="https://www.gem.wiki/Punagaya_power_station" TargetMode="External"/><Relationship Id="rId151" Type="http://schemas.openxmlformats.org/officeDocument/2006/relationships/hyperlink" Target="https://www.gem.wiki/Delong_Nickel_Phase_IV_power_station" TargetMode="External"/><Relationship Id="rId272" Type="http://schemas.openxmlformats.org/officeDocument/2006/relationships/hyperlink" Target="https://www.gem.wiki/Lombok_3_power_station" TargetMode="External"/><Relationship Id="rId393" Type="http://schemas.openxmlformats.org/officeDocument/2006/relationships/hyperlink" Target="https://www.gem.wiki/Punagaya_power_station" TargetMode="External"/><Relationship Id="rId158" Type="http://schemas.openxmlformats.org/officeDocument/2006/relationships/hyperlink" Target="https://www.gem.wiki/Delong_Nickel_Phase_IV_power_station" TargetMode="External"/><Relationship Id="rId279" Type="http://schemas.openxmlformats.org/officeDocument/2006/relationships/hyperlink" Target="https://www.gem.wiki/Medan_Steel_Mill_power_station" TargetMode="External"/><Relationship Id="rId157" Type="http://schemas.openxmlformats.org/officeDocument/2006/relationships/hyperlink" Target="https://www.gem.wiki/FAJAR_power_station" TargetMode="External"/><Relationship Id="rId278" Type="http://schemas.openxmlformats.org/officeDocument/2006/relationships/hyperlink" Target="https://www.gem.wiki/Madura_PTBA_power_station" TargetMode="External"/><Relationship Id="rId399" Type="http://schemas.openxmlformats.org/officeDocument/2006/relationships/hyperlink" Target="https://www.gem.wiki/Qingdao_Zhongsheng_captive_power_station" TargetMode="External"/><Relationship Id="rId156" Type="http://schemas.openxmlformats.org/officeDocument/2006/relationships/hyperlink" Target="https://www.gem.wiki/Embalut_power_station" TargetMode="External"/><Relationship Id="rId277" Type="http://schemas.openxmlformats.org/officeDocument/2006/relationships/hyperlink" Target="https://www.gem.wiki/Madura_PTBA_power_station" TargetMode="External"/><Relationship Id="rId398" Type="http://schemas.openxmlformats.org/officeDocument/2006/relationships/hyperlink" Target="https://www.gem.wiki/Qingdao_Zhongsheng_captive_power_station" TargetMode="External"/><Relationship Id="rId155" Type="http://schemas.openxmlformats.org/officeDocument/2006/relationships/hyperlink" Target="https://www.gem.wiki/East_Halmahera_power_station" TargetMode="External"/><Relationship Id="rId276" Type="http://schemas.openxmlformats.org/officeDocument/2006/relationships/hyperlink" Target="https://www.gem.wiki/Lombok_FTP2_power_station" TargetMode="External"/><Relationship Id="rId397" Type="http://schemas.openxmlformats.org/officeDocument/2006/relationships/hyperlink" Target="https://www.gem.wiki/Purwakarta_Indorama_power_station" TargetMode="External"/><Relationship Id="rId40" Type="http://schemas.openxmlformats.org/officeDocument/2006/relationships/hyperlink" Target="https://www.gem.wiki/Bangko_Tengah_power_station" TargetMode="External"/><Relationship Id="rId42" Type="http://schemas.openxmlformats.org/officeDocument/2006/relationships/hyperlink" Target="https://www.gem.wiki/Bangko_Tengah_power_station" TargetMode="External"/><Relationship Id="rId41" Type="http://schemas.openxmlformats.org/officeDocument/2006/relationships/hyperlink" Target="https://www.gem.wiki/Bangko_Tengah_power_station" TargetMode="External"/><Relationship Id="rId44" Type="http://schemas.openxmlformats.org/officeDocument/2006/relationships/hyperlink" Target="https://www.gem.wiki/Banjarsari_power_station" TargetMode="External"/><Relationship Id="rId43" Type="http://schemas.openxmlformats.org/officeDocument/2006/relationships/hyperlink" Target="https://www.gem.wiki/Bangko_Tengah_power_station" TargetMode="External"/><Relationship Id="rId46" Type="http://schemas.openxmlformats.org/officeDocument/2006/relationships/hyperlink" Target="https://www.gem.wiki/Bantaeng_BSE_power_station" TargetMode="External"/><Relationship Id="rId45" Type="http://schemas.openxmlformats.org/officeDocument/2006/relationships/hyperlink" Target="https://www.gem.wiki/Banjarsari_power_station" TargetMode="External"/><Relationship Id="rId509" Type="http://schemas.openxmlformats.org/officeDocument/2006/relationships/hyperlink" Target="https://www.gem.wiki/Tarakan_power_station" TargetMode="External"/><Relationship Id="rId508" Type="http://schemas.openxmlformats.org/officeDocument/2006/relationships/hyperlink" Target="https://www.gem.wiki/Tarahan_power_station" TargetMode="External"/><Relationship Id="rId503" Type="http://schemas.openxmlformats.org/officeDocument/2006/relationships/hyperlink" Target="https://www.gem.wiki/Tanjung_Pasir_power_station" TargetMode="External"/><Relationship Id="rId502" Type="http://schemas.openxmlformats.org/officeDocument/2006/relationships/hyperlink" Target="https://www.gem.wiki/Tanjung_Pasir_power_station" TargetMode="External"/><Relationship Id="rId501" Type="http://schemas.openxmlformats.org/officeDocument/2006/relationships/hyperlink" Target="https://www.gem.wiki/Tanjung_Kasam_power_station" TargetMode="External"/><Relationship Id="rId500" Type="http://schemas.openxmlformats.org/officeDocument/2006/relationships/hyperlink" Target="https://www.gem.wiki/Tanjung_Kasam_power_station" TargetMode="External"/><Relationship Id="rId507" Type="http://schemas.openxmlformats.org/officeDocument/2006/relationships/hyperlink" Target="https://www.gem.wiki/Tarahan_power_station" TargetMode="External"/><Relationship Id="rId506" Type="http://schemas.openxmlformats.org/officeDocument/2006/relationships/hyperlink" Target="https://www.gem.wiki/Tarahan_power_station" TargetMode="External"/><Relationship Id="rId505" Type="http://schemas.openxmlformats.org/officeDocument/2006/relationships/hyperlink" Target="https://www.gem.wiki/Tanjung_Sauh_power_station" TargetMode="External"/><Relationship Id="rId504" Type="http://schemas.openxmlformats.org/officeDocument/2006/relationships/hyperlink" Target="https://www.gem.wiki/Tanjung_Sauh_power_station" TargetMode="External"/><Relationship Id="rId48" Type="http://schemas.openxmlformats.org/officeDocument/2006/relationships/hyperlink" Target="https://www.gem.wiki/Banten_Labuan_power_station" TargetMode="External"/><Relationship Id="rId47" Type="http://schemas.openxmlformats.org/officeDocument/2006/relationships/hyperlink" Target="https://www.gem.wiki/Bantaeng_BSE_power_station" TargetMode="External"/><Relationship Id="rId49" Type="http://schemas.openxmlformats.org/officeDocument/2006/relationships/hyperlink" Target="https://www.gem.wiki/Banten_Labuan_power_station" TargetMode="External"/><Relationship Id="rId31" Type="http://schemas.openxmlformats.org/officeDocument/2006/relationships/hyperlink" Target="https://www.gem.wiki/Bakrie_Sangatta_power_station" TargetMode="External"/><Relationship Id="rId30" Type="http://schemas.openxmlformats.org/officeDocument/2006/relationships/hyperlink" Target="https://www.gem.wiki/Bakrie_Sangatta_power_station" TargetMode="External"/><Relationship Id="rId33" Type="http://schemas.openxmlformats.org/officeDocument/2006/relationships/hyperlink" Target="https://www.gem.wiki/Bandung_Indosyntec_power_station" TargetMode="External"/><Relationship Id="rId32" Type="http://schemas.openxmlformats.org/officeDocument/2006/relationships/hyperlink" Target="https://www.gem.wiki/Bali_Power_Station" TargetMode="External"/><Relationship Id="rId35" Type="http://schemas.openxmlformats.org/officeDocument/2006/relationships/hyperlink" Target="https://www.gem.wiki/Bangka_Baru_power_station" TargetMode="External"/><Relationship Id="rId34" Type="http://schemas.openxmlformats.org/officeDocument/2006/relationships/hyperlink" Target="https://www.gem.wiki/Bangka_Baru_power_station" TargetMode="External"/><Relationship Id="rId37" Type="http://schemas.openxmlformats.org/officeDocument/2006/relationships/hyperlink" Target="https://www.gem.wiki/Bangka-1_power_station" TargetMode="External"/><Relationship Id="rId36" Type="http://schemas.openxmlformats.org/officeDocument/2006/relationships/hyperlink" Target="https://www.gem.wiki/Bangka-1_power_station" TargetMode="External"/><Relationship Id="rId39" Type="http://schemas.openxmlformats.org/officeDocument/2006/relationships/hyperlink" Target="https://www.gem.wiki/Bangka-1A_power_station" TargetMode="External"/><Relationship Id="rId38" Type="http://schemas.openxmlformats.org/officeDocument/2006/relationships/hyperlink" Target="https://www.gem.wiki/Bangka-1A_power_station" TargetMode="External"/><Relationship Id="rId20" Type="http://schemas.openxmlformats.org/officeDocument/2006/relationships/hyperlink" Target="https://www.gem.wiki/Amurang-2_power_station" TargetMode="External"/><Relationship Id="rId22" Type="http://schemas.openxmlformats.org/officeDocument/2006/relationships/hyperlink" Target="https://www.gem.wiki/Asahimas_Chemical_power_station" TargetMode="External"/><Relationship Id="rId21" Type="http://schemas.openxmlformats.org/officeDocument/2006/relationships/hyperlink" Target="https://www.gem.wiki/Asahimas_Chemical_power_station" TargetMode="External"/><Relationship Id="rId24" Type="http://schemas.openxmlformats.org/officeDocument/2006/relationships/hyperlink" Target="https://www.gem.wiki/Asam-Asam_power_station" TargetMode="External"/><Relationship Id="rId23" Type="http://schemas.openxmlformats.org/officeDocument/2006/relationships/hyperlink" Target="https://www.gem.wiki/Asam-Asam_power_station" TargetMode="External"/><Relationship Id="rId409" Type="http://schemas.openxmlformats.org/officeDocument/2006/relationships/hyperlink" Target="https://www.gem.wiki/Riau-1_power_station" TargetMode="External"/><Relationship Id="rId404" Type="http://schemas.openxmlformats.org/officeDocument/2006/relationships/hyperlink" Target="https://www.gem.wiki/Rembang_power_station" TargetMode="External"/><Relationship Id="rId525" Type="http://schemas.openxmlformats.org/officeDocument/2006/relationships/hyperlink" Target="https://www.gem.wiki/Tonasa_Cement_Plant_power_station" TargetMode="External"/><Relationship Id="rId403" Type="http://schemas.openxmlformats.org/officeDocument/2006/relationships/hyperlink" Target="https://www.gem.wiki/Qingdao_Zhongsheng_captive_power_station" TargetMode="External"/><Relationship Id="rId524" Type="http://schemas.openxmlformats.org/officeDocument/2006/relationships/hyperlink" Target="https://www.gem.wiki/Tonasa_Cement_Plant_power_station" TargetMode="External"/><Relationship Id="rId402" Type="http://schemas.openxmlformats.org/officeDocument/2006/relationships/hyperlink" Target="https://www.gem.wiki/Qingdao_Zhongsheng_captive_power_station" TargetMode="External"/><Relationship Id="rId523" Type="http://schemas.openxmlformats.org/officeDocument/2006/relationships/hyperlink" Target="https://www.gem.wiki/Toba_Pulp_Lestari_power_station" TargetMode="External"/><Relationship Id="rId401" Type="http://schemas.openxmlformats.org/officeDocument/2006/relationships/hyperlink" Target="https://www.gem.wiki/Qingdao_Zhongsheng_captive_power_station" TargetMode="External"/><Relationship Id="rId522" Type="http://schemas.openxmlformats.org/officeDocument/2006/relationships/hyperlink" Target="https://www.gem.wiki/Toba_Pulp_Lestari_power_station" TargetMode="External"/><Relationship Id="rId408" Type="http://schemas.openxmlformats.org/officeDocument/2006/relationships/hyperlink" Target="https://www.gem.wiki/Riau-1_power_station" TargetMode="External"/><Relationship Id="rId529" Type="http://schemas.openxmlformats.org/officeDocument/2006/relationships/hyperlink" Target="https://www.gem.wiki/Wanxiang_Nickel_Indonesia_power_station" TargetMode="External"/><Relationship Id="rId407" Type="http://schemas.openxmlformats.org/officeDocument/2006/relationships/hyperlink" Target="https://www.gem.wiki/Riau_Kemitraan_power_station" TargetMode="External"/><Relationship Id="rId528" Type="http://schemas.openxmlformats.org/officeDocument/2006/relationships/hyperlink" Target="https://www.gem.wiki/Wanxiang_Nickel_Indonesia_power_station" TargetMode="External"/><Relationship Id="rId406" Type="http://schemas.openxmlformats.org/officeDocument/2006/relationships/hyperlink" Target="https://www.gem.wiki/Riau_Kemitraan_power_station" TargetMode="External"/><Relationship Id="rId527" Type="http://schemas.openxmlformats.org/officeDocument/2006/relationships/hyperlink" Target="https://www.gem.wiki/Wanxiang_Nickel_Indonesia_power_station" TargetMode="External"/><Relationship Id="rId405" Type="http://schemas.openxmlformats.org/officeDocument/2006/relationships/hyperlink" Target="https://www.gem.wiki/Rembang_power_station" TargetMode="External"/><Relationship Id="rId526" Type="http://schemas.openxmlformats.org/officeDocument/2006/relationships/hyperlink" Target="https://www.gem.wiki/Wanxiang_Nickel_Indonesia_power_station" TargetMode="External"/><Relationship Id="rId26" Type="http://schemas.openxmlformats.org/officeDocument/2006/relationships/hyperlink" Target="https://www.gem.wiki/Asam-Asam_power_station" TargetMode="External"/><Relationship Id="rId25" Type="http://schemas.openxmlformats.org/officeDocument/2006/relationships/hyperlink" Target="https://www.gem.wiki/Asam-Asam_power_station" TargetMode="External"/><Relationship Id="rId28" Type="http://schemas.openxmlformats.org/officeDocument/2006/relationships/hyperlink" Target="https://www.gem.wiki/Asam-Asam_power_station" TargetMode="External"/><Relationship Id="rId27" Type="http://schemas.openxmlformats.org/officeDocument/2006/relationships/hyperlink" Target="https://www.gem.wiki/Asam-Asam_power_station" TargetMode="External"/><Relationship Id="rId400" Type="http://schemas.openxmlformats.org/officeDocument/2006/relationships/hyperlink" Target="https://www.gem.wiki/Qingdao_Zhongsheng_captive_power_station" TargetMode="External"/><Relationship Id="rId521" Type="http://schemas.openxmlformats.org/officeDocument/2006/relationships/hyperlink" Target="https://www.gem.wiki/Tjiwi_Kimia_Paper_Mill_power_station" TargetMode="External"/><Relationship Id="rId29" Type="http://schemas.openxmlformats.org/officeDocument/2006/relationships/hyperlink" Target="https://www.gem.wiki/Astratel_power_station" TargetMode="External"/><Relationship Id="rId520" Type="http://schemas.openxmlformats.org/officeDocument/2006/relationships/hyperlink" Target="https://www.gem.wiki/Tjiwi_Kimia_Paper_Mill_power_station" TargetMode="External"/><Relationship Id="rId11" Type="http://schemas.openxmlformats.org/officeDocument/2006/relationships/hyperlink" Target="https://www.gem.wiki/AlamTri_Aluminum_Smelter_power_station" TargetMode="External"/><Relationship Id="rId10" Type="http://schemas.openxmlformats.org/officeDocument/2006/relationships/hyperlink" Target="https://www.gem.wiki/AlamTri_Aluminum_Smelter_power_station" TargetMode="External"/><Relationship Id="rId13" Type="http://schemas.openxmlformats.org/officeDocument/2006/relationships/hyperlink" Target="https://www.gem.wiki/Amamapare_Port_power_station" TargetMode="External"/><Relationship Id="rId12" Type="http://schemas.openxmlformats.org/officeDocument/2006/relationships/hyperlink" Target="https://www.gem.wiki/Amamapare_Port_power_station" TargetMode="External"/><Relationship Id="rId519" Type="http://schemas.openxmlformats.org/officeDocument/2006/relationships/hyperlink" Target="https://www.gem.wiki/Tjiwi_Kimia_Paper_Mill_power_station" TargetMode="External"/><Relationship Id="rId514" Type="http://schemas.openxmlformats.org/officeDocument/2006/relationships/hyperlink" Target="https://www.gem.wiki/Timor-1_power_station" TargetMode="External"/><Relationship Id="rId513" Type="http://schemas.openxmlformats.org/officeDocument/2006/relationships/hyperlink" Target="https://www.gem.wiki/Timah_South_Sumatra_power_station" TargetMode="External"/><Relationship Id="rId512" Type="http://schemas.openxmlformats.org/officeDocument/2006/relationships/hyperlink" Target="https://www.gem.wiki/Timah_South_Sumatra_power_station" TargetMode="External"/><Relationship Id="rId511" Type="http://schemas.openxmlformats.org/officeDocument/2006/relationships/hyperlink" Target="https://www.gem.wiki/Teluk_Sirih_power_station" TargetMode="External"/><Relationship Id="rId518" Type="http://schemas.openxmlformats.org/officeDocument/2006/relationships/hyperlink" Target="https://www.gem.wiki/Tjiwi_Kimia_Paper_Mill_power_station" TargetMode="External"/><Relationship Id="rId517" Type="http://schemas.openxmlformats.org/officeDocument/2006/relationships/hyperlink" Target="https://www.gem.wiki/Timor-2_power_station" TargetMode="External"/><Relationship Id="rId516" Type="http://schemas.openxmlformats.org/officeDocument/2006/relationships/hyperlink" Target="https://www.gem.wiki/Timor-2_power_station" TargetMode="External"/><Relationship Id="rId515" Type="http://schemas.openxmlformats.org/officeDocument/2006/relationships/hyperlink" Target="https://www.gem.wiki/Timor-1_power_station" TargetMode="External"/><Relationship Id="rId15" Type="http://schemas.openxmlformats.org/officeDocument/2006/relationships/hyperlink" Target="https://www.gem.wiki/Ambon-2_power_station" TargetMode="External"/><Relationship Id="rId14" Type="http://schemas.openxmlformats.org/officeDocument/2006/relationships/hyperlink" Target="https://www.gem.wiki/Amamapare_Port_power_station" TargetMode="External"/><Relationship Id="rId17" Type="http://schemas.openxmlformats.org/officeDocument/2006/relationships/hyperlink" Target="https://www.gem.wiki/Amurang_power_station" TargetMode="External"/><Relationship Id="rId16" Type="http://schemas.openxmlformats.org/officeDocument/2006/relationships/hyperlink" Target="https://www.gem.wiki/Ambon-2_power_station" TargetMode="External"/><Relationship Id="rId19" Type="http://schemas.openxmlformats.org/officeDocument/2006/relationships/hyperlink" Target="https://www.gem.wiki/Amurang-2_power_station" TargetMode="External"/><Relationship Id="rId510" Type="http://schemas.openxmlformats.org/officeDocument/2006/relationships/hyperlink" Target="https://www.gem.wiki/Teluk_Sirih_power_station" TargetMode="External"/><Relationship Id="rId18" Type="http://schemas.openxmlformats.org/officeDocument/2006/relationships/hyperlink" Target="https://www.gem.wiki/Amurang_power_station" TargetMode="External"/><Relationship Id="rId84" Type="http://schemas.openxmlformats.org/officeDocument/2006/relationships/hyperlink" Target="https://www.gem.wiki/Bintan_power_station" TargetMode="External"/><Relationship Id="rId83" Type="http://schemas.openxmlformats.org/officeDocument/2006/relationships/hyperlink" Target="https://www.gem.wiki/Bintan_power_station" TargetMode="External"/><Relationship Id="rId86" Type="http://schemas.openxmlformats.org/officeDocument/2006/relationships/hyperlink" Target="https://www.gem.wiki/Bojonegara_Serang_power_station" TargetMode="External"/><Relationship Id="rId85" Type="http://schemas.openxmlformats.org/officeDocument/2006/relationships/hyperlink" Target="https://www.gem.wiki/Bojonegara_Serang_power_station" TargetMode="External"/><Relationship Id="rId88" Type="http://schemas.openxmlformats.org/officeDocument/2006/relationships/hyperlink" Target="https://www.gem.wiki/BTN_Dumai_power_station" TargetMode="External"/><Relationship Id="rId87" Type="http://schemas.openxmlformats.org/officeDocument/2006/relationships/hyperlink" Target="https://www.gem.wiki/BTN_Dumai_power_station" TargetMode="External"/><Relationship Id="rId89" Type="http://schemas.openxmlformats.org/officeDocument/2006/relationships/hyperlink" Target="https://www.gem.wiki/BTN_Dumai_power_station" TargetMode="External"/><Relationship Id="rId80" Type="http://schemas.openxmlformats.org/officeDocument/2006/relationships/hyperlink" Target="https://www.gem.wiki/Bengkayang_Power_Station" TargetMode="External"/><Relationship Id="rId82" Type="http://schemas.openxmlformats.org/officeDocument/2006/relationships/hyperlink" Target="https://www.gem.wiki/Bengkulu_power_station" TargetMode="External"/><Relationship Id="rId81" Type="http://schemas.openxmlformats.org/officeDocument/2006/relationships/hyperlink" Target="https://www.gem.wiki/Bengkulu_power_station" TargetMode="External"/><Relationship Id="rId73" Type="http://schemas.openxmlformats.org/officeDocument/2006/relationships/hyperlink" Target="https://www.gem.wiki/Batu_Hijau_power_station" TargetMode="External"/><Relationship Id="rId72" Type="http://schemas.openxmlformats.org/officeDocument/2006/relationships/hyperlink" Target="https://www.gem.wiki/Batu_Hijau_power_station" TargetMode="External"/><Relationship Id="rId75" Type="http://schemas.openxmlformats.org/officeDocument/2006/relationships/hyperlink" Target="https://www.gem.wiki/Batu_Hijau_power_station" TargetMode="External"/><Relationship Id="rId74" Type="http://schemas.openxmlformats.org/officeDocument/2006/relationships/hyperlink" Target="https://www.gem.wiki/Batu_Hijau_power_station" TargetMode="External"/><Relationship Id="rId77" Type="http://schemas.openxmlformats.org/officeDocument/2006/relationships/hyperlink" Target="https://www.gem.wiki/Bau-Bau_Power_Station" TargetMode="External"/><Relationship Id="rId76" Type="http://schemas.openxmlformats.org/officeDocument/2006/relationships/hyperlink" Target="https://www.gem.wiki/Batu_Hijau_power_station" TargetMode="External"/><Relationship Id="rId79" Type="http://schemas.openxmlformats.org/officeDocument/2006/relationships/hyperlink" Target="https://www.gem.wiki/Bengkayang_Power_Station" TargetMode="External"/><Relationship Id="rId78" Type="http://schemas.openxmlformats.org/officeDocument/2006/relationships/hyperlink" Target="https://www.gem.wiki/Bau-Bau_Power_Station" TargetMode="External"/><Relationship Id="rId71" Type="http://schemas.openxmlformats.org/officeDocument/2006/relationships/hyperlink" Target="https://www.gem.wiki/Batu_Hijau_power_station" TargetMode="External"/><Relationship Id="rId70" Type="http://schemas.openxmlformats.org/officeDocument/2006/relationships/hyperlink" Target="https://www.gem.wiki/Barru_power_station" TargetMode="External"/><Relationship Id="rId62" Type="http://schemas.openxmlformats.org/officeDocument/2006/relationships/hyperlink" Target="https://www.gem.wiki/Banten_Suralaya_power_station" TargetMode="External"/><Relationship Id="rId61" Type="http://schemas.openxmlformats.org/officeDocument/2006/relationships/hyperlink" Target="https://www.gem.wiki/Banten_Suralaya_power_station" TargetMode="External"/><Relationship Id="rId64" Type="http://schemas.openxmlformats.org/officeDocument/2006/relationships/hyperlink" Target="https://www.gem.wiki/Banten_Suralaya_power_station" TargetMode="External"/><Relationship Id="rId63" Type="http://schemas.openxmlformats.org/officeDocument/2006/relationships/hyperlink" Target="https://www.gem.wiki/Banten_Suralaya_power_station" TargetMode="External"/><Relationship Id="rId66" Type="http://schemas.openxmlformats.org/officeDocument/2006/relationships/hyperlink" Target="https://www.gem.wiki/Banyuasin_power_station" TargetMode="External"/><Relationship Id="rId65" Type="http://schemas.openxmlformats.org/officeDocument/2006/relationships/hyperlink" Target="https://www.gem.wiki/Banten_Suralaya_power_station" TargetMode="External"/><Relationship Id="rId68" Type="http://schemas.openxmlformats.org/officeDocument/2006/relationships/hyperlink" Target="https://www.gem.wiki/Barru_power_station" TargetMode="External"/><Relationship Id="rId67" Type="http://schemas.openxmlformats.org/officeDocument/2006/relationships/hyperlink" Target="https://www.gem.wiki/Banyuasin_power_station" TargetMode="External"/><Relationship Id="rId60" Type="http://schemas.openxmlformats.org/officeDocument/2006/relationships/hyperlink" Target="https://www.gem.wiki/Banten_Suralaya_power_station" TargetMode="External"/><Relationship Id="rId69" Type="http://schemas.openxmlformats.org/officeDocument/2006/relationships/hyperlink" Target="https://www.gem.wiki/Barru_power_station" TargetMode="External"/><Relationship Id="rId51" Type="http://schemas.openxmlformats.org/officeDocument/2006/relationships/hyperlink" Target="https://www.gem.wiki/Banten_Lontar_power_station" TargetMode="External"/><Relationship Id="rId50" Type="http://schemas.openxmlformats.org/officeDocument/2006/relationships/hyperlink" Target="https://www.gem.wiki/Banten_Lontar_power_station" TargetMode="External"/><Relationship Id="rId53" Type="http://schemas.openxmlformats.org/officeDocument/2006/relationships/hyperlink" Target="https://www.gem.wiki/Banten_Lontar_power_station" TargetMode="External"/><Relationship Id="rId52" Type="http://schemas.openxmlformats.org/officeDocument/2006/relationships/hyperlink" Target="https://www.gem.wiki/Banten_Lontar_power_station" TargetMode="External"/><Relationship Id="rId55" Type="http://schemas.openxmlformats.org/officeDocument/2006/relationships/hyperlink" Target="https://www.gem.wiki/Banten_Serang_power_station" TargetMode="External"/><Relationship Id="rId54" Type="http://schemas.openxmlformats.org/officeDocument/2006/relationships/hyperlink" Target="https://www.gem.wiki/Banten_Serang_power_station" TargetMode="External"/><Relationship Id="rId57" Type="http://schemas.openxmlformats.org/officeDocument/2006/relationships/hyperlink" Target="https://www.gem.wiki/Banten_Suralaya_power_station" TargetMode="External"/><Relationship Id="rId56" Type="http://schemas.openxmlformats.org/officeDocument/2006/relationships/hyperlink" Target="https://www.gem.wiki/Banten_Suralaya_power_station" TargetMode="External"/><Relationship Id="rId59" Type="http://schemas.openxmlformats.org/officeDocument/2006/relationships/hyperlink" Target="https://www.gem.wiki/Banten_Suralaya_power_station" TargetMode="External"/><Relationship Id="rId58" Type="http://schemas.openxmlformats.org/officeDocument/2006/relationships/hyperlink" Target="https://www.gem.wiki/Banten_Suralaya_power_station" TargetMode="External"/><Relationship Id="rId107" Type="http://schemas.openxmlformats.org/officeDocument/2006/relationships/hyperlink" Target="https://www.gem.wiki/Cilacap_Sumber_power_station" TargetMode="External"/><Relationship Id="rId228" Type="http://schemas.openxmlformats.org/officeDocument/2006/relationships/hyperlink" Target="https://www.gem.wiki/Kaltim_Teluk_Balikpapan_power_station" TargetMode="External"/><Relationship Id="rId349" Type="http://schemas.openxmlformats.org/officeDocument/2006/relationships/hyperlink" Target="https://www.gem.wiki/Pati_INTP_power_station" TargetMode="External"/><Relationship Id="rId106" Type="http://schemas.openxmlformats.org/officeDocument/2006/relationships/hyperlink" Target="https://www.gem.wiki/Cilacap_Sumber_power_station" TargetMode="External"/><Relationship Id="rId227" Type="http://schemas.openxmlformats.org/officeDocument/2006/relationships/hyperlink" Target="https://www.gem.wiki/Kaltim_Teluk_Balikpapan_power_station" TargetMode="External"/><Relationship Id="rId348" Type="http://schemas.openxmlformats.org/officeDocument/2006/relationships/hyperlink" Target="https://www.gem.wiki/Parit_Baru_power_station" TargetMode="External"/><Relationship Id="rId469" Type="http://schemas.openxmlformats.org/officeDocument/2006/relationships/hyperlink" Target="https://www.gem.wiki/Sumbawa-2_power_station" TargetMode="External"/><Relationship Id="rId105" Type="http://schemas.openxmlformats.org/officeDocument/2006/relationships/hyperlink" Target="https://www.gem.wiki/Cikarang_Babelan_power_station" TargetMode="External"/><Relationship Id="rId226" Type="http://schemas.openxmlformats.org/officeDocument/2006/relationships/hyperlink" Target="https://www.gem.wiki/Kaltim_FTP2_power_station" TargetMode="External"/><Relationship Id="rId347" Type="http://schemas.openxmlformats.org/officeDocument/2006/relationships/hyperlink" Target="https://www.gem.wiki/Parit_Baru_power_station" TargetMode="External"/><Relationship Id="rId468" Type="http://schemas.openxmlformats.org/officeDocument/2006/relationships/hyperlink" Target="https://www.gem.wiki/Sumbagut_(Sibolga_Baru)_power_station" TargetMode="External"/><Relationship Id="rId104" Type="http://schemas.openxmlformats.org/officeDocument/2006/relationships/hyperlink" Target="https://www.gem.wiki/Cikarang_Babelan_power_station" TargetMode="External"/><Relationship Id="rId225" Type="http://schemas.openxmlformats.org/officeDocument/2006/relationships/hyperlink" Target="https://www.gem.wiki/Kaltim_FTP2_power_station" TargetMode="External"/><Relationship Id="rId346" Type="http://schemas.openxmlformats.org/officeDocument/2006/relationships/hyperlink" Target="https://www.gem.wiki/Parit_Baru_power_station" TargetMode="External"/><Relationship Id="rId467" Type="http://schemas.openxmlformats.org/officeDocument/2006/relationships/hyperlink" Target="https://www.gem.wiki/Sumbagut_(Sibolga_Baru)_power_station" TargetMode="External"/><Relationship Id="rId109" Type="http://schemas.openxmlformats.org/officeDocument/2006/relationships/hyperlink" Target="https://www.gem.wiki/Cilacap_Sumber_power_station" TargetMode="External"/><Relationship Id="rId108" Type="http://schemas.openxmlformats.org/officeDocument/2006/relationships/hyperlink" Target="https://www.gem.wiki/Cilacap_Sumber_power_station" TargetMode="External"/><Relationship Id="rId229" Type="http://schemas.openxmlformats.org/officeDocument/2006/relationships/hyperlink" Target="https://www.gem.wiki/Kaltim_Teluk_Balikpapan_power_station" TargetMode="External"/><Relationship Id="rId220" Type="http://schemas.openxmlformats.org/officeDocument/2006/relationships/hyperlink" Target="https://www.gem.wiki/Kalselteng-4_Hybrid_power_station" TargetMode="External"/><Relationship Id="rId341" Type="http://schemas.openxmlformats.org/officeDocument/2006/relationships/hyperlink" Target="https://www.gem.wiki/Pangkalan_Susu_power_station" TargetMode="External"/><Relationship Id="rId462" Type="http://schemas.openxmlformats.org/officeDocument/2006/relationships/hyperlink" Target="https://www.gem.wiki/Sulut-3_power_station" TargetMode="External"/><Relationship Id="rId340" Type="http://schemas.openxmlformats.org/officeDocument/2006/relationships/hyperlink" Target="https://www.gem.wiki/Palu_power_station" TargetMode="External"/><Relationship Id="rId461" Type="http://schemas.openxmlformats.org/officeDocument/2006/relationships/hyperlink" Target="https://www.gem.wiki/Sulut-3_power_station" TargetMode="External"/><Relationship Id="rId460" Type="http://schemas.openxmlformats.org/officeDocument/2006/relationships/hyperlink" Target="https://www.gem.wiki/Sulut-1_power_station" TargetMode="External"/><Relationship Id="rId103" Type="http://schemas.openxmlformats.org/officeDocument/2006/relationships/hyperlink" Target="https://www.gem.wiki/Central_Java_Power_Project" TargetMode="External"/><Relationship Id="rId224" Type="http://schemas.openxmlformats.org/officeDocument/2006/relationships/hyperlink" Target="https://www.gem.wiki/Kalteng-1_Pulang_Pisau_power_station" TargetMode="External"/><Relationship Id="rId345" Type="http://schemas.openxmlformats.org/officeDocument/2006/relationships/hyperlink" Target="https://www.gem.wiki/Parit_Baru_power_station" TargetMode="External"/><Relationship Id="rId466" Type="http://schemas.openxmlformats.org/officeDocument/2006/relationships/hyperlink" Target="https://www.gem.wiki/Sumbagsel-1_power_station" TargetMode="External"/><Relationship Id="rId102" Type="http://schemas.openxmlformats.org/officeDocument/2006/relationships/hyperlink" Target="https://www.gem.wiki/Central_Java_Power_Project" TargetMode="External"/><Relationship Id="rId223" Type="http://schemas.openxmlformats.org/officeDocument/2006/relationships/hyperlink" Target="https://www.gem.wiki/Kalteng-1_Pulang_Pisau_power_station" TargetMode="External"/><Relationship Id="rId344" Type="http://schemas.openxmlformats.org/officeDocument/2006/relationships/hyperlink" Target="https://www.gem.wiki/Pangkalan_Susu_power_station" TargetMode="External"/><Relationship Id="rId465" Type="http://schemas.openxmlformats.org/officeDocument/2006/relationships/hyperlink" Target="https://www.gem.wiki/Sumbagsel-1_power_station" TargetMode="External"/><Relationship Id="rId101" Type="http://schemas.openxmlformats.org/officeDocument/2006/relationships/hyperlink" Target="https://www.gem.wiki/Cemindo_Gemilang_power_station" TargetMode="External"/><Relationship Id="rId222" Type="http://schemas.openxmlformats.org/officeDocument/2006/relationships/hyperlink" Target="https://www.gem.wiki/Kalselteng-5_power_station" TargetMode="External"/><Relationship Id="rId343" Type="http://schemas.openxmlformats.org/officeDocument/2006/relationships/hyperlink" Target="https://www.gem.wiki/Pangkalan_Susu_power_station" TargetMode="External"/><Relationship Id="rId464" Type="http://schemas.openxmlformats.org/officeDocument/2006/relationships/hyperlink" Target="https://www.gem.wiki/Sumatera_Hybrid_power_station" TargetMode="External"/><Relationship Id="rId100" Type="http://schemas.openxmlformats.org/officeDocument/2006/relationships/hyperlink" Target="https://www.gem.wiki/Celukan_Bawang_power_station" TargetMode="External"/><Relationship Id="rId221" Type="http://schemas.openxmlformats.org/officeDocument/2006/relationships/hyperlink" Target="https://www.gem.wiki/Kalselteng-5_power_station" TargetMode="External"/><Relationship Id="rId342" Type="http://schemas.openxmlformats.org/officeDocument/2006/relationships/hyperlink" Target="https://www.gem.wiki/Pangkalan_Susu_power_station" TargetMode="External"/><Relationship Id="rId463" Type="http://schemas.openxmlformats.org/officeDocument/2006/relationships/hyperlink" Target="https://www.gem.wiki/Sumatera_Hybrid_power_station" TargetMode="External"/><Relationship Id="rId217" Type="http://schemas.openxmlformats.org/officeDocument/2006/relationships/hyperlink" Target="https://www.gem.wiki/Kalselteng-3_power_station" TargetMode="External"/><Relationship Id="rId338" Type="http://schemas.openxmlformats.org/officeDocument/2006/relationships/hyperlink" Target="https://www.gem.wiki/Palu_SEZ_power_station" TargetMode="External"/><Relationship Id="rId459" Type="http://schemas.openxmlformats.org/officeDocument/2006/relationships/hyperlink" Target="https://www.gem.wiki/Sulut-1_power_station" TargetMode="External"/><Relationship Id="rId216" Type="http://schemas.openxmlformats.org/officeDocument/2006/relationships/hyperlink" Target="https://www.gem.wiki/Kalselteng-1_power_station" TargetMode="External"/><Relationship Id="rId337" Type="http://schemas.openxmlformats.org/officeDocument/2006/relationships/hyperlink" Target="https://www.gem.wiki/Palangkaraya_power_station" TargetMode="External"/><Relationship Id="rId458" Type="http://schemas.openxmlformats.org/officeDocument/2006/relationships/hyperlink" Target="https://www.gem.wiki/Sulsel-2_power_station" TargetMode="External"/><Relationship Id="rId215" Type="http://schemas.openxmlformats.org/officeDocument/2006/relationships/hyperlink" Target="https://www.gem.wiki/Kalselteng-1_power_station" TargetMode="External"/><Relationship Id="rId336" Type="http://schemas.openxmlformats.org/officeDocument/2006/relationships/hyperlink" Target="https://www.gem.wiki/Palangkaraya_power_station" TargetMode="External"/><Relationship Id="rId457" Type="http://schemas.openxmlformats.org/officeDocument/2006/relationships/hyperlink" Target="https://www.gem.wiki/Sulsel-2_power_station" TargetMode="External"/><Relationship Id="rId214" Type="http://schemas.openxmlformats.org/officeDocument/2006/relationships/hyperlink" Target="https://www.gem.wiki/Kalimantan_Cement_Works_power_station" TargetMode="External"/><Relationship Id="rId335" Type="http://schemas.openxmlformats.org/officeDocument/2006/relationships/hyperlink" Target="https://www.gem.wiki/Paiton-3_power_station" TargetMode="External"/><Relationship Id="rId456" Type="http://schemas.openxmlformats.org/officeDocument/2006/relationships/hyperlink" Target="https://www.gem.wiki/Sulbagut-3_power_station" TargetMode="External"/><Relationship Id="rId219" Type="http://schemas.openxmlformats.org/officeDocument/2006/relationships/hyperlink" Target="https://www.gem.wiki/Kalselteng-4_Hybrid_power_station" TargetMode="External"/><Relationship Id="rId218" Type="http://schemas.openxmlformats.org/officeDocument/2006/relationships/hyperlink" Target="https://www.gem.wiki/Kalselteng-3_power_station" TargetMode="External"/><Relationship Id="rId339" Type="http://schemas.openxmlformats.org/officeDocument/2006/relationships/hyperlink" Target="https://www.gem.wiki/Palu_power_station" TargetMode="External"/><Relationship Id="rId330" Type="http://schemas.openxmlformats.org/officeDocument/2006/relationships/hyperlink" Target="https://www.gem.wiki/Pacitan_power_station" TargetMode="External"/><Relationship Id="rId451" Type="http://schemas.openxmlformats.org/officeDocument/2006/relationships/hyperlink" Target="https://www.gem.wiki/Sulbagut-1_power_station" TargetMode="External"/><Relationship Id="rId450" Type="http://schemas.openxmlformats.org/officeDocument/2006/relationships/hyperlink" Target="https://www.gem.wiki/Sulbagsel-2_power_station" TargetMode="External"/><Relationship Id="rId213" Type="http://schemas.openxmlformats.org/officeDocument/2006/relationships/hyperlink" Target="https://www.gem.wiki/Kalbar-4_power_station" TargetMode="External"/><Relationship Id="rId334" Type="http://schemas.openxmlformats.org/officeDocument/2006/relationships/hyperlink" Target="https://www.gem.wiki/Paiton-2_power_station" TargetMode="External"/><Relationship Id="rId455" Type="http://schemas.openxmlformats.org/officeDocument/2006/relationships/hyperlink" Target="https://www.gem.wiki/Sulbagut-3_power_station" TargetMode="External"/><Relationship Id="rId212" Type="http://schemas.openxmlformats.org/officeDocument/2006/relationships/hyperlink" Target="https://www.gem.wiki/Kalbar-3_power_station" TargetMode="External"/><Relationship Id="rId333" Type="http://schemas.openxmlformats.org/officeDocument/2006/relationships/hyperlink" Target="https://www.gem.wiki/Paiton-2_power_station" TargetMode="External"/><Relationship Id="rId454" Type="http://schemas.openxmlformats.org/officeDocument/2006/relationships/hyperlink" Target="https://www.gem.wiki/Sulbagut-2_power_station" TargetMode="External"/><Relationship Id="rId211" Type="http://schemas.openxmlformats.org/officeDocument/2006/relationships/hyperlink" Target="https://www.gem.wiki/Kalbar-3_power_station" TargetMode="External"/><Relationship Id="rId332" Type="http://schemas.openxmlformats.org/officeDocument/2006/relationships/hyperlink" Target="https://www.gem.wiki/Paiton-1_power_station" TargetMode="External"/><Relationship Id="rId453" Type="http://schemas.openxmlformats.org/officeDocument/2006/relationships/hyperlink" Target="https://www.gem.wiki/Sulbagut-2_power_station" TargetMode="External"/><Relationship Id="rId210" Type="http://schemas.openxmlformats.org/officeDocument/2006/relationships/hyperlink" Target="https://www.gem.wiki/Kalbar-2_power_station" TargetMode="External"/><Relationship Id="rId331" Type="http://schemas.openxmlformats.org/officeDocument/2006/relationships/hyperlink" Target="https://www.gem.wiki/Paiton-1_power_station" TargetMode="External"/><Relationship Id="rId452" Type="http://schemas.openxmlformats.org/officeDocument/2006/relationships/hyperlink" Target="https://www.gem.wiki/Sulbagut-1_power_station" TargetMode="External"/><Relationship Id="rId370" Type="http://schemas.openxmlformats.org/officeDocument/2006/relationships/hyperlink" Target="https://www.gem.wiki/Pomalaa_Nickel_power_station" TargetMode="External"/><Relationship Id="rId491" Type="http://schemas.openxmlformats.org/officeDocument/2006/relationships/hyperlink" Target="https://www.gem.wiki/Tanjung_Awar-Awar_power_station" TargetMode="External"/><Relationship Id="rId490" Type="http://schemas.openxmlformats.org/officeDocument/2006/relationships/hyperlink" Target="https://www.gem.wiki/Tanjung_Awar-Awar_power_station" TargetMode="External"/><Relationship Id="rId129" Type="http://schemas.openxmlformats.org/officeDocument/2006/relationships/hyperlink" Target="https://www.gem.wiki/Delong_Nickel_Phase_II_power_station" TargetMode="External"/><Relationship Id="rId128" Type="http://schemas.openxmlformats.org/officeDocument/2006/relationships/hyperlink" Target="https://www.gem.wiki/Delong_Nickel_Phase_II_power_station" TargetMode="External"/><Relationship Id="rId249" Type="http://schemas.openxmlformats.org/officeDocument/2006/relationships/hyperlink" Target="https://www.gem.wiki/KIPI_Bika_Global_power_station" TargetMode="External"/><Relationship Id="rId127" Type="http://schemas.openxmlformats.org/officeDocument/2006/relationships/hyperlink" Target="https://www.gem.wiki/Delong_Nickel_Phase_II_power_station" TargetMode="External"/><Relationship Id="rId248" Type="http://schemas.openxmlformats.org/officeDocument/2006/relationships/hyperlink" Target="https://www.gem.wiki/Ketapang_Smelter_power_station" TargetMode="External"/><Relationship Id="rId369" Type="http://schemas.openxmlformats.org/officeDocument/2006/relationships/hyperlink" Target="https://www.gem.wiki/Pomalaa_Nickel_power_station" TargetMode="External"/><Relationship Id="rId126" Type="http://schemas.openxmlformats.org/officeDocument/2006/relationships/hyperlink" Target="https://www.gem.wiki/Delong_Nickel_Phase_I_power_station" TargetMode="External"/><Relationship Id="rId247" Type="http://schemas.openxmlformats.org/officeDocument/2006/relationships/hyperlink" Target="https://www.gem.wiki/Ketapang_Smelter_power_station" TargetMode="External"/><Relationship Id="rId368" Type="http://schemas.openxmlformats.org/officeDocument/2006/relationships/hyperlink" Target="https://www.gem.wiki/PLN_Paiton_power_station" TargetMode="External"/><Relationship Id="rId489" Type="http://schemas.openxmlformats.org/officeDocument/2006/relationships/hyperlink" Target="https://www.gem.wiki/Takalar_power_station" TargetMode="External"/><Relationship Id="rId121" Type="http://schemas.openxmlformats.org/officeDocument/2006/relationships/hyperlink" Target="https://www.gem.wiki/Delong_Nickel_Phase_I_power_station" TargetMode="External"/><Relationship Id="rId242" Type="http://schemas.openxmlformats.org/officeDocument/2006/relationships/hyperlink" Target="https://www.gem.wiki/Keban_Agung_power_station" TargetMode="External"/><Relationship Id="rId363" Type="http://schemas.openxmlformats.org/officeDocument/2006/relationships/hyperlink" Target="https://www.gem.wiki/Pindo-Deli-Ii_power_station" TargetMode="External"/><Relationship Id="rId484" Type="http://schemas.openxmlformats.org/officeDocument/2006/relationships/hyperlink" Target="https://www.gem.wiki/Tabalong_power_station" TargetMode="External"/><Relationship Id="rId120" Type="http://schemas.openxmlformats.org/officeDocument/2006/relationships/hyperlink" Target="https://www.gem.wiki/Delong_Nickel_Phase_I_power_station" TargetMode="External"/><Relationship Id="rId241" Type="http://schemas.openxmlformats.org/officeDocument/2006/relationships/hyperlink" Target="https://www.gem.wiki/Keban_Agung_power_station" TargetMode="External"/><Relationship Id="rId362" Type="http://schemas.openxmlformats.org/officeDocument/2006/relationships/hyperlink" Target="https://www.gem.wiki/Perawang_Mill_power_station" TargetMode="External"/><Relationship Id="rId483" Type="http://schemas.openxmlformats.org/officeDocument/2006/relationships/hyperlink" Target="https://www.gem.wiki/Sumut-1_power_station" TargetMode="External"/><Relationship Id="rId240" Type="http://schemas.openxmlformats.org/officeDocument/2006/relationships/hyperlink" Target="https://www.gem.wiki/Karang_Asem_power_station" TargetMode="External"/><Relationship Id="rId361" Type="http://schemas.openxmlformats.org/officeDocument/2006/relationships/hyperlink" Target="https://www.gem.wiki/Perawang_Mill_power_station" TargetMode="External"/><Relationship Id="rId482" Type="http://schemas.openxmlformats.org/officeDocument/2006/relationships/hyperlink" Target="https://www.gem.wiki/Sumut-1_power_station" TargetMode="External"/><Relationship Id="rId360" Type="http://schemas.openxmlformats.org/officeDocument/2006/relationships/hyperlink" Target="https://www.gem.wiki/Perawang_Mill_power_station" TargetMode="External"/><Relationship Id="rId481" Type="http://schemas.openxmlformats.org/officeDocument/2006/relationships/hyperlink" Target="https://www.gem.wiki/Sumsel-7_power_station" TargetMode="External"/><Relationship Id="rId125" Type="http://schemas.openxmlformats.org/officeDocument/2006/relationships/hyperlink" Target="https://www.gem.wiki/Delong_Nickel_Phase_I_power_station" TargetMode="External"/><Relationship Id="rId246" Type="http://schemas.openxmlformats.org/officeDocument/2006/relationships/hyperlink" Target="https://www.gem.wiki/Ketapang_Bangun_Sarana_power_station" TargetMode="External"/><Relationship Id="rId367" Type="http://schemas.openxmlformats.org/officeDocument/2006/relationships/hyperlink" Target="https://www.gem.wiki/PLN_Paiton_power_station" TargetMode="External"/><Relationship Id="rId488" Type="http://schemas.openxmlformats.org/officeDocument/2006/relationships/hyperlink" Target="https://www.gem.wiki/Takalar_power_station" TargetMode="External"/><Relationship Id="rId124" Type="http://schemas.openxmlformats.org/officeDocument/2006/relationships/hyperlink" Target="https://www.gem.wiki/Delong_Nickel_Phase_I_power_station" TargetMode="External"/><Relationship Id="rId245" Type="http://schemas.openxmlformats.org/officeDocument/2006/relationships/hyperlink" Target="https://www.gem.wiki/Ketapang_Bangun_Sarana_power_station" TargetMode="External"/><Relationship Id="rId366" Type="http://schemas.openxmlformats.org/officeDocument/2006/relationships/hyperlink" Target="https://www.gem.wiki/PLN_Paiton_Baru_power_station" TargetMode="External"/><Relationship Id="rId487" Type="http://schemas.openxmlformats.org/officeDocument/2006/relationships/hyperlink" Target="https://www.gem.wiki/Tabalong_Wisesa_power_station" TargetMode="External"/><Relationship Id="rId123" Type="http://schemas.openxmlformats.org/officeDocument/2006/relationships/hyperlink" Target="https://www.gem.wiki/Delong_Nickel_Phase_I_power_station" TargetMode="External"/><Relationship Id="rId244" Type="http://schemas.openxmlformats.org/officeDocument/2006/relationships/hyperlink" Target="https://www.gem.wiki/Kendari-3_power_station" TargetMode="External"/><Relationship Id="rId365" Type="http://schemas.openxmlformats.org/officeDocument/2006/relationships/hyperlink" Target="https://www.gem.wiki/PLN_Paiton_Baru_power_station" TargetMode="External"/><Relationship Id="rId486" Type="http://schemas.openxmlformats.org/officeDocument/2006/relationships/hyperlink" Target="https://www.gem.wiki/Tabalong_Wisesa_power_station" TargetMode="External"/><Relationship Id="rId122" Type="http://schemas.openxmlformats.org/officeDocument/2006/relationships/hyperlink" Target="https://www.gem.wiki/Delong_Nickel_Phase_I_power_station" TargetMode="External"/><Relationship Id="rId243" Type="http://schemas.openxmlformats.org/officeDocument/2006/relationships/hyperlink" Target="https://www.gem.wiki/Kendari-3_power_station" TargetMode="External"/><Relationship Id="rId364" Type="http://schemas.openxmlformats.org/officeDocument/2006/relationships/hyperlink" Target="https://www.gem.wiki/Pindo-Deli-Ii_power_station" TargetMode="External"/><Relationship Id="rId485" Type="http://schemas.openxmlformats.org/officeDocument/2006/relationships/hyperlink" Target="https://www.gem.wiki/Tabalong_power_station" TargetMode="External"/><Relationship Id="rId95" Type="http://schemas.openxmlformats.org/officeDocument/2006/relationships/hyperlink" Target="https://www.gem.wiki/BUMI_Sangatta_power_station" TargetMode="External"/><Relationship Id="rId94" Type="http://schemas.openxmlformats.org/officeDocument/2006/relationships/hyperlink" Target="https://www.gem.wiki/BUMI_Sangatta_power_station" TargetMode="External"/><Relationship Id="rId97" Type="http://schemas.openxmlformats.org/officeDocument/2006/relationships/hyperlink" Target="https://www.gem.wiki/Celukan_Bawang_power_station" TargetMode="External"/><Relationship Id="rId96" Type="http://schemas.openxmlformats.org/officeDocument/2006/relationships/hyperlink" Target="https://www.gem.wiki/Celukan_Bawang_power_station" TargetMode="External"/><Relationship Id="rId99" Type="http://schemas.openxmlformats.org/officeDocument/2006/relationships/hyperlink" Target="https://www.gem.wiki/Celukan_Bawang_power_station" TargetMode="External"/><Relationship Id="rId480" Type="http://schemas.openxmlformats.org/officeDocument/2006/relationships/hyperlink" Target="https://www.gem.wiki/Sumsel-7_power_station" TargetMode="External"/><Relationship Id="rId98" Type="http://schemas.openxmlformats.org/officeDocument/2006/relationships/hyperlink" Target="https://www.gem.wiki/Celukan_Bawang_power_station" TargetMode="External"/><Relationship Id="rId91" Type="http://schemas.openxmlformats.org/officeDocument/2006/relationships/hyperlink" Target="https://www.gem.wiki/Bukit_Asam_Muara_Enim_power_station" TargetMode="External"/><Relationship Id="rId90" Type="http://schemas.openxmlformats.org/officeDocument/2006/relationships/hyperlink" Target="https://www.gem.wiki/Bukit_Asam_Muara_Enim_power_station" TargetMode="External"/><Relationship Id="rId93" Type="http://schemas.openxmlformats.org/officeDocument/2006/relationships/hyperlink" Target="https://www.gem.wiki/Bukit_Asam_Muara_Enim_power_station" TargetMode="External"/><Relationship Id="rId92" Type="http://schemas.openxmlformats.org/officeDocument/2006/relationships/hyperlink" Target="https://www.gem.wiki/Bukit_Asam_Muara_Enim_power_station" TargetMode="External"/><Relationship Id="rId118" Type="http://schemas.openxmlformats.org/officeDocument/2006/relationships/hyperlink" Target="https://www.gem.wiki/Cirebon_power_station" TargetMode="External"/><Relationship Id="rId239" Type="http://schemas.openxmlformats.org/officeDocument/2006/relationships/hyperlink" Target="https://www.gem.wiki/Karang_Asem_power_station" TargetMode="External"/><Relationship Id="rId117" Type="http://schemas.openxmlformats.org/officeDocument/2006/relationships/hyperlink" Target="https://www.gem.wiki/Cirebon_power_station" TargetMode="External"/><Relationship Id="rId238" Type="http://schemas.openxmlformats.org/officeDocument/2006/relationships/hyperlink" Target="https://www.gem.wiki/Kaltimra_power_station" TargetMode="External"/><Relationship Id="rId359" Type="http://schemas.openxmlformats.org/officeDocument/2006/relationships/hyperlink" Target="https://www.gem.wiki/Perawang_Mill_power_station" TargetMode="External"/><Relationship Id="rId116" Type="http://schemas.openxmlformats.org/officeDocument/2006/relationships/hyperlink" Target="https://www.gem.wiki/Cirebon_power_station" TargetMode="External"/><Relationship Id="rId237" Type="http://schemas.openxmlformats.org/officeDocument/2006/relationships/hyperlink" Target="https://www.gem.wiki/Kaltimra_power_station" TargetMode="External"/><Relationship Id="rId358" Type="http://schemas.openxmlformats.org/officeDocument/2006/relationships/hyperlink" Target="https://www.gem.wiki/Perawang_Mill_power_station" TargetMode="External"/><Relationship Id="rId479" Type="http://schemas.openxmlformats.org/officeDocument/2006/relationships/hyperlink" Target="https://www.gem.wiki/Sumsel-6_power_station" TargetMode="External"/><Relationship Id="rId115" Type="http://schemas.openxmlformats.org/officeDocument/2006/relationships/hyperlink" Target="https://www.gem.wiki/Cilegon_PTIP_Power_Station" TargetMode="External"/><Relationship Id="rId236" Type="http://schemas.openxmlformats.org/officeDocument/2006/relationships/hyperlink" Target="https://www.gem.wiki/Kaltim-6_power_station" TargetMode="External"/><Relationship Id="rId357" Type="http://schemas.openxmlformats.org/officeDocument/2006/relationships/hyperlink" Target="https://www.gem.wiki/Perawang_Mill_power_station" TargetMode="External"/><Relationship Id="rId478" Type="http://schemas.openxmlformats.org/officeDocument/2006/relationships/hyperlink" Target="https://www.gem.wiki/Sumsel-6_power_station" TargetMode="External"/><Relationship Id="rId119" Type="http://schemas.openxmlformats.org/officeDocument/2006/relationships/hyperlink" Target="https://www.gem.wiki/Delong_Nickel_Phase_I_power_station" TargetMode="External"/><Relationship Id="rId110" Type="http://schemas.openxmlformats.org/officeDocument/2006/relationships/hyperlink" Target="https://www.gem.wiki/Cilacap_power_station" TargetMode="External"/><Relationship Id="rId231" Type="http://schemas.openxmlformats.org/officeDocument/2006/relationships/hyperlink" Target="https://www.gem.wiki/Kaltim-3_power_station" TargetMode="External"/><Relationship Id="rId352" Type="http://schemas.openxmlformats.org/officeDocument/2006/relationships/hyperlink" Target="https://www.gem.wiki/Pelabuhan_Ratu_power_station" TargetMode="External"/><Relationship Id="rId473" Type="http://schemas.openxmlformats.org/officeDocument/2006/relationships/hyperlink" Target="https://www.gem.wiki/Sumsel-10_power_station" TargetMode="External"/><Relationship Id="rId230" Type="http://schemas.openxmlformats.org/officeDocument/2006/relationships/hyperlink" Target="https://www.gem.wiki/Kaltim-3_power_station" TargetMode="External"/><Relationship Id="rId351" Type="http://schemas.openxmlformats.org/officeDocument/2006/relationships/hyperlink" Target="https://www.gem.wiki/Pekanbaru_Tenayan_power_station" TargetMode="External"/><Relationship Id="rId472" Type="http://schemas.openxmlformats.org/officeDocument/2006/relationships/hyperlink" Target="https://www.gem.wiki/Sumsel-1_power_station" TargetMode="External"/><Relationship Id="rId350" Type="http://schemas.openxmlformats.org/officeDocument/2006/relationships/hyperlink" Target="https://www.gem.wiki/Pekanbaru_Tenayan_power_station" TargetMode="External"/><Relationship Id="rId471" Type="http://schemas.openxmlformats.org/officeDocument/2006/relationships/hyperlink" Target="https://www.gem.wiki/Sumsel-1_power_station" TargetMode="External"/><Relationship Id="rId470" Type="http://schemas.openxmlformats.org/officeDocument/2006/relationships/hyperlink" Target="https://www.gem.wiki/Sumbawa-2_power_station" TargetMode="External"/><Relationship Id="rId114" Type="http://schemas.openxmlformats.org/officeDocument/2006/relationships/hyperlink" Target="https://www.gem.wiki/Cilacap_power_station" TargetMode="External"/><Relationship Id="rId235" Type="http://schemas.openxmlformats.org/officeDocument/2006/relationships/hyperlink" Target="https://www.gem.wiki/Kaltim-5_power_station" TargetMode="External"/><Relationship Id="rId356" Type="http://schemas.openxmlformats.org/officeDocument/2006/relationships/hyperlink" Target="https://www.gem.wiki/Perawang_Mill_power_station" TargetMode="External"/><Relationship Id="rId477" Type="http://schemas.openxmlformats.org/officeDocument/2006/relationships/hyperlink" Target="https://www.gem.wiki/Sumsel-5_power_station" TargetMode="External"/><Relationship Id="rId113" Type="http://schemas.openxmlformats.org/officeDocument/2006/relationships/hyperlink" Target="https://www.gem.wiki/Cilacap_power_station" TargetMode="External"/><Relationship Id="rId234" Type="http://schemas.openxmlformats.org/officeDocument/2006/relationships/hyperlink" Target="https://www.gem.wiki/Kaltim-5_power_station" TargetMode="External"/><Relationship Id="rId355" Type="http://schemas.openxmlformats.org/officeDocument/2006/relationships/hyperlink" Target="https://www.gem.wiki/Perawang_Mill_power_station" TargetMode="External"/><Relationship Id="rId476" Type="http://schemas.openxmlformats.org/officeDocument/2006/relationships/hyperlink" Target="https://www.gem.wiki/Sumsel-5_power_station" TargetMode="External"/><Relationship Id="rId112" Type="http://schemas.openxmlformats.org/officeDocument/2006/relationships/hyperlink" Target="https://www.gem.wiki/Cilacap_power_station" TargetMode="External"/><Relationship Id="rId233" Type="http://schemas.openxmlformats.org/officeDocument/2006/relationships/hyperlink" Target="https://www.gem.wiki/Kaltim-4_power_station" TargetMode="External"/><Relationship Id="rId354" Type="http://schemas.openxmlformats.org/officeDocument/2006/relationships/hyperlink" Target="https://www.gem.wiki/Pelabuhan_Ratu_power_station" TargetMode="External"/><Relationship Id="rId475" Type="http://schemas.openxmlformats.org/officeDocument/2006/relationships/hyperlink" Target="https://www.gem.wiki/Sumsel-5_power_station" TargetMode="External"/><Relationship Id="rId111" Type="http://schemas.openxmlformats.org/officeDocument/2006/relationships/hyperlink" Target="https://www.gem.wiki/Cilacap_power_station" TargetMode="External"/><Relationship Id="rId232" Type="http://schemas.openxmlformats.org/officeDocument/2006/relationships/hyperlink" Target="https://www.gem.wiki/Kaltim-4_power_station" TargetMode="External"/><Relationship Id="rId353" Type="http://schemas.openxmlformats.org/officeDocument/2006/relationships/hyperlink" Target="https://www.gem.wiki/Pelabuhan_Ratu_power_station" TargetMode="External"/><Relationship Id="rId474" Type="http://schemas.openxmlformats.org/officeDocument/2006/relationships/hyperlink" Target="https://www.gem.wiki/Sumsel-10_power_station" TargetMode="External"/><Relationship Id="rId305" Type="http://schemas.openxmlformats.org/officeDocument/2006/relationships/hyperlink" Target="https://www.gem.wiki/Nanshan_Industrial_Park_power_station" TargetMode="External"/><Relationship Id="rId426" Type="http://schemas.openxmlformats.org/officeDocument/2006/relationships/hyperlink" Target="https://www.gem.wiki/PT_Kalimantan_Alumina_Nusantara_power_station" TargetMode="External"/><Relationship Id="rId547" Type="http://schemas.openxmlformats.org/officeDocument/2006/relationships/hyperlink" Target="https://www.gem.wiki/Xinxing_Ductile_Iron_Pipes_power_station" TargetMode="External"/><Relationship Id="rId304" Type="http://schemas.openxmlformats.org/officeDocument/2006/relationships/hyperlink" Target="https://www.gem.wiki/Nanshan_Industrial_Park_power_station" TargetMode="External"/><Relationship Id="rId425" Type="http://schemas.openxmlformats.org/officeDocument/2006/relationships/hyperlink" Target="https://www.gem.wiki/Sulawesi_Labota_power_station" TargetMode="External"/><Relationship Id="rId546" Type="http://schemas.openxmlformats.org/officeDocument/2006/relationships/hyperlink" Target="https://www.gem.wiki/Xinxing_Ductile_Iron_Pipes_power_station" TargetMode="External"/><Relationship Id="rId303" Type="http://schemas.openxmlformats.org/officeDocument/2006/relationships/hyperlink" Target="https://www.gem.wiki/Nanshan_Industrial_Park_power_station" TargetMode="External"/><Relationship Id="rId424" Type="http://schemas.openxmlformats.org/officeDocument/2006/relationships/hyperlink" Target="https://www.gem.wiki/South_Pasific_Viscose_power_station" TargetMode="External"/><Relationship Id="rId545" Type="http://schemas.openxmlformats.org/officeDocument/2006/relationships/hyperlink" Target="https://www.gem.wiki/Xinxing_Ductile_Iron_Pipes_power_station" TargetMode="External"/><Relationship Id="rId302" Type="http://schemas.openxmlformats.org/officeDocument/2006/relationships/hyperlink" Target="https://www.gem.wiki/Nanshan_Industrial_Park_power_station" TargetMode="External"/><Relationship Id="rId423" Type="http://schemas.openxmlformats.org/officeDocument/2006/relationships/hyperlink" Target="https://www.gem.wiki/Sorong_power_station" TargetMode="External"/><Relationship Id="rId544" Type="http://schemas.openxmlformats.org/officeDocument/2006/relationships/hyperlink" Target="https://www.gem.wiki/Xinxing_Ductile_Iron_Pipes_power_station" TargetMode="External"/><Relationship Id="rId309" Type="http://schemas.openxmlformats.org/officeDocument/2006/relationships/hyperlink" Target="https://www.gem.wiki/Gallant_Venture_power_station" TargetMode="External"/><Relationship Id="rId308" Type="http://schemas.openxmlformats.org/officeDocument/2006/relationships/hyperlink" Target="https://www.gem.wiki/AlamTri_Aluminum_Smelter_power_station" TargetMode="External"/><Relationship Id="rId429" Type="http://schemas.openxmlformats.org/officeDocument/2006/relationships/hyperlink" Target="https://www.gem.wiki/Sulawesi_Labota_power_station" TargetMode="External"/><Relationship Id="rId307" Type="http://schemas.openxmlformats.org/officeDocument/2006/relationships/hyperlink" Target="https://www.gem.wiki/Nanshan_Industrial_Park_power_station" TargetMode="External"/><Relationship Id="rId428" Type="http://schemas.openxmlformats.org/officeDocument/2006/relationships/hyperlink" Target="https://www.gem.wiki/Sulawesi_Labota_power_station" TargetMode="External"/><Relationship Id="rId549" Type="http://schemas.openxmlformats.org/officeDocument/2006/relationships/hyperlink" Target="https://www.gem.wiki/Xinyi_Group_captive_power_station" TargetMode="External"/><Relationship Id="rId306" Type="http://schemas.openxmlformats.org/officeDocument/2006/relationships/hyperlink" Target="https://www.gem.wiki/Nanshan_Industrial_Park_power_station" TargetMode="External"/><Relationship Id="rId427" Type="http://schemas.openxmlformats.org/officeDocument/2006/relationships/hyperlink" Target="https://www.gem.wiki/PT_Kalimantan_Alumina_Nusantara_power_station" TargetMode="External"/><Relationship Id="rId548" Type="http://schemas.openxmlformats.org/officeDocument/2006/relationships/hyperlink" Target="https://www.gem.wiki/Xinxing_Ductile_Iron_Pipes_power_station" TargetMode="External"/><Relationship Id="rId301" Type="http://schemas.openxmlformats.org/officeDocument/2006/relationships/hyperlink" Target="https://www.gem.wiki/NALCO_East_Kutai_power_station" TargetMode="External"/><Relationship Id="rId422" Type="http://schemas.openxmlformats.org/officeDocument/2006/relationships/hyperlink" Target="https://www.gem.wiki/Sorong_power_station" TargetMode="External"/><Relationship Id="rId543" Type="http://schemas.openxmlformats.org/officeDocument/2006/relationships/hyperlink" Target="https://www.gem.wiki/Weda_Bay_power_station" TargetMode="External"/><Relationship Id="rId300" Type="http://schemas.openxmlformats.org/officeDocument/2006/relationships/hyperlink" Target="https://www.gem.wiki/NALCO_East_Kutai_power_station" TargetMode="External"/><Relationship Id="rId421" Type="http://schemas.openxmlformats.org/officeDocument/2006/relationships/hyperlink" Target="https://www.gem.wiki/Sinar_Mas_OKI_Paper_Mill_power_station" TargetMode="External"/><Relationship Id="rId542" Type="http://schemas.openxmlformats.org/officeDocument/2006/relationships/hyperlink" Target="https://www.gem.wiki/Weda_Bay_power_station" TargetMode="External"/><Relationship Id="rId420" Type="http://schemas.openxmlformats.org/officeDocument/2006/relationships/hyperlink" Target="https://www.gem.wiki/Sinar_Mas_OKI_Paper_Mill_power_station" TargetMode="External"/><Relationship Id="rId541" Type="http://schemas.openxmlformats.org/officeDocument/2006/relationships/hyperlink" Target="https://www.gem.wiki/Weda_Bay_power_station" TargetMode="External"/><Relationship Id="rId540" Type="http://schemas.openxmlformats.org/officeDocument/2006/relationships/hyperlink" Target="https://www.gem.wiki/Weda_Bay_power_station" TargetMode="External"/><Relationship Id="rId415" Type="http://schemas.openxmlformats.org/officeDocument/2006/relationships/hyperlink" Target="https://www.gem.wiki/Sinar_Mas_Jambi_Lontar_power_station" TargetMode="External"/><Relationship Id="rId536" Type="http://schemas.openxmlformats.org/officeDocument/2006/relationships/hyperlink" Target="https://www.gem.wiki/Weda_Bay_power_station" TargetMode="External"/><Relationship Id="rId414" Type="http://schemas.openxmlformats.org/officeDocument/2006/relationships/hyperlink" Target="https://www.gem.wiki/Sinar_Mas_Jambi_Lontar_power_station" TargetMode="External"/><Relationship Id="rId535" Type="http://schemas.openxmlformats.org/officeDocument/2006/relationships/hyperlink" Target="https://www.gem.wiki/Weda_Bay_power_station" TargetMode="External"/><Relationship Id="rId413" Type="http://schemas.openxmlformats.org/officeDocument/2006/relationships/hyperlink" Target="https://www.gem.wiki/Sinar_Mas_Jambi_Lontar_power_station" TargetMode="External"/><Relationship Id="rId534" Type="http://schemas.openxmlformats.org/officeDocument/2006/relationships/hyperlink" Target="https://www.gem.wiki/Weda_Bay_power_station" TargetMode="External"/><Relationship Id="rId412" Type="http://schemas.openxmlformats.org/officeDocument/2006/relationships/hyperlink" Target="https://www.gem.wiki/Sinar_Mas_Jambi_Lontar_power_station" TargetMode="External"/><Relationship Id="rId533" Type="http://schemas.openxmlformats.org/officeDocument/2006/relationships/hyperlink" Target="https://www.gem.wiki/Weda_Bay_power_station" TargetMode="External"/><Relationship Id="rId419" Type="http://schemas.openxmlformats.org/officeDocument/2006/relationships/hyperlink" Target="https://www.gem.wiki/Sinar_Mas_OKI_Paper_Mill_power_station" TargetMode="External"/><Relationship Id="rId418" Type="http://schemas.openxmlformats.org/officeDocument/2006/relationships/hyperlink" Target="https://www.gem.wiki/Sinar_Mas_OKI_Paper_Mill_power_station" TargetMode="External"/><Relationship Id="rId539" Type="http://schemas.openxmlformats.org/officeDocument/2006/relationships/hyperlink" Target="https://www.gem.wiki/Weda_Bay_power_station" TargetMode="External"/><Relationship Id="rId417" Type="http://schemas.openxmlformats.org/officeDocument/2006/relationships/hyperlink" Target="https://www.gem.wiki/Sinar_Mas_Jambi_power_station" TargetMode="External"/><Relationship Id="rId538" Type="http://schemas.openxmlformats.org/officeDocument/2006/relationships/hyperlink" Target="https://www.gem.wiki/Weda_Bay_power_station" TargetMode="External"/><Relationship Id="rId416" Type="http://schemas.openxmlformats.org/officeDocument/2006/relationships/hyperlink" Target="https://www.gem.wiki/Sinar_Mas_Jambi_power_station" TargetMode="External"/><Relationship Id="rId537" Type="http://schemas.openxmlformats.org/officeDocument/2006/relationships/hyperlink" Target="https://www.gem.wiki/Weda_Bay_power_station" TargetMode="External"/><Relationship Id="rId411" Type="http://schemas.openxmlformats.org/officeDocument/2006/relationships/hyperlink" Target="https://www.gem.wiki/Shenhua_Guohua_power_station" TargetMode="External"/><Relationship Id="rId532" Type="http://schemas.openxmlformats.org/officeDocument/2006/relationships/hyperlink" Target="https://www.gem.wiki/Weda_Bay_power_station" TargetMode="External"/><Relationship Id="rId410" Type="http://schemas.openxmlformats.org/officeDocument/2006/relationships/hyperlink" Target="https://www.gem.wiki/Shenhua_Guohua_power_station" TargetMode="External"/><Relationship Id="rId531" Type="http://schemas.openxmlformats.org/officeDocument/2006/relationships/hyperlink" Target="https://www.gem.wiki/Weda_Bay_power_station" TargetMode="External"/><Relationship Id="rId530" Type="http://schemas.openxmlformats.org/officeDocument/2006/relationships/hyperlink" Target="https://www.gem.wiki/Weda_Bay_power_station" TargetMode="External"/><Relationship Id="rId206" Type="http://schemas.openxmlformats.org/officeDocument/2006/relationships/hyperlink" Target="https://www.gem.wiki/Kalbar-1_power_station" TargetMode="External"/><Relationship Id="rId327" Type="http://schemas.openxmlformats.org/officeDocument/2006/relationships/hyperlink" Target="https://www.gem.wiki/Ombilin_power_station" TargetMode="External"/><Relationship Id="rId448" Type="http://schemas.openxmlformats.org/officeDocument/2006/relationships/hyperlink" Target="https://www.gem.wiki/Sulbagsel-1_power_station" TargetMode="External"/><Relationship Id="rId205" Type="http://schemas.openxmlformats.org/officeDocument/2006/relationships/hyperlink" Target="https://www.gem.wiki/Kabil_PKB_power_station" TargetMode="External"/><Relationship Id="rId326" Type="http://schemas.openxmlformats.org/officeDocument/2006/relationships/hyperlink" Target="https://www.gem.wiki/Nanshan_Industrial_Park_power_station" TargetMode="External"/><Relationship Id="rId447" Type="http://schemas.openxmlformats.org/officeDocument/2006/relationships/hyperlink" Target="https://www.gem.wiki/Sulbagsel-1_power_station" TargetMode="External"/><Relationship Id="rId204" Type="http://schemas.openxmlformats.org/officeDocument/2006/relationships/hyperlink" Target="https://www.gem.wiki/Kabil_PKB_power_station" TargetMode="External"/><Relationship Id="rId325" Type="http://schemas.openxmlformats.org/officeDocument/2006/relationships/hyperlink" Target="https://www.gem.wiki/Nanshan_Industrial_Park_power_station" TargetMode="External"/><Relationship Id="rId446" Type="http://schemas.openxmlformats.org/officeDocument/2006/relationships/hyperlink" Target="https://www.gem.wiki/Sulawesi_Star_power_station" TargetMode="External"/><Relationship Id="rId203" Type="http://schemas.openxmlformats.org/officeDocument/2006/relationships/hyperlink" Target="https://www.gem.wiki/Jinchuan_Group_WP%26RKA_power_station" TargetMode="External"/><Relationship Id="rId324" Type="http://schemas.openxmlformats.org/officeDocument/2006/relationships/hyperlink" Target="https://www.gem.wiki/Nanshan_Industrial_Park_power_station" TargetMode="External"/><Relationship Id="rId445" Type="http://schemas.openxmlformats.org/officeDocument/2006/relationships/hyperlink" Target="https://www.gem.wiki/Sulawesi_Mining_power_station" TargetMode="External"/><Relationship Id="rId209" Type="http://schemas.openxmlformats.org/officeDocument/2006/relationships/hyperlink" Target="https://www.gem.wiki/Kalbar-2_power_station" TargetMode="External"/><Relationship Id="rId208" Type="http://schemas.openxmlformats.org/officeDocument/2006/relationships/hyperlink" Target="https://www.gem.wiki/Kalbar-2_power_station" TargetMode="External"/><Relationship Id="rId329" Type="http://schemas.openxmlformats.org/officeDocument/2006/relationships/hyperlink" Target="https://www.gem.wiki/Pacitan_power_station" TargetMode="External"/><Relationship Id="rId207" Type="http://schemas.openxmlformats.org/officeDocument/2006/relationships/hyperlink" Target="https://www.gem.wiki/Kalbar-1_power_station" TargetMode="External"/><Relationship Id="rId328" Type="http://schemas.openxmlformats.org/officeDocument/2006/relationships/hyperlink" Target="https://www.gem.wiki/Ombilin_power_station" TargetMode="External"/><Relationship Id="rId449" Type="http://schemas.openxmlformats.org/officeDocument/2006/relationships/hyperlink" Target="https://www.gem.wiki/Sulbagsel-2_power_station" TargetMode="External"/><Relationship Id="rId440" Type="http://schemas.openxmlformats.org/officeDocument/2006/relationships/hyperlink" Target="https://www.gem.wiki/Sulawesi_Mining_power_station" TargetMode="External"/><Relationship Id="rId202" Type="http://schemas.openxmlformats.org/officeDocument/2006/relationships/hyperlink" Target="https://www.gem.wiki/Jinchuan_Group_WP%26RKA_power_station" TargetMode="External"/><Relationship Id="rId323" Type="http://schemas.openxmlformats.org/officeDocument/2006/relationships/hyperlink" Target="https://www.gem.wiki/Nanshan_Industrial_Park_power_station" TargetMode="External"/><Relationship Id="rId444" Type="http://schemas.openxmlformats.org/officeDocument/2006/relationships/hyperlink" Target="https://www.gem.wiki/Sulawesi_Mining_power_station" TargetMode="External"/><Relationship Id="rId201" Type="http://schemas.openxmlformats.org/officeDocument/2006/relationships/hyperlink" Target="https://www.gem.wiki/Jinchuan_Group_WP%26RKA_power_station" TargetMode="External"/><Relationship Id="rId322" Type="http://schemas.openxmlformats.org/officeDocument/2006/relationships/hyperlink" Target="https://www.gem.wiki/Nanshan_Industrial_Park_power_station" TargetMode="External"/><Relationship Id="rId443" Type="http://schemas.openxmlformats.org/officeDocument/2006/relationships/hyperlink" Target="https://www.gem.wiki/Sulawesi_Mining_power_station" TargetMode="External"/><Relationship Id="rId200" Type="http://schemas.openxmlformats.org/officeDocument/2006/relationships/hyperlink" Target="https://www.gem.wiki/Jayapura-3_power_station" TargetMode="External"/><Relationship Id="rId321" Type="http://schemas.openxmlformats.org/officeDocument/2006/relationships/hyperlink" Target="https://www.gem.wiki/Nanshan_Industrial_Park_power_station" TargetMode="External"/><Relationship Id="rId442" Type="http://schemas.openxmlformats.org/officeDocument/2006/relationships/hyperlink" Target="https://www.gem.wiki/Sulawesi_Mining_power_station" TargetMode="External"/><Relationship Id="rId320" Type="http://schemas.openxmlformats.org/officeDocument/2006/relationships/hyperlink" Target="https://www.gem.wiki/Nanshan_Industrial_Park_power_station" TargetMode="External"/><Relationship Id="rId441" Type="http://schemas.openxmlformats.org/officeDocument/2006/relationships/hyperlink" Target="https://www.gem.wiki/Sulawesi_Mining_power_station" TargetMode="External"/><Relationship Id="rId316" Type="http://schemas.openxmlformats.org/officeDocument/2006/relationships/hyperlink" Target="https://www.gem.wiki/Nanshan_Industrial_Park_power_station" TargetMode="External"/><Relationship Id="rId437" Type="http://schemas.openxmlformats.org/officeDocument/2006/relationships/hyperlink" Target="https://www.gem.wiki/Sulawesi_Mining_power_station" TargetMode="External"/><Relationship Id="rId315" Type="http://schemas.openxmlformats.org/officeDocument/2006/relationships/hyperlink" Target="https://www.gem.wiki/Nanshan_Industrial_Park_power_station" TargetMode="External"/><Relationship Id="rId436" Type="http://schemas.openxmlformats.org/officeDocument/2006/relationships/hyperlink" Target="https://www.gem.wiki/Sulawesi_Labota_power_station" TargetMode="External"/><Relationship Id="rId314" Type="http://schemas.openxmlformats.org/officeDocument/2006/relationships/hyperlink" Target="https://www.gem.wiki/Nanshan_Industrial_Park_power_station" TargetMode="External"/><Relationship Id="rId435" Type="http://schemas.openxmlformats.org/officeDocument/2006/relationships/hyperlink" Target="https://www.gem.wiki/Sulawesi_Labota_power_station" TargetMode="External"/><Relationship Id="rId313" Type="http://schemas.openxmlformats.org/officeDocument/2006/relationships/hyperlink" Target="https://www.gem.wiki/Nanshan_Industrial_Park_power_station" TargetMode="External"/><Relationship Id="rId434" Type="http://schemas.openxmlformats.org/officeDocument/2006/relationships/hyperlink" Target="https://www.gem.wiki/Sulawesi_Labota_power_station" TargetMode="External"/><Relationship Id="rId319" Type="http://schemas.openxmlformats.org/officeDocument/2006/relationships/hyperlink" Target="https://www.gem.wiki/Nanshan_Industrial_Park_power_station" TargetMode="External"/><Relationship Id="rId318" Type="http://schemas.openxmlformats.org/officeDocument/2006/relationships/hyperlink" Target="https://www.gem.wiki/Nanshan_Industrial_Park_power_station" TargetMode="External"/><Relationship Id="rId439" Type="http://schemas.openxmlformats.org/officeDocument/2006/relationships/hyperlink" Target="https://www.gem.wiki/Sulawesi_Mining_power_station" TargetMode="External"/><Relationship Id="rId317" Type="http://schemas.openxmlformats.org/officeDocument/2006/relationships/hyperlink" Target="https://www.gem.wiki/Nanshan_Industrial_Park_power_station" TargetMode="External"/><Relationship Id="rId438" Type="http://schemas.openxmlformats.org/officeDocument/2006/relationships/hyperlink" Target="https://www.gem.wiki/Sulawesi_Mining_power_station" TargetMode="External"/><Relationship Id="rId550" Type="http://schemas.openxmlformats.org/officeDocument/2006/relationships/drawing" Target="../drawings/drawing8.xml"/><Relationship Id="rId312" Type="http://schemas.openxmlformats.org/officeDocument/2006/relationships/hyperlink" Target="https://www.gem.wiki/Nanshan_Industrial_Park_power_station" TargetMode="External"/><Relationship Id="rId433" Type="http://schemas.openxmlformats.org/officeDocument/2006/relationships/hyperlink" Target="https://www.gem.wiki/Sulawesi_Labota_power_station" TargetMode="External"/><Relationship Id="rId311" Type="http://schemas.openxmlformats.org/officeDocument/2006/relationships/hyperlink" Target="https://www.gem.wiki/Nanshan_Industrial_Park_power_station" TargetMode="External"/><Relationship Id="rId432" Type="http://schemas.openxmlformats.org/officeDocument/2006/relationships/hyperlink" Target="https://www.gem.wiki/Sulawesi_Labota_power_station" TargetMode="External"/><Relationship Id="rId310" Type="http://schemas.openxmlformats.org/officeDocument/2006/relationships/hyperlink" Target="https://www.gem.wiki/Nanshan_Industrial_Park_power_station" TargetMode="External"/><Relationship Id="rId431" Type="http://schemas.openxmlformats.org/officeDocument/2006/relationships/hyperlink" Target="https://www.gem.wiki/Sulawesi_Labota_power_station" TargetMode="External"/><Relationship Id="rId430" Type="http://schemas.openxmlformats.org/officeDocument/2006/relationships/hyperlink" Target="https://www.gem.wiki/Sulawesi_Labota_power_station"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9.xml"/><Relationship Id="rId5"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81" Type="http://schemas.openxmlformats.org/officeDocument/2006/relationships/drawing" Target="../drawings/drawing10.xml"/><Relationship Id="rId180" Type="http://schemas.openxmlformats.org/officeDocument/2006/relationships/hyperlink" Target="https://www.gem.wiki/Batu_Hijau_power_station" TargetMode="External"/><Relationship Id="rId176" Type="http://schemas.openxmlformats.org/officeDocument/2006/relationships/hyperlink" Target="https://www.gem.wiki/Bengkayang_Power_Station" TargetMode="External"/><Relationship Id="rId175" Type="http://schemas.openxmlformats.org/officeDocument/2006/relationships/hyperlink" Target="https://www.gem.wiki/Bengkayang_Power_Station" TargetMode="External"/><Relationship Id="rId174" Type="http://schemas.openxmlformats.org/officeDocument/2006/relationships/hyperlink" Target="https://www.gem.wiki/Ketapang_Smelter_power_station" TargetMode="External"/><Relationship Id="rId173" Type="http://schemas.openxmlformats.org/officeDocument/2006/relationships/hyperlink" Target="https://www.gem.wiki/Ketapang_Smelter_power_station" TargetMode="External"/><Relationship Id="rId179" Type="http://schemas.openxmlformats.org/officeDocument/2006/relationships/hyperlink" Target="https://www.gem.wiki/Batu_Hijau_power_station" TargetMode="External"/><Relationship Id="rId178" Type="http://schemas.openxmlformats.org/officeDocument/2006/relationships/hyperlink" Target="https://www.gem.wiki/Batu_Hijau_power_station" TargetMode="External"/><Relationship Id="rId177" Type="http://schemas.openxmlformats.org/officeDocument/2006/relationships/hyperlink" Target="https://www.gem.wiki/Batu_Hijau_power_station" TargetMode="External"/><Relationship Id="rId150" Type="http://schemas.openxmlformats.org/officeDocument/2006/relationships/hyperlink" Target="https://www.gem.wiki/Delong_Nickel_Phase_II_power_station" TargetMode="External"/><Relationship Id="rId1" Type="http://schemas.openxmlformats.org/officeDocument/2006/relationships/hyperlink" Target="https://www.gem.wiki/Andalas_Cement_power_station" TargetMode="External"/><Relationship Id="rId2" Type="http://schemas.openxmlformats.org/officeDocument/2006/relationships/hyperlink" Target="https://www.gem.wiki/Asahimas_Chemical_power_station" TargetMode="External"/><Relationship Id="rId3" Type="http://schemas.openxmlformats.org/officeDocument/2006/relationships/hyperlink" Target="https://www.gem.wiki/Asahimas_Chemical_power_station" TargetMode="External"/><Relationship Id="rId149" Type="http://schemas.openxmlformats.org/officeDocument/2006/relationships/hyperlink" Target="https://www.gem.wiki/Delong_Nickel_Phase_I_power_station" TargetMode="External"/><Relationship Id="rId4" Type="http://schemas.openxmlformats.org/officeDocument/2006/relationships/hyperlink" Target="https://www.gem.wiki/Cemindo_Gemilang_power_station" TargetMode="External"/><Relationship Id="rId148" Type="http://schemas.openxmlformats.org/officeDocument/2006/relationships/hyperlink" Target="https://www.gem.wiki/Delong_Nickel_Phase_I_power_station" TargetMode="External"/><Relationship Id="rId9" Type="http://schemas.openxmlformats.org/officeDocument/2006/relationships/hyperlink" Target="https://www.gem.wiki/DSS_Serang_power_station" TargetMode="External"/><Relationship Id="rId143" Type="http://schemas.openxmlformats.org/officeDocument/2006/relationships/hyperlink" Target="https://www.gem.wiki/Delong_Nickel_Phase_I_power_station" TargetMode="External"/><Relationship Id="rId142" Type="http://schemas.openxmlformats.org/officeDocument/2006/relationships/hyperlink" Target="https://www.gem.wiki/Delong_Nickel_Phase_I_power_station" TargetMode="External"/><Relationship Id="rId141" Type="http://schemas.openxmlformats.org/officeDocument/2006/relationships/hyperlink" Target="https://www.gem.wiki/Tonasa_Cement_Plant_power_station" TargetMode="External"/><Relationship Id="rId140" Type="http://schemas.openxmlformats.org/officeDocument/2006/relationships/hyperlink" Target="https://www.gem.wiki/Tonasa_Cement_Plant_power_station" TargetMode="External"/><Relationship Id="rId5" Type="http://schemas.openxmlformats.org/officeDocument/2006/relationships/hyperlink" Target="https://www.gem.wiki/Cilegon_PTIP_Power_Station" TargetMode="External"/><Relationship Id="rId147" Type="http://schemas.openxmlformats.org/officeDocument/2006/relationships/hyperlink" Target="https://www.gem.wiki/Delong_Nickel_Phase_I_power_station" TargetMode="External"/><Relationship Id="rId6" Type="http://schemas.openxmlformats.org/officeDocument/2006/relationships/hyperlink" Target="https://www.gem.wiki/DSS_Serang_power_station" TargetMode="External"/><Relationship Id="rId146" Type="http://schemas.openxmlformats.org/officeDocument/2006/relationships/hyperlink" Target="https://www.gem.wiki/Delong_Nickel_Phase_I_power_station" TargetMode="External"/><Relationship Id="rId7" Type="http://schemas.openxmlformats.org/officeDocument/2006/relationships/hyperlink" Target="https://www.gem.wiki/DSS_Serang_power_station" TargetMode="External"/><Relationship Id="rId145" Type="http://schemas.openxmlformats.org/officeDocument/2006/relationships/hyperlink" Target="https://www.gem.wiki/Delong_Nickel_Phase_I_power_station" TargetMode="External"/><Relationship Id="rId8" Type="http://schemas.openxmlformats.org/officeDocument/2006/relationships/hyperlink" Target="https://www.gem.wiki/DSS_Serang_power_station" TargetMode="External"/><Relationship Id="rId144" Type="http://schemas.openxmlformats.org/officeDocument/2006/relationships/hyperlink" Target="https://www.gem.wiki/Delong_Nickel_Phase_I_power_station" TargetMode="External"/><Relationship Id="rId139" Type="http://schemas.openxmlformats.org/officeDocument/2006/relationships/hyperlink" Target="https://www.gem.wiki/Tabalong_Wisesa_power_station" TargetMode="External"/><Relationship Id="rId138" Type="http://schemas.openxmlformats.org/officeDocument/2006/relationships/hyperlink" Target="https://www.gem.wiki/Tabalong_Wisesa_power_station" TargetMode="External"/><Relationship Id="rId137" Type="http://schemas.openxmlformats.org/officeDocument/2006/relationships/hyperlink" Target="https://www.gem.wiki/Kalimantan_Cement_Works_power_station" TargetMode="External"/><Relationship Id="rId132" Type="http://schemas.openxmlformats.org/officeDocument/2006/relationships/hyperlink" Target="https://www.gem.wiki/Perawang_Mill_power_station" TargetMode="External"/><Relationship Id="rId131" Type="http://schemas.openxmlformats.org/officeDocument/2006/relationships/hyperlink" Target="https://www.gem.wiki/Perawang_Mill_power_station" TargetMode="External"/><Relationship Id="rId130" Type="http://schemas.openxmlformats.org/officeDocument/2006/relationships/hyperlink" Target="https://www.gem.wiki/Perawang_Mill_power_station" TargetMode="External"/><Relationship Id="rId136" Type="http://schemas.openxmlformats.org/officeDocument/2006/relationships/hyperlink" Target="https://www.gem.wiki/Perawang_Mill_power_station" TargetMode="External"/><Relationship Id="rId135" Type="http://schemas.openxmlformats.org/officeDocument/2006/relationships/hyperlink" Target="https://www.gem.wiki/Perawang_Mill_power_station" TargetMode="External"/><Relationship Id="rId134" Type="http://schemas.openxmlformats.org/officeDocument/2006/relationships/hyperlink" Target="https://www.gem.wiki/Perawang_Mill_power_station" TargetMode="External"/><Relationship Id="rId133" Type="http://schemas.openxmlformats.org/officeDocument/2006/relationships/hyperlink" Target="https://www.gem.wiki/Perawang_Mill_power_station" TargetMode="External"/><Relationship Id="rId172" Type="http://schemas.openxmlformats.org/officeDocument/2006/relationships/hyperlink" Target="https://www.gem.wiki/Ketapang_Smelter_power_station" TargetMode="External"/><Relationship Id="rId171" Type="http://schemas.openxmlformats.org/officeDocument/2006/relationships/hyperlink" Target="https://www.gem.wiki/Ketapang_Smelter_power_station" TargetMode="External"/><Relationship Id="rId170" Type="http://schemas.openxmlformats.org/officeDocument/2006/relationships/hyperlink" Target="https://www.gem.wiki/Purwakarta_Indorama_power_station" TargetMode="External"/><Relationship Id="rId165" Type="http://schemas.openxmlformats.org/officeDocument/2006/relationships/hyperlink" Target="https://www.gem.wiki/Cikarang_Babelan_power_station" TargetMode="External"/><Relationship Id="rId164" Type="http://schemas.openxmlformats.org/officeDocument/2006/relationships/hyperlink" Target="https://www.gem.wiki/Cikarang_Babelan_power_station" TargetMode="External"/><Relationship Id="rId163" Type="http://schemas.openxmlformats.org/officeDocument/2006/relationships/hyperlink" Target="https://www.gem.wiki/Bandung_Indosyntec_power_station" TargetMode="External"/><Relationship Id="rId162" Type="http://schemas.openxmlformats.org/officeDocument/2006/relationships/hyperlink" Target="https://www.gem.wiki/Pomalaa_Nickel_power_station" TargetMode="External"/><Relationship Id="rId169" Type="http://schemas.openxmlformats.org/officeDocument/2006/relationships/hyperlink" Target="https://www.gem.wiki/Purwakarta_Indorama_power_station" TargetMode="External"/><Relationship Id="rId168" Type="http://schemas.openxmlformats.org/officeDocument/2006/relationships/hyperlink" Target="https://www.gem.wiki/Pindo-Deli-Ii_power_station" TargetMode="External"/><Relationship Id="rId167" Type="http://schemas.openxmlformats.org/officeDocument/2006/relationships/hyperlink" Target="https://www.gem.wiki/Indo_Bharat_Rayon_power_station" TargetMode="External"/><Relationship Id="rId166" Type="http://schemas.openxmlformats.org/officeDocument/2006/relationships/hyperlink" Target="https://www.gem.wiki/FAJAR_power_station" TargetMode="External"/><Relationship Id="rId161" Type="http://schemas.openxmlformats.org/officeDocument/2006/relationships/hyperlink" Target="https://www.gem.wiki/Pomalaa_Nickel_power_station" TargetMode="External"/><Relationship Id="rId160" Type="http://schemas.openxmlformats.org/officeDocument/2006/relationships/hyperlink" Target="https://www.gem.wiki/Delong_Nickel_Phase_II_power_station" TargetMode="External"/><Relationship Id="rId159" Type="http://schemas.openxmlformats.org/officeDocument/2006/relationships/hyperlink" Target="https://www.gem.wiki/Delong_Nickel_Phase_II_power_station" TargetMode="External"/><Relationship Id="rId154" Type="http://schemas.openxmlformats.org/officeDocument/2006/relationships/hyperlink" Target="https://www.gem.wiki/Delong_Nickel_Phase_II_power_station" TargetMode="External"/><Relationship Id="rId153" Type="http://schemas.openxmlformats.org/officeDocument/2006/relationships/hyperlink" Target="https://www.gem.wiki/Delong_Nickel_Phase_II_power_station" TargetMode="External"/><Relationship Id="rId152" Type="http://schemas.openxmlformats.org/officeDocument/2006/relationships/hyperlink" Target="https://www.gem.wiki/Delong_Nickel_Phase_II_power_station" TargetMode="External"/><Relationship Id="rId151" Type="http://schemas.openxmlformats.org/officeDocument/2006/relationships/hyperlink" Target="https://www.gem.wiki/Delong_Nickel_Phase_II_power_station" TargetMode="External"/><Relationship Id="rId158" Type="http://schemas.openxmlformats.org/officeDocument/2006/relationships/hyperlink" Target="https://www.gem.wiki/Delong_Nickel_Phase_II_power_station" TargetMode="External"/><Relationship Id="rId157" Type="http://schemas.openxmlformats.org/officeDocument/2006/relationships/hyperlink" Target="https://www.gem.wiki/Delong_Nickel_Phase_II_power_station" TargetMode="External"/><Relationship Id="rId156" Type="http://schemas.openxmlformats.org/officeDocument/2006/relationships/hyperlink" Target="https://www.gem.wiki/Delong_Nickel_Phase_II_power_station" TargetMode="External"/><Relationship Id="rId155" Type="http://schemas.openxmlformats.org/officeDocument/2006/relationships/hyperlink" Target="https://www.gem.wiki/Delong_Nickel_Phase_II_power_station" TargetMode="External"/><Relationship Id="rId40" Type="http://schemas.openxmlformats.org/officeDocument/2006/relationships/hyperlink" Target="https://www.gem.wiki/Sulawesi_Labota_power_station" TargetMode="External"/><Relationship Id="rId42" Type="http://schemas.openxmlformats.org/officeDocument/2006/relationships/hyperlink" Target="https://www.gem.wiki/Sulawesi_Mining_power_station" TargetMode="External"/><Relationship Id="rId41" Type="http://schemas.openxmlformats.org/officeDocument/2006/relationships/hyperlink" Target="https://www.gem.wiki/Sulawesi_Mining_power_station" TargetMode="External"/><Relationship Id="rId44" Type="http://schemas.openxmlformats.org/officeDocument/2006/relationships/hyperlink" Target="https://www.gem.wiki/Sulawesi_Mining_power_station" TargetMode="External"/><Relationship Id="rId43" Type="http://schemas.openxmlformats.org/officeDocument/2006/relationships/hyperlink" Target="https://www.gem.wiki/Sulawesi_Mining_power_station" TargetMode="External"/><Relationship Id="rId46" Type="http://schemas.openxmlformats.org/officeDocument/2006/relationships/hyperlink" Target="https://www.gem.wiki/Sulawesi_Mining_power_station" TargetMode="External"/><Relationship Id="rId45" Type="http://schemas.openxmlformats.org/officeDocument/2006/relationships/hyperlink" Target="https://www.gem.wiki/Sulawesi_Mining_power_station" TargetMode="External"/><Relationship Id="rId48" Type="http://schemas.openxmlformats.org/officeDocument/2006/relationships/hyperlink" Target="https://www.gem.wiki/Sulawesi_Mining_power_station" TargetMode="External"/><Relationship Id="rId47" Type="http://schemas.openxmlformats.org/officeDocument/2006/relationships/hyperlink" Target="https://www.gem.wiki/Sulawesi_Mining_power_station" TargetMode="External"/><Relationship Id="rId49" Type="http://schemas.openxmlformats.org/officeDocument/2006/relationships/hyperlink" Target="https://www.gem.wiki/Sulawesi_Mining_power_station" TargetMode="External"/><Relationship Id="rId31" Type="http://schemas.openxmlformats.org/officeDocument/2006/relationships/hyperlink" Target="https://www.gem.wiki/Qingdao_Zhongsheng_captive_power_station" TargetMode="External"/><Relationship Id="rId30" Type="http://schemas.openxmlformats.org/officeDocument/2006/relationships/hyperlink" Target="https://www.gem.wiki/Qingdao_Zhongsheng_captive_power_station" TargetMode="External"/><Relationship Id="rId33" Type="http://schemas.openxmlformats.org/officeDocument/2006/relationships/hyperlink" Target="https://www.gem.wiki/Sulawesi_Labota_power_station" TargetMode="External"/><Relationship Id="rId32" Type="http://schemas.openxmlformats.org/officeDocument/2006/relationships/hyperlink" Target="https://www.gem.wiki/Sulawesi_Labota_power_station" TargetMode="External"/><Relationship Id="rId35" Type="http://schemas.openxmlformats.org/officeDocument/2006/relationships/hyperlink" Target="https://www.gem.wiki/Sulawesi_Labota_power_station" TargetMode="External"/><Relationship Id="rId34" Type="http://schemas.openxmlformats.org/officeDocument/2006/relationships/hyperlink" Target="https://www.gem.wiki/Sulawesi_Labota_power_station" TargetMode="External"/><Relationship Id="rId37" Type="http://schemas.openxmlformats.org/officeDocument/2006/relationships/hyperlink" Target="https://www.gem.wiki/Sulawesi_Labota_power_station" TargetMode="External"/><Relationship Id="rId36" Type="http://schemas.openxmlformats.org/officeDocument/2006/relationships/hyperlink" Target="https://www.gem.wiki/Sulawesi_Labota_power_station" TargetMode="External"/><Relationship Id="rId39" Type="http://schemas.openxmlformats.org/officeDocument/2006/relationships/hyperlink" Target="https://www.gem.wiki/Sulawesi_Labota_power_station" TargetMode="External"/><Relationship Id="rId38" Type="http://schemas.openxmlformats.org/officeDocument/2006/relationships/hyperlink" Target="https://www.gem.wiki/Sulawesi_Labota_power_station" TargetMode="External"/><Relationship Id="rId20" Type="http://schemas.openxmlformats.org/officeDocument/2006/relationships/hyperlink" Target="https://www.gem.wiki/Delong_Nickel_Phase_III_power_station" TargetMode="External"/><Relationship Id="rId22" Type="http://schemas.openxmlformats.org/officeDocument/2006/relationships/hyperlink" Target="https://www.gem.wiki/Delong_Nickel_Phase_III_power_station" TargetMode="External"/><Relationship Id="rId21" Type="http://schemas.openxmlformats.org/officeDocument/2006/relationships/hyperlink" Target="https://www.gem.wiki/Delong_Nickel_Phase_III_power_station" TargetMode="External"/><Relationship Id="rId24" Type="http://schemas.openxmlformats.org/officeDocument/2006/relationships/hyperlink" Target="https://www.gem.wiki/Delong_Nickel_Phase_III_power_station" TargetMode="External"/><Relationship Id="rId23" Type="http://schemas.openxmlformats.org/officeDocument/2006/relationships/hyperlink" Target="https://www.gem.wiki/Delong_Nickel_Phase_III_power_station" TargetMode="External"/><Relationship Id="rId26" Type="http://schemas.openxmlformats.org/officeDocument/2006/relationships/hyperlink" Target="https://www.gem.wiki/Qingdao_Zhongsheng_captive_power_station" TargetMode="External"/><Relationship Id="rId25" Type="http://schemas.openxmlformats.org/officeDocument/2006/relationships/hyperlink" Target="https://www.gem.wiki/Delong_Nickel_Phase_III_power_station" TargetMode="External"/><Relationship Id="rId28" Type="http://schemas.openxmlformats.org/officeDocument/2006/relationships/hyperlink" Target="https://www.gem.wiki/Qingdao_Zhongsheng_captive_power_station" TargetMode="External"/><Relationship Id="rId27" Type="http://schemas.openxmlformats.org/officeDocument/2006/relationships/hyperlink" Target="https://www.gem.wiki/Qingdao_Zhongsheng_captive_power_station" TargetMode="External"/><Relationship Id="rId29" Type="http://schemas.openxmlformats.org/officeDocument/2006/relationships/hyperlink" Target="https://www.gem.wiki/Qingdao_Zhongsheng_captive_power_station" TargetMode="External"/><Relationship Id="rId11" Type="http://schemas.openxmlformats.org/officeDocument/2006/relationships/hyperlink" Target="https://www.gem.wiki/Merak_power_station" TargetMode="External"/><Relationship Id="rId10" Type="http://schemas.openxmlformats.org/officeDocument/2006/relationships/hyperlink" Target="https://www.gem.wiki/Merak_power_station" TargetMode="External"/><Relationship Id="rId13" Type="http://schemas.openxmlformats.org/officeDocument/2006/relationships/hyperlink" Target="https://www.gem.wiki/Wanxiang_Nickel_Indonesia_power_station" TargetMode="External"/><Relationship Id="rId12" Type="http://schemas.openxmlformats.org/officeDocument/2006/relationships/hyperlink" Target="https://www.gem.wiki/Wanxiang_Nickel_Indonesia_power_station" TargetMode="External"/><Relationship Id="rId15" Type="http://schemas.openxmlformats.org/officeDocument/2006/relationships/hyperlink" Target="https://www.gem.wiki/Delong_Nickel_Phase_III_power_station" TargetMode="External"/><Relationship Id="rId14" Type="http://schemas.openxmlformats.org/officeDocument/2006/relationships/hyperlink" Target="https://www.gem.wiki/Delong_Nickel_Phase_III_power_station" TargetMode="External"/><Relationship Id="rId17" Type="http://schemas.openxmlformats.org/officeDocument/2006/relationships/hyperlink" Target="https://www.gem.wiki/Delong_Nickel_Phase_III_power_station" TargetMode="External"/><Relationship Id="rId16" Type="http://schemas.openxmlformats.org/officeDocument/2006/relationships/hyperlink" Target="https://www.gem.wiki/Delong_Nickel_Phase_III_power_station" TargetMode="External"/><Relationship Id="rId19" Type="http://schemas.openxmlformats.org/officeDocument/2006/relationships/hyperlink" Target="https://www.gem.wiki/Delong_Nickel_Phase_III_power_station" TargetMode="External"/><Relationship Id="rId18" Type="http://schemas.openxmlformats.org/officeDocument/2006/relationships/hyperlink" Target="https://www.gem.wiki/Delong_Nickel_Phase_III_power_station" TargetMode="External"/><Relationship Id="rId84" Type="http://schemas.openxmlformats.org/officeDocument/2006/relationships/hyperlink" Target="https://www.gem.wiki/Weda_Bay_power_station" TargetMode="External"/><Relationship Id="rId83" Type="http://schemas.openxmlformats.org/officeDocument/2006/relationships/hyperlink" Target="https://www.gem.wiki/Weda_Bay_power_station" TargetMode="External"/><Relationship Id="rId86" Type="http://schemas.openxmlformats.org/officeDocument/2006/relationships/hyperlink" Target="https://www.gem.wiki/Weda_Bay_power_station" TargetMode="External"/><Relationship Id="rId85" Type="http://schemas.openxmlformats.org/officeDocument/2006/relationships/hyperlink" Target="https://www.gem.wiki/Weda_Bay_power_station" TargetMode="External"/><Relationship Id="rId88" Type="http://schemas.openxmlformats.org/officeDocument/2006/relationships/hyperlink" Target="https://www.gem.wiki/Weda_Bay_power_station" TargetMode="External"/><Relationship Id="rId87" Type="http://schemas.openxmlformats.org/officeDocument/2006/relationships/hyperlink" Target="https://www.gem.wiki/Weda_Bay_power_station" TargetMode="External"/><Relationship Id="rId89" Type="http://schemas.openxmlformats.org/officeDocument/2006/relationships/hyperlink" Target="https://www.gem.wiki/Weda_Bay_power_station" TargetMode="External"/><Relationship Id="rId80" Type="http://schemas.openxmlformats.org/officeDocument/2006/relationships/hyperlink" Target="https://www.gem.wiki/Adaro_Aluminum_Smelter_power_station" TargetMode="External"/><Relationship Id="rId82" Type="http://schemas.openxmlformats.org/officeDocument/2006/relationships/hyperlink" Target="https://www.gem.wiki/Weda_Bay_power_station" TargetMode="External"/><Relationship Id="rId81" Type="http://schemas.openxmlformats.org/officeDocument/2006/relationships/hyperlink" Target="https://www.gem.wiki/Weda_Bay_power_station" TargetMode="External"/><Relationship Id="rId73" Type="http://schemas.openxmlformats.org/officeDocument/2006/relationships/hyperlink" Target="https://www.gem.wiki/PT_Halmahera_Persada_Lygend_Nickel_Smelter_power_station" TargetMode="External"/><Relationship Id="rId72" Type="http://schemas.openxmlformats.org/officeDocument/2006/relationships/hyperlink" Target="https://www.gem.wiki/PT_Halmahera_Persada_Lygend_Nickel_Smelter_power_station" TargetMode="External"/><Relationship Id="rId75" Type="http://schemas.openxmlformats.org/officeDocument/2006/relationships/hyperlink" Target="https://www.gem.wiki/Jinchuan_Group_WP%26RKA_power_station" TargetMode="External"/><Relationship Id="rId74" Type="http://schemas.openxmlformats.org/officeDocument/2006/relationships/hyperlink" Target="https://www.gem.wiki/Jinchuan_Group_WP%26RKA_power_station" TargetMode="External"/><Relationship Id="rId77" Type="http://schemas.openxmlformats.org/officeDocument/2006/relationships/hyperlink" Target="https://www.gem.wiki/Adaro_Aluminum_Smelter_power_station" TargetMode="External"/><Relationship Id="rId76" Type="http://schemas.openxmlformats.org/officeDocument/2006/relationships/hyperlink" Target="https://www.gem.wiki/Jinchuan_Group_WP%26RKA_power_station" TargetMode="External"/><Relationship Id="rId79" Type="http://schemas.openxmlformats.org/officeDocument/2006/relationships/hyperlink" Target="https://www.gem.wiki/Adaro_Aluminum_Smelter_power_station" TargetMode="External"/><Relationship Id="rId78" Type="http://schemas.openxmlformats.org/officeDocument/2006/relationships/hyperlink" Target="https://www.gem.wiki/Adaro_Aluminum_Smelter_power_station" TargetMode="External"/><Relationship Id="rId71" Type="http://schemas.openxmlformats.org/officeDocument/2006/relationships/hyperlink" Target="https://www.gem.wiki/PT_Halmahera_Persada_Lygend_Nickel_Smelter_power_station" TargetMode="External"/><Relationship Id="rId70" Type="http://schemas.openxmlformats.org/officeDocument/2006/relationships/hyperlink" Target="https://www.gem.wiki/PT_Halmahera_Persada_Lygend_Nickel_Smelter_power_station" TargetMode="External"/><Relationship Id="rId62" Type="http://schemas.openxmlformats.org/officeDocument/2006/relationships/hyperlink" Target="https://www.gem.wiki/Xinxing_Ductile_Iron_Pipes_power_station" TargetMode="External"/><Relationship Id="rId61" Type="http://schemas.openxmlformats.org/officeDocument/2006/relationships/hyperlink" Target="https://www.gem.wiki/Xinxing_Ductile_Iron_Pipes_power_station" TargetMode="External"/><Relationship Id="rId64" Type="http://schemas.openxmlformats.org/officeDocument/2006/relationships/hyperlink" Target="https://www.gem.wiki/PT_Halmahera_Persada_Lygend_Nickel_Smelter_power_station" TargetMode="External"/><Relationship Id="rId63" Type="http://schemas.openxmlformats.org/officeDocument/2006/relationships/hyperlink" Target="https://www.gem.wiki/PT_Halmahera_Persada_Lygend_Nickel_Smelter_power_station" TargetMode="External"/><Relationship Id="rId66" Type="http://schemas.openxmlformats.org/officeDocument/2006/relationships/hyperlink" Target="https://www.gem.wiki/PT_Halmahera_Persada_Lygend_Nickel_Smelter_power_station" TargetMode="External"/><Relationship Id="rId65" Type="http://schemas.openxmlformats.org/officeDocument/2006/relationships/hyperlink" Target="https://www.gem.wiki/PT_Halmahera_Persada_Lygend_Nickel_Smelter_power_station" TargetMode="External"/><Relationship Id="rId68" Type="http://schemas.openxmlformats.org/officeDocument/2006/relationships/hyperlink" Target="https://www.gem.wiki/PT_Halmahera_Persada_Lygend_Nickel_Smelter_power_station" TargetMode="External"/><Relationship Id="rId67" Type="http://schemas.openxmlformats.org/officeDocument/2006/relationships/hyperlink" Target="https://www.gem.wiki/PT_Halmahera_Persada_Lygend_Nickel_Smelter_power_station" TargetMode="External"/><Relationship Id="rId60" Type="http://schemas.openxmlformats.org/officeDocument/2006/relationships/hyperlink" Target="https://www.gem.wiki/Xinxing_Ductile_Iron_Pipes_power_station" TargetMode="External"/><Relationship Id="rId69" Type="http://schemas.openxmlformats.org/officeDocument/2006/relationships/hyperlink" Target="https://www.gem.wiki/PT_Halmahera_Persada_Lygend_Nickel_Smelter_power_station" TargetMode="External"/><Relationship Id="rId51" Type="http://schemas.openxmlformats.org/officeDocument/2006/relationships/hyperlink" Target="https://www.gem.wiki/Tjimi_Kimia_Paper_Mill_power_station" TargetMode="External"/><Relationship Id="rId50" Type="http://schemas.openxmlformats.org/officeDocument/2006/relationships/hyperlink" Target="https://www.gem.wiki/Tjimi_Kimia_Paper_Mill_power_station" TargetMode="External"/><Relationship Id="rId53" Type="http://schemas.openxmlformats.org/officeDocument/2006/relationships/hyperlink" Target="https://www.gem.wiki/Tjimi_Kimia_Paper_Mill_power_station" TargetMode="External"/><Relationship Id="rId52" Type="http://schemas.openxmlformats.org/officeDocument/2006/relationships/hyperlink" Target="https://www.gem.wiki/Tjimi_Kimia_Paper_Mill_power_station" TargetMode="External"/><Relationship Id="rId55" Type="http://schemas.openxmlformats.org/officeDocument/2006/relationships/hyperlink" Target="https://www.gem.wiki/Sinar_Mas_Jambi_Lontar_power_station" TargetMode="External"/><Relationship Id="rId54" Type="http://schemas.openxmlformats.org/officeDocument/2006/relationships/hyperlink" Target="https://www.gem.wiki/Sinar_Mas_Jambi_Lontar_power_station" TargetMode="External"/><Relationship Id="rId57" Type="http://schemas.openxmlformats.org/officeDocument/2006/relationships/hyperlink" Target="https://www.gem.wiki/Sinar_Mas_Jambi_Lontar_power_station" TargetMode="External"/><Relationship Id="rId56" Type="http://schemas.openxmlformats.org/officeDocument/2006/relationships/hyperlink" Target="https://www.gem.wiki/Sinar_Mas_Jambi_Lontar_power_station" TargetMode="External"/><Relationship Id="rId59" Type="http://schemas.openxmlformats.org/officeDocument/2006/relationships/hyperlink" Target="https://www.gem.wiki/Xinxing_Ductile_Iron_Pipes_power_station" TargetMode="External"/><Relationship Id="rId58" Type="http://schemas.openxmlformats.org/officeDocument/2006/relationships/hyperlink" Target="https://www.gem.wiki/Xinxing_Ductile_Iron_Pipes_power_station" TargetMode="External"/><Relationship Id="rId107" Type="http://schemas.openxmlformats.org/officeDocument/2006/relationships/hyperlink" Target="https://www.gem.wiki/Nanshan_Industrial_Park_power_station" TargetMode="External"/><Relationship Id="rId106" Type="http://schemas.openxmlformats.org/officeDocument/2006/relationships/hyperlink" Target="https://www.gem.wiki/Nanshan_Industrial_Park_power_station" TargetMode="External"/><Relationship Id="rId105" Type="http://schemas.openxmlformats.org/officeDocument/2006/relationships/hyperlink" Target="https://www.gem.wiki/Amamapare_Port_power_station" TargetMode="External"/><Relationship Id="rId104" Type="http://schemas.openxmlformats.org/officeDocument/2006/relationships/hyperlink" Target="https://www.gem.wiki/Amamapare_Port_power_station" TargetMode="External"/><Relationship Id="rId109" Type="http://schemas.openxmlformats.org/officeDocument/2006/relationships/hyperlink" Target="https://www.gem.wiki/Nanshan_Industrial_Park_power_station" TargetMode="External"/><Relationship Id="rId108" Type="http://schemas.openxmlformats.org/officeDocument/2006/relationships/hyperlink" Target="https://www.gem.wiki/Nanshan_Industrial_Park_power_station" TargetMode="External"/><Relationship Id="rId103" Type="http://schemas.openxmlformats.org/officeDocument/2006/relationships/hyperlink" Target="https://www.gem.wiki/Amamapare_Port_power_station" TargetMode="External"/><Relationship Id="rId102" Type="http://schemas.openxmlformats.org/officeDocument/2006/relationships/hyperlink" Target="https://www.gem.wiki/Medan_Steel_Mill_Power_Station" TargetMode="External"/><Relationship Id="rId101" Type="http://schemas.openxmlformats.org/officeDocument/2006/relationships/hyperlink" Target="https://www.gem.wiki/Medan_Steel_Mill_Power_Station" TargetMode="External"/><Relationship Id="rId100" Type="http://schemas.openxmlformats.org/officeDocument/2006/relationships/hyperlink" Target="https://www.gem.wiki/Kuala_Tanjung_Inalum_captive_power_station" TargetMode="External"/><Relationship Id="rId129" Type="http://schemas.openxmlformats.org/officeDocument/2006/relationships/hyperlink" Target="https://www.gem.wiki/Nanshan_Industrial_Park_power_station" TargetMode="External"/><Relationship Id="rId128" Type="http://schemas.openxmlformats.org/officeDocument/2006/relationships/hyperlink" Target="https://www.gem.wiki/Nanshan_Industrial_Park_power_station" TargetMode="External"/><Relationship Id="rId127" Type="http://schemas.openxmlformats.org/officeDocument/2006/relationships/hyperlink" Target="https://www.gem.wiki/Nanshan_Industrial_Park_power_station" TargetMode="External"/><Relationship Id="rId126" Type="http://schemas.openxmlformats.org/officeDocument/2006/relationships/hyperlink" Target="https://www.gem.wiki/Nanshan_Industrial_Park_power_station" TargetMode="External"/><Relationship Id="rId121" Type="http://schemas.openxmlformats.org/officeDocument/2006/relationships/hyperlink" Target="https://www.gem.wiki/Nanshan_Industrial_Park_power_station" TargetMode="External"/><Relationship Id="rId120" Type="http://schemas.openxmlformats.org/officeDocument/2006/relationships/hyperlink" Target="https://www.gem.wiki/Nanshan_Industrial_Park_power_station" TargetMode="External"/><Relationship Id="rId125" Type="http://schemas.openxmlformats.org/officeDocument/2006/relationships/hyperlink" Target="https://www.gem.wiki/Nanshan_Industrial_Park_power_station" TargetMode="External"/><Relationship Id="rId124" Type="http://schemas.openxmlformats.org/officeDocument/2006/relationships/hyperlink" Target="https://www.gem.wiki/Nanshan_Industrial_Park_power_station" TargetMode="External"/><Relationship Id="rId123" Type="http://schemas.openxmlformats.org/officeDocument/2006/relationships/hyperlink" Target="https://www.gem.wiki/Nanshan_Industrial_Park_power_station" TargetMode="External"/><Relationship Id="rId122" Type="http://schemas.openxmlformats.org/officeDocument/2006/relationships/hyperlink" Target="https://www.gem.wiki/Nanshan_Industrial_Park_power_station" TargetMode="External"/><Relationship Id="rId95" Type="http://schemas.openxmlformats.org/officeDocument/2006/relationships/hyperlink" Target="https://www.gem.wiki/MSP_Pulau_Obi_power_station" TargetMode="External"/><Relationship Id="rId94" Type="http://schemas.openxmlformats.org/officeDocument/2006/relationships/hyperlink" Target="https://www.gem.wiki/MSP_Pulau_Obi_power_station" TargetMode="External"/><Relationship Id="rId97" Type="http://schemas.openxmlformats.org/officeDocument/2006/relationships/hyperlink" Target="https://www.gem.wiki/East_Halmahera_power_station" TargetMode="External"/><Relationship Id="rId96" Type="http://schemas.openxmlformats.org/officeDocument/2006/relationships/hyperlink" Target="https://www.gem.wiki/East_Halmahera_power_station" TargetMode="External"/><Relationship Id="rId99" Type="http://schemas.openxmlformats.org/officeDocument/2006/relationships/hyperlink" Target="https://www.gem.wiki/Kuala_Tanjung_Inalum_captive_power_station" TargetMode="External"/><Relationship Id="rId98" Type="http://schemas.openxmlformats.org/officeDocument/2006/relationships/hyperlink" Target="https://www.gem.wiki/Kuala_Tanjung_Inalum_captive_power_station" TargetMode="External"/><Relationship Id="rId91" Type="http://schemas.openxmlformats.org/officeDocument/2006/relationships/hyperlink" Target="https://www.gem.wiki/Weda_Bay_power_station" TargetMode="External"/><Relationship Id="rId90" Type="http://schemas.openxmlformats.org/officeDocument/2006/relationships/hyperlink" Target="https://www.gem.wiki/Weda_Bay_power_station" TargetMode="External"/><Relationship Id="rId93" Type="http://schemas.openxmlformats.org/officeDocument/2006/relationships/hyperlink" Target="https://www.gem.wiki/MSP_Pulau_Obi_power_station" TargetMode="External"/><Relationship Id="rId92" Type="http://schemas.openxmlformats.org/officeDocument/2006/relationships/hyperlink" Target="https://www.gem.wiki/Weda_Bay_power_station" TargetMode="External"/><Relationship Id="rId118" Type="http://schemas.openxmlformats.org/officeDocument/2006/relationships/hyperlink" Target="https://www.gem.wiki/Nanshan_Industrial_Park_power_station" TargetMode="External"/><Relationship Id="rId117" Type="http://schemas.openxmlformats.org/officeDocument/2006/relationships/hyperlink" Target="https://www.gem.wiki/Nanshan_Industrial_Park_power_station" TargetMode="External"/><Relationship Id="rId116" Type="http://schemas.openxmlformats.org/officeDocument/2006/relationships/hyperlink" Target="https://www.gem.wiki/Nanshan_Industrial_Park_power_station" TargetMode="External"/><Relationship Id="rId115" Type="http://schemas.openxmlformats.org/officeDocument/2006/relationships/hyperlink" Target="https://www.gem.wiki/Nanshan_Industrial_Park_power_station" TargetMode="External"/><Relationship Id="rId119" Type="http://schemas.openxmlformats.org/officeDocument/2006/relationships/hyperlink" Target="https://www.gem.wiki/Nanshan_Industrial_Park_power_station" TargetMode="External"/><Relationship Id="rId110" Type="http://schemas.openxmlformats.org/officeDocument/2006/relationships/hyperlink" Target="https://www.gem.wiki/Nanshan_Industrial_Park_power_station" TargetMode="External"/><Relationship Id="rId114" Type="http://schemas.openxmlformats.org/officeDocument/2006/relationships/hyperlink" Target="https://www.gem.wiki/Nanshan_Industrial_Park_power_station" TargetMode="External"/><Relationship Id="rId113" Type="http://schemas.openxmlformats.org/officeDocument/2006/relationships/hyperlink" Target="https://www.gem.wiki/Nanshan_Industrial_Park_power_station" TargetMode="External"/><Relationship Id="rId112" Type="http://schemas.openxmlformats.org/officeDocument/2006/relationships/hyperlink" Target="https://www.gem.wiki/Nanshan_Industrial_Park_power_station" TargetMode="External"/><Relationship Id="rId111" Type="http://schemas.openxmlformats.org/officeDocument/2006/relationships/hyperlink" Target="https://www.gem.wiki/Nanshan_Industrial_Park_power_station"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investor.id/business/323298/pltu-paiton-akan-gunakan-biomassa-100" TargetMode="External"/><Relationship Id="rId3" Type="http://schemas.openxmlformats.org/officeDocument/2006/relationships/hyperlink" Target="https://web.pln.co.id/media/siaran-pers/2023/02/co-firing-pltu-jeranjang-gerakkan-ekonomi-rakyat-di-lombok-ntb-serbuk-kayu-hingga-sekam-padi-jadi-sumber-energi" TargetMode="External"/><Relationship Id="rId4" Type="http://schemas.openxmlformats.org/officeDocument/2006/relationships/hyperlink" Target="https://jogja.antaranews.com/berita/677898/pasokan-biomassa-ke-pltu-paiton-memperkuat-kelistrikan-jawa" TargetMode="External"/><Relationship Id="rId9" Type="http://schemas.openxmlformats.org/officeDocument/2006/relationships/hyperlink" Target="https://www.youtube.com/watch?v=zjozpV6aFcg" TargetMode="External"/><Relationship Id="rId5" Type="http://schemas.openxmlformats.org/officeDocument/2006/relationships/hyperlink" Target="https://parepos.fajar.co.id/2024/02/pltu-barru-sukses-melakukan-uji-coba-cofiring-biomass-woodpellet-%F0%9D%9F%8F%F0%9D%9F%8E%F0%9D%9F%8E/" TargetMode="External"/><Relationship Id="rId6" Type="http://schemas.openxmlformats.org/officeDocument/2006/relationships/hyperlink" Target="https://investor.id/business/323298/pltu-paiton-akan-gunakan-biomassa-100" TargetMode="External"/><Relationship Id="rId7" Type="http://schemas.openxmlformats.org/officeDocument/2006/relationships/hyperlink" Target="https://www.rri.co.id/pontianak/bisnis/484597/pltu-sintang-jalankan-100-persen-firing-biomassa" TargetMode="External"/><Relationship Id="rId8" Type="http://schemas.openxmlformats.org/officeDocument/2006/relationships/hyperlink" Target="https://maharaksabiru.com/pltu-nagan-raya-lakukan-co-firing-biomassa-pengganti-batu-bara/" TargetMode="External"/><Relationship Id="rId11" Type="http://schemas.openxmlformats.org/officeDocument/2006/relationships/hyperlink" Target="https://www.rri.co.id/daerah/648861/suksesnya-pemanfaatan-biomassa-dalam-cofiring-pltu-sumbawa" TargetMode="External"/><Relationship Id="rId10" Type="http://schemas.openxmlformats.org/officeDocument/2006/relationships/hyperlink" Target="https://sindomakassar.com/read/ekbis/66/cofiring-bonggol-jagung-di-pltu-punagaya-dukung-asa-nol-emisi-karbon-2060-1673755285" TargetMode="External"/><Relationship Id="rId13" Type="http://schemas.openxmlformats.org/officeDocument/2006/relationships/hyperlink" Target="https://investor.id/business/323298/pltu-paiton-akan-gunakan-biomassa-100" TargetMode="External"/><Relationship Id="rId12" Type="http://schemas.openxmlformats.org/officeDocument/2006/relationships/hyperlink" Target="https://investor.id/business/323298/pltu-paiton-akan-gunakan-biomassa-100" TargetMode="External"/><Relationship Id="rId15" Type="http://schemas.openxmlformats.org/officeDocument/2006/relationships/hyperlink" Target="https://kepri.batampos.co.id/pltu-karimun-sukses-uji-coba-biomassa-dengan-woodchip-menuju-green-energy/" TargetMode="External"/><Relationship Id="rId14" Type="http://schemas.openxmlformats.org/officeDocument/2006/relationships/hyperlink" Target="https://aksesnews.com/2023/10/09/pltu-tidore-resmi-gunakan-biomassa-woodchip-untuk-go-live-komersial-co-firing/" TargetMode="External"/><Relationship Id="rId17" Type="http://schemas.openxmlformats.org/officeDocument/2006/relationships/drawing" Target="../drawings/drawing11.xml"/><Relationship Id="rId16" Type="http://schemas.openxmlformats.org/officeDocument/2006/relationships/hyperlink" Target="https://www.google.com/url?q=https://www.dunia-energi.com/cofiring-biomassa-tingkatkan-kesejahteraan-masyarakat-sekitar-pltu-bengkayang/&amp;sa=D&amp;source=editors&amp;ust=1723430384243042&amp;usg=AOvVaw1iRLwfPY8bE_X61wYFVRXC" TargetMode="External"/><Relationship Id="rId18"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ember-climate.org/insights/commentary/jetp-indonesia/" TargetMode="External"/><Relationship Id="rId2" Type="http://schemas.openxmlformats.org/officeDocument/2006/relationships/hyperlink" Target="https://greennetwork.asia/news/indonesias-energy-transition-mechanism-aims-to-accelerate-the-retirement-of-coal/" TargetMode="External"/><Relationship Id="rId3" Type="http://schemas.openxmlformats.org/officeDocument/2006/relationships/hyperlink" Target="https://energytracker.asia/indonesias-coal-dependence-and-the-new-jetp/" TargetMode="External"/><Relationship Id="rId4" Type="http://schemas.openxmlformats.org/officeDocument/2006/relationships/hyperlink" Target="https://www.esdm.go.id/en/media-center/news-archives/sekretariat-jetp-terbentuk-siap-realisasikan-kerja-sama-pendanaan-transisi-energi" TargetMode="External"/><Relationship Id="rId5" Type="http://schemas.openxmlformats.org/officeDocument/2006/relationships/hyperlink" Target="https://databoks.katadata.co.id/datapublish/2022/10/21/ini-daftar-pltu-yang-layak-pensiun-dini-pada-2023-menurut-iesr" TargetMode="External"/><Relationship Id="rId6" Type="http://schemas.openxmlformats.org/officeDocument/2006/relationships/hyperlink" Target="https://www.cif.org/sites/cif_enc/files/meeting-documents/CTF_TFC_IS_3_04_Indonesia_ACT_IP.pdf" TargetMode="External"/><Relationship Id="rId7" Type="http://schemas.openxmlformats.org/officeDocument/2006/relationships/hyperlink" Target="https://www.cif.org/event/intersessional-meeting-ctf-trust-fund-committee-tuesday-october-25-wednesday-26-2022"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4.xml"/><Relationship Id="rId5"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82" Type="http://schemas.openxmlformats.org/officeDocument/2006/relationships/drawing" Target="../drawings/drawing15.xml"/><Relationship Id="rId181" Type="http://schemas.openxmlformats.org/officeDocument/2006/relationships/hyperlink" Target="https://www.gem.wiki/KIPI_power_station" TargetMode="External"/><Relationship Id="rId180" Type="http://schemas.openxmlformats.org/officeDocument/2006/relationships/hyperlink" Target="https://www.gem.wiki/KIPI_power_station" TargetMode="External"/><Relationship Id="rId176" Type="http://schemas.openxmlformats.org/officeDocument/2006/relationships/hyperlink" Target="https://www.gem.wiki/Tanjung_Jati_B_power_station" TargetMode="External"/><Relationship Id="rId175" Type="http://schemas.openxmlformats.org/officeDocument/2006/relationships/hyperlink" Target="https://www.gem.wiki/Tanjung_Jati_B_power_station" TargetMode="External"/><Relationship Id="rId174" Type="http://schemas.openxmlformats.org/officeDocument/2006/relationships/hyperlink" Target="https://www.gem.wiki/Sumut-1_power_station" TargetMode="External"/><Relationship Id="rId173" Type="http://schemas.openxmlformats.org/officeDocument/2006/relationships/hyperlink" Target="https://www.gem.wiki/Sumut-1_power_station" TargetMode="External"/><Relationship Id="rId179" Type="http://schemas.openxmlformats.org/officeDocument/2006/relationships/hyperlink" Target="https://www.gem.wiki/KIPI_Bika_Global_power_station" TargetMode="External"/><Relationship Id="rId178" Type="http://schemas.openxmlformats.org/officeDocument/2006/relationships/hyperlink" Target="https://www.gem.wiki/Timor-1_power_station" TargetMode="External"/><Relationship Id="rId177" Type="http://schemas.openxmlformats.org/officeDocument/2006/relationships/hyperlink" Target="https://www.gem.wiki/Timor-1_power_station" TargetMode="External"/><Relationship Id="rId150" Type="http://schemas.openxmlformats.org/officeDocument/2006/relationships/hyperlink" Target="https://www.gem.wiki/Teluk_Sirih_power_station" TargetMode="External"/><Relationship Id="rId1" Type="http://schemas.openxmlformats.org/officeDocument/2006/relationships/hyperlink" Target="https://www.gem.wiki/Jayapura-3_power_station" TargetMode="External"/><Relationship Id="rId2" Type="http://schemas.openxmlformats.org/officeDocument/2006/relationships/hyperlink" Target="https://www.gem.wiki/Lampung_Sebalang_power_station" TargetMode="External"/><Relationship Id="rId3" Type="http://schemas.openxmlformats.org/officeDocument/2006/relationships/hyperlink" Target="https://www.gem.wiki/Riau-1_power_station" TargetMode="External"/><Relationship Id="rId149" Type="http://schemas.openxmlformats.org/officeDocument/2006/relationships/hyperlink" Target="https://www.gem.wiki/Tarahan_power_station" TargetMode="External"/><Relationship Id="rId4" Type="http://schemas.openxmlformats.org/officeDocument/2006/relationships/hyperlink" Target="https://www.gem.wiki/Riau-1_power_station" TargetMode="External"/><Relationship Id="rId148" Type="http://schemas.openxmlformats.org/officeDocument/2006/relationships/hyperlink" Target="https://www.gem.wiki/Tarahan_power_station" TargetMode="External"/><Relationship Id="rId9" Type="http://schemas.openxmlformats.org/officeDocument/2006/relationships/hyperlink" Target="https://www.gem.wiki/Sumsel-5_power_station" TargetMode="External"/><Relationship Id="rId143" Type="http://schemas.openxmlformats.org/officeDocument/2006/relationships/hyperlink" Target="https://www.gem.wiki/Tanjung_Jati_B_power_station" TargetMode="External"/><Relationship Id="rId142" Type="http://schemas.openxmlformats.org/officeDocument/2006/relationships/hyperlink" Target="https://www.gem.wiki/Tanjung_Jati_B_power_station" TargetMode="External"/><Relationship Id="rId141" Type="http://schemas.openxmlformats.org/officeDocument/2006/relationships/hyperlink" Target="https://www.gem.wiki/Tanjung_Awar-Awar_power_station" TargetMode="External"/><Relationship Id="rId140" Type="http://schemas.openxmlformats.org/officeDocument/2006/relationships/hyperlink" Target="https://www.gem.wiki/Tanjung_Awar-Awar_power_station" TargetMode="External"/><Relationship Id="rId5" Type="http://schemas.openxmlformats.org/officeDocument/2006/relationships/hyperlink" Target="https://www.gem.wiki/Sulbagsel-2_power_station" TargetMode="External"/><Relationship Id="rId147" Type="http://schemas.openxmlformats.org/officeDocument/2006/relationships/hyperlink" Target="https://www.gem.wiki/Tanjung_Kasam_power_station" TargetMode="External"/><Relationship Id="rId6" Type="http://schemas.openxmlformats.org/officeDocument/2006/relationships/hyperlink" Target="https://www.gem.wiki/Sulbagsel-2_power_station" TargetMode="External"/><Relationship Id="rId146" Type="http://schemas.openxmlformats.org/officeDocument/2006/relationships/hyperlink" Target="https://www.gem.wiki/Tanjung_Kasam_power_station" TargetMode="External"/><Relationship Id="rId7" Type="http://schemas.openxmlformats.org/officeDocument/2006/relationships/hyperlink" Target="https://www.gem.wiki/Sulbagut-2_power_station" TargetMode="External"/><Relationship Id="rId145" Type="http://schemas.openxmlformats.org/officeDocument/2006/relationships/hyperlink" Target="https://www.gem.wiki/Tanjung_Jati_B_power_station" TargetMode="External"/><Relationship Id="rId8" Type="http://schemas.openxmlformats.org/officeDocument/2006/relationships/hyperlink" Target="https://www.gem.wiki/Sulbagut-2_power_station" TargetMode="External"/><Relationship Id="rId144" Type="http://schemas.openxmlformats.org/officeDocument/2006/relationships/hyperlink" Target="https://www.gem.wiki/Tanjung_Jati_B_power_station" TargetMode="External"/><Relationship Id="rId139" Type="http://schemas.openxmlformats.org/officeDocument/2006/relationships/hyperlink" Target="https://www.gem.wiki/Takalar_power_station" TargetMode="External"/><Relationship Id="rId138" Type="http://schemas.openxmlformats.org/officeDocument/2006/relationships/hyperlink" Target="https://www.gem.wiki/Takalar_power_station" TargetMode="External"/><Relationship Id="rId137" Type="http://schemas.openxmlformats.org/officeDocument/2006/relationships/hyperlink" Target="https://www.gem.wiki/Tabalong_power_station" TargetMode="External"/><Relationship Id="rId132" Type="http://schemas.openxmlformats.org/officeDocument/2006/relationships/hyperlink" Target="https://www.gem.wiki/Sulut-3_power_station" TargetMode="External"/><Relationship Id="rId131" Type="http://schemas.openxmlformats.org/officeDocument/2006/relationships/hyperlink" Target="https://www.gem.wiki/Sulbagut-1_power_station" TargetMode="External"/><Relationship Id="rId130" Type="http://schemas.openxmlformats.org/officeDocument/2006/relationships/hyperlink" Target="https://www.gem.wiki/Sulbagut-1_power_station" TargetMode="External"/><Relationship Id="rId136" Type="http://schemas.openxmlformats.org/officeDocument/2006/relationships/hyperlink" Target="https://www.gem.wiki/Tabalong_power_station" TargetMode="External"/><Relationship Id="rId135" Type="http://schemas.openxmlformats.org/officeDocument/2006/relationships/hyperlink" Target="https://www.gem.wiki/Sumsel-5_power_station" TargetMode="External"/><Relationship Id="rId134" Type="http://schemas.openxmlformats.org/officeDocument/2006/relationships/hyperlink" Target="https://www.gem.wiki/Sumsel-5_power_station" TargetMode="External"/><Relationship Id="rId133" Type="http://schemas.openxmlformats.org/officeDocument/2006/relationships/hyperlink" Target="https://www.gem.wiki/Sulut-3_power_station" TargetMode="External"/><Relationship Id="rId172" Type="http://schemas.openxmlformats.org/officeDocument/2006/relationships/hyperlink" Target="https://www.gem.wiki/Sumsel-1_power_station" TargetMode="External"/><Relationship Id="rId171" Type="http://schemas.openxmlformats.org/officeDocument/2006/relationships/hyperlink" Target="https://www.gem.wiki/Sumsel-1_power_station" TargetMode="External"/><Relationship Id="rId170" Type="http://schemas.openxmlformats.org/officeDocument/2006/relationships/hyperlink" Target="https://www.gem.wiki/Sulut-1_power_station" TargetMode="External"/><Relationship Id="rId165" Type="http://schemas.openxmlformats.org/officeDocument/2006/relationships/hyperlink" Target="https://www.gem.wiki/Nagan_Raya_power_station" TargetMode="External"/><Relationship Id="rId164" Type="http://schemas.openxmlformats.org/officeDocument/2006/relationships/hyperlink" Target="https://www.gem.wiki/Lombok_FTP2_power_station" TargetMode="External"/><Relationship Id="rId163" Type="http://schemas.openxmlformats.org/officeDocument/2006/relationships/hyperlink" Target="https://www.gem.wiki/Lombok_FTP2_power_station" TargetMode="External"/><Relationship Id="rId162" Type="http://schemas.openxmlformats.org/officeDocument/2006/relationships/hyperlink" Target="https://www.gem.wiki/Cirebon_power_station" TargetMode="External"/><Relationship Id="rId169" Type="http://schemas.openxmlformats.org/officeDocument/2006/relationships/hyperlink" Target="https://www.gem.wiki/Sulut-1_power_station" TargetMode="External"/><Relationship Id="rId168" Type="http://schemas.openxmlformats.org/officeDocument/2006/relationships/hyperlink" Target="https://www.gem.wiki/Palu_power_station" TargetMode="External"/><Relationship Id="rId167" Type="http://schemas.openxmlformats.org/officeDocument/2006/relationships/hyperlink" Target="https://www.gem.wiki/Palu_power_station" TargetMode="External"/><Relationship Id="rId166" Type="http://schemas.openxmlformats.org/officeDocument/2006/relationships/hyperlink" Target="https://www.gem.wiki/Nagan_Raya_power_station" TargetMode="External"/><Relationship Id="rId161" Type="http://schemas.openxmlformats.org/officeDocument/2006/relationships/hyperlink" Target="https://www.gem.wiki/Central_Java_Power_Project" TargetMode="External"/><Relationship Id="rId160" Type="http://schemas.openxmlformats.org/officeDocument/2006/relationships/hyperlink" Target="https://www.gem.wiki/Central_Java_Power_Project" TargetMode="External"/><Relationship Id="rId159" Type="http://schemas.openxmlformats.org/officeDocument/2006/relationships/hyperlink" Target="https://www.gem.wiki/Barru_power_station" TargetMode="External"/><Relationship Id="rId154" Type="http://schemas.openxmlformats.org/officeDocument/2006/relationships/hyperlink" Target="https://www.gem.wiki/Bangko_Tengah_(SS-8)_power_station" TargetMode="External"/><Relationship Id="rId153" Type="http://schemas.openxmlformats.org/officeDocument/2006/relationships/hyperlink" Target="https://www.gem.wiki/Asam-Asam_power_station" TargetMode="External"/><Relationship Id="rId152" Type="http://schemas.openxmlformats.org/officeDocument/2006/relationships/hyperlink" Target="https://www.gem.wiki/Asam-Asam_power_station" TargetMode="External"/><Relationship Id="rId151" Type="http://schemas.openxmlformats.org/officeDocument/2006/relationships/hyperlink" Target="https://www.gem.wiki/Teluk_Sirih_power_station" TargetMode="External"/><Relationship Id="rId158" Type="http://schemas.openxmlformats.org/officeDocument/2006/relationships/hyperlink" Target="https://www.gem.wiki/Banten_Suralaya_power_station" TargetMode="External"/><Relationship Id="rId157" Type="http://schemas.openxmlformats.org/officeDocument/2006/relationships/hyperlink" Target="https://www.gem.wiki/Banten_Suralaya_power_station" TargetMode="External"/><Relationship Id="rId156" Type="http://schemas.openxmlformats.org/officeDocument/2006/relationships/hyperlink" Target="https://www.gem.wiki/Banten_Lontar_power_station" TargetMode="External"/><Relationship Id="rId155" Type="http://schemas.openxmlformats.org/officeDocument/2006/relationships/hyperlink" Target="https://www.gem.wiki/Bangko_Tengah_(SS-8)_power_station" TargetMode="External"/><Relationship Id="rId40" Type="http://schemas.openxmlformats.org/officeDocument/2006/relationships/hyperlink" Target="https://www.gem.wiki/Banjarsari_power_station" TargetMode="External"/><Relationship Id="rId42" Type="http://schemas.openxmlformats.org/officeDocument/2006/relationships/hyperlink" Target="https://www.gem.wiki/Banten_Labuan_power_station" TargetMode="External"/><Relationship Id="rId41" Type="http://schemas.openxmlformats.org/officeDocument/2006/relationships/hyperlink" Target="https://www.gem.wiki/Banten_Labuan_power_station" TargetMode="External"/><Relationship Id="rId44" Type="http://schemas.openxmlformats.org/officeDocument/2006/relationships/hyperlink" Target="https://www.gem.wiki/Banten_Lontar_power_station" TargetMode="External"/><Relationship Id="rId43" Type="http://schemas.openxmlformats.org/officeDocument/2006/relationships/hyperlink" Target="https://www.gem.wiki/Banten_Lontar_power_station" TargetMode="External"/><Relationship Id="rId46" Type="http://schemas.openxmlformats.org/officeDocument/2006/relationships/hyperlink" Target="https://www.gem.wiki/Banten_Serang_power_station" TargetMode="External"/><Relationship Id="rId45" Type="http://schemas.openxmlformats.org/officeDocument/2006/relationships/hyperlink" Target="https://www.gem.wiki/Banten_Lontar_power_station" TargetMode="External"/><Relationship Id="rId48" Type="http://schemas.openxmlformats.org/officeDocument/2006/relationships/hyperlink" Target="https://www.gem.wiki/Banten_Suralaya_power_station" TargetMode="External"/><Relationship Id="rId47" Type="http://schemas.openxmlformats.org/officeDocument/2006/relationships/hyperlink" Target="https://www.gem.wiki/Banten_Suralaya_power_station" TargetMode="External"/><Relationship Id="rId49" Type="http://schemas.openxmlformats.org/officeDocument/2006/relationships/hyperlink" Target="https://www.gem.wiki/Banten_Suralaya_power_station" TargetMode="External"/><Relationship Id="rId31" Type="http://schemas.openxmlformats.org/officeDocument/2006/relationships/hyperlink" Target="https://www.gem.wiki/Amurang-2_power_station" TargetMode="External"/><Relationship Id="rId30" Type="http://schemas.openxmlformats.org/officeDocument/2006/relationships/hyperlink" Target="https://www.gem.wiki/Amurang_power_station" TargetMode="External"/><Relationship Id="rId33" Type="http://schemas.openxmlformats.org/officeDocument/2006/relationships/hyperlink" Target="https://www.gem.wiki/Asam-Asam_power_station" TargetMode="External"/><Relationship Id="rId32" Type="http://schemas.openxmlformats.org/officeDocument/2006/relationships/hyperlink" Target="https://www.gem.wiki/Amurang-2_power_station" TargetMode="External"/><Relationship Id="rId35" Type="http://schemas.openxmlformats.org/officeDocument/2006/relationships/hyperlink" Target="https://www.gem.wiki/Asam-Asam_power_station" TargetMode="External"/><Relationship Id="rId34" Type="http://schemas.openxmlformats.org/officeDocument/2006/relationships/hyperlink" Target="https://www.gem.wiki/Asam-Asam_power_station" TargetMode="External"/><Relationship Id="rId37" Type="http://schemas.openxmlformats.org/officeDocument/2006/relationships/hyperlink" Target="https://www.gem.wiki/Bangka_Baru_power_station" TargetMode="External"/><Relationship Id="rId36" Type="http://schemas.openxmlformats.org/officeDocument/2006/relationships/hyperlink" Target="https://www.gem.wiki/Asam-Asam_power_station" TargetMode="External"/><Relationship Id="rId39" Type="http://schemas.openxmlformats.org/officeDocument/2006/relationships/hyperlink" Target="https://www.gem.wiki/Banjarsari_power_station" TargetMode="External"/><Relationship Id="rId38" Type="http://schemas.openxmlformats.org/officeDocument/2006/relationships/hyperlink" Target="https://www.gem.wiki/Bangka_Baru_power_station" TargetMode="External"/><Relationship Id="rId20" Type="http://schemas.openxmlformats.org/officeDocument/2006/relationships/hyperlink" Target="https://www.gem.wiki/Sulbagsel-1_power_station" TargetMode="External"/><Relationship Id="rId22" Type="http://schemas.openxmlformats.org/officeDocument/2006/relationships/hyperlink" Target="https://www.gem.wiki/Sumbagsel-1_Power_Station" TargetMode="External"/><Relationship Id="rId21" Type="http://schemas.openxmlformats.org/officeDocument/2006/relationships/hyperlink" Target="https://www.gem.wiki/Sulbagsel-1_power_station" TargetMode="External"/><Relationship Id="rId24" Type="http://schemas.openxmlformats.org/officeDocument/2006/relationships/hyperlink" Target="https://www.gem.wiki/Jambi-1_power_station" TargetMode="External"/><Relationship Id="rId23" Type="http://schemas.openxmlformats.org/officeDocument/2006/relationships/hyperlink" Target="https://www.gem.wiki/Sumbagsel-1_Power_Station" TargetMode="External"/><Relationship Id="rId26" Type="http://schemas.openxmlformats.org/officeDocument/2006/relationships/hyperlink" Target="https://www.gem.wiki/Parit_Baru_power_station" TargetMode="External"/><Relationship Id="rId25" Type="http://schemas.openxmlformats.org/officeDocument/2006/relationships/hyperlink" Target="https://www.gem.wiki/Jambi-1_power_station" TargetMode="External"/><Relationship Id="rId28" Type="http://schemas.openxmlformats.org/officeDocument/2006/relationships/hyperlink" Target="https://www.gem.wiki/Adipala_power_station" TargetMode="External"/><Relationship Id="rId27" Type="http://schemas.openxmlformats.org/officeDocument/2006/relationships/hyperlink" Target="https://www.gem.wiki/Parit_Baru_power_station" TargetMode="External"/><Relationship Id="rId29" Type="http://schemas.openxmlformats.org/officeDocument/2006/relationships/hyperlink" Target="https://www.gem.wiki/Amurang_power_station" TargetMode="External"/><Relationship Id="rId11" Type="http://schemas.openxmlformats.org/officeDocument/2006/relationships/hyperlink" Target="https://www.gem.wiki/Tanjung_Jati_A_power_station" TargetMode="External"/><Relationship Id="rId10" Type="http://schemas.openxmlformats.org/officeDocument/2006/relationships/hyperlink" Target="https://www.gem.wiki/Sumsel-6_power_station" TargetMode="External"/><Relationship Id="rId13" Type="http://schemas.openxmlformats.org/officeDocument/2006/relationships/hyperlink" Target="https://www.gem.wiki/Tarahan_power_station" TargetMode="External"/><Relationship Id="rId12" Type="http://schemas.openxmlformats.org/officeDocument/2006/relationships/hyperlink" Target="https://www.gem.wiki/Tanjung_Jati_A_power_station" TargetMode="External"/><Relationship Id="rId15" Type="http://schemas.openxmlformats.org/officeDocument/2006/relationships/hyperlink" Target="https://www.gem.wiki/Bangka-1A_power_station" TargetMode="External"/><Relationship Id="rId14" Type="http://schemas.openxmlformats.org/officeDocument/2006/relationships/hyperlink" Target="https://www.gem.wiki/Bangka-1A_power_station" TargetMode="External"/><Relationship Id="rId17" Type="http://schemas.openxmlformats.org/officeDocument/2006/relationships/hyperlink" Target="https://www.gem.wiki/Bintan_power_station" TargetMode="External"/><Relationship Id="rId16" Type="http://schemas.openxmlformats.org/officeDocument/2006/relationships/hyperlink" Target="https://www.gem.wiki/Bintan_power_station" TargetMode="External"/><Relationship Id="rId19" Type="http://schemas.openxmlformats.org/officeDocument/2006/relationships/hyperlink" Target="https://www.gem.wiki/Jambi-2_power_station" TargetMode="External"/><Relationship Id="rId18" Type="http://schemas.openxmlformats.org/officeDocument/2006/relationships/hyperlink" Target="https://www.gem.wiki/Jambi-2_power_station" TargetMode="External"/><Relationship Id="rId84" Type="http://schemas.openxmlformats.org/officeDocument/2006/relationships/hyperlink" Target="https://www.gem.wiki/Kaltim_FTP2_power_station" TargetMode="External"/><Relationship Id="rId83" Type="http://schemas.openxmlformats.org/officeDocument/2006/relationships/hyperlink" Target="https://www.gem.wiki/Kaltim_FTP2_power_station" TargetMode="External"/><Relationship Id="rId86" Type="http://schemas.openxmlformats.org/officeDocument/2006/relationships/hyperlink" Target="https://www.gem.wiki/Kaltim_Teluk_Balikpapan_power_station" TargetMode="External"/><Relationship Id="rId85" Type="http://schemas.openxmlformats.org/officeDocument/2006/relationships/hyperlink" Target="https://www.gem.wiki/Kaltim_Teluk_Balikpapan_power_station" TargetMode="External"/><Relationship Id="rId88" Type="http://schemas.openxmlformats.org/officeDocument/2006/relationships/hyperlink" Target="https://www.gem.wiki/Kaltim-4_power_station" TargetMode="External"/><Relationship Id="rId87" Type="http://schemas.openxmlformats.org/officeDocument/2006/relationships/hyperlink" Target="https://www.gem.wiki/Kaltim-4_power_station" TargetMode="External"/><Relationship Id="rId89" Type="http://schemas.openxmlformats.org/officeDocument/2006/relationships/hyperlink" Target="https://www.gem.wiki/Keban_Agung_power_station" TargetMode="External"/><Relationship Id="rId80" Type="http://schemas.openxmlformats.org/officeDocument/2006/relationships/hyperlink" Target="https://www.gem.wiki/Kalselteng-1_power_station" TargetMode="External"/><Relationship Id="rId82" Type="http://schemas.openxmlformats.org/officeDocument/2006/relationships/hyperlink" Target="https://www.gem.wiki/Kalteng-1_Pulang_Pisau_power_station" TargetMode="External"/><Relationship Id="rId81" Type="http://schemas.openxmlformats.org/officeDocument/2006/relationships/hyperlink" Target="https://www.gem.wiki/Kalteng-1_Pulang_Pisau_power_station" TargetMode="External"/><Relationship Id="rId73" Type="http://schemas.openxmlformats.org/officeDocument/2006/relationships/hyperlink" Target="https://www.gem.wiki/Indramayu_power_station" TargetMode="External"/><Relationship Id="rId72" Type="http://schemas.openxmlformats.org/officeDocument/2006/relationships/hyperlink" Target="https://www.gem.wiki/Indramayu_power_station" TargetMode="External"/><Relationship Id="rId75" Type="http://schemas.openxmlformats.org/officeDocument/2006/relationships/hyperlink" Target="https://www.gem.wiki/Jawa-7_power_station" TargetMode="External"/><Relationship Id="rId74" Type="http://schemas.openxmlformats.org/officeDocument/2006/relationships/hyperlink" Target="https://www.gem.wiki/Indramayu_power_station" TargetMode="External"/><Relationship Id="rId77" Type="http://schemas.openxmlformats.org/officeDocument/2006/relationships/hyperlink" Target="https://www.gem.wiki/Kalbar-1_power_station" TargetMode="External"/><Relationship Id="rId76" Type="http://schemas.openxmlformats.org/officeDocument/2006/relationships/hyperlink" Target="https://www.gem.wiki/Jawa-7_power_station" TargetMode="External"/><Relationship Id="rId79" Type="http://schemas.openxmlformats.org/officeDocument/2006/relationships/hyperlink" Target="https://www.gem.wiki/Kalselteng-1_power_station" TargetMode="External"/><Relationship Id="rId78" Type="http://schemas.openxmlformats.org/officeDocument/2006/relationships/hyperlink" Target="https://www.gem.wiki/Kalbar-1_power_station" TargetMode="External"/><Relationship Id="rId71" Type="http://schemas.openxmlformats.org/officeDocument/2006/relationships/hyperlink" Target="https://www.gem.wiki/Embalut_power_station" TargetMode="External"/><Relationship Id="rId70" Type="http://schemas.openxmlformats.org/officeDocument/2006/relationships/hyperlink" Target="https://www.gem.wiki/Cirebon_power_station" TargetMode="External"/><Relationship Id="rId62" Type="http://schemas.openxmlformats.org/officeDocument/2006/relationships/hyperlink" Target="https://www.gem.wiki/Bukit_Asam_Muara_Enim_power_station" TargetMode="External"/><Relationship Id="rId61" Type="http://schemas.openxmlformats.org/officeDocument/2006/relationships/hyperlink" Target="https://www.gem.wiki/Bukit_Asam_Muara_Enim_power_station" TargetMode="External"/><Relationship Id="rId64" Type="http://schemas.openxmlformats.org/officeDocument/2006/relationships/hyperlink" Target="https://www.gem.wiki/Celukan_Bawang_power_station" TargetMode="External"/><Relationship Id="rId63" Type="http://schemas.openxmlformats.org/officeDocument/2006/relationships/hyperlink" Target="https://www.gem.wiki/Celukan_Bawang_power_station" TargetMode="External"/><Relationship Id="rId66" Type="http://schemas.openxmlformats.org/officeDocument/2006/relationships/hyperlink" Target="https://www.gem.wiki/Cilacap_Sumber_power_station" TargetMode="External"/><Relationship Id="rId65" Type="http://schemas.openxmlformats.org/officeDocument/2006/relationships/hyperlink" Target="https://www.gem.wiki/Celukan_Bawang_power_station" TargetMode="External"/><Relationship Id="rId68" Type="http://schemas.openxmlformats.org/officeDocument/2006/relationships/hyperlink" Target="https://www.gem.wiki/Cilacap_Sumber_power_station" TargetMode="External"/><Relationship Id="rId67" Type="http://schemas.openxmlformats.org/officeDocument/2006/relationships/hyperlink" Target="https://www.gem.wiki/Cilacap_Sumber_power_station" TargetMode="External"/><Relationship Id="rId60" Type="http://schemas.openxmlformats.org/officeDocument/2006/relationships/hyperlink" Target="https://www.gem.wiki/Bukit_Asam_Muara_Enim_power_station" TargetMode="External"/><Relationship Id="rId69" Type="http://schemas.openxmlformats.org/officeDocument/2006/relationships/hyperlink" Target="https://www.gem.wiki/Cilacap_Sumber_power_station" TargetMode="External"/><Relationship Id="rId51" Type="http://schemas.openxmlformats.org/officeDocument/2006/relationships/hyperlink" Target="https://www.gem.wiki/Banten_Suralaya_power_station" TargetMode="External"/><Relationship Id="rId50" Type="http://schemas.openxmlformats.org/officeDocument/2006/relationships/hyperlink" Target="https://www.gem.wiki/Banten_Suralaya_power_station" TargetMode="External"/><Relationship Id="rId53" Type="http://schemas.openxmlformats.org/officeDocument/2006/relationships/hyperlink" Target="https://www.gem.wiki/Banten_Suralaya_power_station" TargetMode="External"/><Relationship Id="rId52" Type="http://schemas.openxmlformats.org/officeDocument/2006/relationships/hyperlink" Target="https://www.gem.wiki/Banten_Suralaya_power_station" TargetMode="External"/><Relationship Id="rId55" Type="http://schemas.openxmlformats.org/officeDocument/2006/relationships/hyperlink" Target="https://www.gem.wiki/Barru_power_station" TargetMode="External"/><Relationship Id="rId54" Type="http://schemas.openxmlformats.org/officeDocument/2006/relationships/hyperlink" Target="https://www.gem.wiki/Banten_Suralaya_power_station" TargetMode="External"/><Relationship Id="rId57" Type="http://schemas.openxmlformats.org/officeDocument/2006/relationships/hyperlink" Target="https://www.gem.wiki/Bengkulu_power_station" TargetMode="External"/><Relationship Id="rId56" Type="http://schemas.openxmlformats.org/officeDocument/2006/relationships/hyperlink" Target="https://www.gem.wiki/Barru_power_station" TargetMode="External"/><Relationship Id="rId59" Type="http://schemas.openxmlformats.org/officeDocument/2006/relationships/hyperlink" Target="https://www.gem.wiki/Bukit_Asam_Muara_Enim_power_station" TargetMode="External"/><Relationship Id="rId58" Type="http://schemas.openxmlformats.org/officeDocument/2006/relationships/hyperlink" Target="https://www.gem.wiki/Bengkulu_power_station" TargetMode="External"/><Relationship Id="rId107" Type="http://schemas.openxmlformats.org/officeDocument/2006/relationships/hyperlink" Target="https://www.gem.wiki/Paiton-3_power_station" TargetMode="External"/><Relationship Id="rId106" Type="http://schemas.openxmlformats.org/officeDocument/2006/relationships/hyperlink" Target="https://www.gem.wiki/Paiton-2_power_station" TargetMode="External"/><Relationship Id="rId105" Type="http://schemas.openxmlformats.org/officeDocument/2006/relationships/hyperlink" Target="https://www.gem.wiki/Paiton-2_power_station" TargetMode="External"/><Relationship Id="rId104" Type="http://schemas.openxmlformats.org/officeDocument/2006/relationships/hyperlink" Target="https://www.gem.wiki/Paiton-1_power_station" TargetMode="External"/><Relationship Id="rId109" Type="http://schemas.openxmlformats.org/officeDocument/2006/relationships/hyperlink" Target="https://www.gem.wiki/Pangkalan_Susu_power_station" TargetMode="External"/><Relationship Id="rId108" Type="http://schemas.openxmlformats.org/officeDocument/2006/relationships/hyperlink" Target="https://www.gem.wiki/Pangkalan_Susu_power_station" TargetMode="External"/><Relationship Id="rId103" Type="http://schemas.openxmlformats.org/officeDocument/2006/relationships/hyperlink" Target="https://www.gem.wiki/Paiton-1_power_station" TargetMode="External"/><Relationship Id="rId102" Type="http://schemas.openxmlformats.org/officeDocument/2006/relationships/hyperlink" Target="https://www.gem.wiki/Pacitan_power_station" TargetMode="External"/><Relationship Id="rId101" Type="http://schemas.openxmlformats.org/officeDocument/2006/relationships/hyperlink" Target="https://www.gem.wiki/Pacitan_power_station" TargetMode="External"/><Relationship Id="rId100" Type="http://schemas.openxmlformats.org/officeDocument/2006/relationships/hyperlink" Target="https://www.gem.wiki/Ombilin_power_station" TargetMode="External"/><Relationship Id="rId129" Type="http://schemas.openxmlformats.org/officeDocument/2006/relationships/hyperlink" Target="https://www.gem.wiki/Shenhua_Guohua_power_station" TargetMode="External"/><Relationship Id="rId128" Type="http://schemas.openxmlformats.org/officeDocument/2006/relationships/hyperlink" Target="https://www.gem.wiki/Shenhua_Guohua_power_station" TargetMode="External"/><Relationship Id="rId127" Type="http://schemas.openxmlformats.org/officeDocument/2006/relationships/hyperlink" Target="https://www.gem.wiki/Rembang_power_station" TargetMode="External"/><Relationship Id="rId126" Type="http://schemas.openxmlformats.org/officeDocument/2006/relationships/hyperlink" Target="https://www.gem.wiki/Rembang_power_station" TargetMode="External"/><Relationship Id="rId121" Type="http://schemas.openxmlformats.org/officeDocument/2006/relationships/hyperlink" Target="https://www.gem.wiki/PLN_Paiton_power_station" TargetMode="External"/><Relationship Id="rId120" Type="http://schemas.openxmlformats.org/officeDocument/2006/relationships/hyperlink" Target="https://www.gem.wiki/PLN_Paiton_power_station" TargetMode="External"/><Relationship Id="rId125" Type="http://schemas.openxmlformats.org/officeDocument/2006/relationships/hyperlink" Target="https://www.gem.wiki/Punagaya_power_station" TargetMode="External"/><Relationship Id="rId124" Type="http://schemas.openxmlformats.org/officeDocument/2006/relationships/hyperlink" Target="https://www.gem.wiki/Punagaya_power_station" TargetMode="External"/><Relationship Id="rId123" Type="http://schemas.openxmlformats.org/officeDocument/2006/relationships/hyperlink" Target="https://www.gem.wiki/Punagaya_power_station" TargetMode="External"/><Relationship Id="rId122" Type="http://schemas.openxmlformats.org/officeDocument/2006/relationships/hyperlink" Target="https://www.gem.wiki/Punagaya_power_station" TargetMode="External"/><Relationship Id="rId95" Type="http://schemas.openxmlformats.org/officeDocument/2006/relationships/hyperlink" Target="https://www.gem.wiki/Lampung_Sebalang_power_station" TargetMode="External"/><Relationship Id="rId94" Type="http://schemas.openxmlformats.org/officeDocument/2006/relationships/hyperlink" Target="https://www.gem.wiki/Labuhan_Angin_power_station" TargetMode="External"/><Relationship Id="rId97" Type="http://schemas.openxmlformats.org/officeDocument/2006/relationships/hyperlink" Target="https://www.gem.wiki/Nagan_Raya_power_station" TargetMode="External"/><Relationship Id="rId96" Type="http://schemas.openxmlformats.org/officeDocument/2006/relationships/hyperlink" Target="https://www.gem.wiki/Lampung_Sebalang_power_station" TargetMode="External"/><Relationship Id="rId99" Type="http://schemas.openxmlformats.org/officeDocument/2006/relationships/hyperlink" Target="https://www.gem.wiki/Ombilin_power_station" TargetMode="External"/><Relationship Id="rId98" Type="http://schemas.openxmlformats.org/officeDocument/2006/relationships/hyperlink" Target="https://www.gem.wiki/Nagan_Raya_power_station" TargetMode="External"/><Relationship Id="rId91" Type="http://schemas.openxmlformats.org/officeDocument/2006/relationships/hyperlink" Target="https://www.gem.wiki/Kendari-3_power_station" TargetMode="External"/><Relationship Id="rId90" Type="http://schemas.openxmlformats.org/officeDocument/2006/relationships/hyperlink" Target="https://www.gem.wiki/Keban_Agung_power_station" TargetMode="External"/><Relationship Id="rId93" Type="http://schemas.openxmlformats.org/officeDocument/2006/relationships/hyperlink" Target="https://www.gem.wiki/Labuhan_Angin_power_station" TargetMode="External"/><Relationship Id="rId92" Type="http://schemas.openxmlformats.org/officeDocument/2006/relationships/hyperlink" Target="https://www.gem.wiki/Kendari-3_power_station" TargetMode="External"/><Relationship Id="rId118" Type="http://schemas.openxmlformats.org/officeDocument/2006/relationships/hyperlink" Target="https://www.gem.wiki/Pelabuhan_Ratu_power_station" TargetMode="External"/><Relationship Id="rId117" Type="http://schemas.openxmlformats.org/officeDocument/2006/relationships/hyperlink" Target="https://www.gem.wiki/Pelabuhan_Ratu_power_station" TargetMode="External"/><Relationship Id="rId116" Type="http://schemas.openxmlformats.org/officeDocument/2006/relationships/hyperlink" Target="https://www.gem.wiki/Pelabuhan_Ratu_power_station" TargetMode="External"/><Relationship Id="rId115" Type="http://schemas.openxmlformats.org/officeDocument/2006/relationships/hyperlink" Target="https://www.gem.wiki/Pekanbaru_Tenayan_power_station" TargetMode="External"/><Relationship Id="rId119" Type="http://schemas.openxmlformats.org/officeDocument/2006/relationships/hyperlink" Target="https://www.gem.wiki/PLN_Paiton_Baru_power_station" TargetMode="External"/><Relationship Id="rId110" Type="http://schemas.openxmlformats.org/officeDocument/2006/relationships/hyperlink" Target="https://www.gem.wiki/Pangkalan_Susu_power_station" TargetMode="External"/><Relationship Id="rId114" Type="http://schemas.openxmlformats.org/officeDocument/2006/relationships/hyperlink" Target="https://www.gem.wiki/Pekanbaru_Tenayan_power_station" TargetMode="External"/><Relationship Id="rId113" Type="http://schemas.openxmlformats.org/officeDocument/2006/relationships/hyperlink" Target="https://www.gem.wiki/Parit_Baru_power_station" TargetMode="External"/><Relationship Id="rId112" Type="http://schemas.openxmlformats.org/officeDocument/2006/relationships/hyperlink" Target="https://www.gem.wiki/Parit_Baru_power_station" TargetMode="External"/><Relationship Id="rId111" Type="http://schemas.openxmlformats.org/officeDocument/2006/relationships/hyperlink" Target="https://www.gem.wiki/Pangkalan_Susu_power_station"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globalenergymonitor.org/projects/global-coal-plant-tracker/dashboard/" TargetMode="Externa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s>
  <sheetData>
    <row r="2">
      <c r="B2" s="1"/>
      <c r="C2" s="2" t="s">
        <v>0</v>
      </c>
    </row>
    <row r="3">
      <c r="B3" s="3"/>
      <c r="C3" s="2" t="s">
        <v>1</v>
      </c>
    </row>
    <row r="4">
      <c r="B4" s="4"/>
      <c r="C4" s="2" t="s">
        <v>2</v>
      </c>
    </row>
    <row r="5">
      <c r="B5" s="5"/>
      <c r="C5" s="2" t="s">
        <v>3</v>
      </c>
    </row>
    <row r="7">
      <c r="B7" s="6" t="s">
        <v>4</v>
      </c>
      <c r="C7" s="6" t="s">
        <v>5</v>
      </c>
      <c r="D7" s="6" t="s">
        <v>6</v>
      </c>
    </row>
    <row r="8">
      <c r="B8" s="6" t="s">
        <v>7</v>
      </c>
      <c r="C8" s="7">
        <f>SUMIF('PLN &amp; IPP'!N:N,B8,'PLN &amp; IPP'!C:C)</f>
        <v>31481</v>
      </c>
      <c r="D8" s="7">
        <f>SUMIF(GEM!M:M,B8,GEM!L:L)</f>
        <v>30767</v>
      </c>
    </row>
    <row r="9">
      <c r="B9" s="6" t="s">
        <v>8</v>
      </c>
      <c r="C9" s="7">
        <f>SUMIF('PLN &amp; IPP'!N:N,B9,'PLN &amp; IPP'!C:C)+SUMIF('PLN &amp; IPP'!N:N,"On going construction",'PLN &amp; IPP'!C:C)</f>
        <v>10629</v>
      </c>
      <c r="D9" s="7">
        <f>SUMIF(GEM!M:M,B9,GEM!L:L)</f>
        <v>10339</v>
      </c>
    </row>
    <row r="10">
      <c r="B10" s="6" t="s">
        <v>9</v>
      </c>
      <c r="C10" s="7">
        <f>SUMIF('PLN &amp; IPP'!N:N,B10,'PLN &amp; IPP'!C:C)</f>
        <v>700</v>
      </c>
      <c r="D10" s="7">
        <f>SUMIF(GEM!M:M,B10,GEM!L:L)</f>
        <v>700</v>
      </c>
    </row>
    <row r="11">
      <c r="B11" s="6" t="s">
        <v>10</v>
      </c>
      <c r="C11" s="7">
        <f>SUMIF('PLN &amp; IPP'!N:N,B11,'PLN &amp; IPP'!C:C)</f>
        <v>900</v>
      </c>
      <c r="D11" s="7">
        <f>SUMIF(GEM!M:M,B11,GEM!L:L)</f>
        <v>1700</v>
      </c>
    </row>
    <row r="12">
      <c r="B12" s="6" t="s">
        <v>11</v>
      </c>
      <c r="C12" s="7">
        <f>SUMIF('PLN &amp; IPP'!N:N,B12,'PLN &amp; IPP'!C:C)</f>
        <v>2320</v>
      </c>
      <c r="D12" s="7">
        <f>SUMIF(GEM!M:M,B12,GEM!L:L)</f>
        <v>3820</v>
      </c>
    </row>
    <row r="16">
      <c r="B16" s="2" t="s">
        <v>12</v>
      </c>
    </row>
    <row r="17">
      <c r="B17" s="6" t="s">
        <v>13</v>
      </c>
      <c r="C17" s="8" t="s">
        <v>14</v>
      </c>
    </row>
    <row r="18">
      <c r="B18" s="2" t="s">
        <v>15</v>
      </c>
    </row>
    <row r="19">
      <c r="B19" s="2" t="s">
        <v>16</v>
      </c>
    </row>
    <row r="20">
      <c r="B20" s="2" t="s">
        <v>17</v>
      </c>
      <c r="C20" s="2" t="s">
        <v>18</v>
      </c>
    </row>
    <row r="21">
      <c r="B21" s="2" t="s">
        <v>19</v>
      </c>
    </row>
    <row r="22">
      <c r="B22" s="2" t="s">
        <v>20</v>
      </c>
    </row>
    <row r="23">
      <c r="B23" s="2" t="s">
        <v>21</v>
      </c>
    </row>
    <row r="24">
      <c r="B24" s="2" t="s">
        <v>22</v>
      </c>
    </row>
    <row r="25">
      <c r="B25" s="9" t="s">
        <v>23</v>
      </c>
    </row>
    <row r="26">
      <c r="B26" s="2" t="s">
        <v>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3" max="3" width="10.75"/>
    <col customWidth="1" min="4" max="4" width="16.38"/>
    <col customWidth="1" min="5" max="5" width="14.63"/>
    <col customWidth="1" min="6" max="6" width="7.75"/>
    <col customWidth="1" min="12" max="12" width="16.88"/>
    <col customWidth="1" min="13" max="14" width="18.13"/>
  </cols>
  <sheetData>
    <row r="1">
      <c r="A1" s="10" t="s">
        <v>25</v>
      </c>
      <c r="B1" s="10" t="s">
        <v>26</v>
      </c>
      <c r="C1" s="10" t="s">
        <v>27</v>
      </c>
      <c r="D1" s="10" t="s">
        <v>28</v>
      </c>
      <c r="E1" s="10" t="s">
        <v>29</v>
      </c>
      <c r="F1" s="11" t="s">
        <v>30</v>
      </c>
      <c r="G1" s="10" t="s">
        <v>31</v>
      </c>
      <c r="H1" s="10" t="s">
        <v>32</v>
      </c>
      <c r="I1" s="10" t="s">
        <v>33</v>
      </c>
      <c r="J1" s="10" t="s">
        <v>34</v>
      </c>
      <c r="K1" s="10" t="s">
        <v>35</v>
      </c>
      <c r="L1" s="10" t="s">
        <v>36</v>
      </c>
      <c r="M1" s="10" t="s">
        <v>37</v>
      </c>
      <c r="N1" s="6" t="s">
        <v>38</v>
      </c>
    </row>
    <row r="2">
      <c r="A2" s="2" t="s">
        <v>39</v>
      </c>
      <c r="B2" s="2" t="s">
        <v>40</v>
      </c>
      <c r="C2" s="2" t="s">
        <v>41</v>
      </c>
      <c r="D2" s="2" t="s">
        <v>42</v>
      </c>
      <c r="E2" s="2">
        <v>1100.0</v>
      </c>
      <c r="F2" s="12">
        <v>2025.0</v>
      </c>
      <c r="G2" s="2" t="s">
        <v>10</v>
      </c>
      <c r="H2" s="2" t="s">
        <v>10</v>
      </c>
      <c r="I2" s="2" t="s">
        <v>10</v>
      </c>
      <c r="J2" s="2">
        <v>2.528</v>
      </c>
      <c r="K2" s="2">
        <v>117.858</v>
      </c>
      <c r="L2" s="2" t="s">
        <v>43</v>
      </c>
      <c r="M2" s="2" t="s">
        <v>44</v>
      </c>
      <c r="N2" s="2" t="s">
        <v>45</v>
      </c>
    </row>
    <row r="3">
      <c r="A3" s="2" t="s">
        <v>46</v>
      </c>
      <c r="B3" s="2" t="s">
        <v>47</v>
      </c>
      <c r="C3" s="2" t="s">
        <v>41</v>
      </c>
      <c r="D3" s="2" t="s">
        <v>42</v>
      </c>
      <c r="E3" s="2">
        <v>1100.0</v>
      </c>
      <c r="F3" s="12">
        <v>2026.0</v>
      </c>
      <c r="G3" s="2" t="s">
        <v>48</v>
      </c>
      <c r="H3" s="2" t="s">
        <v>48</v>
      </c>
      <c r="I3" s="2" t="s">
        <v>48</v>
      </c>
      <c r="J3" s="2">
        <v>2.528</v>
      </c>
      <c r="K3" s="2">
        <v>117.858</v>
      </c>
      <c r="L3" s="2" t="s">
        <v>43</v>
      </c>
      <c r="M3" s="2" t="s">
        <v>44</v>
      </c>
      <c r="N3" s="2" t="s">
        <v>45</v>
      </c>
    </row>
    <row r="4">
      <c r="A4" s="2" t="s">
        <v>49</v>
      </c>
      <c r="B4" s="2" t="s">
        <v>50</v>
      </c>
      <c r="C4" s="2" t="s">
        <v>41</v>
      </c>
      <c r="D4" s="2" t="s">
        <v>42</v>
      </c>
      <c r="E4" s="2">
        <v>30.0</v>
      </c>
      <c r="F4" s="12">
        <v>2016.0</v>
      </c>
      <c r="G4" s="2" t="s">
        <v>51</v>
      </c>
      <c r="H4" s="2" t="s">
        <v>51</v>
      </c>
      <c r="I4" s="2" t="s">
        <v>51</v>
      </c>
      <c r="J4" s="2">
        <v>-2.366182</v>
      </c>
      <c r="K4" s="2">
        <v>110.157272</v>
      </c>
      <c r="L4" s="2" t="s">
        <v>52</v>
      </c>
      <c r="M4" s="2" t="s">
        <v>53</v>
      </c>
      <c r="N4" s="2" t="s">
        <v>54</v>
      </c>
    </row>
    <row r="5">
      <c r="A5" s="2" t="s">
        <v>55</v>
      </c>
      <c r="B5" s="2" t="s">
        <v>56</v>
      </c>
      <c r="C5" s="2" t="s">
        <v>41</v>
      </c>
      <c r="D5" s="2" t="s">
        <v>42</v>
      </c>
      <c r="E5" s="2">
        <v>80.0</v>
      </c>
      <c r="F5" s="12">
        <v>2021.0</v>
      </c>
      <c r="G5" s="2" t="s">
        <v>51</v>
      </c>
      <c r="H5" s="2" t="s">
        <v>51</v>
      </c>
      <c r="I5" s="2" t="s">
        <v>51</v>
      </c>
      <c r="J5" s="2">
        <v>-2.366182</v>
      </c>
      <c r="K5" s="2">
        <v>110.157272</v>
      </c>
      <c r="L5" s="2" t="s">
        <v>52</v>
      </c>
      <c r="M5" s="2" t="s">
        <v>53</v>
      </c>
      <c r="N5" s="2" t="s">
        <v>54</v>
      </c>
    </row>
    <row r="6">
      <c r="A6" s="2" t="s">
        <v>57</v>
      </c>
      <c r="B6" s="2" t="s">
        <v>58</v>
      </c>
      <c r="C6" s="2" t="s">
        <v>41</v>
      </c>
      <c r="D6" s="2" t="s">
        <v>42</v>
      </c>
      <c r="E6" s="2">
        <v>80.0</v>
      </c>
      <c r="F6" s="12">
        <v>2021.0</v>
      </c>
      <c r="G6" s="2" t="s">
        <v>51</v>
      </c>
      <c r="H6" s="2" t="s">
        <v>51</v>
      </c>
      <c r="I6" s="2" t="s">
        <v>51</v>
      </c>
      <c r="J6" s="2">
        <v>-2.366182</v>
      </c>
      <c r="K6" s="2">
        <v>110.157272</v>
      </c>
      <c r="L6" s="2" t="s">
        <v>52</v>
      </c>
      <c r="M6" s="2" t="s">
        <v>53</v>
      </c>
      <c r="N6" s="2" t="s">
        <v>54</v>
      </c>
    </row>
    <row r="7">
      <c r="A7" s="2" t="s">
        <v>59</v>
      </c>
      <c r="B7" s="2" t="s">
        <v>60</v>
      </c>
      <c r="C7" s="2" t="s">
        <v>41</v>
      </c>
      <c r="D7" s="2" t="s">
        <v>42</v>
      </c>
      <c r="E7" s="2">
        <v>30.0</v>
      </c>
      <c r="F7" s="12">
        <v>2021.0</v>
      </c>
      <c r="G7" s="2" t="s">
        <v>51</v>
      </c>
      <c r="H7" s="2" t="s">
        <v>51</v>
      </c>
      <c r="I7" s="2" t="s">
        <v>51</v>
      </c>
      <c r="J7" s="2">
        <v>-2.366182</v>
      </c>
      <c r="K7" s="2">
        <v>110.157272</v>
      </c>
      <c r="L7" s="2" t="s">
        <v>52</v>
      </c>
      <c r="M7" s="2" t="s">
        <v>53</v>
      </c>
      <c r="N7" s="2" t="s">
        <v>54</v>
      </c>
    </row>
    <row r="8">
      <c r="A8" s="2" t="s">
        <v>61</v>
      </c>
      <c r="B8" s="2" t="s">
        <v>62</v>
      </c>
      <c r="C8" s="2" t="s">
        <v>41</v>
      </c>
      <c r="D8" s="2" t="s">
        <v>42</v>
      </c>
      <c r="E8" s="2">
        <v>300.0</v>
      </c>
      <c r="F8" s="12">
        <v>2023.0</v>
      </c>
      <c r="G8" s="2" t="s">
        <v>63</v>
      </c>
      <c r="H8" s="2" t="s">
        <v>63</v>
      </c>
      <c r="I8" s="2" t="s">
        <v>63</v>
      </c>
      <c r="J8" s="2">
        <v>3.3506353</v>
      </c>
      <c r="K8" s="2">
        <v>99.4513321</v>
      </c>
      <c r="L8" s="2" t="s">
        <v>64</v>
      </c>
      <c r="M8" s="2" t="s">
        <v>65</v>
      </c>
      <c r="N8" s="2" t="s">
        <v>66</v>
      </c>
    </row>
    <row r="9">
      <c r="A9" s="2" t="s">
        <v>67</v>
      </c>
      <c r="B9" s="2" t="s">
        <v>68</v>
      </c>
      <c r="C9" s="2" t="s">
        <v>41</v>
      </c>
      <c r="D9" s="2" t="s">
        <v>42</v>
      </c>
      <c r="E9" s="2">
        <v>300.0</v>
      </c>
      <c r="F9" s="12">
        <v>2024.0</v>
      </c>
      <c r="G9" s="2" t="s">
        <v>63</v>
      </c>
      <c r="H9" s="2" t="s">
        <v>63</v>
      </c>
      <c r="I9" s="2" t="s">
        <v>63</v>
      </c>
      <c r="J9" s="2">
        <v>3.3506353</v>
      </c>
      <c r="K9" s="2">
        <v>99.4513321</v>
      </c>
      <c r="L9" s="2" t="s">
        <v>64</v>
      </c>
      <c r="M9" s="2" t="s">
        <v>65</v>
      </c>
      <c r="N9" s="2" t="s">
        <v>66</v>
      </c>
    </row>
    <row r="10">
      <c r="A10" s="2" t="s">
        <v>69</v>
      </c>
      <c r="B10" s="2" t="s">
        <v>70</v>
      </c>
      <c r="C10" s="2" t="s">
        <v>41</v>
      </c>
      <c r="D10" s="2" t="s">
        <v>42</v>
      </c>
      <c r="E10" s="2">
        <v>350.0</v>
      </c>
      <c r="F10" s="12">
        <v>0.0</v>
      </c>
      <c r="G10" s="2" t="s">
        <v>63</v>
      </c>
      <c r="H10" s="2" t="s">
        <v>63</v>
      </c>
      <c r="I10" s="2" t="s">
        <v>63</v>
      </c>
      <c r="J10" s="2">
        <v>3.3506353</v>
      </c>
      <c r="K10" s="2">
        <v>99.4513321</v>
      </c>
      <c r="L10" s="2" t="s">
        <v>71</v>
      </c>
      <c r="M10" s="2" t="s">
        <v>65</v>
      </c>
      <c r="N10" s="2" t="s">
        <v>66</v>
      </c>
    </row>
    <row r="11">
      <c r="A11" s="2" t="s">
        <v>72</v>
      </c>
      <c r="B11" s="2" t="s">
        <v>73</v>
      </c>
      <c r="C11" s="2" t="s">
        <v>41</v>
      </c>
      <c r="D11" s="2" t="s">
        <v>42</v>
      </c>
      <c r="E11" s="2">
        <v>250.0</v>
      </c>
      <c r="F11" s="12">
        <v>0.0</v>
      </c>
      <c r="G11" s="2" t="s">
        <v>63</v>
      </c>
      <c r="H11" s="2" t="s">
        <v>63</v>
      </c>
      <c r="I11" s="2" t="s">
        <v>63</v>
      </c>
      <c r="J11" s="2">
        <v>1.254</v>
      </c>
      <c r="K11" s="2">
        <v>116.682</v>
      </c>
      <c r="L11" s="2" t="s">
        <v>74</v>
      </c>
      <c r="M11" s="2" t="s">
        <v>75</v>
      </c>
      <c r="N11" s="2" t="s">
        <v>76</v>
      </c>
    </row>
    <row r="12">
      <c r="A12" s="2" t="s">
        <v>77</v>
      </c>
      <c r="B12" s="2" t="s">
        <v>78</v>
      </c>
      <c r="C12" s="2" t="s">
        <v>41</v>
      </c>
      <c r="D12" s="2" t="s">
        <v>42</v>
      </c>
      <c r="E12" s="2">
        <v>250.0</v>
      </c>
      <c r="F12" s="12">
        <v>0.0</v>
      </c>
      <c r="G12" s="2" t="s">
        <v>63</v>
      </c>
      <c r="H12" s="2" t="s">
        <v>63</v>
      </c>
      <c r="I12" s="2" t="s">
        <v>63</v>
      </c>
      <c r="J12" s="2">
        <v>1.254</v>
      </c>
      <c r="K12" s="2">
        <v>116.682</v>
      </c>
      <c r="L12" s="2" t="s">
        <v>74</v>
      </c>
      <c r="M12" s="2" t="s">
        <v>75</v>
      </c>
      <c r="N12" s="2" t="s">
        <v>76</v>
      </c>
    </row>
    <row r="13">
      <c r="A13" s="2" t="s">
        <v>79</v>
      </c>
      <c r="B13" s="2" t="s">
        <v>80</v>
      </c>
      <c r="C13" s="2" t="s">
        <v>41</v>
      </c>
      <c r="D13" s="2" t="s">
        <v>42</v>
      </c>
      <c r="E13" s="2">
        <v>250.0</v>
      </c>
      <c r="F13" s="12">
        <v>0.0</v>
      </c>
      <c r="G13" s="2" t="s">
        <v>63</v>
      </c>
      <c r="H13" s="2" t="s">
        <v>63</v>
      </c>
      <c r="I13" s="2" t="s">
        <v>63</v>
      </c>
      <c r="J13" s="2">
        <v>1.254</v>
      </c>
      <c r="K13" s="2">
        <v>116.682</v>
      </c>
      <c r="L13" s="2" t="s">
        <v>74</v>
      </c>
      <c r="M13" s="2" t="s">
        <v>75</v>
      </c>
      <c r="N13" s="2" t="s">
        <v>76</v>
      </c>
    </row>
    <row r="14">
      <c r="A14" s="2" t="s">
        <v>81</v>
      </c>
      <c r="B14" s="2" t="s">
        <v>82</v>
      </c>
      <c r="C14" s="2" t="s">
        <v>41</v>
      </c>
      <c r="D14" s="2" t="s">
        <v>42</v>
      </c>
      <c r="E14" s="2">
        <v>250.0</v>
      </c>
      <c r="F14" s="12">
        <v>0.0</v>
      </c>
      <c r="G14" s="2" t="s">
        <v>63</v>
      </c>
      <c r="H14" s="2" t="s">
        <v>63</v>
      </c>
      <c r="I14" s="2" t="s">
        <v>63</v>
      </c>
      <c r="J14" s="2">
        <v>1.254</v>
      </c>
      <c r="K14" s="2">
        <v>116.682</v>
      </c>
      <c r="L14" s="2" t="s">
        <v>74</v>
      </c>
      <c r="M14" s="2" t="s">
        <v>75</v>
      </c>
      <c r="N14" s="2" t="s">
        <v>76</v>
      </c>
    </row>
    <row r="15">
      <c r="A15" s="2" t="s">
        <v>83</v>
      </c>
      <c r="B15" s="2" t="s">
        <v>84</v>
      </c>
      <c r="C15" s="2" t="s">
        <v>41</v>
      </c>
      <c r="D15" s="2" t="s">
        <v>42</v>
      </c>
      <c r="E15" s="2">
        <v>250.0</v>
      </c>
      <c r="F15" s="12">
        <v>0.0</v>
      </c>
      <c r="G15" s="2" t="s">
        <v>63</v>
      </c>
      <c r="H15" s="2" t="s">
        <v>63</v>
      </c>
      <c r="I15" s="2" t="s">
        <v>63</v>
      </c>
      <c r="J15" s="2">
        <v>1.254</v>
      </c>
      <c r="K15" s="2">
        <v>116.682</v>
      </c>
      <c r="L15" s="2" t="s">
        <v>74</v>
      </c>
      <c r="M15" s="2" t="s">
        <v>75</v>
      </c>
      <c r="N15" s="2" t="s">
        <v>76</v>
      </c>
    </row>
    <row r="16">
      <c r="A16" s="2" t="s">
        <v>85</v>
      </c>
      <c r="B16" s="2" t="s">
        <v>86</v>
      </c>
      <c r="C16" s="2" t="s">
        <v>41</v>
      </c>
      <c r="D16" s="2" t="s">
        <v>42</v>
      </c>
      <c r="E16" s="2">
        <v>30.0</v>
      </c>
      <c r="F16" s="12">
        <v>2021.0</v>
      </c>
      <c r="G16" s="2" t="s">
        <v>51</v>
      </c>
      <c r="H16" s="2" t="s">
        <v>51</v>
      </c>
      <c r="I16" s="2" t="s">
        <v>51</v>
      </c>
      <c r="J16" s="2">
        <v>0.917142</v>
      </c>
      <c r="K16" s="2">
        <v>104.65547</v>
      </c>
      <c r="L16" s="2" t="s">
        <v>87</v>
      </c>
      <c r="M16" s="2" t="s">
        <v>88</v>
      </c>
      <c r="N16" s="2" t="s">
        <v>88</v>
      </c>
    </row>
    <row r="17">
      <c r="A17" s="2" t="s">
        <v>89</v>
      </c>
      <c r="B17" s="2" t="s">
        <v>90</v>
      </c>
      <c r="C17" s="2" t="s">
        <v>41</v>
      </c>
      <c r="D17" s="2" t="s">
        <v>42</v>
      </c>
      <c r="E17" s="2">
        <v>30.0</v>
      </c>
      <c r="F17" s="12">
        <v>2021.0</v>
      </c>
      <c r="G17" s="2" t="s">
        <v>51</v>
      </c>
      <c r="H17" s="2" t="s">
        <v>51</v>
      </c>
      <c r="I17" s="2" t="s">
        <v>51</v>
      </c>
      <c r="J17" s="2">
        <v>0.917142</v>
      </c>
      <c r="K17" s="2">
        <v>104.65547</v>
      </c>
      <c r="L17" s="2" t="s">
        <v>87</v>
      </c>
      <c r="M17" s="2" t="s">
        <v>88</v>
      </c>
      <c r="N17" s="2" t="s">
        <v>88</v>
      </c>
    </row>
    <row r="18">
      <c r="A18" s="2" t="s">
        <v>91</v>
      </c>
      <c r="B18" s="2" t="s">
        <v>92</v>
      </c>
      <c r="C18" s="2" t="s">
        <v>41</v>
      </c>
      <c r="D18" s="2" t="s">
        <v>42</v>
      </c>
      <c r="E18" s="2">
        <v>30.0</v>
      </c>
      <c r="F18" s="12">
        <v>2022.0</v>
      </c>
      <c r="G18" s="2" t="s">
        <v>51</v>
      </c>
      <c r="H18" s="2" t="s">
        <v>51</v>
      </c>
      <c r="I18" s="2" t="s">
        <v>51</v>
      </c>
      <c r="J18" s="2">
        <v>0.917142</v>
      </c>
      <c r="K18" s="2">
        <v>104.65547</v>
      </c>
      <c r="L18" s="2" t="s">
        <v>87</v>
      </c>
      <c r="M18" s="2" t="s">
        <v>88</v>
      </c>
      <c r="N18" s="2" t="s">
        <v>88</v>
      </c>
    </row>
    <row r="19">
      <c r="A19" s="2" t="s">
        <v>93</v>
      </c>
      <c r="B19" s="2" t="s">
        <v>94</v>
      </c>
      <c r="C19" s="2" t="s">
        <v>41</v>
      </c>
      <c r="D19" s="2" t="s">
        <v>42</v>
      </c>
      <c r="E19" s="2">
        <v>30.0</v>
      </c>
      <c r="F19" s="12">
        <v>2022.0</v>
      </c>
      <c r="G19" s="2" t="s">
        <v>51</v>
      </c>
      <c r="H19" s="2" t="s">
        <v>51</v>
      </c>
      <c r="I19" s="2" t="s">
        <v>51</v>
      </c>
      <c r="J19" s="2">
        <v>0.911643</v>
      </c>
      <c r="K19" s="2">
        <v>104.6505404</v>
      </c>
      <c r="L19" s="2" t="s">
        <v>87</v>
      </c>
      <c r="M19" s="2" t="s">
        <v>88</v>
      </c>
      <c r="N19" s="2" t="s">
        <v>88</v>
      </c>
    </row>
    <row r="20">
      <c r="A20" s="2" t="s">
        <v>95</v>
      </c>
      <c r="B20" s="2" t="s">
        <v>96</v>
      </c>
      <c r="C20" s="2" t="s">
        <v>41</v>
      </c>
      <c r="D20" s="2" t="s">
        <v>42</v>
      </c>
      <c r="E20" s="2">
        <v>30.0</v>
      </c>
      <c r="F20" s="12">
        <v>2023.0</v>
      </c>
      <c r="G20" s="2" t="s">
        <v>51</v>
      </c>
      <c r="H20" s="2" t="s">
        <v>51</v>
      </c>
      <c r="I20" s="2" t="s">
        <v>51</v>
      </c>
      <c r="J20" s="2">
        <v>0.911643</v>
      </c>
      <c r="K20" s="2">
        <v>104.6505404</v>
      </c>
      <c r="L20" s="2" t="s">
        <v>87</v>
      </c>
      <c r="M20" s="2" t="s">
        <v>88</v>
      </c>
      <c r="N20" s="2" t="s">
        <v>88</v>
      </c>
    </row>
    <row r="21">
      <c r="A21" s="2" t="s">
        <v>97</v>
      </c>
      <c r="B21" s="2" t="s">
        <v>98</v>
      </c>
      <c r="C21" s="2" t="s">
        <v>41</v>
      </c>
      <c r="D21" s="2" t="s">
        <v>42</v>
      </c>
      <c r="E21" s="2">
        <v>30.0</v>
      </c>
      <c r="F21" s="12">
        <v>2023.0</v>
      </c>
      <c r="G21" s="2" t="s">
        <v>51</v>
      </c>
      <c r="H21" s="2" t="s">
        <v>51</v>
      </c>
      <c r="I21" s="2" t="s">
        <v>51</v>
      </c>
      <c r="J21" s="2">
        <v>0.911643</v>
      </c>
      <c r="K21" s="2">
        <v>104.6505404</v>
      </c>
      <c r="L21" s="2" t="s">
        <v>87</v>
      </c>
      <c r="M21" s="2" t="s">
        <v>88</v>
      </c>
      <c r="N21" s="2" t="s">
        <v>88</v>
      </c>
    </row>
    <row r="22">
      <c r="A22" s="2" t="s">
        <v>99</v>
      </c>
      <c r="B22" s="2" t="s">
        <v>100</v>
      </c>
      <c r="C22" s="2" t="s">
        <v>41</v>
      </c>
      <c r="D22" s="2" t="s">
        <v>42</v>
      </c>
      <c r="E22" s="2">
        <v>150.0</v>
      </c>
      <c r="F22" s="12">
        <v>2021.0</v>
      </c>
      <c r="G22" s="2" t="s">
        <v>63</v>
      </c>
      <c r="H22" s="2" t="s">
        <v>63</v>
      </c>
      <c r="I22" s="2" t="s">
        <v>63</v>
      </c>
      <c r="J22" s="2">
        <v>0.911643</v>
      </c>
      <c r="K22" s="2">
        <v>104.6505404</v>
      </c>
      <c r="L22" s="2" t="s">
        <v>87</v>
      </c>
      <c r="M22" s="2" t="s">
        <v>88</v>
      </c>
      <c r="N22" s="2" t="s">
        <v>88</v>
      </c>
    </row>
    <row r="23">
      <c r="A23" s="2" t="s">
        <v>101</v>
      </c>
      <c r="B23" s="2" t="s">
        <v>102</v>
      </c>
      <c r="C23" s="2" t="s">
        <v>41</v>
      </c>
      <c r="D23" s="2" t="s">
        <v>42</v>
      </c>
      <c r="E23" s="2">
        <v>150.0</v>
      </c>
      <c r="F23" s="12">
        <v>2021.0</v>
      </c>
      <c r="G23" s="2" t="s">
        <v>63</v>
      </c>
      <c r="H23" s="2" t="s">
        <v>63</v>
      </c>
      <c r="I23" s="2" t="s">
        <v>63</v>
      </c>
      <c r="J23" s="2">
        <v>0.911643</v>
      </c>
      <c r="K23" s="2">
        <v>104.6505404</v>
      </c>
      <c r="L23" s="2" t="s">
        <v>87</v>
      </c>
      <c r="M23" s="2" t="s">
        <v>88</v>
      </c>
      <c r="N23" s="2" t="s">
        <v>88</v>
      </c>
    </row>
    <row r="24">
      <c r="A24" s="2" t="s">
        <v>103</v>
      </c>
      <c r="B24" s="2" t="s">
        <v>104</v>
      </c>
      <c r="C24" s="2" t="s">
        <v>41</v>
      </c>
      <c r="D24" s="2" t="s">
        <v>42</v>
      </c>
      <c r="E24" s="2">
        <v>150.0</v>
      </c>
      <c r="F24" s="12">
        <v>2021.0</v>
      </c>
      <c r="G24" s="2" t="s">
        <v>63</v>
      </c>
      <c r="H24" s="2" t="s">
        <v>63</v>
      </c>
      <c r="I24" s="2" t="s">
        <v>63</v>
      </c>
      <c r="J24" s="2">
        <v>0.911643</v>
      </c>
      <c r="K24" s="2">
        <v>104.6505404</v>
      </c>
      <c r="L24" s="2" t="s">
        <v>87</v>
      </c>
      <c r="M24" s="2" t="s">
        <v>88</v>
      </c>
      <c r="N24" s="2" t="s">
        <v>88</v>
      </c>
    </row>
    <row r="25">
      <c r="A25" s="2" t="s">
        <v>105</v>
      </c>
      <c r="B25" s="2" t="s">
        <v>106</v>
      </c>
      <c r="C25" s="2" t="s">
        <v>41</v>
      </c>
      <c r="D25" s="2" t="s">
        <v>42</v>
      </c>
      <c r="E25" s="2">
        <v>150.0</v>
      </c>
      <c r="F25" s="12">
        <v>2021.0</v>
      </c>
      <c r="G25" s="2" t="s">
        <v>63</v>
      </c>
      <c r="H25" s="2" t="s">
        <v>63</v>
      </c>
      <c r="I25" s="2" t="s">
        <v>63</v>
      </c>
      <c r="J25" s="2">
        <v>0.911643</v>
      </c>
      <c r="K25" s="2">
        <v>104.6505404</v>
      </c>
      <c r="L25" s="2" t="s">
        <v>87</v>
      </c>
      <c r="M25" s="2" t="s">
        <v>88</v>
      </c>
      <c r="N25" s="2" t="s">
        <v>88</v>
      </c>
    </row>
    <row r="26">
      <c r="A26" s="2" t="s">
        <v>107</v>
      </c>
      <c r="B26" s="2" t="s">
        <v>108</v>
      </c>
      <c r="C26" s="2" t="s">
        <v>41</v>
      </c>
      <c r="D26" s="2" t="s">
        <v>42</v>
      </c>
      <c r="E26" s="2">
        <v>150.0</v>
      </c>
      <c r="F26" s="12">
        <v>2021.0</v>
      </c>
      <c r="G26" s="2" t="s">
        <v>63</v>
      </c>
      <c r="H26" s="2" t="s">
        <v>63</v>
      </c>
      <c r="I26" s="2" t="s">
        <v>63</v>
      </c>
      <c r="J26" s="2">
        <v>0.911643</v>
      </c>
      <c r="K26" s="2">
        <v>104.6505404</v>
      </c>
      <c r="L26" s="2" t="s">
        <v>87</v>
      </c>
      <c r="M26" s="2" t="s">
        <v>88</v>
      </c>
      <c r="N26" s="2" t="s">
        <v>88</v>
      </c>
    </row>
    <row r="27">
      <c r="A27" s="2" t="s">
        <v>109</v>
      </c>
      <c r="B27" s="2" t="s">
        <v>110</v>
      </c>
      <c r="C27" s="2" t="s">
        <v>41</v>
      </c>
      <c r="D27" s="2" t="s">
        <v>42</v>
      </c>
      <c r="E27" s="2">
        <v>150.0</v>
      </c>
      <c r="F27" s="12">
        <v>2021.0</v>
      </c>
      <c r="G27" s="2" t="s">
        <v>63</v>
      </c>
      <c r="H27" s="2" t="s">
        <v>63</v>
      </c>
      <c r="I27" s="2" t="s">
        <v>63</v>
      </c>
      <c r="J27" s="2">
        <v>0.911643</v>
      </c>
      <c r="K27" s="2">
        <v>104.6505404</v>
      </c>
      <c r="L27" s="2" t="s">
        <v>87</v>
      </c>
      <c r="M27" s="2" t="s">
        <v>88</v>
      </c>
      <c r="N27" s="2" t="s">
        <v>88</v>
      </c>
    </row>
    <row r="28">
      <c r="A28" s="2" t="s">
        <v>111</v>
      </c>
      <c r="B28" s="2" t="s">
        <v>112</v>
      </c>
      <c r="C28" s="2" t="s">
        <v>41</v>
      </c>
      <c r="D28" s="2" t="s">
        <v>42</v>
      </c>
      <c r="E28" s="2">
        <v>150.0</v>
      </c>
      <c r="F28" s="12">
        <v>2021.0</v>
      </c>
      <c r="G28" s="2" t="s">
        <v>63</v>
      </c>
      <c r="H28" s="2" t="s">
        <v>63</v>
      </c>
      <c r="I28" s="2" t="s">
        <v>63</v>
      </c>
      <c r="J28" s="2">
        <v>0.911643</v>
      </c>
      <c r="K28" s="2">
        <v>104.6505404</v>
      </c>
      <c r="L28" s="2" t="s">
        <v>87</v>
      </c>
      <c r="M28" s="2" t="s">
        <v>88</v>
      </c>
      <c r="N28" s="2" t="s">
        <v>88</v>
      </c>
    </row>
    <row r="29">
      <c r="A29" s="2" t="s">
        <v>113</v>
      </c>
      <c r="B29" s="2" t="s">
        <v>114</v>
      </c>
      <c r="C29" s="2" t="s">
        <v>41</v>
      </c>
      <c r="D29" s="2" t="s">
        <v>42</v>
      </c>
      <c r="E29" s="2">
        <v>150.0</v>
      </c>
      <c r="F29" s="12">
        <v>2021.0</v>
      </c>
      <c r="G29" s="2" t="s">
        <v>63</v>
      </c>
      <c r="H29" s="2" t="s">
        <v>63</v>
      </c>
      <c r="I29" s="2" t="s">
        <v>63</v>
      </c>
      <c r="J29" s="2">
        <v>0.911643</v>
      </c>
      <c r="K29" s="2">
        <v>104.6505404</v>
      </c>
      <c r="L29" s="2" t="s">
        <v>87</v>
      </c>
      <c r="M29" s="2" t="s">
        <v>88</v>
      </c>
      <c r="N29" s="2" t="s">
        <v>88</v>
      </c>
    </row>
    <row r="30">
      <c r="A30" s="2" t="s">
        <v>115</v>
      </c>
      <c r="B30" s="2" t="s">
        <v>116</v>
      </c>
      <c r="C30" s="2" t="s">
        <v>41</v>
      </c>
      <c r="D30" s="2" t="s">
        <v>42</v>
      </c>
      <c r="E30" s="2">
        <v>150.0</v>
      </c>
      <c r="F30" s="12">
        <v>2021.0</v>
      </c>
      <c r="G30" s="2" t="s">
        <v>63</v>
      </c>
      <c r="H30" s="2" t="s">
        <v>63</v>
      </c>
      <c r="I30" s="2" t="s">
        <v>63</v>
      </c>
      <c r="J30" s="2">
        <v>0.911643</v>
      </c>
      <c r="K30" s="2">
        <v>104.6505404</v>
      </c>
      <c r="L30" s="2" t="s">
        <v>87</v>
      </c>
      <c r="M30" s="2" t="s">
        <v>88</v>
      </c>
      <c r="N30" s="2" t="s">
        <v>88</v>
      </c>
    </row>
    <row r="31">
      <c r="A31" s="2" t="s">
        <v>117</v>
      </c>
      <c r="B31" s="2" t="s">
        <v>118</v>
      </c>
      <c r="C31" s="2" t="s">
        <v>41</v>
      </c>
      <c r="D31" s="2" t="s">
        <v>42</v>
      </c>
      <c r="E31" s="2">
        <v>150.0</v>
      </c>
      <c r="F31" s="12">
        <v>2021.0</v>
      </c>
      <c r="G31" s="2" t="s">
        <v>63</v>
      </c>
      <c r="H31" s="2" t="s">
        <v>63</v>
      </c>
      <c r="I31" s="2" t="s">
        <v>63</v>
      </c>
      <c r="J31" s="2">
        <v>0.911643</v>
      </c>
      <c r="K31" s="2">
        <v>104.6505404</v>
      </c>
      <c r="L31" s="2" t="s">
        <v>87</v>
      </c>
      <c r="M31" s="2" t="s">
        <v>88</v>
      </c>
      <c r="N31" s="2" t="s">
        <v>88</v>
      </c>
    </row>
    <row r="32">
      <c r="A32" s="2" t="s">
        <v>119</v>
      </c>
      <c r="B32" s="2" t="s">
        <v>120</v>
      </c>
      <c r="C32" s="2" t="s">
        <v>41</v>
      </c>
      <c r="D32" s="2" t="s">
        <v>42</v>
      </c>
      <c r="E32" s="2">
        <v>150.0</v>
      </c>
      <c r="F32" s="12">
        <v>2021.0</v>
      </c>
      <c r="G32" s="2" t="s">
        <v>63</v>
      </c>
      <c r="H32" s="2" t="s">
        <v>63</v>
      </c>
      <c r="I32" s="2" t="s">
        <v>63</v>
      </c>
      <c r="J32" s="2">
        <v>0.911643</v>
      </c>
      <c r="K32" s="2">
        <v>104.6505404</v>
      </c>
      <c r="L32" s="2" t="s">
        <v>87</v>
      </c>
      <c r="M32" s="2" t="s">
        <v>88</v>
      </c>
      <c r="N32" s="2" t="s">
        <v>88</v>
      </c>
    </row>
    <row r="33">
      <c r="A33" s="2" t="s">
        <v>121</v>
      </c>
      <c r="B33" s="2" t="s">
        <v>122</v>
      </c>
      <c r="C33" s="2" t="s">
        <v>41</v>
      </c>
      <c r="D33" s="2" t="s">
        <v>42</v>
      </c>
      <c r="E33" s="2">
        <v>150.0</v>
      </c>
      <c r="F33" s="12">
        <v>2021.0</v>
      </c>
      <c r="G33" s="2" t="s">
        <v>63</v>
      </c>
      <c r="H33" s="2" t="s">
        <v>63</v>
      </c>
      <c r="I33" s="2" t="s">
        <v>63</v>
      </c>
      <c r="J33" s="2">
        <v>0.911643</v>
      </c>
      <c r="K33" s="2">
        <v>104.6505404</v>
      </c>
      <c r="L33" s="2" t="s">
        <v>87</v>
      </c>
      <c r="M33" s="2" t="s">
        <v>88</v>
      </c>
      <c r="N33" s="2" t="s">
        <v>88</v>
      </c>
    </row>
    <row r="34">
      <c r="A34" s="2" t="s">
        <v>123</v>
      </c>
      <c r="B34" s="2" t="s">
        <v>124</v>
      </c>
      <c r="C34" s="2" t="s">
        <v>41</v>
      </c>
      <c r="D34" s="2" t="s">
        <v>42</v>
      </c>
      <c r="E34" s="2">
        <v>150.0</v>
      </c>
      <c r="F34" s="12">
        <v>2021.0</v>
      </c>
      <c r="G34" s="2" t="s">
        <v>63</v>
      </c>
      <c r="H34" s="2" t="s">
        <v>63</v>
      </c>
      <c r="I34" s="2" t="s">
        <v>63</v>
      </c>
      <c r="J34" s="2">
        <v>0.911643</v>
      </c>
      <c r="K34" s="2">
        <v>104.6505404</v>
      </c>
      <c r="L34" s="2" t="s">
        <v>87</v>
      </c>
      <c r="M34" s="2" t="s">
        <v>88</v>
      </c>
      <c r="N34" s="2" t="s">
        <v>88</v>
      </c>
    </row>
    <row r="35">
      <c r="A35" s="2" t="s">
        <v>125</v>
      </c>
      <c r="B35" s="2" t="s">
        <v>126</v>
      </c>
      <c r="C35" s="2" t="s">
        <v>41</v>
      </c>
      <c r="D35" s="2" t="s">
        <v>42</v>
      </c>
      <c r="E35" s="2">
        <v>150.0</v>
      </c>
      <c r="F35" s="12">
        <v>2021.0</v>
      </c>
      <c r="G35" s="2" t="s">
        <v>63</v>
      </c>
      <c r="H35" s="2" t="s">
        <v>63</v>
      </c>
      <c r="I35" s="2" t="s">
        <v>63</v>
      </c>
      <c r="J35" s="2">
        <v>0.911643</v>
      </c>
      <c r="K35" s="2">
        <v>104.6505404</v>
      </c>
      <c r="L35" s="2" t="s">
        <v>87</v>
      </c>
      <c r="M35" s="2" t="s">
        <v>88</v>
      </c>
      <c r="N35" s="2" t="s">
        <v>88</v>
      </c>
    </row>
    <row r="36">
      <c r="A36" s="2" t="s">
        <v>127</v>
      </c>
      <c r="B36" s="2" t="s">
        <v>128</v>
      </c>
      <c r="C36" s="2" t="s">
        <v>41</v>
      </c>
      <c r="D36" s="2" t="s">
        <v>42</v>
      </c>
      <c r="E36" s="2">
        <v>150.0</v>
      </c>
      <c r="F36" s="12">
        <v>2021.0</v>
      </c>
      <c r="G36" s="2" t="s">
        <v>63</v>
      </c>
      <c r="H36" s="2" t="s">
        <v>63</v>
      </c>
      <c r="I36" s="2" t="s">
        <v>63</v>
      </c>
      <c r="J36" s="2">
        <v>0.911643</v>
      </c>
      <c r="K36" s="2">
        <v>104.6505404</v>
      </c>
      <c r="L36" s="2" t="s">
        <v>87</v>
      </c>
      <c r="M36" s="2" t="s">
        <v>88</v>
      </c>
      <c r="N36" s="2" t="s">
        <v>88</v>
      </c>
    </row>
    <row r="37">
      <c r="A37" s="2" t="s">
        <v>129</v>
      </c>
      <c r="B37" s="2" t="s">
        <v>130</v>
      </c>
      <c r="C37" s="2" t="s">
        <v>41</v>
      </c>
      <c r="D37" s="2" t="s">
        <v>42</v>
      </c>
      <c r="E37" s="2">
        <v>150.0</v>
      </c>
      <c r="F37" s="12">
        <v>2021.0</v>
      </c>
      <c r="G37" s="2" t="s">
        <v>63</v>
      </c>
      <c r="H37" s="2" t="s">
        <v>63</v>
      </c>
      <c r="I37" s="2" t="s">
        <v>63</v>
      </c>
      <c r="J37" s="2">
        <v>0.911643</v>
      </c>
      <c r="K37" s="2">
        <v>104.6505404</v>
      </c>
      <c r="L37" s="2" t="s">
        <v>87</v>
      </c>
      <c r="M37" s="2" t="s">
        <v>88</v>
      </c>
      <c r="N37" s="2" t="s">
        <v>88</v>
      </c>
    </row>
    <row r="38">
      <c r="A38" s="2" t="s">
        <v>131</v>
      </c>
      <c r="B38" s="2" t="s">
        <v>132</v>
      </c>
      <c r="C38" s="2" t="s">
        <v>41</v>
      </c>
      <c r="D38" s="2" t="s">
        <v>42</v>
      </c>
      <c r="E38" s="2">
        <v>150.0</v>
      </c>
      <c r="F38" s="12">
        <v>2021.0</v>
      </c>
      <c r="G38" s="2" t="s">
        <v>63</v>
      </c>
      <c r="H38" s="2" t="s">
        <v>63</v>
      </c>
      <c r="I38" s="2" t="s">
        <v>63</v>
      </c>
      <c r="J38" s="2">
        <v>0.911643</v>
      </c>
      <c r="K38" s="2">
        <v>104.6505404</v>
      </c>
      <c r="L38" s="2" t="s">
        <v>87</v>
      </c>
      <c r="M38" s="2" t="s">
        <v>88</v>
      </c>
      <c r="N38" s="2" t="s">
        <v>88</v>
      </c>
    </row>
    <row r="39">
      <c r="A39" s="2" t="s">
        <v>133</v>
      </c>
      <c r="B39" s="2" t="s">
        <v>134</v>
      </c>
      <c r="C39" s="2" t="s">
        <v>41</v>
      </c>
      <c r="D39" s="2" t="s">
        <v>42</v>
      </c>
      <c r="E39" s="2">
        <v>150.0</v>
      </c>
      <c r="F39" s="12">
        <v>2021.0</v>
      </c>
      <c r="G39" s="2" t="s">
        <v>63</v>
      </c>
      <c r="H39" s="2" t="s">
        <v>63</v>
      </c>
      <c r="I39" s="2" t="s">
        <v>63</v>
      </c>
      <c r="J39" s="2">
        <v>0.911643</v>
      </c>
      <c r="K39" s="2">
        <v>104.6505404</v>
      </c>
      <c r="L39" s="2" t="s">
        <v>87</v>
      </c>
      <c r="M39" s="2" t="s">
        <v>88</v>
      </c>
      <c r="N39" s="2" t="s">
        <v>88</v>
      </c>
    </row>
    <row r="40">
      <c r="A40" s="2" t="s">
        <v>135</v>
      </c>
      <c r="B40" s="2" t="s">
        <v>136</v>
      </c>
      <c r="C40" s="2" t="s">
        <v>41</v>
      </c>
      <c r="D40" s="2" t="s">
        <v>42</v>
      </c>
      <c r="E40" s="2">
        <v>160.0</v>
      </c>
      <c r="F40" s="12">
        <v>2026.0</v>
      </c>
      <c r="G40" s="2" t="s">
        <v>10</v>
      </c>
      <c r="H40" s="2" t="s">
        <v>137</v>
      </c>
      <c r="I40" s="2" t="s">
        <v>137</v>
      </c>
      <c r="J40" s="2">
        <v>-0.554151</v>
      </c>
      <c r="K40" s="2">
        <v>104.429654</v>
      </c>
      <c r="L40" s="2" t="s">
        <v>138</v>
      </c>
      <c r="M40" s="2" t="s">
        <v>88</v>
      </c>
      <c r="N40" s="2" t="s">
        <v>88</v>
      </c>
    </row>
    <row r="41">
      <c r="A41" s="2" t="s">
        <v>139</v>
      </c>
      <c r="B41" s="2" t="s">
        <v>140</v>
      </c>
      <c r="C41" s="2" t="s">
        <v>41</v>
      </c>
      <c r="D41" s="2" t="s">
        <v>141</v>
      </c>
      <c r="E41" s="2">
        <v>30.0</v>
      </c>
      <c r="F41" s="12">
        <v>2007.0</v>
      </c>
      <c r="G41" s="2" t="s">
        <v>51</v>
      </c>
      <c r="H41" s="2" t="s">
        <v>51</v>
      </c>
      <c r="I41" s="2" t="s">
        <v>51</v>
      </c>
      <c r="J41" s="2">
        <v>5.45346494</v>
      </c>
      <c r="K41" s="2">
        <v>95.24653272</v>
      </c>
      <c r="L41" s="2" t="s">
        <v>142</v>
      </c>
      <c r="M41" s="2" t="s">
        <v>143</v>
      </c>
      <c r="N41" s="2" t="s">
        <v>143</v>
      </c>
    </row>
    <row r="42">
      <c r="A42" s="2" t="s">
        <v>144</v>
      </c>
      <c r="B42" s="2" t="s">
        <v>145</v>
      </c>
      <c r="C42" s="2" t="s">
        <v>41</v>
      </c>
      <c r="D42" s="2" t="s">
        <v>141</v>
      </c>
      <c r="E42" s="2">
        <v>60.0</v>
      </c>
      <c r="F42" s="12">
        <v>2016.0</v>
      </c>
      <c r="G42" s="2" t="s">
        <v>51</v>
      </c>
      <c r="H42" s="2" t="s">
        <v>51</v>
      </c>
      <c r="I42" s="2" t="s">
        <v>51</v>
      </c>
      <c r="J42" s="2">
        <v>-6.950808</v>
      </c>
      <c r="K42" s="2">
        <v>106.250158</v>
      </c>
      <c r="L42" s="2" t="s">
        <v>146</v>
      </c>
      <c r="M42" s="2" t="s">
        <v>147</v>
      </c>
      <c r="N42" s="2" t="s">
        <v>147</v>
      </c>
    </row>
    <row r="43">
      <c r="A43" s="2" t="s">
        <v>148</v>
      </c>
      <c r="B43" s="2" t="s">
        <v>149</v>
      </c>
      <c r="C43" s="2" t="s">
        <v>41</v>
      </c>
      <c r="D43" s="2" t="s">
        <v>141</v>
      </c>
      <c r="E43" s="2">
        <v>100.0</v>
      </c>
      <c r="F43" s="12">
        <v>0.0</v>
      </c>
      <c r="G43" s="2" t="s">
        <v>63</v>
      </c>
      <c r="H43" s="2" t="s">
        <v>63</v>
      </c>
      <c r="I43" s="2" t="s">
        <v>63</v>
      </c>
      <c r="J43" s="2">
        <v>-0.950059</v>
      </c>
      <c r="K43" s="2">
        <v>100.469542</v>
      </c>
      <c r="L43" s="2" t="s">
        <v>142</v>
      </c>
      <c r="M43" s="2" t="s">
        <v>150</v>
      </c>
      <c r="N43" s="2" t="s">
        <v>151</v>
      </c>
    </row>
    <row r="44">
      <c r="A44" s="2" t="s">
        <v>152</v>
      </c>
      <c r="B44" s="2" t="s">
        <v>153</v>
      </c>
      <c r="C44" s="2" t="s">
        <v>41</v>
      </c>
      <c r="D44" s="2" t="s">
        <v>141</v>
      </c>
      <c r="E44" s="2">
        <v>55.0</v>
      </c>
      <c r="F44" s="12">
        <v>1998.0</v>
      </c>
      <c r="G44" s="2" t="s">
        <v>51</v>
      </c>
      <c r="H44" s="2" t="s">
        <v>51</v>
      </c>
      <c r="I44" s="2" t="s">
        <v>51</v>
      </c>
      <c r="J44" s="2">
        <v>-3.272913</v>
      </c>
      <c r="K44" s="2">
        <v>116.105886</v>
      </c>
      <c r="L44" s="2" t="s">
        <v>154</v>
      </c>
      <c r="M44" s="2" t="s">
        <v>155</v>
      </c>
      <c r="N44" s="2" t="s">
        <v>156</v>
      </c>
    </row>
    <row r="45">
      <c r="A45" s="2" t="s">
        <v>157</v>
      </c>
      <c r="B45" s="2" t="s">
        <v>158</v>
      </c>
      <c r="C45" s="2" t="s">
        <v>41</v>
      </c>
      <c r="D45" s="2" t="s">
        <v>141</v>
      </c>
      <c r="E45" s="2">
        <v>60.0</v>
      </c>
      <c r="F45" s="12">
        <v>0.0</v>
      </c>
      <c r="G45" s="2" t="s">
        <v>63</v>
      </c>
      <c r="H45" s="2" t="s">
        <v>63</v>
      </c>
      <c r="I45" s="2" t="s">
        <v>63</v>
      </c>
      <c r="J45" s="2">
        <v>-6.708777</v>
      </c>
      <c r="K45" s="2">
        <v>111.020114</v>
      </c>
      <c r="L45" s="2" t="s">
        <v>154</v>
      </c>
      <c r="M45" s="2" t="s">
        <v>159</v>
      </c>
      <c r="N45" s="2" t="s">
        <v>160</v>
      </c>
    </row>
    <row r="46">
      <c r="A46" s="2" t="s">
        <v>161</v>
      </c>
      <c r="B46" s="2" t="s">
        <v>162</v>
      </c>
      <c r="C46" s="2" t="s">
        <v>41</v>
      </c>
      <c r="D46" s="2" t="s">
        <v>141</v>
      </c>
      <c r="E46" s="2">
        <v>35.0</v>
      </c>
      <c r="F46" s="12">
        <v>2013.0</v>
      </c>
      <c r="G46" s="2" t="s">
        <v>51</v>
      </c>
      <c r="H46" s="2" t="s">
        <v>51</v>
      </c>
      <c r="I46" s="2" t="s">
        <v>51</v>
      </c>
      <c r="J46" s="2">
        <v>-4.816711</v>
      </c>
      <c r="K46" s="2">
        <v>119.501684</v>
      </c>
      <c r="L46" s="2" t="s">
        <v>142</v>
      </c>
      <c r="M46" s="2" t="s">
        <v>163</v>
      </c>
      <c r="N46" s="2" t="s">
        <v>164</v>
      </c>
    </row>
    <row r="47">
      <c r="A47" s="2" t="s">
        <v>165</v>
      </c>
      <c r="B47" s="2" t="s">
        <v>166</v>
      </c>
      <c r="C47" s="2" t="s">
        <v>41</v>
      </c>
      <c r="D47" s="2" t="s">
        <v>141</v>
      </c>
      <c r="E47" s="2">
        <v>35.0</v>
      </c>
      <c r="F47" s="12">
        <v>2013.0</v>
      </c>
      <c r="G47" s="2" t="s">
        <v>51</v>
      </c>
      <c r="H47" s="2" t="s">
        <v>51</v>
      </c>
      <c r="I47" s="2" t="s">
        <v>51</v>
      </c>
      <c r="J47" s="2">
        <v>-4.816711</v>
      </c>
      <c r="K47" s="2">
        <v>119.501684</v>
      </c>
      <c r="L47" s="2" t="s">
        <v>142</v>
      </c>
      <c r="M47" s="2" t="s">
        <v>163</v>
      </c>
      <c r="N47" s="2" t="s">
        <v>164</v>
      </c>
    </row>
    <row r="48">
      <c r="A48" s="2" t="s">
        <v>167</v>
      </c>
      <c r="B48" s="2" t="s">
        <v>168</v>
      </c>
      <c r="C48" s="2" t="s">
        <v>41</v>
      </c>
      <c r="D48" s="2" t="s">
        <v>169</v>
      </c>
      <c r="E48" s="2">
        <v>150.0</v>
      </c>
      <c r="F48" s="12">
        <v>2019.0</v>
      </c>
      <c r="G48" s="2" t="s">
        <v>51</v>
      </c>
      <c r="H48" s="2" t="s">
        <v>51</v>
      </c>
      <c r="I48" s="2" t="s">
        <v>51</v>
      </c>
      <c r="J48" s="2">
        <v>-6.024754</v>
      </c>
      <c r="K48" s="2">
        <v>105.942635</v>
      </c>
      <c r="L48" s="2" t="s">
        <v>170</v>
      </c>
      <c r="M48" s="2" t="s">
        <v>147</v>
      </c>
      <c r="N48" s="2" t="s">
        <v>147</v>
      </c>
    </row>
    <row r="49">
      <c r="A49" s="2" t="s">
        <v>171</v>
      </c>
      <c r="B49" s="2" t="s">
        <v>172</v>
      </c>
      <c r="C49" s="2" t="s">
        <v>41</v>
      </c>
      <c r="D49" s="2" t="s">
        <v>169</v>
      </c>
      <c r="E49" s="2">
        <v>150.0</v>
      </c>
      <c r="F49" s="12">
        <v>2019.0</v>
      </c>
      <c r="G49" s="2" t="s">
        <v>51</v>
      </c>
      <c r="H49" s="2" t="s">
        <v>51</v>
      </c>
      <c r="I49" s="2" t="s">
        <v>51</v>
      </c>
      <c r="J49" s="2">
        <v>-6.024754</v>
      </c>
      <c r="K49" s="2">
        <v>105.942635</v>
      </c>
      <c r="L49" s="2" t="s">
        <v>170</v>
      </c>
      <c r="M49" s="2" t="s">
        <v>147</v>
      </c>
      <c r="N49" s="2" t="s">
        <v>147</v>
      </c>
    </row>
    <row r="50">
      <c r="A50" s="2" t="s">
        <v>173</v>
      </c>
      <c r="B50" s="2" t="s">
        <v>174</v>
      </c>
      <c r="C50" s="2" t="s">
        <v>41</v>
      </c>
      <c r="D50" s="2" t="s">
        <v>169</v>
      </c>
      <c r="E50" s="2">
        <v>40.0</v>
      </c>
      <c r="F50" s="12">
        <v>2017.0</v>
      </c>
      <c r="G50" s="2" t="s">
        <v>51</v>
      </c>
      <c r="H50" s="2" t="s">
        <v>51</v>
      </c>
      <c r="I50" s="2" t="s">
        <v>51</v>
      </c>
      <c r="J50" s="2">
        <v>-6.023889</v>
      </c>
      <c r="K50" s="2">
        <v>105.950127</v>
      </c>
      <c r="L50" s="2" t="s">
        <v>175</v>
      </c>
      <c r="M50" s="2" t="s">
        <v>147</v>
      </c>
      <c r="N50" s="2" t="s">
        <v>147</v>
      </c>
    </row>
    <row r="51">
      <c r="A51" s="2" t="s">
        <v>176</v>
      </c>
      <c r="B51" s="2" t="s">
        <v>177</v>
      </c>
      <c r="C51" s="2" t="s">
        <v>41</v>
      </c>
      <c r="D51" s="2" t="s">
        <v>178</v>
      </c>
      <c r="E51" s="2">
        <v>300.0</v>
      </c>
      <c r="F51" s="12">
        <v>0.0</v>
      </c>
      <c r="G51" s="2" t="s">
        <v>63</v>
      </c>
      <c r="H51" s="2" t="s">
        <v>63</v>
      </c>
      <c r="I51" s="2" t="s">
        <v>63</v>
      </c>
      <c r="J51" s="2">
        <v>0.1</v>
      </c>
      <c r="K51" s="2">
        <v>116.4</v>
      </c>
      <c r="L51" s="2" t="s">
        <v>179</v>
      </c>
      <c r="M51" s="2" t="s">
        <v>75</v>
      </c>
      <c r="N51" s="2" t="s">
        <v>76</v>
      </c>
    </row>
    <row r="52">
      <c r="A52" s="2" t="s">
        <v>180</v>
      </c>
      <c r="B52" s="2" t="s">
        <v>181</v>
      </c>
      <c r="C52" s="2" t="s">
        <v>41</v>
      </c>
      <c r="D52" s="2" t="s">
        <v>178</v>
      </c>
      <c r="E52" s="2">
        <v>300.0</v>
      </c>
      <c r="F52" s="12">
        <v>0.0</v>
      </c>
      <c r="G52" s="2" t="s">
        <v>63</v>
      </c>
      <c r="H52" s="2" t="s">
        <v>63</v>
      </c>
      <c r="I52" s="2" t="s">
        <v>63</v>
      </c>
      <c r="J52" s="2">
        <v>0.1</v>
      </c>
      <c r="K52" s="2">
        <v>116.4</v>
      </c>
      <c r="L52" s="2" t="s">
        <v>179</v>
      </c>
      <c r="M52" s="2" t="s">
        <v>75</v>
      </c>
      <c r="N52" s="2" t="s">
        <v>76</v>
      </c>
    </row>
    <row r="53">
      <c r="A53" s="2" t="s">
        <v>182</v>
      </c>
      <c r="B53" s="2" t="s">
        <v>183</v>
      </c>
      <c r="C53" s="2" t="s">
        <v>41</v>
      </c>
      <c r="D53" s="2" t="s">
        <v>178</v>
      </c>
      <c r="E53" s="2">
        <v>100.0</v>
      </c>
      <c r="F53" s="12">
        <v>0.0</v>
      </c>
      <c r="G53" s="2" t="s">
        <v>63</v>
      </c>
      <c r="H53" s="2" t="s">
        <v>63</v>
      </c>
      <c r="I53" s="2" t="s">
        <v>63</v>
      </c>
      <c r="J53" s="2">
        <v>-2.75</v>
      </c>
      <c r="K53" s="2">
        <v>103.833333</v>
      </c>
      <c r="L53" s="2" t="s">
        <v>184</v>
      </c>
      <c r="M53" s="2">
        <v>0.0</v>
      </c>
      <c r="N53" s="2">
        <v>0.0</v>
      </c>
    </row>
    <row r="54">
      <c r="A54" s="2" t="s">
        <v>185</v>
      </c>
      <c r="B54" s="2" t="s">
        <v>186</v>
      </c>
      <c r="C54" s="2" t="s">
        <v>41</v>
      </c>
      <c r="D54" s="2" t="s">
        <v>178</v>
      </c>
      <c r="E54" s="2">
        <v>35.0</v>
      </c>
      <c r="F54" s="12">
        <v>2016.0</v>
      </c>
      <c r="G54" s="2" t="s">
        <v>51</v>
      </c>
      <c r="H54" s="2" t="s">
        <v>51</v>
      </c>
      <c r="I54" s="2" t="s">
        <v>51</v>
      </c>
      <c r="J54" s="2">
        <v>-6.125435</v>
      </c>
      <c r="K54" s="2">
        <v>106.289205</v>
      </c>
      <c r="L54" s="2" t="s">
        <v>187</v>
      </c>
      <c r="M54" s="2" t="s">
        <v>147</v>
      </c>
      <c r="N54" s="2" t="s">
        <v>147</v>
      </c>
    </row>
    <row r="55">
      <c r="A55" s="2" t="s">
        <v>188</v>
      </c>
      <c r="B55" s="2" t="s">
        <v>189</v>
      </c>
      <c r="C55" s="2" t="s">
        <v>41</v>
      </c>
      <c r="D55" s="2" t="s">
        <v>178</v>
      </c>
      <c r="E55" s="2">
        <v>35.0</v>
      </c>
      <c r="F55" s="12">
        <v>2016.0</v>
      </c>
      <c r="G55" s="2" t="s">
        <v>51</v>
      </c>
      <c r="H55" s="2" t="s">
        <v>51</v>
      </c>
      <c r="I55" s="2" t="s">
        <v>51</v>
      </c>
      <c r="J55" s="2">
        <v>-6.125435</v>
      </c>
      <c r="K55" s="2">
        <v>106.289205</v>
      </c>
      <c r="L55" s="2" t="s">
        <v>187</v>
      </c>
      <c r="M55" s="2" t="s">
        <v>147</v>
      </c>
      <c r="N55" s="2" t="s">
        <v>147</v>
      </c>
    </row>
    <row r="56">
      <c r="A56" s="2" t="s">
        <v>190</v>
      </c>
      <c r="B56" s="2" t="s">
        <v>191</v>
      </c>
      <c r="C56" s="2" t="s">
        <v>41</v>
      </c>
      <c r="D56" s="2" t="s">
        <v>178</v>
      </c>
      <c r="E56" s="2">
        <v>35.0</v>
      </c>
      <c r="F56" s="12">
        <v>2016.0</v>
      </c>
      <c r="G56" s="2" t="s">
        <v>51</v>
      </c>
      <c r="H56" s="2" t="s">
        <v>51</v>
      </c>
      <c r="I56" s="2" t="s">
        <v>51</v>
      </c>
      <c r="J56" s="2">
        <v>-6.125435</v>
      </c>
      <c r="K56" s="2">
        <v>106.289205</v>
      </c>
      <c r="L56" s="2" t="s">
        <v>187</v>
      </c>
      <c r="M56" s="2" t="s">
        <v>147</v>
      </c>
      <c r="N56" s="2" t="s">
        <v>147</v>
      </c>
    </row>
    <row r="57">
      <c r="A57" s="2" t="s">
        <v>192</v>
      </c>
      <c r="B57" s="2" t="s">
        <v>193</v>
      </c>
      <c r="C57" s="2" t="s">
        <v>41</v>
      </c>
      <c r="D57" s="2" t="s">
        <v>178</v>
      </c>
      <c r="E57" s="2">
        <v>70.0</v>
      </c>
      <c r="F57" s="12">
        <v>2016.0</v>
      </c>
      <c r="G57" s="2" t="s">
        <v>51</v>
      </c>
      <c r="H57" s="2" t="s">
        <v>51</v>
      </c>
      <c r="I57" s="2" t="s">
        <v>51</v>
      </c>
      <c r="J57" s="2">
        <v>-6.125435</v>
      </c>
      <c r="K57" s="2">
        <v>106.289205</v>
      </c>
      <c r="L57" s="2" t="s">
        <v>187</v>
      </c>
      <c r="M57" s="2" t="s">
        <v>147</v>
      </c>
      <c r="N57" s="2" t="s">
        <v>147</v>
      </c>
    </row>
    <row r="58">
      <c r="A58" s="2" t="s">
        <v>194</v>
      </c>
      <c r="B58" s="2" t="s">
        <v>195</v>
      </c>
      <c r="C58" s="2" t="s">
        <v>41</v>
      </c>
      <c r="D58" s="2" t="s">
        <v>178</v>
      </c>
      <c r="E58" s="2">
        <v>200.0</v>
      </c>
      <c r="F58" s="12">
        <v>0.0</v>
      </c>
      <c r="G58" s="2" t="s">
        <v>63</v>
      </c>
      <c r="H58" s="2" t="s">
        <v>63</v>
      </c>
      <c r="I58" s="2" t="s">
        <v>63</v>
      </c>
      <c r="J58" s="2">
        <v>-1.39</v>
      </c>
      <c r="K58" s="2">
        <v>102.42</v>
      </c>
      <c r="L58" s="2" t="s">
        <v>196</v>
      </c>
      <c r="M58" s="2" t="s">
        <v>197</v>
      </c>
      <c r="N58" s="2" t="s">
        <v>197</v>
      </c>
    </row>
    <row r="59">
      <c r="A59" s="2" t="s">
        <v>198</v>
      </c>
      <c r="B59" s="2" t="s">
        <v>199</v>
      </c>
      <c r="C59" s="2" t="s">
        <v>41</v>
      </c>
      <c r="D59" s="2" t="s">
        <v>178</v>
      </c>
      <c r="E59" s="2">
        <v>200.0</v>
      </c>
      <c r="F59" s="12">
        <v>0.0</v>
      </c>
      <c r="G59" s="2" t="s">
        <v>63</v>
      </c>
      <c r="H59" s="2" t="s">
        <v>63</v>
      </c>
      <c r="I59" s="2" t="s">
        <v>63</v>
      </c>
      <c r="J59" s="2">
        <v>-1.39</v>
      </c>
      <c r="K59" s="2">
        <v>102.42</v>
      </c>
      <c r="L59" s="2" t="s">
        <v>196</v>
      </c>
      <c r="M59" s="2" t="s">
        <v>197</v>
      </c>
      <c r="N59" s="2" t="s">
        <v>197</v>
      </c>
    </row>
    <row r="60">
      <c r="A60" s="2" t="s">
        <v>200</v>
      </c>
      <c r="B60" s="2" t="s">
        <v>201</v>
      </c>
      <c r="C60" s="2" t="s">
        <v>41</v>
      </c>
      <c r="D60" s="2" t="s">
        <v>178</v>
      </c>
      <c r="E60" s="2">
        <v>350.0</v>
      </c>
      <c r="F60" s="12">
        <v>0.0</v>
      </c>
      <c r="G60" s="2" t="s">
        <v>63</v>
      </c>
      <c r="H60" s="2" t="s">
        <v>63</v>
      </c>
      <c r="I60" s="2" t="s">
        <v>63</v>
      </c>
      <c r="J60" s="2">
        <v>-4.012776</v>
      </c>
      <c r="K60" s="2">
        <v>105.462956</v>
      </c>
      <c r="L60" s="2" t="s">
        <v>202</v>
      </c>
      <c r="M60" s="2" t="s">
        <v>203</v>
      </c>
      <c r="N60" s="2" t="s">
        <v>203</v>
      </c>
    </row>
    <row r="61">
      <c r="A61" s="2" t="s">
        <v>204</v>
      </c>
      <c r="B61" s="2" t="s">
        <v>205</v>
      </c>
      <c r="C61" s="2" t="s">
        <v>41</v>
      </c>
      <c r="D61" s="2" t="s">
        <v>178</v>
      </c>
      <c r="E61" s="2">
        <v>350.0</v>
      </c>
      <c r="F61" s="12">
        <v>0.0</v>
      </c>
      <c r="G61" s="2" t="s">
        <v>63</v>
      </c>
      <c r="H61" s="2" t="s">
        <v>63</v>
      </c>
      <c r="I61" s="2" t="s">
        <v>63</v>
      </c>
      <c r="J61" s="2">
        <v>-4.012776</v>
      </c>
      <c r="K61" s="2">
        <v>105.462956</v>
      </c>
      <c r="L61" s="2" t="s">
        <v>202</v>
      </c>
      <c r="M61" s="2" t="s">
        <v>203</v>
      </c>
      <c r="N61" s="2" t="s">
        <v>203</v>
      </c>
    </row>
    <row r="62">
      <c r="A62" s="2" t="s">
        <v>206</v>
      </c>
      <c r="B62" s="2" t="s">
        <v>207</v>
      </c>
      <c r="C62" s="2" t="s">
        <v>41</v>
      </c>
      <c r="D62" s="2" t="s">
        <v>178</v>
      </c>
      <c r="E62" s="2">
        <v>50.0</v>
      </c>
      <c r="F62" s="12">
        <v>2007.0</v>
      </c>
      <c r="G62" s="2" t="s">
        <v>51</v>
      </c>
      <c r="H62" s="2" t="s">
        <v>51</v>
      </c>
      <c r="I62" s="2" t="s">
        <v>51</v>
      </c>
      <c r="J62" s="2">
        <v>-6.385474</v>
      </c>
      <c r="K62" s="2">
        <v>107.343624</v>
      </c>
      <c r="L62" s="2" t="s">
        <v>187</v>
      </c>
      <c r="M62" s="2" t="s">
        <v>208</v>
      </c>
      <c r="N62" s="2" t="s">
        <v>209</v>
      </c>
    </row>
    <row r="63">
      <c r="A63" s="2" t="s">
        <v>210</v>
      </c>
      <c r="B63" s="2" t="s">
        <v>211</v>
      </c>
      <c r="C63" s="2" t="s">
        <v>41</v>
      </c>
      <c r="D63" s="2" t="s">
        <v>178</v>
      </c>
      <c r="E63" s="2">
        <v>200.0</v>
      </c>
      <c r="F63" s="12">
        <v>0.0</v>
      </c>
      <c r="G63" s="2" t="s">
        <v>63</v>
      </c>
      <c r="H63" s="2" t="s">
        <v>63</v>
      </c>
      <c r="I63" s="2" t="s">
        <v>63</v>
      </c>
      <c r="J63" s="2">
        <v>-1.61</v>
      </c>
      <c r="K63" s="2">
        <v>101.91</v>
      </c>
      <c r="L63" s="2" t="s">
        <v>187</v>
      </c>
      <c r="M63" s="2" t="s">
        <v>197</v>
      </c>
      <c r="N63" s="2" t="s">
        <v>197</v>
      </c>
    </row>
    <row r="64">
      <c r="A64" s="2" t="s">
        <v>212</v>
      </c>
      <c r="B64" s="2" t="s">
        <v>213</v>
      </c>
      <c r="C64" s="2" t="s">
        <v>41</v>
      </c>
      <c r="D64" s="2" t="s">
        <v>178</v>
      </c>
      <c r="E64" s="2">
        <v>200.0</v>
      </c>
      <c r="F64" s="12">
        <v>0.0</v>
      </c>
      <c r="G64" s="2" t="s">
        <v>63</v>
      </c>
      <c r="H64" s="2" t="s">
        <v>63</v>
      </c>
      <c r="I64" s="2" t="s">
        <v>63</v>
      </c>
      <c r="J64" s="2">
        <v>-1.61</v>
      </c>
      <c r="K64" s="2">
        <v>101.91</v>
      </c>
      <c r="L64" s="2" t="s">
        <v>187</v>
      </c>
      <c r="M64" s="2" t="s">
        <v>197</v>
      </c>
      <c r="N64" s="2" t="s">
        <v>197</v>
      </c>
    </row>
    <row r="65">
      <c r="A65" s="2" t="s">
        <v>214</v>
      </c>
      <c r="B65" s="2" t="s">
        <v>215</v>
      </c>
      <c r="C65" s="2" t="s">
        <v>41</v>
      </c>
      <c r="D65" s="2" t="s">
        <v>178</v>
      </c>
      <c r="E65" s="2">
        <v>30.0</v>
      </c>
      <c r="F65" s="12">
        <v>2013.0</v>
      </c>
      <c r="G65" s="2" t="s">
        <v>51</v>
      </c>
      <c r="H65" s="2" t="s">
        <v>51</v>
      </c>
      <c r="I65" s="2" t="s">
        <v>51</v>
      </c>
      <c r="J65" s="2">
        <v>-2.158586</v>
      </c>
      <c r="K65" s="2">
        <v>115.445925</v>
      </c>
      <c r="L65" s="2" t="s">
        <v>43</v>
      </c>
      <c r="M65" s="2" t="s">
        <v>155</v>
      </c>
      <c r="N65" s="2" t="s">
        <v>156</v>
      </c>
    </row>
    <row r="66">
      <c r="A66" s="2" t="s">
        <v>216</v>
      </c>
      <c r="B66" s="2" t="s">
        <v>217</v>
      </c>
      <c r="C66" s="2" t="s">
        <v>41</v>
      </c>
      <c r="D66" s="2" t="s">
        <v>178</v>
      </c>
      <c r="E66" s="2">
        <v>30.0</v>
      </c>
      <c r="F66" s="12">
        <v>2013.0</v>
      </c>
      <c r="G66" s="2" t="s">
        <v>51</v>
      </c>
      <c r="H66" s="2" t="s">
        <v>51</v>
      </c>
      <c r="I66" s="2" t="s">
        <v>51</v>
      </c>
      <c r="J66" s="2">
        <v>-2.158586</v>
      </c>
      <c r="K66" s="2">
        <v>115.445925</v>
      </c>
      <c r="L66" s="2" t="s">
        <v>43</v>
      </c>
      <c r="M66" s="2" t="s">
        <v>155</v>
      </c>
      <c r="N66" s="2" t="s">
        <v>156</v>
      </c>
    </row>
    <row r="67">
      <c r="A67" s="2" t="s">
        <v>218</v>
      </c>
      <c r="B67" s="2" t="s">
        <v>219</v>
      </c>
      <c r="C67" s="2" t="s">
        <v>41</v>
      </c>
      <c r="D67" s="2" t="s">
        <v>220</v>
      </c>
      <c r="E67" s="2">
        <v>65.0</v>
      </c>
      <c r="F67" s="12">
        <v>1998.0</v>
      </c>
      <c r="G67" s="2" t="s">
        <v>51</v>
      </c>
      <c r="H67" s="2" t="s">
        <v>51</v>
      </c>
      <c r="I67" s="2" t="s">
        <v>51</v>
      </c>
      <c r="J67" s="2">
        <v>-4.827752</v>
      </c>
      <c r="K67" s="2">
        <v>136.839082</v>
      </c>
      <c r="L67" s="2" t="s">
        <v>221</v>
      </c>
      <c r="M67" s="2" t="s">
        <v>222</v>
      </c>
      <c r="N67" s="2" t="s">
        <v>222</v>
      </c>
    </row>
    <row r="68">
      <c r="A68" s="2" t="s">
        <v>223</v>
      </c>
      <c r="B68" s="2" t="s">
        <v>224</v>
      </c>
      <c r="C68" s="2" t="s">
        <v>41</v>
      </c>
      <c r="D68" s="2" t="s">
        <v>220</v>
      </c>
      <c r="E68" s="2">
        <v>65.0</v>
      </c>
      <c r="F68" s="12">
        <v>1998.0</v>
      </c>
      <c r="G68" s="2" t="s">
        <v>51</v>
      </c>
      <c r="H68" s="2" t="s">
        <v>51</v>
      </c>
      <c r="I68" s="2" t="s">
        <v>51</v>
      </c>
      <c r="J68" s="2">
        <v>-4.827752</v>
      </c>
      <c r="K68" s="2">
        <v>136.839082</v>
      </c>
      <c r="L68" s="2" t="s">
        <v>221</v>
      </c>
      <c r="M68" s="2" t="s">
        <v>222</v>
      </c>
      <c r="N68" s="2" t="s">
        <v>222</v>
      </c>
    </row>
    <row r="69">
      <c r="A69" s="2" t="s">
        <v>225</v>
      </c>
      <c r="B69" s="2" t="s">
        <v>226</v>
      </c>
      <c r="C69" s="2" t="s">
        <v>41</v>
      </c>
      <c r="D69" s="2" t="s">
        <v>220</v>
      </c>
      <c r="E69" s="2">
        <v>65.0</v>
      </c>
      <c r="F69" s="12">
        <v>1999.0</v>
      </c>
      <c r="G69" s="2" t="s">
        <v>51</v>
      </c>
      <c r="H69" s="2" t="s">
        <v>51</v>
      </c>
      <c r="I69" s="2" t="s">
        <v>51</v>
      </c>
      <c r="J69" s="2">
        <v>-4.827752</v>
      </c>
      <c r="K69" s="2">
        <v>136.839082</v>
      </c>
      <c r="L69" s="2" t="s">
        <v>221</v>
      </c>
      <c r="M69" s="2" t="s">
        <v>222</v>
      </c>
      <c r="N69" s="2" t="s">
        <v>222</v>
      </c>
    </row>
    <row r="70">
      <c r="A70" s="2" t="s">
        <v>227</v>
      </c>
      <c r="B70" s="2" t="s">
        <v>228</v>
      </c>
      <c r="C70" s="2" t="s">
        <v>41</v>
      </c>
      <c r="D70" s="2" t="s">
        <v>220</v>
      </c>
      <c r="E70" s="2">
        <v>150.0</v>
      </c>
      <c r="F70" s="12">
        <v>0.0</v>
      </c>
      <c r="G70" s="2" t="s">
        <v>63</v>
      </c>
      <c r="H70" s="2" t="s">
        <v>63</v>
      </c>
      <c r="I70" s="2" t="s">
        <v>63</v>
      </c>
      <c r="J70" s="2">
        <v>-8.901215</v>
      </c>
      <c r="K70" s="2">
        <v>116.7393</v>
      </c>
      <c r="L70" s="2" t="s">
        <v>229</v>
      </c>
      <c r="M70" s="2" t="s">
        <v>230</v>
      </c>
      <c r="N70" s="2" t="s">
        <v>231</v>
      </c>
    </row>
    <row r="71">
      <c r="A71" s="2" t="s">
        <v>232</v>
      </c>
      <c r="B71" s="2" t="s">
        <v>233</v>
      </c>
      <c r="C71" s="2" t="s">
        <v>41</v>
      </c>
      <c r="D71" s="2" t="s">
        <v>220</v>
      </c>
      <c r="E71" s="2">
        <v>150.0</v>
      </c>
      <c r="F71" s="12">
        <v>0.0</v>
      </c>
      <c r="G71" s="2" t="s">
        <v>63</v>
      </c>
      <c r="H71" s="2" t="s">
        <v>63</v>
      </c>
      <c r="I71" s="2" t="s">
        <v>63</v>
      </c>
      <c r="J71" s="2">
        <v>-8.901215</v>
      </c>
      <c r="K71" s="2">
        <v>116.7393</v>
      </c>
      <c r="L71" s="2" t="s">
        <v>229</v>
      </c>
      <c r="M71" s="2" t="s">
        <v>230</v>
      </c>
      <c r="N71" s="2" t="s">
        <v>231</v>
      </c>
    </row>
    <row r="72">
      <c r="A72" s="2" t="s">
        <v>234</v>
      </c>
      <c r="B72" s="2" t="s">
        <v>235</v>
      </c>
      <c r="C72" s="2" t="s">
        <v>41</v>
      </c>
      <c r="D72" s="2" t="s">
        <v>220</v>
      </c>
      <c r="E72" s="2">
        <v>31.0</v>
      </c>
      <c r="F72" s="12">
        <v>1999.0</v>
      </c>
      <c r="G72" s="2" t="s">
        <v>51</v>
      </c>
      <c r="H72" s="2" t="s">
        <v>51</v>
      </c>
      <c r="I72" s="2" t="s">
        <v>51</v>
      </c>
      <c r="J72" s="2">
        <v>-8.901172</v>
      </c>
      <c r="K72" s="2">
        <v>116.738209</v>
      </c>
      <c r="L72" s="2" t="s">
        <v>236</v>
      </c>
      <c r="M72" s="2" t="s">
        <v>230</v>
      </c>
      <c r="N72" s="2" t="s">
        <v>231</v>
      </c>
    </row>
    <row r="73">
      <c r="A73" s="2" t="s">
        <v>237</v>
      </c>
      <c r="B73" s="2" t="s">
        <v>238</v>
      </c>
      <c r="C73" s="2" t="s">
        <v>41</v>
      </c>
      <c r="D73" s="2" t="s">
        <v>220</v>
      </c>
      <c r="E73" s="2">
        <v>31.0</v>
      </c>
      <c r="F73" s="12">
        <v>1999.0</v>
      </c>
      <c r="G73" s="2" t="s">
        <v>51</v>
      </c>
      <c r="H73" s="2" t="s">
        <v>51</v>
      </c>
      <c r="I73" s="2" t="s">
        <v>51</v>
      </c>
      <c r="J73" s="2">
        <v>-8.901172</v>
      </c>
      <c r="K73" s="2">
        <v>116.738209</v>
      </c>
      <c r="L73" s="2" t="s">
        <v>236</v>
      </c>
      <c r="M73" s="2" t="s">
        <v>230</v>
      </c>
      <c r="N73" s="2" t="s">
        <v>231</v>
      </c>
    </row>
    <row r="74">
      <c r="A74" s="2" t="s">
        <v>239</v>
      </c>
      <c r="B74" s="2" t="s">
        <v>240</v>
      </c>
      <c r="C74" s="2" t="s">
        <v>41</v>
      </c>
      <c r="D74" s="2" t="s">
        <v>220</v>
      </c>
      <c r="E74" s="2">
        <v>31.0</v>
      </c>
      <c r="F74" s="12">
        <v>1999.0</v>
      </c>
      <c r="G74" s="2" t="s">
        <v>51</v>
      </c>
      <c r="H74" s="2" t="s">
        <v>51</v>
      </c>
      <c r="I74" s="2" t="s">
        <v>51</v>
      </c>
      <c r="J74" s="2">
        <v>-8.901172</v>
      </c>
      <c r="K74" s="2">
        <v>116.738209</v>
      </c>
      <c r="L74" s="2" t="s">
        <v>236</v>
      </c>
      <c r="M74" s="2" t="s">
        <v>230</v>
      </c>
      <c r="N74" s="2" t="s">
        <v>231</v>
      </c>
    </row>
    <row r="75">
      <c r="A75" s="2" t="s">
        <v>241</v>
      </c>
      <c r="B75" s="2" t="s">
        <v>242</v>
      </c>
      <c r="C75" s="2" t="s">
        <v>41</v>
      </c>
      <c r="D75" s="2" t="s">
        <v>220</v>
      </c>
      <c r="E75" s="2">
        <v>31.0</v>
      </c>
      <c r="F75" s="12">
        <v>1999.0</v>
      </c>
      <c r="G75" s="2" t="s">
        <v>51</v>
      </c>
      <c r="H75" s="2" t="s">
        <v>51</v>
      </c>
      <c r="I75" s="2" t="s">
        <v>51</v>
      </c>
      <c r="J75" s="2">
        <v>-8.901172</v>
      </c>
      <c r="K75" s="2">
        <v>116.738209</v>
      </c>
      <c r="L75" s="2" t="s">
        <v>236</v>
      </c>
      <c r="M75" s="2" t="s">
        <v>230</v>
      </c>
      <c r="N75" s="2" t="s">
        <v>231</v>
      </c>
    </row>
    <row r="76">
      <c r="A76" s="2" t="s">
        <v>243</v>
      </c>
      <c r="B76" s="2" t="s">
        <v>244</v>
      </c>
      <c r="C76" s="2" t="s">
        <v>41</v>
      </c>
      <c r="D76" s="2" t="s">
        <v>245</v>
      </c>
      <c r="E76" s="2">
        <v>330.0</v>
      </c>
      <c r="F76" s="12">
        <v>0.0</v>
      </c>
      <c r="G76" s="2" t="s">
        <v>63</v>
      </c>
      <c r="H76" s="2" t="s">
        <v>63</v>
      </c>
      <c r="I76" s="2" t="s">
        <v>63</v>
      </c>
      <c r="J76" s="2">
        <v>-7.159</v>
      </c>
      <c r="K76" s="2">
        <v>112.642</v>
      </c>
      <c r="L76" s="2" t="s">
        <v>246</v>
      </c>
      <c r="M76" s="2" t="s">
        <v>247</v>
      </c>
      <c r="N76" s="2" t="s">
        <v>248</v>
      </c>
    </row>
    <row r="77">
      <c r="A77" s="2" t="s">
        <v>249</v>
      </c>
      <c r="B77" s="2" t="s">
        <v>250</v>
      </c>
      <c r="C77" s="2" t="s">
        <v>41</v>
      </c>
      <c r="D77" s="2" t="s">
        <v>245</v>
      </c>
      <c r="E77" s="2">
        <v>330.0</v>
      </c>
      <c r="F77" s="12">
        <v>0.0</v>
      </c>
      <c r="G77" s="2" t="s">
        <v>63</v>
      </c>
      <c r="H77" s="2" t="s">
        <v>63</v>
      </c>
      <c r="I77" s="2" t="s">
        <v>63</v>
      </c>
      <c r="J77" s="2">
        <v>-7.159</v>
      </c>
      <c r="K77" s="2">
        <v>112.642</v>
      </c>
      <c r="L77" s="2" t="s">
        <v>246</v>
      </c>
      <c r="M77" s="2" t="s">
        <v>247</v>
      </c>
      <c r="N77" s="2" t="s">
        <v>248</v>
      </c>
    </row>
    <row r="78">
      <c r="A78" s="2" t="s">
        <v>251</v>
      </c>
      <c r="B78" s="2" t="s">
        <v>252</v>
      </c>
      <c r="C78" s="2" t="s">
        <v>41</v>
      </c>
      <c r="D78" s="2" t="s">
        <v>245</v>
      </c>
      <c r="E78" s="2">
        <v>660.0</v>
      </c>
      <c r="F78" s="12">
        <v>0.0</v>
      </c>
      <c r="G78" s="2" t="s">
        <v>63</v>
      </c>
      <c r="H78" s="2" t="s">
        <v>63</v>
      </c>
      <c r="I78" s="2" t="s">
        <v>63</v>
      </c>
      <c r="J78" s="2">
        <v>-6.895752</v>
      </c>
      <c r="K78" s="2">
        <v>110.24025</v>
      </c>
      <c r="L78" s="2" t="s">
        <v>253</v>
      </c>
      <c r="M78" s="2" t="s">
        <v>159</v>
      </c>
      <c r="N78" s="2" t="s">
        <v>160</v>
      </c>
    </row>
    <row r="79">
      <c r="A79" s="2" t="s">
        <v>254</v>
      </c>
      <c r="B79" s="2" t="s">
        <v>255</v>
      </c>
      <c r="C79" s="2" t="s">
        <v>41</v>
      </c>
      <c r="D79" s="2" t="s">
        <v>245</v>
      </c>
      <c r="E79" s="2">
        <v>200.0</v>
      </c>
      <c r="F79" s="12">
        <v>0.0</v>
      </c>
      <c r="G79" s="2" t="s">
        <v>63</v>
      </c>
      <c r="H79" s="2" t="s">
        <v>11</v>
      </c>
      <c r="I79" s="2" t="s">
        <v>11</v>
      </c>
      <c r="J79" s="2">
        <v>0.815946</v>
      </c>
      <c r="K79" s="2">
        <v>117.930767</v>
      </c>
      <c r="L79" s="2" t="s">
        <v>256</v>
      </c>
      <c r="M79" s="2" t="s">
        <v>75</v>
      </c>
      <c r="N79" s="2" t="s">
        <v>76</v>
      </c>
    </row>
    <row r="80">
      <c r="A80" s="2" t="s">
        <v>257</v>
      </c>
      <c r="B80" s="2" t="s">
        <v>258</v>
      </c>
      <c r="C80" s="2" t="s">
        <v>41</v>
      </c>
      <c r="D80" s="2" t="s">
        <v>245</v>
      </c>
      <c r="E80" s="2">
        <v>200.0</v>
      </c>
      <c r="F80" s="12">
        <v>2024.0</v>
      </c>
      <c r="G80" s="2" t="s">
        <v>63</v>
      </c>
      <c r="H80" s="2" t="s">
        <v>11</v>
      </c>
      <c r="I80" s="2" t="s">
        <v>11</v>
      </c>
      <c r="J80" s="2">
        <v>0.815946</v>
      </c>
      <c r="K80" s="2">
        <v>117.930767</v>
      </c>
      <c r="L80" s="2" t="s">
        <v>259</v>
      </c>
      <c r="M80" s="2" t="s">
        <v>75</v>
      </c>
      <c r="N80" s="2" t="s">
        <v>76</v>
      </c>
    </row>
    <row r="81">
      <c r="A81" s="2" t="s">
        <v>260</v>
      </c>
      <c r="B81" s="2" t="s">
        <v>261</v>
      </c>
      <c r="C81" s="2" t="s">
        <v>41</v>
      </c>
      <c r="D81" s="2" t="s">
        <v>245</v>
      </c>
      <c r="E81" s="2">
        <v>200.0</v>
      </c>
      <c r="F81" s="12">
        <v>2024.0</v>
      </c>
      <c r="G81" s="2" t="s">
        <v>63</v>
      </c>
      <c r="H81" s="2" t="s">
        <v>11</v>
      </c>
      <c r="I81" s="2" t="s">
        <v>11</v>
      </c>
      <c r="J81" s="2">
        <v>0.815946</v>
      </c>
      <c r="K81" s="2">
        <v>117.930767</v>
      </c>
      <c r="L81" s="2" t="s">
        <v>259</v>
      </c>
      <c r="M81" s="2" t="s">
        <v>75</v>
      </c>
      <c r="N81" s="2" t="s">
        <v>76</v>
      </c>
    </row>
    <row r="82">
      <c r="A82" s="2" t="s">
        <v>262</v>
      </c>
      <c r="B82" s="2" t="s">
        <v>263</v>
      </c>
      <c r="C82" s="2" t="s">
        <v>41</v>
      </c>
      <c r="D82" s="2" t="s">
        <v>245</v>
      </c>
      <c r="E82" s="2">
        <v>117.0</v>
      </c>
      <c r="F82" s="12">
        <v>2024.0</v>
      </c>
      <c r="G82" s="2" t="s">
        <v>264</v>
      </c>
      <c r="H82" s="2" t="s">
        <v>264</v>
      </c>
      <c r="I82" s="2" t="s">
        <v>264</v>
      </c>
      <c r="J82" s="2">
        <v>-2.28754</v>
      </c>
      <c r="K82" s="2">
        <v>121.77195</v>
      </c>
      <c r="L82" s="2" t="s">
        <v>265</v>
      </c>
      <c r="M82" s="2" t="s">
        <v>266</v>
      </c>
      <c r="N82" s="2" t="s">
        <v>267</v>
      </c>
    </row>
    <row r="83">
      <c r="A83" s="2" t="s">
        <v>268</v>
      </c>
      <c r="B83" s="2" t="s">
        <v>269</v>
      </c>
      <c r="C83" s="2" t="s">
        <v>41</v>
      </c>
      <c r="D83" s="2" t="s">
        <v>245</v>
      </c>
      <c r="E83" s="2">
        <v>117.0</v>
      </c>
      <c r="F83" s="12">
        <v>2024.0</v>
      </c>
      <c r="G83" s="2" t="s">
        <v>264</v>
      </c>
      <c r="H83" s="2" t="s">
        <v>264</v>
      </c>
      <c r="I83" s="2" t="s">
        <v>264</v>
      </c>
      <c r="J83" s="2">
        <v>-2.28754</v>
      </c>
      <c r="K83" s="2">
        <v>121.77195</v>
      </c>
      <c r="L83" s="2" t="s">
        <v>265</v>
      </c>
      <c r="M83" s="2" t="s">
        <v>266</v>
      </c>
      <c r="N83" s="2" t="s">
        <v>267</v>
      </c>
    </row>
    <row r="84">
      <c r="A84" s="2" t="s">
        <v>270</v>
      </c>
      <c r="B84" s="2" t="s">
        <v>271</v>
      </c>
      <c r="C84" s="2" t="s">
        <v>41</v>
      </c>
      <c r="D84" s="2" t="s">
        <v>245</v>
      </c>
      <c r="E84" s="2">
        <v>116.0</v>
      </c>
      <c r="F84" s="12">
        <v>2024.0</v>
      </c>
      <c r="G84" s="2" t="s">
        <v>264</v>
      </c>
      <c r="H84" s="2" t="s">
        <v>264</v>
      </c>
      <c r="I84" s="2" t="s">
        <v>264</v>
      </c>
      <c r="J84" s="2">
        <v>-2.28754</v>
      </c>
      <c r="K84" s="2">
        <v>121.77195</v>
      </c>
      <c r="L84" s="2" t="s">
        <v>265</v>
      </c>
      <c r="M84" s="2" t="s">
        <v>266</v>
      </c>
      <c r="N84" s="2" t="s">
        <v>267</v>
      </c>
    </row>
    <row r="85">
      <c r="A85" s="2" t="s">
        <v>272</v>
      </c>
      <c r="B85" s="2" t="s">
        <v>273</v>
      </c>
      <c r="C85" s="2" t="s">
        <v>41</v>
      </c>
      <c r="D85" s="2" t="s">
        <v>245</v>
      </c>
      <c r="E85" s="2">
        <v>2500.0</v>
      </c>
      <c r="F85" s="12">
        <v>2026.0</v>
      </c>
      <c r="G85" s="2" t="s">
        <v>48</v>
      </c>
      <c r="H85" s="2" t="s">
        <v>48</v>
      </c>
      <c r="I85" s="2" t="s">
        <v>48</v>
      </c>
      <c r="J85" s="2">
        <v>0.86008</v>
      </c>
      <c r="K85" s="2">
        <v>104.1801</v>
      </c>
      <c r="L85" s="2" t="s">
        <v>274</v>
      </c>
      <c r="M85" s="2" t="s">
        <v>88</v>
      </c>
      <c r="N85" s="2" t="s">
        <v>88</v>
      </c>
    </row>
    <row r="86">
      <c r="A86" s="2" t="s">
        <v>275</v>
      </c>
      <c r="B86" s="2" t="s">
        <v>276</v>
      </c>
      <c r="C86" s="2" t="s">
        <v>41</v>
      </c>
      <c r="D86" s="2" t="s">
        <v>277</v>
      </c>
      <c r="E86" s="2">
        <v>100.0</v>
      </c>
      <c r="F86" s="12">
        <v>0.0</v>
      </c>
      <c r="G86" s="2" t="s">
        <v>63</v>
      </c>
      <c r="H86" s="2" t="s">
        <v>63</v>
      </c>
      <c r="I86" s="2" t="s">
        <v>63</v>
      </c>
      <c r="J86" s="2">
        <v>-7.813903</v>
      </c>
      <c r="K86" s="2">
        <v>110.175023</v>
      </c>
      <c r="L86" s="2" t="s">
        <v>278</v>
      </c>
      <c r="M86" s="2" t="s">
        <v>159</v>
      </c>
      <c r="N86" s="2" t="s">
        <v>160</v>
      </c>
    </row>
    <row r="87">
      <c r="A87" s="2" t="s">
        <v>279</v>
      </c>
      <c r="B87" s="2" t="s">
        <v>280</v>
      </c>
      <c r="C87" s="2" t="s">
        <v>41</v>
      </c>
      <c r="D87" s="2" t="s">
        <v>277</v>
      </c>
      <c r="E87" s="2">
        <v>30.0</v>
      </c>
      <c r="F87" s="12">
        <v>2017.0</v>
      </c>
      <c r="G87" s="2" t="s">
        <v>51</v>
      </c>
      <c r="H87" s="2" t="s">
        <v>51</v>
      </c>
      <c r="I87" s="2" t="s">
        <v>51</v>
      </c>
      <c r="J87" s="2">
        <v>3.667568</v>
      </c>
      <c r="K87" s="2">
        <v>98.665386</v>
      </c>
      <c r="L87" s="2" t="s">
        <v>281</v>
      </c>
      <c r="M87" s="2" t="s">
        <v>65</v>
      </c>
      <c r="N87" s="2" t="s">
        <v>66</v>
      </c>
    </row>
    <row r="88">
      <c r="A88" s="2" t="s">
        <v>282</v>
      </c>
      <c r="B88" s="2" t="s">
        <v>283</v>
      </c>
      <c r="C88" s="2" t="s">
        <v>41</v>
      </c>
      <c r="D88" s="2" t="s">
        <v>277</v>
      </c>
      <c r="E88" s="2">
        <v>30.0</v>
      </c>
      <c r="F88" s="12">
        <v>2017.0</v>
      </c>
      <c r="G88" s="2" t="s">
        <v>51</v>
      </c>
      <c r="H88" s="2" t="s">
        <v>51</v>
      </c>
      <c r="I88" s="2" t="s">
        <v>51</v>
      </c>
      <c r="J88" s="2">
        <v>3.667568</v>
      </c>
      <c r="K88" s="2">
        <v>98.665386</v>
      </c>
      <c r="L88" s="2" t="s">
        <v>281</v>
      </c>
      <c r="M88" s="2" t="s">
        <v>65</v>
      </c>
      <c r="N88" s="2" t="s">
        <v>66</v>
      </c>
    </row>
    <row r="89">
      <c r="A89" s="2" t="s">
        <v>284</v>
      </c>
      <c r="B89" s="2" t="s">
        <v>285</v>
      </c>
      <c r="C89" s="2" t="s">
        <v>41</v>
      </c>
      <c r="D89" s="2" t="s">
        <v>286</v>
      </c>
      <c r="E89" s="2">
        <v>30.0</v>
      </c>
      <c r="F89" s="12">
        <v>2018.0</v>
      </c>
      <c r="G89" s="2" t="s">
        <v>51</v>
      </c>
      <c r="H89" s="2" t="s">
        <v>51</v>
      </c>
      <c r="I89" s="2" t="s">
        <v>51</v>
      </c>
      <c r="J89" s="2">
        <v>-3.907537</v>
      </c>
      <c r="K89" s="2">
        <v>122.419265</v>
      </c>
      <c r="L89" s="2" t="s">
        <v>287</v>
      </c>
      <c r="M89" s="2" t="s">
        <v>163</v>
      </c>
      <c r="N89" s="2" t="s">
        <v>164</v>
      </c>
    </row>
    <row r="90">
      <c r="A90" s="2" t="s">
        <v>288</v>
      </c>
      <c r="B90" s="2" t="s">
        <v>289</v>
      </c>
      <c r="C90" s="2" t="s">
        <v>41</v>
      </c>
      <c r="D90" s="2" t="s">
        <v>286</v>
      </c>
      <c r="E90" s="2">
        <v>30.0</v>
      </c>
      <c r="F90" s="12">
        <v>2018.0</v>
      </c>
      <c r="G90" s="2" t="s">
        <v>51</v>
      </c>
      <c r="H90" s="2" t="s">
        <v>51</v>
      </c>
      <c r="I90" s="2" t="s">
        <v>51</v>
      </c>
      <c r="J90" s="2">
        <v>-3.907537</v>
      </c>
      <c r="K90" s="2">
        <v>122.419265</v>
      </c>
      <c r="L90" s="2" t="s">
        <v>287</v>
      </c>
      <c r="M90" s="2" t="s">
        <v>163</v>
      </c>
      <c r="N90" s="2" t="s">
        <v>164</v>
      </c>
    </row>
    <row r="91">
      <c r="A91" s="2" t="s">
        <v>290</v>
      </c>
      <c r="B91" s="2" t="s">
        <v>291</v>
      </c>
      <c r="C91" s="2" t="s">
        <v>41</v>
      </c>
      <c r="D91" s="2" t="s">
        <v>286</v>
      </c>
      <c r="E91" s="2">
        <v>50.0</v>
      </c>
      <c r="F91" s="12">
        <v>2019.0</v>
      </c>
      <c r="G91" s="2" t="s">
        <v>51</v>
      </c>
      <c r="H91" s="2" t="s">
        <v>51</v>
      </c>
      <c r="I91" s="2" t="s">
        <v>51</v>
      </c>
      <c r="J91" s="2">
        <v>-3.907537</v>
      </c>
      <c r="K91" s="2">
        <v>122.419265</v>
      </c>
      <c r="L91" s="2" t="s">
        <v>287</v>
      </c>
      <c r="M91" s="2" t="s">
        <v>163</v>
      </c>
      <c r="N91" s="2" t="s">
        <v>164</v>
      </c>
    </row>
    <row r="92">
      <c r="A92" s="2" t="s">
        <v>292</v>
      </c>
      <c r="B92" s="2" t="s">
        <v>293</v>
      </c>
      <c r="C92" s="2" t="s">
        <v>41</v>
      </c>
      <c r="D92" s="2" t="s">
        <v>286</v>
      </c>
      <c r="E92" s="2">
        <v>50.0</v>
      </c>
      <c r="F92" s="12">
        <v>2019.0</v>
      </c>
      <c r="G92" s="2" t="s">
        <v>51</v>
      </c>
      <c r="H92" s="2" t="s">
        <v>51</v>
      </c>
      <c r="I92" s="2" t="s">
        <v>51</v>
      </c>
      <c r="J92" s="2">
        <v>-3.907537</v>
      </c>
      <c r="K92" s="2">
        <v>122.419265</v>
      </c>
      <c r="L92" s="2" t="s">
        <v>287</v>
      </c>
      <c r="M92" s="2" t="s">
        <v>163</v>
      </c>
      <c r="N92" s="2" t="s">
        <v>164</v>
      </c>
    </row>
    <row r="93">
      <c r="A93" s="2" t="s">
        <v>294</v>
      </c>
      <c r="B93" s="2" t="s">
        <v>295</v>
      </c>
      <c r="C93" s="2" t="s">
        <v>41</v>
      </c>
      <c r="D93" s="2" t="s">
        <v>286</v>
      </c>
      <c r="E93" s="2">
        <v>60.0</v>
      </c>
      <c r="F93" s="12">
        <v>2019.0</v>
      </c>
      <c r="G93" s="2" t="s">
        <v>51</v>
      </c>
      <c r="H93" s="2" t="s">
        <v>51</v>
      </c>
      <c r="I93" s="2" t="s">
        <v>51</v>
      </c>
      <c r="J93" s="2">
        <v>-3.907537</v>
      </c>
      <c r="K93" s="2">
        <v>122.419265</v>
      </c>
      <c r="L93" s="2" t="s">
        <v>287</v>
      </c>
      <c r="M93" s="2" t="s">
        <v>163</v>
      </c>
      <c r="N93" s="2" t="s">
        <v>164</v>
      </c>
    </row>
    <row r="94">
      <c r="A94" s="2" t="s">
        <v>296</v>
      </c>
      <c r="B94" s="2" t="s">
        <v>297</v>
      </c>
      <c r="C94" s="2" t="s">
        <v>41</v>
      </c>
      <c r="D94" s="2" t="s">
        <v>286</v>
      </c>
      <c r="E94" s="2">
        <v>60.0</v>
      </c>
      <c r="F94" s="12">
        <v>2019.0</v>
      </c>
      <c r="G94" s="2" t="s">
        <v>51</v>
      </c>
      <c r="H94" s="2" t="s">
        <v>51</v>
      </c>
      <c r="I94" s="2" t="s">
        <v>51</v>
      </c>
      <c r="J94" s="2">
        <v>-3.907537</v>
      </c>
      <c r="K94" s="2">
        <v>122.419265</v>
      </c>
      <c r="L94" s="2" t="s">
        <v>287</v>
      </c>
      <c r="M94" s="2" t="s">
        <v>163</v>
      </c>
      <c r="N94" s="2" t="s">
        <v>164</v>
      </c>
    </row>
    <row r="95">
      <c r="A95" s="2" t="s">
        <v>298</v>
      </c>
      <c r="B95" s="2" t="s">
        <v>299</v>
      </c>
      <c r="C95" s="2" t="s">
        <v>41</v>
      </c>
      <c r="D95" s="2" t="s">
        <v>286</v>
      </c>
      <c r="E95" s="2">
        <v>125.0</v>
      </c>
      <c r="F95" s="12">
        <v>2018.0</v>
      </c>
      <c r="G95" s="2" t="s">
        <v>51</v>
      </c>
      <c r="H95" s="2" t="s">
        <v>51</v>
      </c>
      <c r="I95" s="2" t="s">
        <v>51</v>
      </c>
      <c r="J95" s="2">
        <v>-3.907537</v>
      </c>
      <c r="K95" s="2">
        <v>122.419265</v>
      </c>
      <c r="L95" s="2" t="s">
        <v>287</v>
      </c>
      <c r="M95" s="2" t="s">
        <v>163</v>
      </c>
      <c r="N95" s="2" t="s">
        <v>164</v>
      </c>
    </row>
    <row r="96">
      <c r="A96" s="2" t="s">
        <v>300</v>
      </c>
      <c r="B96" s="2" t="s">
        <v>301</v>
      </c>
      <c r="C96" s="2" t="s">
        <v>41</v>
      </c>
      <c r="D96" s="2" t="s">
        <v>286</v>
      </c>
      <c r="E96" s="2">
        <v>125.0</v>
      </c>
      <c r="F96" s="12">
        <v>2018.0</v>
      </c>
      <c r="G96" s="2" t="s">
        <v>51</v>
      </c>
      <c r="H96" s="2" t="s">
        <v>51</v>
      </c>
      <c r="I96" s="2" t="s">
        <v>51</v>
      </c>
      <c r="J96" s="2">
        <v>-3.907537</v>
      </c>
      <c r="K96" s="2">
        <v>122.419265</v>
      </c>
      <c r="L96" s="2" t="s">
        <v>287</v>
      </c>
      <c r="M96" s="2" t="s">
        <v>163</v>
      </c>
      <c r="N96" s="2" t="s">
        <v>164</v>
      </c>
    </row>
    <row r="97">
      <c r="A97" s="2" t="s">
        <v>302</v>
      </c>
      <c r="B97" s="2" t="s">
        <v>303</v>
      </c>
      <c r="C97" s="2" t="s">
        <v>41</v>
      </c>
      <c r="D97" s="2" t="s">
        <v>286</v>
      </c>
      <c r="E97" s="2">
        <v>135.0</v>
      </c>
      <c r="F97" s="12">
        <v>2020.0</v>
      </c>
      <c r="G97" s="2" t="s">
        <v>51</v>
      </c>
      <c r="H97" s="2" t="s">
        <v>51</v>
      </c>
      <c r="I97" s="2" t="s">
        <v>51</v>
      </c>
      <c r="J97" s="2">
        <v>-3.8279104</v>
      </c>
      <c r="K97" s="2">
        <v>122.4682708</v>
      </c>
      <c r="L97" s="2" t="s">
        <v>304</v>
      </c>
      <c r="M97" s="2" t="s">
        <v>305</v>
      </c>
      <c r="N97" s="2" t="s">
        <v>306</v>
      </c>
    </row>
    <row r="98">
      <c r="A98" s="2" t="s">
        <v>307</v>
      </c>
      <c r="B98" s="2" t="s">
        <v>308</v>
      </c>
      <c r="C98" s="2" t="s">
        <v>41</v>
      </c>
      <c r="D98" s="2" t="s">
        <v>286</v>
      </c>
      <c r="E98" s="2">
        <v>135.0</v>
      </c>
      <c r="F98" s="12">
        <v>2020.0</v>
      </c>
      <c r="G98" s="2" t="s">
        <v>51</v>
      </c>
      <c r="H98" s="2" t="s">
        <v>51</v>
      </c>
      <c r="I98" s="2" t="s">
        <v>51</v>
      </c>
      <c r="J98" s="2">
        <v>-3.8279104</v>
      </c>
      <c r="K98" s="2">
        <v>122.4682708</v>
      </c>
      <c r="L98" s="2" t="s">
        <v>304</v>
      </c>
      <c r="M98" s="2" t="s">
        <v>305</v>
      </c>
      <c r="N98" s="2" t="s">
        <v>306</v>
      </c>
    </row>
    <row r="99">
      <c r="A99" s="2" t="s">
        <v>309</v>
      </c>
      <c r="B99" s="2" t="s">
        <v>310</v>
      </c>
      <c r="C99" s="2" t="s">
        <v>41</v>
      </c>
      <c r="D99" s="2" t="s">
        <v>286</v>
      </c>
      <c r="E99" s="2">
        <v>135.0</v>
      </c>
      <c r="F99" s="12">
        <v>2020.0</v>
      </c>
      <c r="G99" s="2" t="s">
        <v>51</v>
      </c>
      <c r="H99" s="2" t="s">
        <v>51</v>
      </c>
      <c r="I99" s="2" t="s">
        <v>51</v>
      </c>
      <c r="J99" s="2">
        <v>-3.8279104</v>
      </c>
      <c r="K99" s="2">
        <v>122.4682708</v>
      </c>
      <c r="L99" s="2" t="s">
        <v>304</v>
      </c>
      <c r="M99" s="2" t="s">
        <v>305</v>
      </c>
      <c r="N99" s="2" t="s">
        <v>306</v>
      </c>
    </row>
    <row r="100">
      <c r="A100" s="2" t="s">
        <v>311</v>
      </c>
      <c r="B100" s="2" t="s">
        <v>312</v>
      </c>
      <c r="C100" s="2" t="s">
        <v>41</v>
      </c>
      <c r="D100" s="2" t="s">
        <v>286</v>
      </c>
      <c r="E100" s="2">
        <v>135.0</v>
      </c>
      <c r="F100" s="12">
        <v>2021.0</v>
      </c>
      <c r="G100" s="2" t="s">
        <v>51</v>
      </c>
      <c r="H100" s="2" t="s">
        <v>51</v>
      </c>
      <c r="I100" s="2" t="s">
        <v>51</v>
      </c>
      <c r="J100" s="2">
        <v>-3.8279104</v>
      </c>
      <c r="K100" s="2">
        <v>122.4682708</v>
      </c>
      <c r="L100" s="2" t="s">
        <v>304</v>
      </c>
      <c r="M100" s="2" t="s">
        <v>305</v>
      </c>
      <c r="N100" s="2" t="s">
        <v>306</v>
      </c>
    </row>
    <row r="101">
      <c r="A101" s="2" t="s">
        <v>313</v>
      </c>
      <c r="B101" s="2" t="s">
        <v>314</v>
      </c>
      <c r="C101" s="2" t="s">
        <v>41</v>
      </c>
      <c r="D101" s="2" t="s">
        <v>286</v>
      </c>
      <c r="E101" s="2">
        <v>135.0</v>
      </c>
      <c r="F101" s="12">
        <v>2021.0</v>
      </c>
      <c r="G101" s="2" t="s">
        <v>51</v>
      </c>
      <c r="H101" s="2" t="s">
        <v>51</v>
      </c>
      <c r="I101" s="2" t="s">
        <v>51</v>
      </c>
      <c r="J101" s="2">
        <v>-3.8282793</v>
      </c>
      <c r="K101" s="2">
        <v>122.4662306</v>
      </c>
      <c r="L101" s="2" t="s">
        <v>304</v>
      </c>
      <c r="M101" s="2" t="s">
        <v>305</v>
      </c>
      <c r="N101" s="2" t="s">
        <v>306</v>
      </c>
    </row>
    <row r="102">
      <c r="A102" s="2" t="s">
        <v>315</v>
      </c>
      <c r="B102" s="2" t="s">
        <v>316</v>
      </c>
      <c r="C102" s="2" t="s">
        <v>41</v>
      </c>
      <c r="D102" s="2" t="s">
        <v>286</v>
      </c>
      <c r="E102" s="2">
        <v>135.0</v>
      </c>
      <c r="F102" s="12">
        <v>2021.0</v>
      </c>
      <c r="G102" s="2" t="s">
        <v>51</v>
      </c>
      <c r="H102" s="2" t="s">
        <v>51</v>
      </c>
      <c r="I102" s="2" t="s">
        <v>51</v>
      </c>
      <c r="J102" s="2">
        <v>-3.8282793</v>
      </c>
      <c r="K102" s="2">
        <v>122.4662306</v>
      </c>
      <c r="L102" s="2" t="s">
        <v>304</v>
      </c>
      <c r="M102" s="2" t="s">
        <v>305</v>
      </c>
      <c r="N102" s="2" t="s">
        <v>306</v>
      </c>
    </row>
    <row r="103">
      <c r="A103" s="2" t="s">
        <v>317</v>
      </c>
      <c r="B103" s="2" t="s">
        <v>318</v>
      </c>
      <c r="C103" s="2" t="s">
        <v>41</v>
      </c>
      <c r="D103" s="2" t="s">
        <v>286</v>
      </c>
      <c r="E103" s="2">
        <v>135.0</v>
      </c>
      <c r="F103" s="12">
        <v>2021.0</v>
      </c>
      <c r="G103" s="2" t="s">
        <v>51</v>
      </c>
      <c r="H103" s="2" t="s">
        <v>51</v>
      </c>
      <c r="I103" s="2" t="s">
        <v>51</v>
      </c>
      <c r="J103" s="2">
        <v>-3.8282793</v>
      </c>
      <c r="K103" s="2">
        <v>122.4662306</v>
      </c>
      <c r="L103" s="2" t="s">
        <v>304</v>
      </c>
      <c r="M103" s="2" t="s">
        <v>305</v>
      </c>
      <c r="N103" s="2" t="s">
        <v>306</v>
      </c>
    </row>
    <row r="104">
      <c r="A104" s="2" t="s">
        <v>319</v>
      </c>
      <c r="B104" s="2" t="s">
        <v>320</v>
      </c>
      <c r="C104" s="2" t="s">
        <v>41</v>
      </c>
      <c r="D104" s="2" t="s">
        <v>286</v>
      </c>
      <c r="E104" s="2">
        <v>135.0</v>
      </c>
      <c r="F104" s="12">
        <v>2021.0</v>
      </c>
      <c r="G104" s="2" t="s">
        <v>51</v>
      </c>
      <c r="H104" s="2" t="s">
        <v>51</v>
      </c>
      <c r="I104" s="2" t="s">
        <v>51</v>
      </c>
      <c r="J104" s="2">
        <v>-3.8282793</v>
      </c>
      <c r="K104" s="2">
        <v>122.4662306</v>
      </c>
      <c r="L104" s="2" t="s">
        <v>304</v>
      </c>
      <c r="M104" s="2" t="s">
        <v>305</v>
      </c>
      <c r="N104" s="2" t="s">
        <v>306</v>
      </c>
    </row>
    <row r="105">
      <c r="A105" s="2" t="s">
        <v>321</v>
      </c>
      <c r="B105" s="2" t="s">
        <v>322</v>
      </c>
      <c r="C105" s="2" t="s">
        <v>41</v>
      </c>
      <c r="D105" s="2" t="s">
        <v>286</v>
      </c>
      <c r="E105" s="2">
        <v>380.0</v>
      </c>
      <c r="F105" s="12">
        <v>2022.0</v>
      </c>
      <c r="G105" s="2" t="s">
        <v>51</v>
      </c>
      <c r="H105" s="2" t="s">
        <v>51</v>
      </c>
      <c r="I105" s="2" t="s">
        <v>51</v>
      </c>
      <c r="J105" s="2">
        <v>-3.8274877</v>
      </c>
      <c r="K105" s="2">
        <v>122.462752</v>
      </c>
      <c r="L105" s="2" t="s">
        <v>304</v>
      </c>
      <c r="M105" s="2" t="s">
        <v>305</v>
      </c>
      <c r="N105" s="2" t="s">
        <v>306</v>
      </c>
    </row>
    <row r="106">
      <c r="A106" s="2" t="s">
        <v>323</v>
      </c>
      <c r="B106" s="2" t="s">
        <v>324</v>
      </c>
      <c r="C106" s="2" t="s">
        <v>41</v>
      </c>
      <c r="D106" s="2" t="s">
        <v>286</v>
      </c>
      <c r="E106" s="2">
        <v>380.0</v>
      </c>
      <c r="F106" s="12">
        <v>2021.0</v>
      </c>
      <c r="G106" s="2" t="s">
        <v>51</v>
      </c>
      <c r="H106" s="2" t="s">
        <v>51</v>
      </c>
      <c r="I106" s="2" t="s">
        <v>51</v>
      </c>
      <c r="J106" s="2">
        <v>-3.8274877</v>
      </c>
      <c r="K106" s="2">
        <v>122.462752</v>
      </c>
      <c r="L106" s="2" t="s">
        <v>304</v>
      </c>
      <c r="M106" s="2" t="s">
        <v>305</v>
      </c>
      <c r="N106" s="2" t="s">
        <v>306</v>
      </c>
    </row>
    <row r="107">
      <c r="A107" s="2" t="s">
        <v>325</v>
      </c>
      <c r="B107" s="2" t="s">
        <v>326</v>
      </c>
      <c r="C107" s="2" t="s">
        <v>41</v>
      </c>
      <c r="D107" s="2" t="s">
        <v>286</v>
      </c>
      <c r="E107" s="2">
        <v>380.0</v>
      </c>
      <c r="F107" s="12">
        <v>0.0</v>
      </c>
      <c r="G107" s="2" t="s">
        <v>63</v>
      </c>
      <c r="H107" s="2" t="s">
        <v>63</v>
      </c>
      <c r="I107" s="2" t="s">
        <v>63</v>
      </c>
      <c r="J107" s="2">
        <v>-3.8274877</v>
      </c>
      <c r="K107" s="2">
        <v>122.462752</v>
      </c>
      <c r="L107" s="2" t="s">
        <v>304</v>
      </c>
      <c r="M107" s="2" t="s">
        <v>305</v>
      </c>
      <c r="N107" s="2" t="s">
        <v>306</v>
      </c>
    </row>
    <row r="108">
      <c r="A108" s="2" t="s">
        <v>327</v>
      </c>
      <c r="B108" s="2" t="s">
        <v>328</v>
      </c>
      <c r="C108" s="2" t="s">
        <v>41</v>
      </c>
      <c r="D108" s="2" t="s">
        <v>286</v>
      </c>
      <c r="E108" s="2">
        <v>135.0</v>
      </c>
      <c r="F108" s="12">
        <v>2021.0</v>
      </c>
      <c r="G108" s="2" t="s">
        <v>51</v>
      </c>
      <c r="H108" s="2" t="s">
        <v>51</v>
      </c>
      <c r="I108" s="2" t="s">
        <v>51</v>
      </c>
      <c r="J108" s="2">
        <v>-2.004694</v>
      </c>
      <c r="K108" s="2">
        <v>121.4380707</v>
      </c>
      <c r="L108" s="2" t="s">
        <v>287</v>
      </c>
      <c r="M108" s="2" t="s">
        <v>266</v>
      </c>
      <c r="N108" s="2" t="s">
        <v>267</v>
      </c>
    </row>
    <row r="109">
      <c r="A109" s="2" t="s">
        <v>329</v>
      </c>
      <c r="B109" s="2" t="s">
        <v>330</v>
      </c>
      <c r="C109" s="2" t="s">
        <v>41</v>
      </c>
      <c r="D109" s="2" t="s">
        <v>286</v>
      </c>
      <c r="E109" s="2">
        <v>135.0</v>
      </c>
      <c r="F109" s="12">
        <v>2023.0</v>
      </c>
      <c r="G109" s="2" t="s">
        <v>51</v>
      </c>
      <c r="H109" s="2" t="s">
        <v>51</v>
      </c>
      <c r="I109" s="2" t="s">
        <v>51</v>
      </c>
      <c r="J109" s="2">
        <v>-2.004694</v>
      </c>
      <c r="K109" s="2">
        <v>121.4380707</v>
      </c>
      <c r="L109" s="2" t="s">
        <v>287</v>
      </c>
      <c r="M109" s="2" t="s">
        <v>266</v>
      </c>
      <c r="N109" s="2" t="s">
        <v>267</v>
      </c>
    </row>
    <row r="110">
      <c r="A110" s="2" t="s">
        <v>331</v>
      </c>
      <c r="B110" s="2" t="s">
        <v>332</v>
      </c>
      <c r="C110" s="2" t="s">
        <v>41</v>
      </c>
      <c r="D110" s="2" t="s">
        <v>286</v>
      </c>
      <c r="E110" s="2">
        <v>135.0</v>
      </c>
      <c r="F110" s="12">
        <v>2023.0</v>
      </c>
      <c r="G110" s="2" t="s">
        <v>51</v>
      </c>
      <c r="H110" s="2" t="s">
        <v>51</v>
      </c>
      <c r="I110" s="2" t="s">
        <v>51</v>
      </c>
      <c r="J110" s="2">
        <v>-2.004694</v>
      </c>
      <c r="K110" s="2">
        <v>121.4380707</v>
      </c>
      <c r="L110" s="2" t="s">
        <v>287</v>
      </c>
      <c r="M110" s="2" t="s">
        <v>266</v>
      </c>
      <c r="N110" s="2" t="s">
        <v>267</v>
      </c>
    </row>
    <row r="111">
      <c r="A111" s="2" t="s">
        <v>333</v>
      </c>
      <c r="B111" s="2" t="s">
        <v>334</v>
      </c>
      <c r="C111" s="2" t="s">
        <v>41</v>
      </c>
      <c r="D111" s="2" t="s">
        <v>286</v>
      </c>
      <c r="E111" s="2">
        <v>135.0</v>
      </c>
      <c r="F111" s="12">
        <v>2023.0</v>
      </c>
      <c r="G111" s="2" t="s">
        <v>51</v>
      </c>
      <c r="H111" s="2" t="s">
        <v>51</v>
      </c>
      <c r="I111" s="2" t="s">
        <v>51</v>
      </c>
      <c r="J111" s="2">
        <v>-2.004694</v>
      </c>
      <c r="K111" s="2">
        <v>121.4380707</v>
      </c>
      <c r="L111" s="2" t="s">
        <v>287</v>
      </c>
      <c r="M111" s="2" t="s">
        <v>266</v>
      </c>
      <c r="N111" s="2" t="s">
        <v>267</v>
      </c>
    </row>
    <row r="112">
      <c r="A112" s="2" t="s">
        <v>335</v>
      </c>
      <c r="B112" s="2" t="s">
        <v>336</v>
      </c>
      <c r="C112" s="2" t="s">
        <v>41</v>
      </c>
      <c r="D112" s="2" t="s">
        <v>286</v>
      </c>
      <c r="E112" s="2">
        <v>135.0</v>
      </c>
      <c r="F112" s="12">
        <v>2023.0</v>
      </c>
      <c r="G112" s="2" t="s">
        <v>51</v>
      </c>
      <c r="H112" s="2" t="s">
        <v>51</v>
      </c>
      <c r="I112" s="2" t="s">
        <v>51</v>
      </c>
      <c r="J112" s="2">
        <v>-2.004694</v>
      </c>
      <c r="K112" s="2">
        <v>121.4380707</v>
      </c>
      <c r="L112" s="2" t="s">
        <v>287</v>
      </c>
      <c r="M112" s="2" t="s">
        <v>266</v>
      </c>
      <c r="N112" s="2" t="s">
        <v>267</v>
      </c>
    </row>
    <row r="113">
      <c r="A113" s="2" t="s">
        <v>337</v>
      </c>
      <c r="B113" s="2" t="s">
        <v>338</v>
      </c>
      <c r="C113" s="2" t="s">
        <v>41</v>
      </c>
      <c r="D113" s="2" t="s">
        <v>286</v>
      </c>
      <c r="E113" s="2">
        <v>135.0</v>
      </c>
      <c r="F113" s="12">
        <v>2023.0</v>
      </c>
      <c r="G113" s="2" t="s">
        <v>51</v>
      </c>
      <c r="H113" s="2" t="s">
        <v>51</v>
      </c>
      <c r="I113" s="2" t="s">
        <v>51</v>
      </c>
      <c r="J113" s="2">
        <v>-2.004694</v>
      </c>
      <c r="K113" s="2">
        <v>121.4380707</v>
      </c>
      <c r="L113" s="2" t="s">
        <v>287</v>
      </c>
      <c r="M113" s="2" t="s">
        <v>266</v>
      </c>
      <c r="N113" s="2" t="s">
        <v>267</v>
      </c>
    </row>
    <row r="114">
      <c r="A114" s="2" t="s">
        <v>339</v>
      </c>
      <c r="B114" s="2" t="s">
        <v>340</v>
      </c>
      <c r="C114" s="2" t="s">
        <v>41</v>
      </c>
      <c r="D114" s="2" t="s">
        <v>286</v>
      </c>
      <c r="E114" s="2">
        <v>135.0</v>
      </c>
      <c r="F114" s="12">
        <v>2023.0</v>
      </c>
      <c r="G114" s="2" t="s">
        <v>51</v>
      </c>
      <c r="H114" s="2" t="s">
        <v>51</v>
      </c>
      <c r="I114" s="2" t="s">
        <v>51</v>
      </c>
      <c r="J114" s="2">
        <v>-2.004694</v>
      </c>
      <c r="K114" s="2">
        <v>121.4380707</v>
      </c>
      <c r="L114" s="2" t="s">
        <v>287</v>
      </c>
      <c r="M114" s="2" t="s">
        <v>266</v>
      </c>
      <c r="N114" s="2" t="s">
        <v>267</v>
      </c>
    </row>
    <row r="115">
      <c r="A115" s="2" t="s">
        <v>341</v>
      </c>
      <c r="B115" s="2" t="s">
        <v>342</v>
      </c>
      <c r="C115" s="2" t="s">
        <v>41</v>
      </c>
      <c r="D115" s="2" t="s">
        <v>286</v>
      </c>
      <c r="E115" s="2">
        <v>150.0</v>
      </c>
      <c r="F115" s="12">
        <v>0.0</v>
      </c>
      <c r="G115" s="2" t="s">
        <v>264</v>
      </c>
      <c r="H115" s="2" t="s">
        <v>264</v>
      </c>
      <c r="I115" s="2" t="s">
        <v>264</v>
      </c>
      <c r="J115" s="2">
        <v>-2.0166271</v>
      </c>
      <c r="K115" s="2">
        <v>121.4307371</v>
      </c>
      <c r="L115" s="2" t="s">
        <v>287</v>
      </c>
      <c r="M115" s="2" t="s">
        <v>266</v>
      </c>
      <c r="N115" s="2" t="s">
        <v>267</v>
      </c>
    </row>
    <row r="116">
      <c r="A116" s="2" t="s">
        <v>343</v>
      </c>
      <c r="B116" s="2" t="s">
        <v>344</v>
      </c>
      <c r="C116" s="2" t="s">
        <v>41</v>
      </c>
      <c r="D116" s="2" t="s">
        <v>286</v>
      </c>
      <c r="E116" s="2">
        <v>300.0</v>
      </c>
      <c r="F116" s="12">
        <v>0.0</v>
      </c>
      <c r="G116" s="2" t="s">
        <v>264</v>
      </c>
      <c r="H116" s="2" t="s">
        <v>264</v>
      </c>
      <c r="I116" s="2" t="s">
        <v>264</v>
      </c>
      <c r="J116" s="2">
        <v>-2.0142686</v>
      </c>
      <c r="K116" s="2">
        <v>121.4296885</v>
      </c>
      <c r="L116" s="2" t="s">
        <v>287</v>
      </c>
      <c r="M116" s="2" t="s">
        <v>266</v>
      </c>
      <c r="N116" s="2" t="s">
        <v>267</v>
      </c>
    </row>
    <row r="117">
      <c r="A117" s="2" t="s">
        <v>345</v>
      </c>
      <c r="B117" s="2" t="s">
        <v>346</v>
      </c>
      <c r="C117" s="2" t="s">
        <v>41</v>
      </c>
      <c r="D117" s="2" t="s">
        <v>286</v>
      </c>
      <c r="E117" s="2">
        <v>300.0</v>
      </c>
      <c r="F117" s="12">
        <v>0.0</v>
      </c>
      <c r="G117" s="2" t="s">
        <v>264</v>
      </c>
      <c r="H117" s="2" t="s">
        <v>264</v>
      </c>
      <c r="I117" s="2" t="s">
        <v>264</v>
      </c>
      <c r="J117" s="2">
        <v>-2.0142686</v>
      </c>
      <c r="K117" s="2">
        <v>121.4296885</v>
      </c>
      <c r="L117" s="2" t="s">
        <v>287</v>
      </c>
      <c r="M117" s="2" t="s">
        <v>266</v>
      </c>
      <c r="N117" s="2" t="s">
        <v>267</v>
      </c>
    </row>
    <row r="118">
      <c r="A118" s="2" t="s">
        <v>347</v>
      </c>
      <c r="B118" s="2" t="s">
        <v>348</v>
      </c>
      <c r="C118" s="2" t="s">
        <v>41</v>
      </c>
      <c r="D118" s="2" t="s">
        <v>286</v>
      </c>
      <c r="E118" s="2">
        <v>300.0</v>
      </c>
      <c r="F118" s="12">
        <v>0.0</v>
      </c>
      <c r="G118" s="2" t="s">
        <v>264</v>
      </c>
      <c r="H118" s="2" t="s">
        <v>264</v>
      </c>
      <c r="I118" s="2" t="s">
        <v>264</v>
      </c>
      <c r="J118" s="2">
        <v>-2.0142686</v>
      </c>
      <c r="K118" s="2">
        <v>121.4296885</v>
      </c>
      <c r="L118" s="2" t="s">
        <v>287</v>
      </c>
      <c r="M118" s="2" t="s">
        <v>266</v>
      </c>
      <c r="N118" s="2" t="s">
        <v>267</v>
      </c>
    </row>
    <row r="119">
      <c r="A119" s="2" t="s">
        <v>349</v>
      </c>
      <c r="B119" s="2" t="s">
        <v>350</v>
      </c>
      <c r="C119" s="2" t="s">
        <v>41</v>
      </c>
      <c r="D119" s="2" t="s">
        <v>286</v>
      </c>
      <c r="E119" s="2">
        <v>300.0</v>
      </c>
      <c r="F119" s="12">
        <v>0.0</v>
      </c>
      <c r="G119" s="2" t="s">
        <v>264</v>
      </c>
      <c r="H119" s="2" t="s">
        <v>264</v>
      </c>
      <c r="I119" s="2" t="s">
        <v>264</v>
      </c>
      <c r="J119" s="2">
        <v>-2.0142686</v>
      </c>
      <c r="K119" s="2">
        <v>121.4296885</v>
      </c>
      <c r="L119" s="2" t="s">
        <v>287</v>
      </c>
      <c r="M119" s="2" t="s">
        <v>266</v>
      </c>
      <c r="N119" s="2" t="s">
        <v>267</v>
      </c>
    </row>
    <row r="120">
      <c r="A120" s="2" t="s">
        <v>351</v>
      </c>
      <c r="B120" s="2" t="s">
        <v>352</v>
      </c>
      <c r="C120" s="2" t="s">
        <v>41</v>
      </c>
      <c r="D120" s="2" t="s">
        <v>286</v>
      </c>
      <c r="E120" s="2">
        <v>45.0</v>
      </c>
      <c r="F120" s="12">
        <v>2023.0</v>
      </c>
      <c r="G120" s="2" t="s">
        <v>63</v>
      </c>
      <c r="H120" s="2" t="s">
        <v>63</v>
      </c>
      <c r="I120" s="2" t="s">
        <v>63</v>
      </c>
      <c r="J120" s="2">
        <v>0.832508</v>
      </c>
      <c r="K120" s="2">
        <v>128.285273</v>
      </c>
      <c r="L120" s="2" t="s">
        <v>353</v>
      </c>
      <c r="M120" s="2" t="s">
        <v>354</v>
      </c>
      <c r="N120" s="2" t="s">
        <v>355</v>
      </c>
    </row>
    <row r="121">
      <c r="A121" s="2" t="s">
        <v>356</v>
      </c>
      <c r="B121" s="2" t="s">
        <v>357</v>
      </c>
      <c r="C121" s="2" t="s">
        <v>41</v>
      </c>
      <c r="D121" s="2" t="s">
        <v>286</v>
      </c>
      <c r="E121" s="2">
        <v>45.0</v>
      </c>
      <c r="F121" s="12">
        <v>2023.0</v>
      </c>
      <c r="G121" s="2" t="s">
        <v>63</v>
      </c>
      <c r="H121" s="2" t="s">
        <v>63</v>
      </c>
      <c r="I121" s="2" t="s">
        <v>63</v>
      </c>
      <c r="J121" s="2">
        <v>0.832508</v>
      </c>
      <c r="K121" s="2">
        <v>128.285273</v>
      </c>
      <c r="L121" s="2" t="s">
        <v>353</v>
      </c>
      <c r="M121" s="2" t="s">
        <v>354</v>
      </c>
      <c r="N121" s="2" t="s">
        <v>355</v>
      </c>
    </row>
    <row r="122">
      <c r="A122" s="2" t="s">
        <v>358</v>
      </c>
      <c r="B122" s="2" t="s">
        <v>359</v>
      </c>
      <c r="C122" s="2" t="s">
        <v>41</v>
      </c>
      <c r="D122" s="2" t="s">
        <v>286</v>
      </c>
      <c r="E122" s="2">
        <v>60.0</v>
      </c>
      <c r="F122" s="12">
        <v>0.0</v>
      </c>
      <c r="G122" s="2" t="s">
        <v>63</v>
      </c>
      <c r="H122" s="2" t="s">
        <v>63</v>
      </c>
      <c r="I122" s="2" t="s">
        <v>63</v>
      </c>
      <c r="J122" s="2">
        <v>0.832508</v>
      </c>
      <c r="K122" s="2">
        <v>128.285273</v>
      </c>
      <c r="L122" s="2" t="s">
        <v>353</v>
      </c>
      <c r="M122" s="2" t="s">
        <v>354</v>
      </c>
      <c r="N122" s="2" t="s">
        <v>355</v>
      </c>
    </row>
    <row r="123">
      <c r="A123" s="2" t="s">
        <v>360</v>
      </c>
      <c r="B123" s="2" t="s">
        <v>361</v>
      </c>
      <c r="C123" s="2" t="s">
        <v>41</v>
      </c>
      <c r="D123" s="2" t="s">
        <v>286</v>
      </c>
      <c r="E123" s="2">
        <v>50.0</v>
      </c>
      <c r="F123" s="12">
        <v>2019.0</v>
      </c>
      <c r="G123" s="2" t="s">
        <v>51</v>
      </c>
      <c r="H123" s="2" t="s">
        <v>51</v>
      </c>
      <c r="I123" s="2" t="s">
        <v>51</v>
      </c>
      <c r="J123" s="2">
        <v>-1.56606</v>
      </c>
      <c r="K123" s="2">
        <v>127.415933</v>
      </c>
      <c r="L123" s="2" t="s">
        <v>362</v>
      </c>
      <c r="M123" s="2" t="s">
        <v>363</v>
      </c>
      <c r="N123" s="2" t="s">
        <v>363</v>
      </c>
    </row>
    <row r="124">
      <c r="A124" s="2" t="s">
        <v>364</v>
      </c>
      <c r="B124" s="2" t="s">
        <v>365</v>
      </c>
      <c r="C124" s="2" t="s">
        <v>41</v>
      </c>
      <c r="D124" s="2" t="s">
        <v>286</v>
      </c>
      <c r="E124" s="2">
        <v>50.0</v>
      </c>
      <c r="F124" s="12">
        <v>2019.0</v>
      </c>
      <c r="G124" s="2" t="s">
        <v>51</v>
      </c>
      <c r="H124" s="2" t="s">
        <v>51</v>
      </c>
      <c r="I124" s="2" t="s">
        <v>51</v>
      </c>
      <c r="J124" s="2">
        <v>-1.56606</v>
      </c>
      <c r="K124" s="2">
        <v>127.415933</v>
      </c>
      <c r="L124" s="2" t="s">
        <v>362</v>
      </c>
      <c r="M124" s="2" t="s">
        <v>363</v>
      </c>
      <c r="N124" s="2" t="s">
        <v>363</v>
      </c>
    </row>
    <row r="125">
      <c r="A125" s="2" t="s">
        <v>364</v>
      </c>
      <c r="B125" s="2" t="s">
        <v>366</v>
      </c>
      <c r="C125" s="2" t="s">
        <v>41</v>
      </c>
      <c r="D125" s="2" t="s">
        <v>286</v>
      </c>
      <c r="E125" s="2">
        <v>50.0</v>
      </c>
      <c r="F125" s="12">
        <v>2019.0</v>
      </c>
      <c r="G125" s="2" t="s">
        <v>51</v>
      </c>
      <c r="H125" s="2" t="s">
        <v>51</v>
      </c>
      <c r="I125" s="2" t="s">
        <v>51</v>
      </c>
      <c r="J125" s="2">
        <v>-1.56606</v>
      </c>
      <c r="K125" s="2">
        <v>127.415933</v>
      </c>
      <c r="L125" s="2" t="s">
        <v>362</v>
      </c>
      <c r="M125" s="2" t="s">
        <v>363</v>
      </c>
      <c r="N125" s="2" t="s">
        <v>363</v>
      </c>
    </row>
    <row r="126">
      <c r="A126" s="2" t="s">
        <v>367</v>
      </c>
      <c r="B126" s="2" t="s">
        <v>368</v>
      </c>
      <c r="C126" s="2" t="s">
        <v>41</v>
      </c>
      <c r="D126" s="2" t="s">
        <v>286</v>
      </c>
      <c r="E126" s="2">
        <v>38.0</v>
      </c>
      <c r="F126" s="12">
        <v>2017.0</v>
      </c>
      <c r="G126" s="2" t="s">
        <v>51</v>
      </c>
      <c r="H126" s="2" t="s">
        <v>51</v>
      </c>
      <c r="I126" s="2" t="s">
        <v>51</v>
      </c>
      <c r="J126" s="2">
        <v>-1.530514</v>
      </c>
      <c r="K126" s="2">
        <v>127.418975</v>
      </c>
      <c r="L126" s="2" t="s">
        <v>369</v>
      </c>
      <c r="M126" s="2" t="s">
        <v>363</v>
      </c>
      <c r="N126" s="2" t="s">
        <v>363</v>
      </c>
    </row>
    <row r="127">
      <c r="A127" s="2" t="s">
        <v>370</v>
      </c>
      <c r="B127" s="2" t="s">
        <v>371</v>
      </c>
      <c r="C127" s="2" t="s">
        <v>41</v>
      </c>
      <c r="D127" s="2" t="s">
        <v>286</v>
      </c>
      <c r="E127" s="2">
        <v>38.0</v>
      </c>
      <c r="F127" s="12">
        <v>2017.0</v>
      </c>
      <c r="G127" s="2" t="s">
        <v>51</v>
      </c>
      <c r="H127" s="2" t="s">
        <v>51</v>
      </c>
      <c r="I127" s="2" t="s">
        <v>51</v>
      </c>
      <c r="J127" s="2">
        <v>-1.530514</v>
      </c>
      <c r="K127" s="2">
        <v>127.418975</v>
      </c>
      <c r="L127" s="2" t="s">
        <v>369</v>
      </c>
      <c r="M127" s="2" t="s">
        <v>363</v>
      </c>
      <c r="N127" s="2" t="s">
        <v>363</v>
      </c>
    </row>
    <row r="128">
      <c r="A128" s="2" t="s">
        <v>372</v>
      </c>
      <c r="B128" s="2" t="s">
        <v>373</v>
      </c>
      <c r="C128" s="2" t="s">
        <v>41</v>
      </c>
      <c r="D128" s="2" t="s">
        <v>286</v>
      </c>
      <c r="E128" s="2">
        <v>38.0</v>
      </c>
      <c r="F128" s="12">
        <v>2017.0</v>
      </c>
      <c r="G128" s="2" t="s">
        <v>51</v>
      </c>
      <c r="H128" s="2" t="s">
        <v>51</v>
      </c>
      <c r="I128" s="2" t="s">
        <v>51</v>
      </c>
      <c r="J128" s="2">
        <v>-1.530514</v>
      </c>
      <c r="K128" s="2">
        <v>127.418975</v>
      </c>
      <c r="L128" s="2" t="s">
        <v>369</v>
      </c>
      <c r="M128" s="2" t="s">
        <v>363</v>
      </c>
      <c r="N128" s="2" t="s">
        <v>363</v>
      </c>
    </row>
    <row r="129">
      <c r="A129" s="2" t="s">
        <v>374</v>
      </c>
      <c r="B129" s="2" t="s">
        <v>375</v>
      </c>
      <c r="C129" s="2" t="s">
        <v>41</v>
      </c>
      <c r="D129" s="2" t="s">
        <v>286</v>
      </c>
      <c r="E129" s="2">
        <v>30.0</v>
      </c>
      <c r="F129" s="12">
        <v>2016.0</v>
      </c>
      <c r="G129" s="2" t="s">
        <v>51</v>
      </c>
      <c r="H129" s="2" t="s">
        <v>51</v>
      </c>
      <c r="I129" s="2" t="s">
        <v>51</v>
      </c>
      <c r="J129" s="2">
        <v>-4.179865</v>
      </c>
      <c r="K129" s="2">
        <v>121.592935</v>
      </c>
      <c r="L129" s="2" t="s">
        <v>376</v>
      </c>
      <c r="M129" s="2" t="s">
        <v>305</v>
      </c>
      <c r="N129" s="2" t="s">
        <v>306</v>
      </c>
    </row>
    <row r="130">
      <c r="A130" s="2" t="s">
        <v>377</v>
      </c>
      <c r="B130" s="2" t="s">
        <v>378</v>
      </c>
      <c r="C130" s="2" t="s">
        <v>41</v>
      </c>
      <c r="D130" s="2" t="s">
        <v>286</v>
      </c>
      <c r="E130" s="2">
        <v>30.0</v>
      </c>
      <c r="F130" s="12">
        <v>2016.0</v>
      </c>
      <c r="G130" s="2" t="s">
        <v>51</v>
      </c>
      <c r="H130" s="2" t="s">
        <v>51</v>
      </c>
      <c r="I130" s="2" t="s">
        <v>51</v>
      </c>
      <c r="J130" s="2">
        <v>-4.179865</v>
      </c>
      <c r="K130" s="2">
        <v>121.592935</v>
      </c>
      <c r="L130" s="2" t="s">
        <v>376</v>
      </c>
      <c r="M130" s="2" t="s">
        <v>305</v>
      </c>
      <c r="N130" s="2" t="s">
        <v>306</v>
      </c>
    </row>
    <row r="131">
      <c r="A131" s="2" t="s">
        <v>379</v>
      </c>
      <c r="B131" s="2" t="s">
        <v>380</v>
      </c>
      <c r="C131" s="2" t="s">
        <v>41</v>
      </c>
      <c r="D131" s="2" t="s">
        <v>286</v>
      </c>
      <c r="E131" s="2">
        <v>30.0</v>
      </c>
      <c r="F131" s="12">
        <v>2020.0</v>
      </c>
      <c r="G131" s="2" t="s">
        <v>51</v>
      </c>
      <c r="H131" s="2" t="s">
        <v>51</v>
      </c>
      <c r="I131" s="2" t="s">
        <v>51</v>
      </c>
      <c r="J131" s="2">
        <v>-1.53615</v>
      </c>
      <c r="K131" s="2">
        <v>127.416015</v>
      </c>
      <c r="L131" s="2" t="s">
        <v>381</v>
      </c>
      <c r="M131" s="2" t="s">
        <v>363</v>
      </c>
      <c r="N131" s="2" t="s">
        <v>363</v>
      </c>
    </row>
    <row r="132">
      <c r="A132" s="2" t="s">
        <v>382</v>
      </c>
      <c r="B132" s="2" t="s">
        <v>383</v>
      </c>
      <c r="C132" s="2" t="s">
        <v>41</v>
      </c>
      <c r="D132" s="2" t="s">
        <v>286</v>
      </c>
      <c r="E132" s="2">
        <v>30.0</v>
      </c>
      <c r="F132" s="12">
        <v>2021.0</v>
      </c>
      <c r="G132" s="2" t="s">
        <v>51</v>
      </c>
      <c r="H132" s="2" t="s">
        <v>51</v>
      </c>
      <c r="I132" s="2" t="s">
        <v>51</v>
      </c>
      <c r="J132" s="2">
        <v>-1.53615</v>
      </c>
      <c r="K132" s="2">
        <v>127.416015</v>
      </c>
      <c r="L132" s="2" t="s">
        <v>381</v>
      </c>
      <c r="M132" s="2" t="s">
        <v>363</v>
      </c>
      <c r="N132" s="2" t="s">
        <v>363</v>
      </c>
    </row>
    <row r="133">
      <c r="A133" s="2" t="s">
        <v>384</v>
      </c>
      <c r="B133" s="2" t="s">
        <v>385</v>
      </c>
      <c r="C133" s="2" t="s">
        <v>41</v>
      </c>
      <c r="D133" s="2" t="s">
        <v>286</v>
      </c>
      <c r="E133" s="2">
        <v>60.0</v>
      </c>
      <c r="F133" s="12">
        <v>2025.0</v>
      </c>
      <c r="G133" s="2" t="s">
        <v>264</v>
      </c>
      <c r="H133" s="2" t="s">
        <v>264</v>
      </c>
      <c r="I133" s="2" t="s">
        <v>264</v>
      </c>
      <c r="J133" s="2">
        <v>-1.53615</v>
      </c>
      <c r="K133" s="2">
        <v>127.416015</v>
      </c>
      <c r="L133" s="2" t="s">
        <v>381</v>
      </c>
      <c r="M133" s="2" t="s">
        <v>363</v>
      </c>
      <c r="N133" s="2" t="s">
        <v>363</v>
      </c>
    </row>
    <row r="134">
      <c r="A134" s="2" t="s">
        <v>386</v>
      </c>
      <c r="B134" s="2" t="s">
        <v>387</v>
      </c>
      <c r="C134" s="2" t="s">
        <v>41</v>
      </c>
      <c r="D134" s="2" t="s">
        <v>286</v>
      </c>
      <c r="E134" s="2">
        <v>150.0</v>
      </c>
      <c r="F134" s="12">
        <v>2025.0</v>
      </c>
      <c r="G134" s="2" t="s">
        <v>264</v>
      </c>
      <c r="H134" s="2" t="s">
        <v>264</v>
      </c>
      <c r="I134" s="2" t="s">
        <v>264</v>
      </c>
      <c r="J134" s="2">
        <v>-1.5614331</v>
      </c>
      <c r="K134" s="2">
        <v>127.4210337</v>
      </c>
      <c r="L134" s="2" t="s">
        <v>381</v>
      </c>
      <c r="M134" s="2" t="s">
        <v>363</v>
      </c>
      <c r="N134" s="2" t="s">
        <v>363</v>
      </c>
    </row>
    <row r="135">
      <c r="A135" s="2" t="s">
        <v>388</v>
      </c>
      <c r="B135" s="2" t="s">
        <v>389</v>
      </c>
      <c r="C135" s="2" t="s">
        <v>41</v>
      </c>
      <c r="D135" s="2" t="s">
        <v>286</v>
      </c>
      <c r="E135" s="2">
        <v>150.0</v>
      </c>
      <c r="F135" s="12">
        <v>2022.0</v>
      </c>
      <c r="G135" s="2" t="s">
        <v>51</v>
      </c>
      <c r="H135" s="2" t="s">
        <v>51</v>
      </c>
      <c r="I135" s="2" t="s">
        <v>51</v>
      </c>
      <c r="J135" s="2">
        <v>-1.5614331</v>
      </c>
      <c r="K135" s="2">
        <v>127.4210337</v>
      </c>
      <c r="L135" s="2" t="s">
        <v>381</v>
      </c>
      <c r="M135" s="2" t="s">
        <v>363</v>
      </c>
      <c r="N135" s="2" t="s">
        <v>363</v>
      </c>
    </row>
    <row r="136">
      <c r="A136" s="2" t="s">
        <v>390</v>
      </c>
      <c r="B136" s="2" t="s">
        <v>391</v>
      </c>
      <c r="C136" s="2" t="s">
        <v>41</v>
      </c>
      <c r="D136" s="2" t="s">
        <v>286</v>
      </c>
      <c r="E136" s="2">
        <v>150.0</v>
      </c>
      <c r="F136" s="12">
        <v>2023.0</v>
      </c>
      <c r="G136" s="2" t="s">
        <v>51</v>
      </c>
      <c r="H136" s="2" t="s">
        <v>51</v>
      </c>
      <c r="I136" s="2" t="s">
        <v>51</v>
      </c>
      <c r="J136" s="2">
        <v>-1.5614331</v>
      </c>
      <c r="K136" s="2">
        <v>127.4210337</v>
      </c>
      <c r="L136" s="2" t="s">
        <v>381</v>
      </c>
      <c r="M136" s="2" t="s">
        <v>363</v>
      </c>
      <c r="N136" s="2" t="s">
        <v>363</v>
      </c>
    </row>
    <row r="137">
      <c r="A137" s="2" t="s">
        <v>392</v>
      </c>
      <c r="B137" s="2" t="s">
        <v>393</v>
      </c>
      <c r="C137" s="2" t="s">
        <v>41</v>
      </c>
      <c r="D137" s="2" t="s">
        <v>286</v>
      </c>
      <c r="E137" s="2">
        <v>150.0</v>
      </c>
      <c r="F137" s="12">
        <v>2025.0</v>
      </c>
      <c r="G137" s="2" t="s">
        <v>264</v>
      </c>
      <c r="H137" s="2" t="s">
        <v>264</v>
      </c>
      <c r="I137" s="2" t="s">
        <v>264</v>
      </c>
      <c r="J137" s="2">
        <v>-1.5614331</v>
      </c>
      <c r="K137" s="2">
        <v>127.4210337</v>
      </c>
      <c r="L137" s="2" t="s">
        <v>381</v>
      </c>
      <c r="M137" s="2" t="s">
        <v>363</v>
      </c>
      <c r="N137" s="2" t="s">
        <v>363</v>
      </c>
    </row>
    <row r="138">
      <c r="A138" s="2" t="s">
        <v>394</v>
      </c>
      <c r="B138" s="2" t="s">
        <v>395</v>
      </c>
      <c r="C138" s="2" t="s">
        <v>41</v>
      </c>
      <c r="D138" s="2" t="s">
        <v>286</v>
      </c>
      <c r="E138" s="2">
        <v>380.0</v>
      </c>
      <c r="F138" s="12">
        <v>2025.0</v>
      </c>
      <c r="G138" s="2" t="s">
        <v>264</v>
      </c>
      <c r="H138" s="2" t="s">
        <v>10</v>
      </c>
      <c r="I138" s="2" t="s">
        <v>10</v>
      </c>
      <c r="J138" s="2">
        <v>-1.5614331</v>
      </c>
      <c r="K138" s="2">
        <v>127.4210337</v>
      </c>
      <c r="L138" s="2" t="s">
        <v>381</v>
      </c>
      <c r="M138" s="2" t="s">
        <v>363</v>
      </c>
      <c r="N138" s="2" t="s">
        <v>363</v>
      </c>
    </row>
    <row r="139">
      <c r="A139" s="2" t="s">
        <v>396</v>
      </c>
      <c r="B139" s="2" t="s">
        <v>397</v>
      </c>
      <c r="C139" s="2" t="s">
        <v>41</v>
      </c>
      <c r="D139" s="2" t="s">
        <v>286</v>
      </c>
      <c r="E139" s="2">
        <v>380.0</v>
      </c>
      <c r="F139" s="12">
        <v>2025.0</v>
      </c>
      <c r="G139" s="2" t="s">
        <v>264</v>
      </c>
      <c r="H139" s="2" t="s">
        <v>10</v>
      </c>
      <c r="I139" s="2" t="s">
        <v>10</v>
      </c>
      <c r="J139" s="2">
        <v>-1.5614331</v>
      </c>
      <c r="K139" s="2">
        <v>127.4210337</v>
      </c>
      <c r="L139" s="2" t="s">
        <v>381</v>
      </c>
      <c r="M139" s="2" t="s">
        <v>363</v>
      </c>
      <c r="N139" s="2" t="s">
        <v>363</v>
      </c>
    </row>
    <row r="140">
      <c r="A140" s="2" t="s">
        <v>398</v>
      </c>
      <c r="B140" s="2" t="s">
        <v>399</v>
      </c>
      <c r="C140" s="2" t="s">
        <v>41</v>
      </c>
      <c r="D140" s="2" t="s">
        <v>286</v>
      </c>
      <c r="E140" s="2">
        <v>380.0</v>
      </c>
      <c r="F140" s="12">
        <v>2025.0</v>
      </c>
      <c r="G140" s="2" t="s">
        <v>264</v>
      </c>
      <c r="H140" s="2" t="s">
        <v>10</v>
      </c>
      <c r="I140" s="2" t="s">
        <v>10</v>
      </c>
      <c r="J140" s="2">
        <v>-1.5614331</v>
      </c>
      <c r="K140" s="2">
        <v>127.4210337</v>
      </c>
      <c r="L140" s="2" t="s">
        <v>381</v>
      </c>
      <c r="M140" s="2" t="s">
        <v>363</v>
      </c>
      <c r="N140" s="2" t="s">
        <v>363</v>
      </c>
    </row>
    <row r="141">
      <c r="A141" s="2" t="s">
        <v>400</v>
      </c>
      <c r="B141" s="2" t="s">
        <v>401</v>
      </c>
      <c r="C141" s="2" t="s">
        <v>41</v>
      </c>
      <c r="D141" s="2" t="s">
        <v>286</v>
      </c>
      <c r="E141" s="2">
        <v>380.0</v>
      </c>
      <c r="F141" s="12">
        <v>2026.0</v>
      </c>
      <c r="G141" s="2" t="s">
        <v>10</v>
      </c>
      <c r="H141" s="2" t="s">
        <v>10</v>
      </c>
      <c r="I141" s="2" t="s">
        <v>10</v>
      </c>
      <c r="J141" s="2">
        <v>-1.5614331</v>
      </c>
      <c r="K141" s="2">
        <v>127.4210337</v>
      </c>
      <c r="L141" s="2" t="s">
        <v>381</v>
      </c>
      <c r="M141" s="2" t="s">
        <v>363</v>
      </c>
      <c r="N141" s="2" t="s">
        <v>363</v>
      </c>
    </row>
    <row r="142">
      <c r="A142" s="2" t="s">
        <v>402</v>
      </c>
      <c r="B142" s="2" t="s">
        <v>403</v>
      </c>
      <c r="C142" s="2" t="s">
        <v>41</v>
      </c>
      <c r="D142" s="2" t="s">
        <v>286</v>
      </c>
      <c r="E142" s="2">
        <v>65.0</v>
      </c>
      <c r="F142" s="12">
        <v>2022.0</v>
      </c>
      <c r="G142" s="2" t="s">
        <v>51</v>
      </c>
      <c r="H142" s="2" t="s">
        <v>51</v>
      </c>
      <c r="I142" s="2" t="s">
        <v>51</v>
      </c>
      <c r="J142" s="2">
        <v>-3.04035</v>
      </c>
      <c r="K142" s="2">
        <v>122.261559</v>
      </c>
      <c r="L142" s="2" t="s">
        <v>404</v>
      </c>
      <c r="M142" s="2" t="s">
        <v>266</v>
      </c>
      <c r="N142" s="2" t="s">
        <v>267</v>
      </c>
    </row>
    <row r="143">
      <c r="A143" s="2" t="s">
        <v>405</v>
      </c>
      <c r="B143" s="2" t="s">
        <v>406</v>
      </c>
      <c r="C143" s="2" t="s">
        <v>41</v>
      </c>
      <c r="D143" s="2" t="s">
        <v>286</v>
      </c>
      <c r="E143" s="2">
        <v>65.0</v>
      </c>
      <c r="F143" s="12">
        <v>2022.0</v>
      </c>
      <c r="G143" s="2" t="s">
        <v>51</v>
      </c>
      <c r="H143" s="2" t="s">
        <v>51</v>
      </c>
      <c r="I143" s="2" t="s">
        <v>51</v>
      </c>
      <c r="J143" s="2">
        <v>-3.04035</v>
      </c>
      <c r="K143" s="2">
        <v>122.261559</v>
      </c>
      <c r="L143" s="2" t="s">
        <v>404</v>
      </c>
      <c r="M143" s="2" t="s">
        <v>266</v>
      </c>
      <c r="N143" s="2" t="s">
        <v>267</v>
      </c>
    </row>
    <row r="144">
      <c r="A144" s="2" t="s">
        <v>407</v>
      </c>
      <c r="B144" s="2" t="s">
        <v>408</v>
      </c>
      <c r="C144" s="2" t="s">
        <v>41</v>
      </c>
      <c r="D144" s="2" t="s">
        <v>286</v>
      </c>
      <c r="E144" s="2">
        <v>65.0</v>
      </c>
      <c r="F144" s="12">
        <v>0.0</v>
      </c>
      <c r="G144" s="2" t="s">
        <v>63</v>
      </c>
      <c r="H144" s="2" t="s">
        <v>63</v>
      </c>
      <c r="I144" s="2" t="s">
        <v>63</v>
      </c>
      <c r="J144" s="2">
        <v>-3.04035</v>
      </c>
      <c r="K144" s="2">
        <v>122.261559</v>
      </c>
      <c r="L144" s="2" t="s">
        <v>404</v>
      </c>
      <c r="M144" s="2" t="s">
        <v>266</v>
      </c>
      <c r="N144" s="2" t="s">
        <v>267</v>
      </c>
    </row>
    <row r="145">
      <c r="A145" s="2" t="s">
        <v>409</v>
      </c>
      <c r="B145" s="2" t="s">
        <v>410</v>
      </c>
      <c r="C145" s="2" t="s">
        <v>41</v>
      </c>
      <c r="D145" s="2" t="s">
        <v>286</v>
      </c>
      <c r="E145" s="2">
        <v>65.0</v>
      </c>
      <c r="F145" s="12">
        <v>0.0</v>
      </c>
      <c r="G145" s="2" t="s">
        <v>63</v>
      </c>
      <c r="H145" s="2" t="s">
        <v>63</v>
      </c>
      <c r="I145" s="2" t="s">
        <v>63</v>
      </c>
      <c r="J145" s="2">
        <v>-3.04035</v>
      </c>
      <c r="K145" s="2">
        <v>122.261559</v>
      </c>
      <c r="L145" s="2" t="s">
        <v>404</v>
      </c>
      <c r="M145" s="2" t="s">
        <v>266</v>
      </c>
      <c r="N145" s="2" t="s">
        <v>267</v>
      </c>
    </row>
    <row r="146">
      <c r="A146" s="2" t="s">
        <v>411</v>
      </c>
      <c r="B146" s="2" t="s">
        <v>412</v>
      </c>
      <c r="C146" s="2" t="s">
        <v>41</v>
      </c>
      <c r="D146" s="2" t="s">
        <v>286</v>
      </c>
      <c r="E146" s="2">
        <v>65.0</v>
      </c>
      <c r="F146" s="12">
        <v>0.0</v>
      </c>
      <c r="G146" s="2" t="s">
        <v>63</v>
      </c>
      <c r="H146" s="2" t="s">
        <v>63</v>
      </c>
      <c r="I146" s="2" t="s">
        <v>63</v>
      </c>
      <c r="J146" s="2">
        <v>-3.04035</v>
      </c>
      <c r="K146" s="2">
        <v>122.261559</v>
      </c>
      <c r="L146" s="2" t="s">
        <v>404</v>
      </c>
      <c r="M146" s="2" t="s">
        <v>266</v>
      </c>
      <c r="N146" s="2" t="s">
        <v>267</v>
      </c>
    </row>
    <row r="147">
      <c r="A147" s="2" t="s">
        <v>413</v>
      </c>
      <c r="B147" s="2" t="s">
        <v>414</v>
      </c>
      <c r="C147" s="2" t="s">
        <v>41</v>
      </c>
      <c r="D147" s="2" t="s">
        <v>286</v>
      </c>
      <c r="E147" s="2">
        <v>65.0</v>
      </c>
      <c r="F147" s="12">
        <v>0.0</v>
      </c>
      <c r="G147" s="2" t="s">
        <v>63</v>
      </c>
      <c r="H147" s="2" t="s">
        <v>63</v>
      </c>
      <c r="I147" s="2" t="s">
        <v>63</v>
      </c>
      <c r="J147" s="2">
        <v>-3.04035</v>
      </c>
      <c r="K147" s="2">
        <v>122.261559</v>
      </c>
      <c r="L147" s="2" t="s">
        <v>404</v>
      </c>
      <c r="M147" s="2" t="s">
        <v>266</v>
      </c>
      <c r="N147" s="2" t="s">
        <v>267</v>
      </c>
    </row>
    <row r="148">
      <c r="A148" s="2" t="s">
        <v>415</v>
      </c>
      <c r="B148" s="2" t="s">
        <v>416</v>
      </c>
      <c r="C148" s="2" t="s">
        <v>41</v>
      </c>
      <c r="D148" s="2" t="s">
        <v>286</v>
      </c>
      <c r="E148" s="2">
        <v>350.0</v>
      </c>
      <c r="F148" s="12">
        <v>0.0</v>
      </c>
      <c r="G148" s="2" t="s">
        <v>264</v>
      </c>
      <c r="H148" s="2" t="s">
        <v>264</v>
      </c>
      <c r="I148" s="2" t="s">
        <v>264</v>
      </c>
      <c r="J148" s="2">
        <v>-2.8679078</v>
      </c>
      <c r="K148" s="2">
        <v>122.1770864</v>
      </c>
      <c r="L148" s="2" t="s">
        <v>417</v>
      </c>
      <c r="M148" s="2" t="s">
        <v>266</v>
      </c>
      <c r="N148" s="2" t="s">
        <v>267</v>
      </c>
    </row>
    <row r="149">
      <c r="A149" s="2" t="s">
        <v>418</v>
      </c>
      <c r="B149" s="2" t="s">
        <v>419</v>
      </c>
      <c r="C149" s="2" t="s">
        <v>41</v>
      </c>
      <c r="D149" s="2" t="s">
        <v>286</v>
      </c>
      <c r="E149" s="2">
        <v>350.0</v>
      </c>
      <c r="F149" s="12">
        <v>0.0</v>
      </c>
      <c r="G149" s="2" t="s">
        <v>264</v>
      </c>
      <c r="H149" s="2" t="s">
        <v>264</v>
      </c>
      <c r="I149" s="2" t="s">
        <v>264</v>
      </c>
      <c r="J149" s="2">
        <v>-2.8679078</v>
      </c>
      <c r="K149" s="2">
        <v>122.1770864</v>
      </c>
      <c r="L149" s="2" t="s">
        <v>420</v>
      </c>
      <c r="M149" s="2" t="s">
        <v>266</v>
      </c>
      <c r="N149" s="2" t="s">
        <v>267</v>
      </c>
    </row>
    <row r="150">
      <c r="A150" s="2" t="s">
        <v>421</v>
      </c>
      <c r="B150" s="2" t="s">
        <v>422</v>
      </c>
      <c r="C150" s="2" t="s">
        <v>41</v>
      </c>
      <c r="D150" s="2" t="s">
        <v>286</v>
      </c>
      <c r="E150" s="2">
        <v>380.0</v>
      </c>
      <c r="F150" s="12">
        <v>0.0</v>
      </c>
      <c r="G150" s="2" t="s">
        <v>264</v>
      </c>
      <c r="H150" s="2" t="s">
        <v>264</v>
      </c>
      <c r="I150" s="2" t="s">
        <v>264</v>
      </c>
      <c r="J150" s="2">
        <v>-2.8679078</v>
      </c>
      <c r="K150" s="2">
        <v>122.1770864</v>
      </c>
      <c r="L150" s="2" t="s">
        <v>423</v>
      </c>
      <c r="M150" s="2" t="s">
        <v>266</v>
      </c>
      <c r="N150" s="2" t="s">
        <v>267</v>
      </c>
    </row>
    <row r="151">
      <c r="A151" s="2" t="s">
        <v>424</v>
      </c>
      <c r="B151" s="2" t="s">
        <v>425</v>
      </c>
      <c r="C151" s="2" t="s">
        <v>41</v>
      </c>
      <c r="D151" s="2" t="s">
        <v>286</v>
      </c>
      <c r="E151" s="2">
        <v>380.0</v>
      </c>
      <c r="F151" s="12">
        <v>2023.0</v>
      </c>
      <c r="G151" s="2" t="s">
        <v>51</v>
      </c>
      <c r="H151" s="2" t="s">
        <v>51</v>
      </c>
      <c r="I151" s="2" t="s">
        <v>51</v>
      </c>
      <c r="J151" s="2">
        <v>-2.8689871</v>
      </c>
      <c r="K151" s="2">
        <v>122.17188</v>
      </c>
      <c r="L151" s="2" t="s">
        <v>426</v>
      </c>
      <c r="M151" s="2" t="s">
        <v>266</v>
      </c>
      <c r="N151" s="2" t="s">
        <v>267</v>
      </c>
    </row>
    <row r="152">
      <c r="A152" s="2" t="s">
        <v>427</v>
      </c>
      <c r="B152" s="2" t="s">
        <v>428</v>
      </c>
      <c r="C152" s="2" t="s">
        <v>41</v>
      </c>
      <c r="D152" s="2" t="s">
        <v>286</v>
      </c>
      <c r="E152" s="2">
        <v>380.0</v>
      </c>
      <c r="F152" s="12">
        <v>2023.0</v>
      </c>
      <c r="G152" s="2" t="s">
        <v>51</v>
      </c>
      <c r="H152" s="2" t="s">
        <v>51</v>
      </c>
      <c r="I152" s="2" t="s">
        <v>51</v>
      </c>
      <c r="J152" s="2">
        <v>-2.8689871</v>
      </c>
      <c r="K152" s="2">
        <v>122.17188</v>
      </c>
      <c r="L152" s="2" t="s">
        <v>429</v>
      </c>
      <c r="M152" s="2" t="s">
        <v>266</v>
      </c>
      <c r="N152" s="2" t="s">
        <v>267</v>
      </c>
    </row>
    <row r="153">
      <c r="A153" s="2" t="s">
        <v>430</v>
      </c>
      <c r="B153" s="2" t="s">
        <v>431</v>
      </c>
      <c r="C153" s="2" t="s">
        <v>41</v>
      </c>
      <c r="D153" s="2" t="s">
        <v>286</v>
      </c>
      <c r="E153" s="2">
        <v>380.0</v>
      </c>
      <c r="F153" s="12">
        <v>2023.0</v>
      </c>
      <c r="G153" s="2" t="s">
        <v>51</v>
      </c>
      <c r="H153" s="2" t="s">
        <v>264</v>
      </c>
      <c r="I153" s="2" t="s">
        <v>264</v>
      </c>
      <c r="J153" s="2">
        <v>-2.8689871</v>
      </c>
      <c r="K153" s="2">
        <v>122.17188</v>
      </c>
      <c r="L153" s="2" t="s">
        <v>432</v>
      </c>
      <c r="M153" s="2" t="s">
        <v>266</v>
      </c>
      <c r="N153" s="2" t="s">
        <v>267</v>
      </c>
    </row>
    <row r="154">
      <c r="A154" s="2" t="s">
        <v>433</v>
      </c>
      <c r="B154" s="2" t="s">
        <v>434</v>
      </c>
      <c r="C154" s="2" t="s">
        <v>41</v>
      </c>
      <c r="D154" s="2" t="s">
        <v>286</v>
      </c>
      <c r="E154" s="2">
        <v>380.0</v>
      </c>
      <c r="F154" s="12">
        <v>2023.0</v>
      </c>
      <c r="G154" s="2" t="s">
        <v>51</v>
      </c>
      <c r="H154" s="2" t="s">
        <v>51</v>
      </c>
      <c r="I154" s="2" t="s">
        <v>51</v>
      </c>
      <c r="J154" s="2">
        <v>-2.8688307</v>
      </c>
      <c r="K154" s="2">
        <v>122.1692807</v>
      </c>
      <c r="L154" s="2" t="s">
        <v>432</v>
      </c>
      <c r="M154" s="2" t="s">
        <v>266</v>
      </c>
      <c r="N154" s="2" t="s">
        <v>267</v>
      </c>
    </row>
    <row r="155">
      <c r="A155" s="2" t="s">
        <v>435</v>
      </c>
      <c r="B155" s="2" t="s">
        <v>436</v>
      </c>
      <c r="C155" s="2" t="s">
        <v>41</v>
      </c>
      <c r="D155" s="2" t="s">
        <v>286</v>
      </c>
      <c r="E155" s="2">
        <v>380.0</v>
      </c>
      <c r="F155" s="12">
        <v>2024.0</v>
      </c>
      <c r="G155" s="2" t="s">
        <v>51</v>
      </c>
      <c r="H155" s="2" t="s">
        <v>264</v>
      </c>
      <c r="I155" s="2" t="s">
        <v>264</v>
      </c>
      <c r="J155" s="2">
        <v>-2.8688307</v>
      </c>
      <c r="K155" s="2">
        <v>122.1692807</v>
      </c>
      <c r="L155" s="2" t="s">
        <v>432</v>
      </c>
      <c r="M155" s="2" t="s">
        <v>266</v>
      </c>
      <c r="N155" s="2" t="s">
        <v>267</v>
      </c>
    </row>
    <row r="156">
      <c r="A156" s="2" t="s">
        <v>437</v>
      </c>
      <c r="B156" s="2" t="s">
        <v>438</v>
      </c>
      <c r="C156" s="2" t="s">
        <v>41</v>
      </c>
      <c r="D156" s="2" t="s">
        <v>286</v>
      </c>
      <c r="E156" s="2">
        <v>380.0</v>
      </c>
      <c r="F156" s="12">
        <v>2024.0</v>
      </c>
      <c r="G156" s="2" t="s">
        <v>264</v>
      </c>
      <c r="H156" s="2" t="s">
        <v>264</v>
      </c>
      <c r="I156" s="2" t="s">
        <v>264</v>
      </c>
      <c r="J156" s="2">
        <v>-2.8688307</v>
      </c>
      <c r="K156" s="2">
        <v>122.1692807</v>
      </c>
      <c r="L156" s="2" t="s">
        <v>432</v>
      </c>
      <c r="M156" s="2" t="s">
        <v>266</v>
      </c>
      <c r="N156" s="2" t="s">
        <v>267</v>
      </c>
    </row>
    <row r="157">
      <c r="A157" s="2" t="s">
        <v>439</v>
      </c>
      <c r="B157" s="2" t="s">
        <v>440</v>
      </c>
      <c r="C157" s="2" t="s">
        <v>41</v>
      </c>
      <c r="D157" s="2" t="s">
        <v>286</v>
      </c>
      <c r="E157" s="2">
        <v>65.0</v>
      </c>
      <c r="F157" s="12">
        <v>2015.0</v>
      </c>
      <c r="G157" s="2" t="s">
        <v>51</v>
      </c>
      <c r="H157" s="2" t="s">
        <v>51</v>
      </c>
      <c r="I157" s="2" t="s">
        <v>51</v>
      </c>
      <c r="J157" s="2">
        <v>-2.8255878</v>
      </c>
      <c r="K157" s="2">
        <v>122.1554483</v>
      </c>
      <c r="L157" s="2" t="s">
        <v>432</v>
      </c>
      <c r="M157" s="2" t="s">
        <v>266</v>
      </c>
      <c r="N157" s="2" t="s">
        <v>267</v>
      </c>
    </row>
    <row r="158">
      <c r="A158" s="2" t="s">
        <v>441</v>
      </c>
      <c r="B158" s="2" t="s">
        <v>442</v>
      </c>
      <c r="C158" s="2" t="s">
        <v>41</v>
      </c>
      <c r="D158" s="2" t="s">
        <v>286</v>
      </c>
      <c r="E158" s="2">
        <v>65.0</v>
      </c>
      <c r="F158" s="12">
        <v>2015.0</v>
      </c>
      <c r="G158" s="2" t="s">
        <v>51</v>
      </c>
      <c r="H158" s="2" t="s">
        <v>51</v>
      </c>
      <c r="I158" s="2" t="s">
        <v>51</v>
      </c>
      <c r="J158" s="2">
        <v>-2.8255878</v>
      </c>
      <c r="K158" s="2">
        <v>122.1554483</v>
      </c>
      <c r="L158" s="2" t="s">
        <v>432</v>
      </c>
      <c r="M158" s="2" t="s">
        <v>266</v>
      </c>
      <c r="N158" s="2" t="s">
        <v>267</v>
      </c>
    </row>
    <row r="159">
      <c r="A159" s="2" t="s">
        <v>443</v>
      </c>
      <c r="B159" s="2" t="s">
        <v>444</v>
      </c>
      <c r="C159" s="2" t="s">
        <v>41</v>
      </c>
      <c r="D159" s="2" t="s">
        <v>286</v>
      </c>
      <c r="E159" s="2">
        <v>150.0</v>
      </c>
      <c r="F159" s="12">
        <v>2016.0</v>
      </c>
      <c r="G159" s="2" t="s">
        <v>51</v>
      </c>
      <c r="H159" s="2" t="s">
        <v>51</v>
      </c>
      <c r="I159" s="2" t="s">
        <v>51</v>
      </c>
      <c r="J159" s="2">
        <v>-2.827384</v>
      </c>
      <c r="K159" s="2">
        <v>122.1552699</v>
      </c>
      <c r="L159" s="2" t="s">
        <v>445</v>
      </c>
      <c r="M159" s="2" t="s">
        <v>266</v>
      </c>
      <c r="N159" s="2" t="s">
        <v>267</v>
      </c>
    </row>
    <row r="160">
      <c r="A160" s="2" t="s">
        <v>446</v>
      </c>
      <c r="B160" s="2" t="s">
        <v>447</v>
      </c>
      <c r="C160" s="2" t="s">
        <v>41</v>
      </c>
      <c r="D160" s="2" t="s">
        <v>286</v>
      </c>
      <c r="E160" s="2">
        <v>150.0</v>
      </c>
      <c r="F160" s="12">
        <v>2020.0</v>
      </c>
      <c r="G160" s="2" t="s">
        <v>51</v>
      </c>
      <c r="H160" s="2" t="s">
        <v>51</v>
      </c>
      <c r="I160" s="2" t="s">
        <v>51</v>
      </c>
      <c r="J160" s="2">
        <v>-2.827384</v>
      </c>
      <c r="K160" s="2">
        <v>122.1552699</v>
      </c>
      <c r="L160" s="2" t="s">
        <v>445</v>
      </c>
      <c r="M160" s="2" t="s">
        <v>266</v>
      </c>
      <c r="N160" s="2" t="s">
        <v>267</v>
      </c>
    </row>
    <row r="161">
      <c r="A161" s="2" t="s">
        <v>448</v>
      </c>
      <c r="B161" s="2" t="s">
        <v>449</v>
      </c>
      <c r="C161" s="2" t="s">
        <v>41</v>
      </c>
      <c r="D161" s="2" t="s">
        <v>286</v>
      </c>
      <c r="E161" s="2">
        <v>350.0</v>
      </c>
      <c r="F161" s="12">
        <v>2017.0</v>
      </c>
      <c r="G161" s="2" t="s">
        <v>51</v>
      </c>
      <c r="H161" s="2" t="s">
        <v>51</v>
      </c>
      <c r="I161" s="2" t="s">
        <v>51</v>
      </c>
      <c r="J161" s="2">
        <v>-2.8295432</v>
      </c>
      <c r="K161" s="2">
        <v>122.1551372</v>
      </c>
      <c r="L161" s="2" t="s">
        <v>420</v>
      </c>
      <c r="M161" s="2" t="s">
        <v>266</v>
      </c>
      <c r="N161" s="2" t="s">
        <v>267</v>
      </c>
    </row>
    <row r="162">
      <c r="A162" s="2" t="s">
        <v>450</v>
      </c>
      <c r="B162" s="2" t="s">
        <v>451</v>
      </c>
      <c r="C162" s="2" t="s">
        <v>41</v>
      </c>
      <c r="D162" s="2" t="s">
        <v>286</v>
      </c>
      <c r="E162" s="2">
        <v>350.0</v>
      </c>
      <c r="F162" s="12">
        <v>2017.0</v>
      </c>
      <c r="G162" s="2" t="s">
        <v>51</v>
      </c>
      <c r="H162" s="2" t="s">
        <v>51</v>
      </c>
      <c r="I162" s="2" t="s">
        <v>51</v>
      </c>
      <c r="J162" s="2">
        <v>-2.8295432</v>
      </c>
      <c r="K162" s="2">
        <v>122.1551372</v>
      </c>
      <c r="L162" s="2" t="s">
        <v>420</v>
      </c>
      <c r="M162" s="2" t="s">
        <v>266</v>
      </c>
      <c r="N162" s="2" t="s">
        <v>267</v>
      </c>
    </row>
    <row r="163">
      <c r="A163" s="2" t="s">
        <v>452</v>
      </c>
      <c r="B163" s="2" t="s">
        <v>453</v>
      </c>
      <c r="C163" s="2" t="s">
        <v>41</v>
      </c>
      <c r="D163" s="2" t="s">
        <v>286</v>
      </c>
      <c r="E163" s="2">
        <v>350.0</v>
      </c>
      <c r="F163" s="12">
        <v>2019.0</v>
      </c>
      <c r="G163" s="2" t="s">
        <v>51</v>
      </c>
      <c r="H163" s="2" t="s">
        <v>51</v>
      </c>
      <c r="I163" s="2" t="s">
        <v>51</v>
      </c>
      <c r="J163" s="2">
        <v>-2.827384</v>
      </c>
      <c r="K163" s="2">
        <v>122.1552699</v>
      </c>
      <c r="L163" s="2" t="s">
        <v>420</v>
      </c>
      <c r="M163" s="2" t="s">
        <v>266</v>
      </c>
      <c r="N163" s="2" t="s">
        <v>267</v>
      </c>
    </row>
    <row r="164">
      <c r="A164" s="2" t="s">
        <v>454</v>
      </c>
      <c r="B164" s="2" t="s">
        <v>455</v>
      </c>
      <c r="C164" s="2" t="s">
        <v>41</v>
      </c>
      <c r="D164" s="2" t="s">
        <v>286</v>
      </c>
      <c r="E164" s="2">
        <v>350.0</v>
      </c>
      <c r="F164" s="12">
        <v>2019.0</v>
      </c>
      <c r="G164" s="2" t="s">
        <v>51</v>
      </c>
      <c r="H164" s="2" t="s">
        <v>51</v>
      </c>
      <c r="I164" s="2" t="s">
        <v>51</v>
      </c>
      <c r="J164" s="2">
        <v>-2.827384</v>
      </c>
      <c r="K164" s="2">
        <v>122.1552699</v>
      </c>
      <c r="L164" s="2" t="s">
        <v>420</v>
      </c>
      <c r="M164" s="2" t="s">
        <v>266</v>
      </c>
      <c r="N164" s="2" t="s">
        <v>267</v>
      </c>
    </row>
    <row r="165">
      <c r="A165" s="2" t="s">
        <v>456</v>
      </c>
      <c r="B165" s="2" t="s">
        <v>457</v>
      </c>
      <c r="C165" s="2" t="s">
        <v>41</v>
      </c>
      <c r="D165" s="2" t="s">
        <v>286</v>
      </c>
      <c r="E165" s="2">
        <v>250.0</v>
      </c>
      <c r="F165" s="12">
        <v>2020.0</v>
      </c>
      <c r="G165" s="2" t="s">
        <v>51</v>
      </c>
      <c r="H165" s="2" t="s">
        <v>51</v>
      </c>
      <c r="I165" s="2" t="s">
        <v>51</v>
      </c>
      <c r="J165" s="2">
        <v>-2.827384</v>
      </c>
      <c r="K165" s="2">
        <v>122.1552699</v>
      </c>
      <c r="L165" s="2" t="s">
        <v>420</v>
      </c>
      <c r="M165" s="2" t="s">
        <v>266</v>
      </c>
      <c r="N165" s="2" t="s">
        <v>267</v>
      </c>
    </row>
    <row r="166">
      <c r="A166" s="2" t="s">
        <v>458</v>
      </c>
      <c r="B166" s="2" t="s">
        <v>459</v>
      </c>
      <c r="C166" s="2" t="s">
        <v>41</v>
      </c>
      <c r="D166" s="2" t="s">
        <v>286</v>
      </c>
      <c r="E166" s="2">
        <v>65.0</v>
      </c>
      <c r="F166" s="12">
        <v>2022.0</v>
      </c>
      <c r="G166" s="2" t="s">
        <v>51</v>
      </c>
      <c r="H166" s="2" t="s">
        <v>51</v>
      </c>
      <c r="I166" s="2" t="s">
        <v>51</v>
      </c>
      <c r="J166" s="2">
        <v>-2.730952</v>
      </c>
      <c r="K166" s="2">
        <v>122.030621</v>
      </c>
      <c r="L166" s="2" t="s">
        <v>460</v>
      </c>
      <c r="M166" s="2" t="s">
        <v>266</v>
      </c>
      <c r="N166" s="2" t="s">
        <v>267</v>
      </c>
    </row>
    <row r="167">
      <c r="A167" s="2" t="s">
        <v>461</v>
      </c>
      <c r="B167" s="2" t="s">
        <v>462</v>
      </c>
      <c r="C167" s="2" t="s">
        <v>41</v>
      </c>
      <c r="D167" s="2" t="s">
        <v>286</v>
      </c>
      <c r="E167" s="2">
        <v>65.0</v>
      </c>
      <c r="F167" s="12">
        <v>2022.0</v>
      </c>
      <c r="G167" s="2" t="s">
        <v>51</v>
      </c>
      <c r="H167" s="2" t="s">
        <v>51</v>
      </c>
      <c r="I167" s="2" t="s">
        <v>51</v>
      </c>
      <c r="J167" s="2">
        <v>-2.730952</v>
      </c>
      <c r="K167" s="2">
        <v>122.030621</v>
      </c>
      <c r="L167" s="2" t="s">
        <v>460</v>
      </c>
      <c r="M167" s="2" t="s">
        <v>266</v>
      </c>
      <c r="N167" s="2" t="s">
        <v>267</v>
      </c>
    </row>
    <row r="168">
      <c r="A168" s="2" t="s">
        <v>463</v>
      </c>
      <c r="B168" s="2" t="s">
        <v>464</v>
      </c>
      <c r="C168" s="2" t="s">
        <v>41</v>
      </c>
      <c r="D168" s="2" t="s">
        <v>286</v>
      </c>
      <c r="E168" s="2">
        <v>250.0</v>
      </c>
      <c r="F168" s="12">
        <v>2020.0</v>
      </c>
      <c r="G168" s="2" t="s">
        <v>51</v>
      </c>
      <c r="H168" s="2" t="s">
        <v>51</v>
      </c>
      <c r="I168" s="2" t="s">
        <v>51</v>
      </c>
      <c r="J168" s="2">
        <v>0.478894</v>
      </c>
      <c r="K168" s="2">
        <v>127.984206</v>
      </c>
      <c r="L168" s="2" t="s">
        <v>465</v>
      </c>
      <c r="M168" s="2" t="s">
        <v>354</v>
      </c>
      <c r="N168" s="2" t="s">
        <v>355</v>
      </c>
    </row>
    <row r="169">
      <c r="A169" s="2" t="s">
        <v>466</v>
      </c>
      <c r="B169" s="2" t="s">
        <v>467</v>
      </c>
      <c r="C169" s="2" t="s">
        <v>41</v>
      </c>
      <c r="D169" s="2" t="s">
        <v>286</v>
      </c>
      <c r="E169" s="2">
        <v>380.0</v>
      </c>
      <c r="F169" s="12">
        <v>2023.0</v>
      </c>
      <c r="G169" s="2" t="s">
        <v>51</v>
      </c>
      <c r="H169" s="2" t="s">
        <v>51</v>
      </c>
      <c r="I169" s="2" t="s">
        <v>51</v>
      </c>
      <c r="J169" s="2">
        <v>0.4761609</v>
      </c>
      <c r="K169" s="2">
        <v>128.0081471</v>
      </c>
      <c r="L169" s="2" t="s">
        <v>465</v>
      </c>
      <c r="M169" s="2" t="s">
        <v>354</v>
      </c>
      <c r="N169" s="2" t="s">
        <v>355</v>
      </c>
    </row>
    <row r="170">
      <c r="A170" s="2" t="s">
        <v>468</v>
      </c>
      <c r="B170" s="2" t="s">
        <v>469</v>
      </c>
      <c r="C170" s="2" t="s">
        <v>41</v>
      </c>
      <c r="D170" s="2" t="s">
        <v>286</v>
      </c>
      <c r="E170" s="2">
        <v>380.0</v>
      </c>
      <c r="F170" s="12">
        <v>2023.0</v>
      </c>
      <c r="G170" s="2" t="s">
        <v>51</v>
      </c>
      <c r="H170" s="2" t="s">
        <v>51</v>
      </c>
      <c r="I170" s="2" t="s">
        <v>51</v>
      </c>
      <c r="J170" s="2">
        <v>0.4761609</v>
      </c>
      <c r="K170" s="2">
        <v>128.0081471</v>
      </c>
      <c r="L170" s="2" t="s">
        <v>465</v>
      </c>
      <c r="M170" s="2" t="s">
        <v>354</v>
      </c>
      <c r="N170" s="2" t="s">
        <v>355</v>
      </c>
    </row>
    <row r="171">
      <c r="A171" s="2" t="s">
        <v>470</v>
      </c>
      <c r="B171" s="2" t="s">
        <v>471</v>
      </c>
      <c r="C171" s="2" t="s">
        <v>41</v>
      </c>
      <c r="D171" s="2" t="s">
        <v>286</v>
      </c>
      <c r="E171" s="2">
        <v>380.0</v>
      </c>
      <c r="F171" s="12">
        <v>2024.0</v>
      </c>
      <c r="G171" s="2" t="s">
        <v>264</v>
      </c>
      <c r="H171" s="2" t="s">
        <v>264</v>
      </c>
      <c r="I171" s="2" t="s">
        <v>264</v>
      </c>
      <c r="J171" s="2">
        <v>0.4761609</v>
      </c>
      <c r="K171" s="2">
        <v>128.0081471</v>
      </c>
      <c r="L171" s="2" t="s">
        <v>465</v>
      </c>
      <c r="M171" s="2" t="s">
        <v>354</v>
      </c>
      <c r="N171" s="2" t="s">
        <v>355</v>
      </c>
    </row>
    <row r="172">
      <c r="A172" s="2" t="s">
        <v>472</v>
      </c>
      <c r="B172" s="2" t="s">
        <v>473</v>
      </c>
      <c r="C172" s="2" t="s">
        <v>41</v>
      </c>
      <c r="D172" s="2" t="s">
        <v>286</v>
      </c>
      <c r="E172" s="2">
        <v>380.0</v>
      </c>
      <c r="F172" s="12">
        <v>2024.0</v>
      </c>
      <c r="G172" s="2" t="s">
        <v>264</v>
      </c>
      <c r="H172" s="2" t="s">
        <v>264</v>
      </c>
      <c r="I172" s="2" t="s">
        <v>264</v>
      </c>
      <c r="J172" s="2">
        <v>0.4761609</v>
      </c>
      <c r="K172" s="2">
        <v>128.0081471</v>
      </c>
      <c r="L172" s="2" t="s">
        <v>465</v>
      </c>
      <c r="M172" s="2" t="s">
        <v>354</v>
      </c>
      <c r="N172" s="2" t="s">
        <v>355</v>
      </c>
    </row>
    <row r="173">
      <c r="A173" s="2" t="s">
        <v>474</v>
      </c>
      <c r="B173" s="2" t="s">
        <v>475</v>
      </c>
      <c r="C173" s="2" t="s">
        <v>41</v>
      </c>
      <c r="D173" s="2" t="s">
        <v>286</v>
      </c>
      <c r="E173" s="2">
        <v>380.0</v>
      </c>
      <c r="F173" s="12">
        <v>2024.0</v>
      </c>
      <c r="G173" s="2" t="s">
        <v>264</v>
      </c>
      <c r="H173" s="2" t="s">
        <v>264</v>
      </c>
      <c r="I173" s="2" t="s">
        <v>264</v>
      </c>
      <c r="J173" s="2">
        <v>0.4761609</v>
      </c>
      <c r="K173" s="2">
        <v>128.0081471</v>
      </c>
      <c r="L173" s="2" t="s">
        <v>465</v>
      </c>
      <c r="M173" s="2" t="s">
        <v>354</v>
      </c>
      <c r="N173" s="2" t="s">
        <v>355</v>
      </c>
    </row>
    <row r="174">
      <c r="A174" s="2" t="s">
        <v>476</v>
      </c>
      <c r="B174" s="2" t="s">
        <v>477</v>
      </c>
      <c r="C174" s="2" t="s">
        <v>41</v>
      </c>
      <c r="D174" s="2" t="s">
        <v>286</v>
      </c>
      <c r="E174" s="2">
        <v>250.0</v>
      </c>
      <c r="F174" s="12">
        <v>2020.0</v>
      </c>
      <c r="G174" s="2" t="s">
        <v>51</v>
      </c>
      <c r="H174" s="2" t="s">
        <v>51</v>
      </c>
      <c r="I174" s="2" t="s">
        <v>51</v>
      </c>
      <c r="J174" s="2">
        <v>0.478894</v>
      </c>
      <c r="K174" s="2">
        <v>127.984206</v>
      </c>
      <c r="L174" s="2" t="s">
        <v>478</v>
      </c>
      <c r="M174" s="2" t="s">
        <v>354</v>
      </c>
      <c r="N174" s="2" t="s">
        <v>355</v>
      </c>
    </row>
    <row r="175">
      <c r="A175" s="2" t="s">
        <v>479</v>
      </c>
      <c r="B175" s="2" t="s">
        <v>480</v>
      </c>
      <c r="C175" s="2" t="s">
        <v>41</v>
      </c>
      <c r="D175" s="2" t="s">
        <v>286</v>
      </c>
      <c r="E175" s="2">
        <v>250.0</v>
      </c>
      <c r="F175" s="12">
        <v>2021.0</v>
      </c>
      <c r="G175" s="2" t="s">
        <v>51</v>
      </c>
      <c r="H175" s="2" t="s">
        <v>51</v>
      </c>
      <c r="I175" s="2" t="s">
        <v>51</v>
      </c>
      <c r="J175" s="2">
        <v>0.478894</v>
      </c>
      <c r="K175" s="2">
        <v>127.984206</v>
      </c>
      <c r="L175" s="2" t="s">
        <v>465</v>
      </c>
      <c r="M175" s="2" t="s">
        <v>354</v>
      </c>
      <c r="N175" s="2" t="s">
        <v>355</v>
      </c>
    </row>
    <row r="176">
      <c r="A176" s="2" t="s">
        <v>481</v>
      </c>
      <c r="B176" s="2" t="s">
        <v>482</v>
      </c>
      <c r="C176" s="2" t="s">
        <v>41</v>
      </c>
      <c r="D176" s="2" t="s">
        <v>286</v>
      </c>
      <c r="E176" s="2">
        <v>250.0</v>
      </c>
      <c r="F176" s="12">
        <v>2021.0</v>
      </c>
      <c r="G176" s="2" t="s">
        <v>51</v>
      </c>
      <c r="H176" s="2" t="s">
        <v>51</v>
      </c>
      <c r="I176" s="2" t="s">
        <v>51</v>
      </c>
      <c r="J176" s="2">
        <v>0.478894</v>
      </c>
      <c r="K176" s="2">
        <v>127.984206</v>
      </c>
      <c r="L176" s="2" t="s">
        <v>483</v>
      </c>
      <c r="M176" s="2" t="s">
        <v>354</v>
      </c>
      <c r="N176" s="2" t="s">
        <v>355</v>
      </c>
    </row>
    <row r="177">
      <c r="A177" s="2" t="s">
        <v>484</v>
      </c>
      <c r="B177" s="2" t="s">
        <v>485</v>
      </c>
      <c r="C177" s="2" t="s">
        <v>41</v>
      </c>
      <c r="D177" s="2" t="s">
        <v>286</v>
      </c>
      <c r="E177" s="2">
        <v>250.0</v>
      </c>
      <c r="F177" s="12">
        <v>2022.0</v>
      </c>
      <c r="G177" s="2" t="s">
        <v>51</v>
      </c>
      <c r="H177" s="2" t="s">
        <v>51</v>
      </c>
      <c r="I177" s="2" t="s">
        <v>51</v>
      </c>
      <c r="J177" s="2">
        <v>0.478894</v>
      </c>
      <c r="K177" s="2">
        <v>127.984206</v>
      </c>
      <c r="L177" s="2" t="s">
        <v>486</v>
      </c>
      <c r="M177" s="2" t="s">
        <v>354</v>
      </c>
      <c r="N177" s="2" t="s">
        <v>355</v>
      </c>
    </row>
    <row r="178">
      <c r="A178" s="2" t="s">
        <v>487</v>
      </c>
      <c r="B178" s="2" t="s">
        <v>488</v>
      </c>
      <c r="C178" s="2" t="s">
        <v>41</v>
      </c>
      <c r="D178" s="2" t="s">
        <v>286</v>
      </c>
      <c r="E178" s="2">
        <v>250.0</v>
      </c>
      <c r="F178" s="12">
        <v>2022.0</v>
      </c>
      <c r="G178" s="2" t="s">
        <v>51</v>
      </c>
      <c r="H178" s="2" t="s">
        <v>51</v>
      </c>
      <c r="I178" s="2" t="s">
        <v>51</v>
      </c>
      <c r="J178" s="2">
        <v>0.478894</v>
      </c>
      <c r="K178" s="2">
        <v>127.984206</v>
      </c>
      <c r="L178" s="2" t="s">
        <v>489</v>
      </c>
      <c r="M178" s="2" t="s">
        <v>354</v>
      </c>
      <c r="N178" s="2" t="s">
        <v>355</v>
      </c>
    </row>
    <row r="179">
      <c r="A179" s="2" t="s">
        <v>490</v>
      </c>
      <c r="B179" s="2" t="s">
        <v>491</v>
      </c>
      <c r="C179" s="2" t="s">
        <v>41</v>
      </c>
      <c r="D179" s="2" t="s">
        <v>286</v>
      </c>
      <c r="E179" s="2">
        <v>380.0</v>
      </c>
      <c r="F179" s="12">
        <v>2022.0</v>
      </c>
      <c r="G179" s="2" t="s">
        <v>51</v>
      </c>
      <c r="H179" s="2" t="s">
        <v>51</v>
      </c>
      <c r="I179" s="2" t="s">
        <v>51</v>
      </c>
      <c r="J179" s="2">
        <v>0.478894</v>
      </c>
      <c r="K179" s="2">
        <v>127.984206</v>
      </c>
      <c r="L179" s="2" t="s">
        <v>492</v>
      </c>
      <c r="M179" s="2" t="s">
        <v>354</v>
      </c>
      <c r="N179" s="2" t="s">
        <v>355</v>
      </c>
    </row>
    <row r="180">
      <c r="A180" s="2" t="s">
        <v>493</v>
      </c>
      <c r="B180" s="2" t="s">
        <v>494</v>
      </c>
      <c r="C180" s="2" t="s">
        <v>41</v>
      </c>
      <c r="D180" s="2" t="s">
        <v>286</v>
      </c>
      <c r="E180" s="2">
        <v>380.0</v>
      </c>
      <c r="F180" s="12">
        <v>2022.0</v>
      </c>
      <c r="G180" s="2" t="s">
        <v>51</v>
      </c>
      <c r="H180" s="2" t="s">
        <v>51</v>
      </c>
      <c r="I180" s="2" t="s">
        <v>51</v>
      </c>
      <c r="J180" s="2">
        <v>0.478894</v>
      </c>
      <c r="K180" s="2">
        <v>127.984206</v>
      </c>
      <c r="L180" s="2" t="s">
        <v>495</v>
      </c>
      <c r="M180" s="2" t="s">
        <v>354</v>
      </c>
      <c r="N180" s="2" t="s">
        <v>355</v>
      </c>
    </row>
    <row r="181">
      <c r="A181" s="2" t="s">
        <v>496</v>
      </c>
      <c r="B181" s="2" t="s">
        <v>497</v>
      </c>
      <c r="C181" s="2" t="s">
        <v>41</v>
      </c>
      <c r="D181" s="2" t="s">
        <v>286</v>
      </c>
      <c r="E181" s="2">
        <v>380.0</v>
      </c>
      <c r="F181" s="12">
        <v>2023.0</v>
      </c>
      <c r="G181" s="2" t="s">
        <v>51</v>
      </c>
      <c r="H181" s="2" t="s">
        <v>51</v>
      </c>
      <c r="I181" s="2" t="s">
        <v>51</v>
      </c>
      <c r="J181" s="2">
        <v>0.478894</v>
      </c>
      <c r="K181" s="2">
        <v>127.984206</v>
      </c>
      <c r="L181" s="2" t="s">
        <v>495</v>
      </c>
      <c r="M181" s="2" t="s">
        <v>354</v>
      </c>
      <c r="N181" s="2" t="s">
        <v>355</v>
      </c>
    </row>
    <row r="182">
      <c r="A182" s="2" t="s">
        <v>498</v>
      </c>
      <c r="B182" s="2" t="s">
        <v>368</v>
      </c>
      <c r="C182" s="2" t="s">
        <v>41</v>
      </c>
      <c r="D182" s="2" t="s">
        <v>286</v>
      </c>
      <c r="E182" s="2">
        <v>38.0</v>
      </c>
      <c r="F182" s="12">
        <v>2017.0</v>
      </c>
      <c r="G182" s="2" t="s">
        <v>51</v>
      </c>
      <c r="H182" s="2" t="s">
        <v>51</v>
      </c>
      <c r="I182" s="2" t="s">
        <v>51</v>
      </c>
      <c r="J182" s="2">
        <v>-1.530514</v>
      </c>
      <c r="K182" s="2">
        <v>127.418975</v>
      </c>
      <c r="L182" s="2" t="s">
        <v>369</v>
      </c>
      <c r="M182" s="2" t="s">
        <v>363</v>
      </c>
      <c r="N182" s="2" t="s">
        <v>363</v>
      </c>
    </row>
    <row r="183">
      <c r="A183" s="2" t="s">
        <v>499</v>
      </c>
      <c r="B183" s="2" t="s">
        <v>371</v>
      </c>
      <c r="C183" s="2" t="s">
        <v>41</v>
      </c>
      <c r="D183" s="2" t="s">
        <v>286</v>
      </c>
      <c r="E183" s="2">
        <v>38.0</v>
      </c>
      <c r="F183" s="12">
        <v>2017.0</v>
      </c>
      <c r="G183" s="2" t="s">
        <v>51</v>
      </c>
      <c r="H183" s="2" t="s">
        <v>51</v>
      </c>
      <c r="I183" s="2" t="s">
        <v>51</v>
      </c>
      <c r="J183" s="2">
        <v>-1.530514</v>
      </c>
      <c r="K183" s="2">
        <v>127.418975</v>
      </c>
      <c r="L183" s="2" t="s">
        <v>369</v>
      </c>
      <c r="M183" s="2" t="s">
        <v>363</v>
      </c>
      <c r="N183" s="2" t="s">
        <v>363</v>
      </c>
    </row>
    <row r="184">
      <c r="A184" s="2" t="s">
        <v>500</v>
      </c>
      <c r="B184" s="2" t="s">
        <v>373</v>
      </c>
      <c r="C184" s="2" t="s">
        <v>41</v>
      </c>
      <c r="D184" s="2" t="s">
        <v>286</v>
      </c>
      <c r="E184" s="2">
        <v>38.0</v>
      </c>
      <c r="F184" s="12">
        <v>2017.0</v>
      </c>
      <c r="G184" s="2" t="s">
        <v>51</v>
      </c>
      <c r="H184" s="2" t="s">
        <v>51</v>
      </c>
      <c r="I184" s="2" t="s">
        <v>51</v>
      </c>
      <c r="J184" s="2">
        <v>-1.530514</v>
      </c>
      <c r="K184" s="2">
        <v>127.418975</v>
      </c>
      <c r="L184" s="2" t="s">
        <v>369</v>
      </c>
      <c r="M184" s="2" t="s">
        <v>363</v>
      </c>
      <c r="N184" s="2" t="s">
        <v>363</v>
      </c>
    </row>
    <row r="185">
      <c r="A185" s="2" t="s">
        <v>501</v>
      </c>
      <c r="B185" s="2" t="s">
        <v>502</v>
      </c>
      <c r="C185" s="2" t="s">
        <v>41</v>
      </c>
      <c r="D185" s="2" t="s">
        <v>286</v>
      </c>
      <c r="E185" s="2">
        <v>65.0</v>
      </c>
      <c r="F185" s="12">
        <v>0.0</v>
      </c>
      <c r="G185" s="2" t="s">
        <v>63</v>
      </c>
      <c r="H185" s="2" t="s">
        <v>63</v>
      </c>
      <c r="I185" s="2" t="s">
        <v>63</v>
      </c>
      <c r="J185" s="2">
        <v>-1.530514</v>
      </c>
      <c r="K185" s="2">
        <v>127.418975</v>
      </c>
      <c r="L185" s="2" t="s">
        <v>369</v>
      </c>
      <c r="M185" s="2" t="s">
        <v>363</v>
      </c>
      <c r="N185" s="2" t="s">
        <v>363</v>
      </c>
    </row>
    <row r="186">
      <c r="A186" s="2" t="s">
        <v>503</v>
      </c>
      <c r="B186" s="2" t="s">
        <v>504</v>
      </c>
      <c r="C186" s="2" t="s">
        <v>41</v>
      </c>
      <c r="D186" s="2" t="s">
        <v>286</v>
      </c>
      <c r="E186" s="2">
        <v>65.0</v>
      </c>
      <c r="F186" s="12">
        <v>0.0</v>
      </c>
      <c r="G186" s="2" t="s">
        <v>63</v>
      </c>
      <c r="H186" s="2" t="s">
        <v>63</v>
      </c>
      <c r="I186" s="2" t="s">
        <v>63</v>
      </c>
      <c r="J186" s="2">
        <v>-1.530514</v>
      </c>
      <c r="K186" s="2">
        <v>127.418975</v>
      </c>
      <c r="L186" s="2" t="s">
        <v>369</v>
      </c>
      <c r="M186" s="2" t="s">
        <v>363</v>
      </c>
      <c r="N186" s="2" t="s">
        <v>363</v>
      </c>
    </row>
    <row r="187">
      <c r="A187" s="2" t="s">
        <v>505</v>
      </c>
      <c r="B187" s="2" t="s">
        <v>506</v>
      </c>
      <c r="C187" s="2" t="s">
        <v>41</v>
      </c>
      <c r="D187" s="2" t="s">
        <v>507</v>
      </c>
      <c r="E187" s="2">
        <v>60.0</v>
      </c>
      <c r="F187" s="12">
        <v>2014.0</v>
      </c>
      <c r="G187" s="2" t="s">
        <v>51</v>
      </c>
      <c r="H187" s="2" t="s">
        <v>51</v>
      </c>
      <c r="I187" s="2" t="s">
        <v>51</v>
      </c>
      <c r="J187" s="2">
        <v>-5.88403</v>
      </c>
      <c r="K187" s="2">
        <v>106.06422</v>
      </c>
      <c r="L187" s="2" t="s">
        <v>508</v>
      </c>
      <c r="M187" s="2" t="s">
        <v>147</v>
      </c>
      <c r="N187" s="2" t="s">
        <v>147</v>
      </c>
    </row>
    <row r="188">
      <c r="A188" s="2" t="s">
        <v>509</v>
      </c>
      <c r="B188" s="2" t="s">
        <v>510</v>
      </c>
      <c r="C188" s="2" t="s">
        <v>41</v>
      </c>
      <c r="D188" s="2" t="s">
        <v>507</v>
      </c>
      <c r="E188" s="2">
        <v>60.0</v>
      </c>
      <c r="F188" s="12">
        <v>2014.0</v>
      </c>
      <c r="G188" s="2" t="s">
        <v>51</v>
      </c>
      <c r="H188" s="2" t="s">
        <v>51</v>
      </c>
      <c r="I188" s="2" t="s">
        <v>51</v>
      </c>
      <c r="J188" s="2">
        <v>-5.88403</v>
      </c>
      <c r="K188" s="2">
        <v>106.06422</v>
      </c>
      <c r="L188" s="2" t="s">
        <v>508</v>
      </c>
      <c r="M188" s="2" t="s">
        <v>147</v>
      </c>
      <c r="N188" s="2" t="s">
        <v>147</v>
      </c>
    </row>
    <row r="189">
      <c r="A189" s="2" t="s">
        <v>511</v>
      </c>
      <c r="B189" s="2" t="s">
        <v>512</v>
      </c>
      <c r="C189" s="2" t="s">
        <v>41</v>
      </c>
      <c r="D189" s="2" t="s">
        <v>513</v>
      </c>
      <c r="E189" s="2">
        <v>55.0</v>
      </c>
      <c r="F189" s="12">
        <v>2017.0</v>
      </c>
      <c r="G189" s="2" t="s">
        <v>51</v>
      </c>
      <c r="H189" s="2" t="s">
        <v>51</v>
      </c>
      <c r="I189" s="2" t="s">
        <v>51</v>
      </c>
      <c r="J189" s="2">
        <v>-6.272646</v>
      </c>
      <c r="K189" s="2">
        <v>107.124019</v>
      </c>
      <c r="L189" s="2" t="s">
        <v>514</v>
      </c>
      <c r="M189" s="2" t="s">
        <v>208</v>
      </c>
      <c r="N189" s="2" t="s">
        <v>209</v>
      </c>
    </row>
    <row r="190">
      <c r="A190" s="2" t="s">
        <v>515</v>
      </c>
      <c r="B190" s="2" t="s">
        <v>516</v>
      </c>
      <c r="C190" s="2" t="s">
        <v>41</v>
      </c>
      <c r="D190" s="2" t="s">
        <v>513</v>
      </c>
      <c r="E190" s="2">
        <v>35.0</v>
      </c>
      <c r="F190" s="12">
        <v>2009.0</v>
      </c>
      <c r="G190" s="2" t="s">
        <v>51</v>
      </c>
      <c r="H190" s="2" t="s">
        <v>51</v>
      </c>
      <c r="I190" s="2" t="s">
        <v>51</v>
      </c>
      <c r="J190" s="2">
        <v>0.68932</v>
      </c>
      <c r="K190" s="2">
        <v>101.61907</v>
      </c>
      <c r="L190" s="2" t="s">
        <v>517</v>
      </c>
      <c r="M190" s="2" t="s">
        <v>88</v>
      </c>
      <c r="N190" s="2" t="s">
        <v>88</v>
      </c>
    </row>
    <row r="191">
      <c r="A191" s="2" t="s">
        <v>518</v>
      </c>
      <c r="B191" s="2" t="s">
        <v>519</v>
      </c>
      <c r="C191" s="2" t="s">
        <v>41</v>
      </c>
      <c r="D191" s="2" t="s">
        <v>513</v>
      </c>
      <c r="E191" s="2">
        <v>90.0</v>
      </c>
      <c r="F191" s="12">
        <v>2000.0</v>
      </c>
      <c r="G191" s="2" t="s">
        <v>51</v>
      </c>
      <c r="H191" s="2" t="s">
        <v>51</v>
      </c>
      <c r="I191" s="2" t="s">
        <v>51</v>
      </c>
      <c r="J191" s="2">
        <v>0.68932</v>
      </c>
      <c r="K191" s="2">
        <v>101.61907</v>
      </c>
      <c r="L191" s="2" t="s">
        <v>517</v>
      </c>
      <c r="M191" s="2" t="s">
        <v>88</v>
      </c>
      <c r="N191" s="2" t="s">
        <v>88</v>
      </c>
    </row>
    <row r="192">
      <c r="A192" s="2" t="s">
        <v>520</v>
      </c>
      <c r="B192" s="2" t="s">
        <v>521</v>
      </c>
      <c r="C192" s="2" t="s">
        <v>41</v>
      </c>
      <c r="D192" s="2" t="s">
        <v>513</v>
      </c>
      <c r="E192" s="2">
        <v>90.0</v>
      </c>
      <c r="F192" s="12">
        <v>2000.0</v>
      </c>
      <c r="G192" s="2" t="s">
        <v>51</v>
      </c>
      <c r="H192" s="2" t="s">
        <v>51</v>
      </c>
      <c r="I192" s="2" t="s">
        <v>51</v>
      </c>
      <c r="J192" s="2">
        <v>0.68932</v>
      </c>
      <c r="K192" s="2">
        <v>101.61907</v>
      </c>
      <c r="L192" s="2" t="s">
        <v>517</v>
      </c>
      <c r="M192" s="2" t="s">
        <v>88</v>
      </c>
      <c r="N192" s="2" t="s">
        <v>88</v>
      </c>
    </row>
    <row r="193">
      <c r="A193" s="2" t="s">
        <v>522</v>
      </c>
      <c r="B193" s="2" t="s">
        <v>523</v>
      </c>
      <c r="C193" s="2" t="s">
        <v>41</v>
      </c>
      <c r="D193" s="2" t="s">
        <v>513</v>
      </c>
      <c r="E193" s="2">
        <v>90.0</v>
      </c>
      <c r="F193" s="12">
        <v>2000.0</v>
      </c>
      <c r="G193" s="2" t="s">
        <v>51</v>
      </c>
      <c r="H193" s="2" t="s">
        <v>51</v>
      </c>
      <c r="I193" s="2" t="s">
        <v>51</v>
      </c>
      <c r="J193" s="2">
        <v>0.68932</v>
      </c>
      <c r="K193" s="2">
        <v>101.61907</v>
      </c>
      <c r="L193" s="2" t="s">
        <v>517</v>
      </c>
      <c r="M193" s="2" t="s">
        <v>88</v>
      </c>
      <c r="N193" s="2" t="s">
        <v>88</v>
      </c>
    </row>
    <row r="194">
      <c r="A194" s="2" t="s">
        <v>524</v>
      </c>
      <c r="B194" s="2" t="s">
        <v>525</v>
      </c>
      <c r="C194" s="2" t="s">
        <v>41</v>
      </c>
      <c r="D194" s="2" t="s">
        <v>513</v>
      </c>
      <c r="E194" s="2">
        <v>150.0</v>
      </c>
      <c r="F194" s="12">
        <v>2014.0</v>
      </c>
      <c r="G194" s="2" t="s">
        <v>51</v>
      </c>
      <c r="H194" s="2" t="s">
        <v>51</v>
      </c>
      <c r="I194" s="2" t="s">
        <v>51</v>
      </c>
      <c r="J194" s="2">
        <v>0.68932</v>
      </c>
      <c r="K194" s="2">
        <v>101.61907</v>
      </c>
      <c r="L194" s="2" t="s">
        <v>517</v>
      </c>
      <c r="M194" s="2" t="s">
        <v>88</v>
      </c>
      <c r="N194" s="2" t="s">
        <v>88</v>
      </c>
    </row>
    <row r="195">
      <c r="A195" s="2" t="s">
        <v>526</v>
      </c>
      <c r="B195" s="2" t="s">
        <v>527</v>
      </c>
      <c r="C195" s="2" t="s">
        <v>41</v>
      </c>
      <c r="D195" s="2" t="s">
        <v>513</v>
      </c>
      <c r="E195" s="2">
        <v>150.0</v>
      </c>
      <c r="F195" s="12">
        <v>2014.0</v>
      </c>
      <c r="G195" s="2" t="s">
        <v>51</v>
      </c>
      <c r="H195" s="2" t="s">
        <v>51</v>
      </c>
      <c r="I195" s="2" t="s">
        <v>51</v>
      </c>
      <c r="J195" s="2">
        <v>0.68932</v>
      </c>
      <c r="K195" s="2">
        <v>101.61907</v>
      </c>
      <c r="L195" s="2" t="s">
        <v>517</v>
      </c>
      <c r="M195" s="2" t="s">
        <v>88</v>
      </c>
      <c r="N195" s="2" t="s">
        <v>88</v>
      </c>
    </row>
    <row r="196">
      <c r="A196" s="2" t="s">
        <v>528</v>
      </c>
      <c r="B196" s="2" t="s">
        <v>529</v>
      </c>
      <c r="C196" s="2" t="s">
        <v>41</v>
      </c>
      <c r="D196" s="2" t="s">
        <v>513</v>
      </c>
      <c r="E196" s="2">
        <v>150.0</v>
      </c>
      <c r="F196" s="12">
        <v>2014.0</v>
      </c>
      <c r="G196" s="2" t="s">
        <v>51</v>
      </c>
      <c r="H196" s="2" t="s">
        <v>51</v>
      </c>
      <c r="I196" s="2" t="s">
        <v>51</v>
      </c>
      <c r="J196" s="2">
        <v>0.68932</v>
      </c>
      <c r="K196" s="2">
        <v>101.61907</v>
      </c>
      <c r="L196" s="2" t="s">
        <v>517</v>
      </c>
      <c r="M196" s="2" t="s">
        <v>88</v>
      </c>
      <c r="N196" s="2" t="s">
        <v>88</v>
      </c>
    </row>
    <row r="197">
      <c r="A197" s="2" t="s">
        <v>530</v>
      </c>
      <c r="B197" s="2" t="s">
        <v>531</v>
      </c>
      <c r="C197" s="2" t="s">
        <v>41</v>
      </c>
      <c r="D197" s="2" t="s">
        <v>513</v>
      </c>
      <c r="E197" s="2">
        <v>37.0</v>
      </c>
      <c r="F197" s="12">
        <v>1994.0</v>
      </c>
      <c r="G197" s="2" t="s">
        <v>51</v>
      </c>
      <c r="H197" s="2" t="s">
        <v>51</v>
      </c>
      <c r="I197" s="2" t="s">
        <v>51</v>
      </c>
      <c r="J197" s="2">
        <v>-1.0069</v>
      </c>
      <c r="K197" s="2">
        <v>103.0821</v>
      </c>
      <c r="L197" s="2" t="s">
        <v>517</v>
      </c>
      <c r="M197" s="2" t="s">
        <v>197</v>
      </c>
      <c r="N197" s="2" t="s">
        <v>197</v>
      </c>
    </row>
    <row r="198">
      <c r="A198" s="2" t="s">
        <v>532</v>
      </c>
      <c r="B198" s="2" t="s">
        <v>533</v>
      </c>
      <c r="C198" s="2" t="s">
        <v>41</v>
      </c>
      <c r="D198" s="2" t="s">
        <v>513</v>
      </c>
      <c r="E198" s="2">
        <v>37.0</v>
      </c>
      <c r="F198" s="12">
        <v>1994.0</v>
      </c>
      <c r="G198" s="2" t="s">
        <v>51</v>
      </c>
      <c r="H198" s="2" t="s">
        <v>51</v>
      </c>
      <c r="I198" s="2" t="s">
        <v>51</v>
      </c>
      <c r="J198" s="2">
        <v>-1.0069</v>
      </c>
      <c r="K198" s="2">
        <v>103.0821</v>
      </c>
      <c r="L198" s="2" t="s">
        <v>517</v>
      </c>
      <c r="M198" s="2" t="s">
        <v>197</v>
      </c>
      <c r="N198" s="2" t="s">
        <v>197</v>
      </c>
    </row>
    <row r="199">
      <c r="A199" s="2" t="s">
        <v>534</v>
      </c>
      <c r="B199" s="2" t="s">
        <v>535</v>
      </c>
      <c r="C199" s="2" t="s">
        <v>41</v>
      </c>
      <c r="D199" s="2" t="s">
        <v>513</v>
      </c>
      <c r="E199" s="2">
        <v>37.0</v>
      </c>
      <c r="F199" s="12">
        <v>1994.0</v>
      </c>
      <c r="G199" s="2" t="s">
        <v>51</v>
      </c>
      <c r="H199" s="2" t="s">
        <v>51</v>
      </c>
      <c r="I199" s="2" t="s">
        <v>51</v>
      </c>
      <c r="J199" s="2">
        <v>-1.0069</v>
      </c>
      <c r="K199" s="2">
        <v>103.0821</v>
      </c>
      <c r="L199" s="2" t="s">
        <v>517</v>
      </c>
      <c r="M199" s="2" t="s">
        <v>197</v>
      </c>
      <c r="N199" s="2" t="s">
        <v>197</v>
      </c>
    </row>
    <row r="200">
      <c r="A200" s="2" t="s">
        <v>536</v>
      </c>
      <c r="B200" s="2" t="s">
        <v>537</v>
      </c>
      <c r="C200" s="2" t="s">
        <v>41</v>
      </c>
      <c r="D200" s="2" t="s">
        <v>513</v>
      </c>
      <c r="E200" s="2">
        <v>100.0</v>
      </c>
      <c r="F200" s="12">
        <v>2017.0</v>
      </c>
      <c r="G200" s="2" t="s">
        <v>51</v>
      </c>
      <c r="H200" s="2" t="s">
        <v>51</v>
      </c>
      <c r="I200" s="2" t="s">
        <v>51</v>
      </c>
      <c r="J200" s="2">
        <v>-1.0069</v>
      </c>
      <c r="K200" s="2">
        <v>103.0821</v>
      </c>
      <c r="L200" s="2" t="s">
        <v>517</v>
      </c>
      <c r="M200" s="2" t="s">
        <v>197</v>
      </c>
      <c r="N200" s="2" t="s">
        <v>197</v>
      </c>
    </row>
    <row r="201">
      <c r="A201" s="2" t="s">
        <v>538</v>
      </c>
      <c r="B201" s="2" t="s">
        <v>539</v>
      </c>
      <c r="C201" s="2" t="s">
        <v>41</v>
      </c>
      <c r="D201" s="2" t="s">
        <v>513</v>
      </c>
      <c r="E201" s="2">
        <v>125.0</v>
      </c>
      <c r="F201" s="12">
        <v>0.0</v>
      </c>
      <c r="G201" s="2" t="s">
        <v>63</v>
      </c>
      <c r="H201" s="2" t="s">
        <v>63</v>
      </c>
      <c r="I201" s="2" t="s">
        <v>63</v>
      </c>
      <c r="J201" s="2">
        <v>-2.758</v>
      </c>
      <c r="K201" s="2">
        <v>105.434</v>
      </c>
      <c r="L201" s="2" t="s">
        <v>517</v>
      </c>
      <c r="M201" s="2" t="s">
        <v>540</v>
      </c>
      <c r="N201" s="2" t="s">
        <v>541</v>
      </c>
    </row>
    <row r="202">
      <c r="A202" s="2" t="s">
        <v>542</v>
      </c>
      <c r="B202" s="2" t="s">
        <v>543</v>
      </c>
      <c r="C202" s="2" t="s">
        <v>41</v>
      </c>
      <c r="D202" s="2" t="s">
        <v>513</v>
      </c>
      <c r="E202" s="2">
        <v>125.0</v>
      </c>
      <c r="F202" s="12">
        <v>0.0</v>
      </c>
      <c r="G202" s="2" t="s">
        <v>63</v>
      </c>
      <c r="H202" s="2" t="s">
        <v>63</v>
      </c>
      <c r="I202" s="2" t="s">
        <v>63</v>
      </c>
      <c r="J202" s="2">
        <v>-2.758</v>
      </c>
      <c r="K202" s="2">
        <v>105.434</v>
      </c>
      <c r="L202" s="2" t="s">
        <v>517</v>
      </c>
      <c r="M202" s="2" t="s">
        <v>540</v>
      </c>
      <c r="N202" s="2" t="s">
        <v>541</v>
      </c>
    </row>
    <row r="203">
      <c r="A203" s="2" t="s">
        <v>544</v>
      </c>
      <c r="B203" s="2" t="s">
        <v>545</v>
      </c>
      <c r="C203" s="2" t="s">
        <v>41</v>
      </c>
      <c r="D203" s="2" t="s">
        <v>513</v>
      </c>
      <c r="E203" s="2">
        <v>125.0</v>
      </c>
      <c r="F203" s="12">
        <v>0.0</v>
      </c>
      <c r="G203" s="2" t="s">
        <v>63</v>
      </c>
      <c r="H203" s="2" t="s">
        <v>63</v>
      </c>
      <c r="I203" s="2" t="s">
        <v>63</v>
      </c>
      <c r="J203" s="2">
        <v>-2.758</v>
      </c>
      <c r="K203" s="2">
        <v>105.434</v>
      </c>
      <c r="L203" s="2" t="s">
        <v>517</v>
      </c>
      <c r="M203" s="2" t="s">
        <v>540</v>
      </c>
      <c r="N203" s="2" t="s">
        <v>541</v>
      </c>
    </row>
    <row r="204">
      <c r="A204" s="2" t="s">
        <v>546</v>
      </c>
      <c r="B204" s="2" t="s">
        <v>547</v>
      </c>
      <c r="C204" s="2" t="s">
        <v>41</v>
      </c>
      <c r="D204" s="2" t="s">
        <v>513</v>
      </c>
      <c r="E204" s="2">
        <v>125.0</v>
      </c>
      <c r="F204" s="12">
        <v>0.0</v>
      </c>
      <c r="G204" s="2" t="s">
        <v>63</v>
      </c>
      <c r="H204" s="2" t="s">
        <v>63</v>
      </c>
      <c r="I204" s="2" t="s">
        <v>63</v>
      </c>
      <c r="J204" s="2">
        <v>-2.758</v>
      </c>
      <c r="K204" s="2">
        <v>105.434</v>
      </c>
      <c r="L204" s="2" t="s">
        <v>517</v>
      </c>
      <c r="M204" s="2" t="s">
        <v>540</v>
      </c>
      <c r="N204" s="2" t="s">
        <v>541</v>
      </c>
    </row>
    <row r="205">
      <c r="A205" s="2" t="s">
        <v>548</v>
      </c>
      <c r="B205" s="2" t="s">
        <v>549</v>
      </c>
      <c r="C205" s="2" t="s">
        <v>41</v>
      </c>
      <c r="D205" s="2" t="s">
        <v>513</v>
      </c>
      <c r="E205" s="2">
        <v>35.0</v>
      </c>
      <c r="F205" s="12">
        <v>1992.0</v>
      </c>
      <c r="G205" s="2" t="s">
        <v>51</v>
      </c>
      <c r="H205" s="2" t="s">
        <v>51</v>
      </c>
      <c r="I205" s="2" t="s">
        <v>51</v>
      </c>
      <c r="J205" s="2">
        <v>-7.436835</v>
      </c>
      <c r="K205" s="2">
        <v>112.468802</v>
      </c>
      <c r="L205" s="2" t="s">
        <v>550</v>
      </c>
      <c r="M205" s="2" t="s">
        <v>247</v>
      </c>
      <c r="N205" s="2" t="s">
        <v>248</v>
      </c>
    </row>
    <row r="206">
      <c r="A206" s="2" t="s">
        <v>551</v>
      </c>
      <c r="B206" s="2" t="s">
        <v>552</v>
      </c>
      <c r="C206" s="2" t="s">
        <v>41</v>
      </c>
      <c r="D206" s="2" t="s">
        <v>513</v>
      </c>
      <c r="E206" s="2">
        <v>35.0</v>
      </c>
      <c r="F206" s="12">
        <v>1993.0</v>
      </c>
      <c r="G206" s="2" t="s">
        <v>51</v>
      </c>
      <c r="H206" s="2" t="s">
        <v>51</v>
      </c>
      <c r="I206" s="2" t="s">
        <v>51</v>
      </c>
      <c r="J206" s="2">
        <v>-7.436835</v>
      </c>
      <c r="K206" s="2">
        <v>112.468802</v>
      </c>
      <c r="L206" s="2" t="s">
        <v>550</v>
      </c>
      <c r="M206" s="2" t="s">
        <v>247</v>
      </c>
      <c r="N206" s="2" t="s">
        <v>248</v>
      </c>
    </row>
    <row r="207">
      <c r="A207" s="2" t="s">
        <v>553</v>
      </c>
      <c r="B207" s="2" t="s">
        <v>554</v>
      </c>
      <c r="C207" s="2" t="s">
        <v>41</v>
      </c>
      <c r="D207" s="2" t="s">
        <v>513</v>
      </c>
      <c r="E207" s="2">
        <v>70.0</v>
      </c>
      <c r="F207" s="12">
        <v>1996.0</v>
      </c>
      <c r="G207" s="2" t="s">
        <v>51</v>
      </c>
      <c r="H207" s="2" t="s">
        <v>51</v>
      </c>
      <c r="I207" s="2" t="s">
        <v>51</v>
      </c>
      <c r="J207" s="2">
        <v>-7.436835</v>
      </c>
      <c r="K207" s="2">
        <v>112.468802</v>
      </c>
      <c r="L207" s="2" t="s">
        <v>550</v>
      </c>
      <c r="M207" s="2" t="s">
        <v>247</v>
      </c>
      <c r="N207" s="2" t="s">
        <v>248</v>
      </c>
    </row>
    <row r="208">
      <c r="A208" s="2" t="s">
        <v>555</v>
      </c>
      <c r="B208" s="2" t="s">
        <v>556</v>
      </c>
      <c r="C208" s="2" t="s">
        <v>41</v>
      </c>
      <c r="D208" s="2" t="s">
        <v>513</v>
      </c>
      <c r="E208" s="2">
        <v>90.0</v>
      </c>
      <c r="F208" s="12">
        <v>2015.0</v>
      </c>
      <c r="G208" s="2" t="s">
        <v>51</v>
      </c>
      <c r="H208" s="2" t="s">
        <v>51</v>
      </c>
      <c r="I208" s="2" t="s">
        <v>51</v>
      </c>
      <c r="J208" s="2">
        <v>-7.436835</v>
      </c>
      <c r="K208" s="2">
        <v>112.468802</v>
      </c>
      <c r="L208" s="2" t="s">
        <v>550</v>
      </c>
      <c r="M208" s="2" t="s">
        <v>247</v>
      </c>
      <c r="N208" s="2" t="s">
        <v>248</v>
      </c>
    </row>
    <row r="209">
      <c r="A209" s="2" t="s">
        <v>557</v>
      </c>
      <c r="B209" s="2" t="s">
        <v>558</v>
      </c>
      <c r="C209" s="2" t="s">
        <v>41</v>
      </c>
      <c r="D209" s="2" t="s">
        <v>559</v>
      </c>
      <c r="E209" s="2">
        <v>30.0</v>
      </c>
      <c r="F209" s="12">
        <v>2004.0</v>
      </c>
      <c r="G209" s="2" t="s">
        <v>51</v>
      </c>
      <c r="H209" s="2" t="s">
        <v>51</v>
      </c>
      <c r="I209" s="2" t="s">
        <v>51</v>
      </c>
      <c r="J209" s="2">
        <v>-6.970501</v>
      </c>
      <c r="K209" s="2">
        <v>107.605782</v>
      </c>
      <c r="L209" s="2" t="s">
        <v>560</v>
      </c>
      <c r="M209" s="2" t="s">
        <v>208</v>
      </c>
      <c r="N209" s="2" t="s">
        <v>209</v>
      </c>
    </row>
    <row r="210">
      <c r="A210" s="2" t="s">
        <v>561</v>
      </c>
      <c r="B210" s="2" t="s">
        <v>562</v>
      </c>
      <c r="C210" s="2" t="s">
        <v>41</v>
      </c>
      <c r="D210" s="2" t="s">
        <v>559</v>
      </c>
      <c r="E210" s="2">
        <v>36.6</v>
      </c>
      <c r="F210" s="12">
        <v>2008.0</v>
      </c>
      <c r="G210" s="2" t="s">
        <v>51</v>
      </c>
      <c r="H210" s="2" t="s">
        <v>51</v>
      </c>
      <c r="I210" s="2" t="s">
        <v>51</v>
      </c>
      <c r="J210" s="2">
        <v>-6.485801</v>
      </c>
      <c r="K210" s="2">
        <v>107.385203</v>
      </c>
      <c r="L210" s="2" t="s">
        <v>563</v>
      </c>
      <c r="M210" s="2" t="s">
        <v>208</v>
      </c>
      <c r="N210" s="2" t="s">
        <v>209</v>
      </c>
    </row>
    <row r="211">
      <c r="A211" s="2" t="s">
        <v>564</v>
      </c>
      <c r="B211" s="2" t="s">
        <v>565</v>
      </c>
      <c r="C211" s="2" t="s">
        <v>41</v>
      </c>
      <c r="D211" s="2" t="s">
        <v>559</v>
      </c>
      <c r="E211" s="2">
        <v>30.0</v>
      </c>
      <c r="F211" s="12">
        <v>2006.0</v>
      </c>
      <c r="G211" s="2" t="s">
        <v>51</v>
      </c>
      <c r="H211" s="2" t="s">
        <v>51</v>
      </c>
      <c r="I211" s="2" t="s">
        <v>51</v>
      </c>
      <c r="J211" s="2">
        <v>-6.553921</v>
      </c>
      <c r="K211" s="2">
        <v>107.413652</v>
      </c>
      <c r="L211" s="2" t="s">
        <v>566</v>
      </c>
      <c r="M211" s="2" t="s">
        <v>208</v>
      </c>
      <c r="N211" s="2" t="s">
        <v>209</v>
      </c>
    </row>
    <row r="212">
      <c r="A212" s="2" t="s">
        <v>567</v>
      </c>
      <c r="B212" s="2" t="s">
        <v>568</v>
      </c>
      <c r="C212" s="2" t="s">
        <v>41</v>
      </c>
      <c r="D212" s="2" t="s">
        <v>559</v>
      </c>
      <c r="E212" s="2">
        <v>30.0</v>
      </c>
      <c r="F212" s="12">
        <v>2006.0</v>
      </c>
      <c r="G212" s="2" t="s">
        <v>51</v>
      </c>
      <c r="H212" s="2" t="s">
        <v>51</v>
      </c>
      <c r="I212" s="2" t="s">
        <v>51</v>
      </c>
      <c r="J212" s="2">
        <v>-6.553921</v>
      </c>
      <c r="K212" s="2">
        <v>107.413652</v>
      </c>
      <c r="L212" s="2" t="s">
        <v>566</v>
      </c>
      <c r="M212" s="2" t="s">
        <v>208</v>
      </c>
      <c r="N212" s="2" t="s">
        <v>209</v>
      </c>
    </row>
    <row r="213">
      <c r="A213" s="2" t="s">
        <v>569</v>
      </c>
      <c r="B213" s="2" t="s">
        <v>570</v>
      </c>
      <c r="C213" s="2" t="s">
        <v>41</v>
      </c>
      <c r="D213" s="2" t="s">
        <v>571</v>
      </c>
      <c r="E213" s="2">
        <v>150.0</v>
      </c>
      <c r="F213" s="12">
        <v>0.0</v>
      </c>
      <c r="G213" s="2" t="s">
        <v>63</v>
      </c>
      <c r="H213" s="2" t="s">
        <v>63</v>
      </c>
      <c r="I213" s="2" t="s">
        <v>63</v>
      </c>
      <c r="J213" s="2">
        <v>-3.539482</v>
      </c>
      <c r="K213" s="2">
        <v>103.754844</v>
      </c>
      <c r="L213" s="2" t="s">
        <v>572</v>
      </c>
      <c r="M213" s="2" t="s">
        <v>540</v>
      </c>
      <c r="N213" s="2" t="s">
        <v>541</v>
      </c>
    </row>
    <row r="214">
      <c r="A214" s="2" t="s">
        <v>573</v>
      </c>
      <c r="B214" s="2" t="s">
        <v>574</v>
      </c>
      <c r="C214" s="2" t="s">
        <v>41</v>
      </c>
      <c r="D214" s="2" t="s">
        <v>571</v>
      </c>
      <c r="E214" s="2">
        <v>150.0</v>
      </c>
      <c r="F214" s="12">
        <v>0.0</v>
      </c>
      <c r="G214" s="2" t="s">
        <v>63</v>
      </c>
      <c r="H214" s="2" t="s">
        <v>63</v>
      </c>
      <c r="I214" s="2" t="s">
        <v>63</v>
      </c>
      <c r="J214" s="2">
        <v>-3.539482</v>
      </c>
      <c r="K214" s="2">
        <v>103.754844</v>
      </c>
      <c r="L214" s="2" t="s">
        <v>572</v>
      </c>
      <c r="M214" s="2" t="s">
        <v>540</v>
      </c>
      <c r="N214" s="2" t="s">
        <v>541</v>
      </c>
    </row>
    <row r="215">
      <c r="A215" s="2" t="s">
        <v>575</v>
      </c>
      <c r="B215" s="2" t="s">
        <v>576</v>
      </c>
      <c r="C215" s="2" t="s">
        <v>577</v>
      </c>
      <c r="E215" s="2">
        <v>100.0</v>
      </c>
      <c r="F215" s="12">
        <v>0.0</v>
      </c>
      <c r="G215" s="2" t="s">
        <v>63</v>
      </c>
      <c r="H215" s="2" t="s">
        <v>63</v>
      </c>
      <c r="I215" s="2" t="s">
        <v>63</v>
      </c>
      <c r="J215" s="2">
        <v>0.605</v>
      </c>
      <c r="K215" s="2">
        <v>117.481</v>
      </c>
      <c r="L215" s="2" t="s">
        <v>578</v>
      </c>
      <c r="M215" s="2" t="s">
        <v>75</v>
      </c>
      <c r="N215" s="2" t="s">
        <v>76</v>
      </c>
    </row>
    <row r="216">
      <c r="A216" s="2" t="s">
        <v>579</v>
      </c>
      <c r="B216" s="2" t="s">
        <v>580</v>
      </c>
      <c r="C216" s="2" t="s">
        <v>577</v>
      </c>
      <c r="E216" s="2">
        <v>100.0</v>
      </c>
      <c r="F216" s="12">
        <v>0.0</v>
      </c>
      <c r="G216" s="2" t="s">
        <v>63</v>
      </c>
      <c r="H216" s="2" t="s">
        <v>63</v>
      </c>
      <c r="I216" s="2" t="s">
        <v>63</v>
      </c>
      <c r="J216" s="2">
        <v>0.605</v>
      </c>
      <c r="K216" s="2">
        <v>117.481</v>
      </c>
      <c r="L216" s="2" t="s">
        <v>578</v>
      </c>
      <c r="M216" s="2" t="s">
        <v>75</v>
      </c>
      <c r="N216" s="2" t="s">
        <v>76</v>
      </c>
    </row>
    <row r="217">
      <c r="A217" s="2" t="s">
        <v>581</v>
      </c>
      <c r="B217" s="2" t="s">
        <v>582</v>
      </c>
      <c r="C217" s="2" t="s">
        <v>577</v>
      </c>
      <c r="E217" s="2">
        <v>135.0</v>
      </c>
      <c r="F217" s="12">
        <v>0.0</v>
      </c>
      <c r="G217" s="2" t="s">
        <v>63</v>
      </c>
      <c r="H217" s="2" t="s">
        <v>63</v>
      </c>
      <c r="I217" s="2" t="s">
        <v>63</v>
      </c>
      <c r="J217" s="2">
        <v>-8.447602</v>
      </c>
      <c r="K217" s="2">
        <v>115.122206</v>
      </c>
      <c r="L217" s="2" t="s">
        <v>583</v>
      </c>
      <c r="M217" s="2" t="s">
        <v>581</v>
      </c>
      <c r="N217" s="2" t="s">
        <v>581</v>
      </c>
    </row>
    <row r="218">
      <c r="A218" s="2" t="s">
        <v>584</v>
      </c>
      <c r="B218" s="2" t="s">
        <v>585</v>
      </c>
      <c r="C218" s="2" t="s">
        <v>577</v>
      </c>
      <c r="E218" s="2">
        <v>660.0</v>
      </c>
      <c r="F218" s="12">
        <v>0.0</v>
      </c>
      <c r="G218" s="2" t="s">
        <v>63</v>
      </c>
      <c r="H218" s="2" t="s">
        <v>63</v>
      </c>
      <c r="I218" s="2" t="s">
        <v>63</v>
      </c>
      <c r="J218" s="2">
        <v>-3.734</v>
      </c>
      <c r="K218" s="2">
        <v>103.759</v>
      </c>
      <c r="L218" s="2" t="s">
        <v>586</v>
      </c>
      <c r="M218" s="2" t="s">
        <v>540</v>
      </c>
      <c r="N218" s="2" t="s">
        <v>541</v>
      </c>
    </row>
    <row r="219">
      <c r="A219" s="2" t="s">
        <v>587</v>
      </c>
      <c r="B219" s="2" t="s">
        <v>588</v>
      </c>
      <c r="C219" s="2" t="s">
        <v>577</v>
      </c>
      <c r="E219" s="2">
        <v>660.0</v>
      </c>
      <c r="F219" s="12">
        <v>0.0</v>
      </c>
      <c r="G219" s="2" t="s">
        <v>63</v>
      </c>
      <c r="H219" s="2" t="s">
        <v>63</v>
      </c>
      <c r="I219" s="2" t="s">
        <v>63</v>
      </c>
      <c r="J219" s="2">
        <v>-3.734</v>
      </c>
      <c r="K219" s="2">
        <v>103.759</v>
      </c>
      <c r="L219" s="2" t="s">
        <v>586</v>
      </c>
      <c r="M219" s="2" t="s">
        <v>540</v>
      </c>
      <c r="N219" s="2" t="s">
        <v>541</v>
      </c>
    </row>
    <row r="220">
      <c r="A220" s="2" t="s">
        <v>589</v>
      </c>
      <c r="B220" s="2" t="s">
        <v>590</v>
      </c>
      <c r="C220" s="2" t="s">
        <v>577</v>
      </c>
      <c r="E220" s="2">
        <v>110.0</v>
      </c>
      <c r="F220" s="2">
        <v>2015.0</v>
      </c>
      <c r="G220" s="2" t="s">
        <v>51</v>
      </c>
      <c r="H220" s="2" t="s">
        <v>51</v>
      </c>
      <c r="I220" s="2" t="s">
        <v>51</v>
      </c>
      <c r="J220" s="2">
        <v>-3.72507</v>
      </c>
      <c r="K220" s="2">
        <v>103.69039</v>
      </c>
      <c r="L220" s="2" t="s">
        <v>591</v>
      </c>
      <c r="M220" s="2" t="s">
        <v>540</v>
      </c>
      <c r="N220" s="2" t="s">
        <v>541</v>
      </c>
    </row>
    <row r="221">
      <c r="A221" s="2" t="s">
        <v>592</v>
      </c>
      <c r="B221" s="2" t="s">
        <v>593</v>
      </c>
      <c r="C221" s="2" t="s">
        <v>577</v>
      </c>
      <c r="E221" s="2">
        <v>110.0</v>
      </c>
      <c r="F221" s="2">
        <v>2015.0</v>
      </c>
      <c r="G221" s="2" t="s">
        <v>51</v>
      </c>
      <c r="H221" s="2" t="s">
        <v>51</v>
      </c>
      <c r="I221" s="2" t="s">
        <v>51</v>
      </c>
      <c r="J221" s="2">
        <v>-3.72507</v>
      </c>
      <c r="K221" s="2">
        <v>103.69039</v>
      </c>
      <c r="L221" s="2" t="s">
        <v>591</v>
      </c>
      <c r="M221" s="2" t="s">
        <v>540</v>
      </c>
      <c r="N221" s="2" t="s">
        <v>541</v>
      </c>
    </row>
    <row r="222">
      <c r="A222" s="2" t="s">
        <v>594</v>
      </c>
      <c r="B222" s="2" t="s">
        <v>595</v>
      </c>
      <c r="C222" s="2" t="s">
        <v>577</v>
      </c>
      <c r="E222" s="2">
        <v>300.0</v>
      </c>
      <c r="F222" s="12">
        <v>2023.0</v>
      </c>
      <c r="G222" s="2" t="s">
        <v>63</v>
      </c>
      <c r="H222" s="2" t="s">
        <v>63</v>
      </c>
      <c r="I222" s="2" t="s">
        <v>63</v>
      </c>
      <c r="J222" s="2">
        <v>-6.485765</v>
      </c>
      <c r="K222" s="2">
        <v>106.038128</v>
      </c>
      <c r="L222" s="2" t="s">
        <v>596</v>
      </c>
      <c r="M222" s="2" t="s">
        <v>147</v>
      </c>
      <c r="N222" s="2" t="s">
        <v>147</v>
      </c>
    </row>
    <row r="223">
      <c r="A223" s="2" t="s">
        <v>597</v>
      </c>
      <c r="B223" s="2" t="s">
        <v>598</v>
      </c>
      <c r="C223" s="2" t="s">
        <v>577</v>
      </c>
      <c r="E223" s="2">
        <v>300.0</v>
      </c>
      <c r="F223" s="12">
        <v>2023.0</v>
      </c>
      <c r="G223" s="2" t="s">
        <v>63</v>
      </c>
      <c r="H223" s="2" t="s">
        <v>63</v>
      </c>
      <c r="I223" s="2" t="s">
        <v>63</v>
      </c>
      <c r="J223" s="2">
        <v>-6.485765</v>
      </c>
      <c r="K223" s="2">
        <v>106.038128</v>
      </c>
      <c r="L223" s="2" t="s">
        <v>596</v>
      </c>
      <c r="M223" s="2" t="s">
        <v>147</v>
      </c>
      <c r="N223" s="2" t="s">
        <v>147</v>
      </c>
    </row>
    <row r="224">
      <c r="A224" s="2" t="s">
        <v>599</v>
      </c>
      <c r="B224" s="2" t="s">
        <v>600</v>
      </c>
      <c r="C224" s="2" t="s">
        <v>577</v>
      </c>
      <c r="E224" s="2">
        <v>660.0</v>
      </c>
      <c r="F224" s="12">
        <v>2025.0</v>
      </c>
      <c r="G224" s="2" t="s">
        <v>63</v>
      </c>
      <c r="H224" s="2" t="s">
        <v>63</v>
      </c>
      <c r="I224" s="2" t="s">
        <v>63</v>
      </c>
      <c r="J224" s="2">
        <v>-5.882972</v>
      </c>
      <c r="K224" s="2">
        <v>106.045929</v>
      </c>
      <c r="L224" s="2" t="s">
        <v>601</v>
      </c>
      <c r="M224" s="2" t="s">
        <v>147</v>
      </c>
      <c r="N224" s="2" t="s">
        <v>147</v>
      </c>
    </row>
    <row r="225">
      <c r="A225" s="2" t="s">
        <v>602</v>
      </c>
      <c r="B225" s="2" t="s">
        <v>603</v>
      </c>
      <c r="C225" s="2" t="s">
        <v>577</v>
      </c>
      <c r="E225" s="2">
        <v>660.0</v>
      </c>
      <c r="F225" s="2">
        <v>2017.0</v>
      </c>
      <c r="G225" s="2" t="s">
        <v>51</v>
      </c>
      <c r="H225" s="2" t="s">
        <v>51</v>
      </c>
      <c r="I225" s="2" t="s">
        <v>51</v>
      </c>
      <c r="J225" s="2">
        <v>-5.882972</v>
      </c>
      <c r="K225" s="2">
        <v>106.045929</v>
      </c>
      <c r="L225" s="2" t="s">
        <v>601</v>
      </c>
      <c r="M225" s="2" t="s">
        <v>147</v>
      </c>
      <c r="N225" s="2" t="s">
        <v>147</v>
      </c>
    </row>
    <row r="226">
      <c r="A226" s="2" t="s">
        <v>604</v>
      </c>
      <c r="B226" s="2" t="s">
        <v>605</v>
      </c>
      <c r="C226" s="2" t="s">
        <v>577</v>
      </c>
      <c r="E226" s="2">
        <v>120.0</v>
      </c>
      <c r="F226" s="12">
        <v>2021.0</v>
      </c>
      <c r="G226" s="2" t="s">
        <v>63</v>
      </c>
      <c r="H226" s="2" t="s">
        <v>63</v>
      </c>
      <c r="I226" s="2" t="s">
        <v>63</v>
      </c>
      <c r="J226" s="2">
        <v>-3.347874</v>
      </c>
      <c r="K226" s="2">
        <v>103.900474</v>
      </c>
      <c r="L226" s="2" t="s">
        <v>606</v>
      </c>
      <c r="M226" s="2" t="s">
        <v>540</v>
      </c>
      <c r="N226" s="2" t="s">
        <v>541</v>
      </c>
    </row>
    <row r="227">
      <c r="A227" s="2" t="s">
        <v>607</v>
      </c>
      <c r="B227" s="2" t="s">
        <v>608</v>
      </c>
      <c r="C227" s="2" t="s">
        <v>577</v>
      </c>
      <c r="E227" s="2">
        <v>120.0</v>
      </c>
      <c r="F227" s="12">
        <v>2021.0</v>
      </c>
      <c r="G227" s="2" t="s">
        <v>63</v>
      </c>
      <c r="H227" s="2" t="s">
        <v>63</v>
      </c>
      <c r="I227" s="2" t="s">
        <v>63</v>
      </c>
      <c r="J227" s="2">
        <v>-3.347874</v>
      </c>
      <c r="K227" s="2">
        <v>103.900474</v>
      </c>
      <c r="L227" s="2" t="s">
        <v>606</v>
      </c>
      <c r="M227" s="2" t="s">
        <v>540</v>
      </c>
      <c r="N227" s="2" t="s">
        <v>541</v>
      </c>
    </row>
    <row r="228">
      <c r="A228" s="2" t="s">
        <v>609</v>
      </c>
      <c r="B228" s="2" t="s">
        <v>610</v>
      </c>
      <c r="C228" s="2" t="s">
        <v>577</v>
      </c>
      <c r="E228" s="2">
        <v>30.0</v>
      </c>
      <c r="F228" s="12">
        <v>2024.0</v>
      </c>
      <c r="G228" s="2" t="s">
        <v>63</v>
      </c>
      <c r="H228" s="2" t="s">
        <v>63</v>
      </c>
      <c r="I228" s="2" t="s">
        <v>63</v>
      </c>
      <c r="J228" s="2">
        <v>-5.459424</v>
      </c>
      <c r="K228" s="2">
        <v>122.605949</v>
      </c>
      <c r="L228" s="2" t="s">
        <v>583</v>
      </c>
      <c r="M228" s="2" t="s">
        <v>305</v>
      </c>
      <c r="N228" s="2" t="s">
        <v>306</v>
      </c>
    </row>
    <row r="229">
      <c r="A229" s="2" t="s">
        <v>611</v>
      </c>
      <c r="B229" s="2" t="s">
        <v>612</v>
      </c>
      <c r="C229" s="2" t="s">
        <v>577</v>
      </c>
      <c r="E229" s="2">
        <v>30.0</v>
      </c>
      <c r="F229" s="12">
        <v>2028.0</v>
      </c>
      <c r="G229" s="2" t="s">
        <v>63</v>
      </c>
      <c r="H229" s="2" t="s">
        <v>63</v>
      </c>
      <c r="I229" s="2" t="s">
        <v>63</v>
      </c>
      <c r="J229" s="2">
        <v>-5.459424</v>
      </c>
      <c r="K229" s="2">
        <v>122.605949</v>
      </c>
      <c r="L229" s="2" t="s">
        <v>583</v>
      </c>
      <c r="M229" s="2" t="s">
        <v>305</v>
      </c>
      <c r="N229" s="2" t="s">
        <v>306</v>
      </c>
    </row>
    <row r="230">
      <c r="A230" s="2" t="s">
        <v>613</v>
      </c>
      <c r="B230" s="2" t="s">
        <v>614</v>
      </c>
      <c r="C230" s="2" t="s">
        <v>577</v>
      </c>
      <c r="E230" s="2">
        <v>100.0</v>
      </c>
      <c r="F230" s="2">
        <v>2020.0</v>
      </c>
      <c r="G230" s="2" t="s">
        <v>51</v>
      </c>
      <c r="H230" s="2" t="s">
        <v>51</v>
      </c>
      <c r="I230" s="2" t="s">
        <v>51</v>
      </c>
      <c r="J230" s="2">
        <v>-3.912348</v>
      </c>
      <c r="K230" s="2">
        <v>102.270375</v>
      </c>
      <c r="L230" s="2" t="s">
        <v>615</v>
      </c>
      <c r="M230" s="2" t="s">
        <v>616</v>
      </c>
      <c r="N230" s="2" t="s">
        <v>616</v>
      </c>
    </row>
    <row r="231">
      <c r="A231" s="2" t="s">
        <v>617</v>
      </c>
      <c r="B231" s="2" t="s">
        <v>618</v>
      </c>
      <c r="C231" s="2" t="s">
        <v>577</v>
      </c>
      <c r="E231" s="2">
        <v>100.0</v>
      </c>
      <c r="F231" s="2">
        <v>2020.0</v>
      </c>
      <c r="G231" s="2" t="s">
        <v>51</v>
      </c>
      <c r="H231" s="2" t="s">
        <v>51</v>
      </c>
      <c r="I231" s="2" t="s">
        <v>51</v>
      </c>
      <c r="J231" s="2">
        <v>-3.912348</v>
      </c>
      <c r="K231" s="2">
        <v>102.270375</v>
      </c>
      <c r="L231" s="2" t="s">
        <v>615</v>
      </c>
      <c r="M231" s="2" t="s">
        <v>616</v>
      </c>
      <c r="N231" s="2" t="s">
        <v>616</v>
      </c>
    </row>
    <row r="232">
      <c r="A232" s="2" t="s">
        <v>619</v>
      </c>
      <c r="B232" s="2" t="s">
        <v>620</v>
      </c>
      <c r="C232" s="2" t="s">
        <v>577</v>
      </c>
      <c r="E232" s="2">
        <v>375.0</v>
      </c>
      <c r="F232" s="12">
        <v>0.0</v>
      </c>
      <c r="G232" s="2" t="s">
        <v>63</v>
      </c>
      <c r="H232" s="2" t="s">
        <v>63</v>
      </c>
      <c r="I232" s="2" t="s">
        <v>63</v>
      </c>
      <c r="J232" s="2">
        <v>-5.971</v>
      </c>
      <c r="K232" s="2">
        <v>106.094</v>
      </c>
      <c r="L232" s="2" t="s">
        <v>621</v>
      </c>
      <c r="M232" s="2" t="s">
        <v>147</v>
      </c>
      <c r="N232" s="2" t="s">
        <v>147</v>
      </c>
    </row>
    <row r="233">
      <c r="A233" s="2" t="s">
        <v>622</v>
      </c>
      <c r="B233" s="2" t="s">
        <v>623</v>
      </c>
      <c r="C233" s="2" t="s">
        <v>577</v>
      </c>
      <c r="E233" s="2">
        <v>375.0</v>
      </c>
      <c r="F233" s="12">
        <v>0.0</v>
      </c>
      <c r="G233" s="2" t="s">
        <v>63</v>
      </c>
      <c r="H233" s="2" t="s">
        <v>63</v>
      </c>
      <c r="I233" s="2" t="s">
        <v>63</v>
      </c>
      <c r="J233" s="2">
        <v>-5.971</v>
      </c>
      <c r="K233" s="2">
        <v>106.094</v>
      </c>
      <c r="L233" s="2" t="s">
        <v>621</v>
      </c>
      <c r="M233" s="2" t="s">
        <v>147</v>
      </c>
      <c r="N233" s="2" t="s">
        <v>147</v>
      </c>
    </row>
    <row r="234">
      <c r="A234" s="2" t="s">
        <v>624</v>
      </c>
      <c r="B234" s="2" t="s">
        <v>625</v>
      </c>
      <c r="C234" s="2" t="s">
        <v>577</v>
      </c>
      <c r="E234" s="2">
        <v>150.0</v>
      </c>
      <c r="F234" s="12">
        <v>0.0</v>
      </c>
      <c r="G234" s="2" t="s">
        <v>63</v>
      </c>
      <c r="H234" s="2" t="s">
        <v>63</v>
      </c>
      <c r="I234" s="2" t="s">
        <v>63</v>
      </c>
      <c r="J234" s="2">
        <v>1.589</v>
      </c>
      <c r="K234" s="2">
        <v>101.638</v>
      </c>
      <c r="L234" s="2" t="s">
        <v>626</v>
      </c>
      <c r="M234" s="2" t="s">
        <v>88</v>
      </c>
      <c r="N234" s="2" t="s">
        <v>88</v>
      </c>
    </row>
    <row r="235">
      <c r="A235" s="2" t="s">
        <v>627</v>
      </c>
      <c r="B235" s="2" t="s">
        <v>628</v>
      </c>
      <c r="C235" s="2" t="s">
        <v>577</v>
      </c>
      <c r="E235" s="2">
        <v>150.0</v>
      </c>
      <c r="F235" s="12">
        <v>0.0</v>
      </c>
      <c r="G235" s="2" t="s">
        <v>63</v>
      </c>
      <c r="H235" s="2" t="s">
        <v>63</v>
      </c>
      <c r="I235" s="2" t="s">
        <v>63</v>
      </c>
      <c r="J235" s="2">
        <v>1.589</v>
      </c>
      <c r="K235" s="2">
        <v>101.638</v>
      </c>
      <c r="L235" s="2" t="s">
        <v>626</v>
      </c>
      <c r="M235" s="2" t="s">
        <v>88</v>
      </c>
      <c r="N235" s="2" t="s">
        <v>88</v>
      </c>
    </row>
    <row r="236">
      <c r="A236" s="2" t="s">
        <v>629</v>
      </c>
      <c r="B236" s="2" t="s">
        <v>630</v>
      </c>
      <c r="C236" s="2" t="s">
        <v>577</v>
      </c>
      <c r="E236" s="2">
        <v>150.0</v>
      </c>
      <c r="F236" s="12">
        <v>0.0</v>
      </c>
      <c r="G236" s="2" t="s">
        <v>63</v>
      </c>
      <c r="H236" s="2" t="s">
        <v>63</v>
      </c>
      <c r="I236" s="2" t="s">
        <v>63</v>
      </c>
      <c r="J236" s="2">
        <v>1.589</v>
      </c>
      <c r="K236" s="2">
        <v>101.638</v>
      </c>
      <c r="L236" s="2" t="s">
        <v>626</v>
      </c>
      <c r="M236" s="2" t="s">
        <v>88</v>
      </c>
      <c r="N236" s="2" t="s">
        <v>88</v>
      </c>
    </row>
    <row r="237">
      <c r="A237" s="2" t="s">
        <v>631</v>
      </c>
      <c r="B237" s="2" t="s">
        <v>632</v>
      </c>
      <c r="C237" s="2" t="s">
        <v>577</v>
      </c>
      <c r="E237" s="2">
        <v>200.0</v>
      </c>
      <c r="F237" s="12">
        <v>0.0</v>
      </c>
      <c r="G237" s="2" t="s">
        <v>63</v>
      </c>
      <c r="H237" s="2" t="s">
        <v>63</v>
      </c>
      <c r="I237" s="2" t="s">
        <v>63</v>
      </c>
      <c r="J237" s="2">
        <v>0.605</v>
      </c>
      <c r="K237" s="2">
        <v>117.481</v>
      </c>
      <c r="L237" s="2" t="s">
        <v>633</v>
      </c>
      <c r="M237" s="2" t="s">
        <v>75</v>
      </c>
      <c r="N237" s="2" t="s">
        <v>76</v>
      </c>
    </row>
    <row r="238">
      <c r="A238" s="2" t="s">
        <v>634</v>
      </c>
      <c r="B238" s="2" t="s">
        <v>635</v>
      </c>
      <c r="C238" s="2" t="s">
        <v>577</v>
      </c>
      <c r="E238" s="2">
        <v>200.0</v>
      </c>
      <c r="F238" s="12">
        <v>0.0</v>
      </c>
      <c r="G238" s="2" t="s">
        <v>63</v>
      </c>
      <c r="H238" s="2" t="s">
        <v>63</v>
      </c>
      <c r="I238" s="2" t="s">
        <v>63</v>
      </c>
      <c r="J238" s="2">
        <v>0.605</v>
      </c>
      <c r="K238" s="2">
        <v>117.481</v>
      </c>
      <c r="L238" s="2" t="s">
        <v>633</v>
      </c>
      <c r="M238" s="2" t="s">
        <v>75</v>
      </c>
      <c r="N238" s="2" t="s">
        <v>76</v>
      </c>
    </row>
    <row r="239">
      <c r="A239" s="2" t="s">
        <v>636</v>
      </c>
      <c r="B239" s="2" t="s">
        <v>637</v>
      </c>
      <c r="C239" s="2" t="s">
        <v>577</v>
      </c>
      <c r="E239" s="2">
        <v>142.0</v>
      </c>
      <c r="F239" s="2">
        <v>2015.0</v>
      </c>
      <c r="G239" s="2" t="s">
        <v>51</v>
      </c>
      <c r="H239" s="2" t="s">
        <v>51</v>
      </c>
      <c r="I239" s="2" t="s">
        <v>51</v>
      </c>
      <c r="J239" s="2">
        <v>-8.196295</v>
      </c>
      <c r="K239" s="2">
        <v>114.851568</v>
      </c>
      <c r="L239" s="2" t="s">
        <v>638</v>
      </c>
      <c r="M239" s="2" t="s">
        <v>581</v>
      </c>
      <c r="N239" s="2" t="s">
        <v>581</v>
      </c>
    </row>
    <row r="240">
      <c r="A240" s="2" t="s">
        <v>639</v>
      </c>
      <c r="B240" s="2" t="s">
        <v>640</v>
      </c>
      <c r="C240" s="2" t="s">
        <v>577</v>
      </c>
      <c r="E240" s="2">
        <v>142.0</v>
      </c>
      <c r="F240" s="2">
        <v>2015.0</v>
      </c>
      <c r="G240" s="2" t="s">
        <v>51</v>
      </c>
      <c r="H240" s="2" t="s">
        <v>51</v>
      </c>
      <c r="I240" s="2" t="s">
        <v>51</v>
      </c>
      <c r="J240" s="2">
        <v>-8.196295</v>
      </c>
      <c r="K240" s="2">
        <v>114.851568</v>
      </c>
      <c r="L240" s="2" t="s">
        <v>638</v>
      </c>
      <c r="M240" s="2" t="s">
        <v>581</v>
      </c>
      <c r="N240" s="2" t="s">
        <v>581</v>
      </c>
    </row>
    <row r="241">
      <c r="A241" s="2" t="s">
        <v>641</v>
      </c>
      <c r="B241" s="2" t="s">
        <v>642</v>
      </c>
      <c r="C241" s="2" t="s">
        <v>577</v>
      </c>
      <c r="E241" s="2">
        <v>142.0</v>
      </c>
      <c r="F241" s="2">
        <v>2015.0</v>
      </c>
      <c r="G241" s="2" t="s">
        <v>51</v>
      </c>
      <c r="H241" s="2" t="s">
        <v>51</v>
      </c>
      <c r="I241" s="2" t="s">
        <v>51</v>
      </c>
      <c r="J241" s="2">
        <v>-8.196295</v>
      </c>
      <c r="K241" s="2">
        <v>114.851568</v>
      </c>
      <c r="L241" s="2" t="s">
        <v>638</v>
      </c>
      <c r="M241" s="2" t="s">
        <v>581</v>
      </c>
      <c r="N241" s="2" t="s">
        <v>581</v>
      </c>
    </row>
    <row r="242">
      <c r="A242" s="2" t="s">
        <v>643</v>
      </c>
      <c r="B242" s="2" t="s">
        <v>644</v>
      </c>
      <c r="C242" s="2" t="s">
        <v>577</v>
      </c>
      <c r="E242" s="2">
        <v>330.0</v>
      </c>
      <c r="F242" s="12">
        <v>0.0</v>
      </c>
      <c r="G242" s="2" t="s">
        <v>63</v>
      </c>
      <c r="H242" s="2" t="s">
        <v>63</v>
      </c>
      <c r="I242" s="2" t="s">
        <v>63</v>
      </c>
      <c r="J242" s="2">
        <v>-8.196295</v>
      </c>
      <c r="K242" s="2">
        <v>114.851568</v>
      </c>
      <c r="L242" s="2" t="s">
        <v>638</v>
      </c>
      <c r="M242" s="2" t="s">
        <v>581</v>
      </c>
      <c r="N242" s="2" t="s">
        <v>581</v>
      </c>
    </row>
    <row r="243">
      <c r="A243" s="2" t="s">
        <v>645</v>
      </c>
      <c r="B243" s="2" t="s">
        <v>646</v>
      </c>
      <c r="C243" s="2" t="s">
        <v>577</v>
      </c>
      <c r="E243" s="2">
        <v>330.0</v>
      </c>
      <c r="F243" s="12">
        <v>0.0</v>
      </c>
      <c r="G243" s="2" t="s">
        <v>63</v>
      </c>
      <c r="H243" s="2" t="s">
        <v>63</v>
      </c>
      <c r="I243" s="2" t="s">
        <v>63</v>
      </c>
      <c r="J243" s="2">
        <v>-8.196295</v>
      </c>
      <c r="K243" s="2">
        <v>114.851568</v>
      </c>
      <c r="L243" s="2" t="s">
        <v>638</v>
      </c>
      <c r="M243" s="2" t="s">
        <v>581</v>
      </c>
      <c r="N243" s="2" t="s">
        <v>581</v>
      </c>
    </row>
    <row r="244">
      <c r="A244" s="2" t="s">
        <v>647</v>
      </c>
      <c r="B244" s="2" t="s">
        <v>648</v>
      </c>
      <c r="C244" s="2" t="s">
        <v>577</v>
      </c>
      <c r="E244" s="2">
        <v>300.0</v>
      </c>
      <c r="F244" s="2">
        <v>2007.0</v>
      </c>
      <c r="G244" s="2" t="s">
        <v>51</v>
      </c>
      <c r="H244" s="2" t="s">
        <v>51</v>
      </c>
      <c r="I244" s="2" t="s">
        <v>51</v>
      </c>
      <c r="J244" s="2">
        <v>-7.68575</v>
      </c>
      <c r="K244" s="2">
        <v>109.08977</v>
      </c>
      <c r="L244" s="2" t="s">
        <v>649</v>
      </c>
      <c r="M244" s="2" t="s">
        <v>159</v>
      </c>
      <c r="N244" s="2" t="s">
        <v>160</v>
      </c>
    </row>
    <row r="245">
      <c r="A245" s="2" t="s">
        <v>647</v>
      </c>
      <c r="B245" s="2" t="s">
        <v>650</v>
      </c>
      <c r="C245" s="2" t="s">
        <v>577</v>
      </c>
      <c r="E245" s="2">
        <v>1000.0</v>
      </c>
      <c r="F245" s="2">
        <v>2007.0</v>
      </c>
      <c r="G245" s="2" t="s">
        <v>63</v>
      </c>
      <c r="H245" s="2" t="s">
        <v>63</v>
      </c>
      <c r="I245" s="2" t="s">
        <v>63</v>
      </c>
      <c r="J245" s="2">
        <v>-7.684</v>
      </c>
      <c r="K245" s="2">
        <v>109.131</v>
      </c>
      <c r="L245" s="2" t="s">
        <v>651</v>
      </c>
      <c r="M245" s="2" t="s">
        <v>159</v>
      </c>
      <c r="N245" s="2" t="s">
        <v>160</v>
      </c>
    </row>
    <row r="246">
      <c r="A246" s="2" t="s">
        <v>652</v>
      </c>
      <c r="B246" s="2" t="s">
        <v>653</v>
      </c>
      <c r="C246" s="2" t="s">
        <v>577</v>
      </c>
      <c r="E246" s="2">
        <v>300.0</v>
      </c>
      <c r="F246" s="2">
        <v>2007.0</v>
      </c>
      <c r="G246" s="2" t="s">
        <v>51</v>
      </c>
      <c r="H246" s="2" t="s">
        <v>51</v>
      </c>
      <c r="I246" s="2" t="s">
        <v>51</v>
      </c>
      <c r="J246" s="2">
        <v>-7.68575</v>
      </c>
      <c r="K246" s="2">
        <v>109.08977</v>
      </c>
      <c r="L246" s="2" t="s">
        <v>649</v>
      </c>
      <c r="M246" s="2" t="s">
        <v>159</v>
      </c>
      <c r="N246" s="2" t="s">
        <v>160</v>
      </c>
    </row>
    <row r="247">
      <c r="A247" s="2" t="s">
        <v>652</v>
      </c>
      <c r="B247" s="2" t="s">
        <v>654</v>
      </c>
      <c r="C247" s="2" t="s">
        <v>577</v>
      </c>
      <c r="E247" s="2">
        <v>1000.0</v>
      </c>
      <c r="F247" s="2">
        <v>2007.0</v>
      </c>
      <c r="G247" s="2" t="s">
        <v>63</v>
      </c>
      <c r="H247" s="2" t="s">
        <v>63</v>
      </c>
      <c r="I247" s="2" t="s">
        <v>63</v>
      </c>
      <c r="J247" s="2">
        <v>-7.684</v>
      </c>
      <c r="K247" s="2">
        <v>109.131</v>
      </c>
      <c r="L247" s="2" t="s">
        <v>651</v>
      </c>
      <c r="M247" s="2" t="s">
        <v>159</v>
      </c>
      <c r="N247" s="2" t="s">
        <v>160</v>
      </c>
    </row>
    <row r="248">
      <c r="A248" s="2" t="s">
        <v>655</v>
      </c>
      <c r="B248" s="2" t="s">
        <v>656</v>
      </c>
      <c r="C248" s="2" t="s">
        <v>577</v>
      </c>
      <c r="E248" s="2">
        <v>660.0</v>
      </c>
      <c r="F248" s="2">
        <v>2016.0</v>
      </c>
      <c r="G248" s="2" t="s">
        <v>51</v>
      </c>
      <c r="H248" s="2" t="s">
        <v>51</v>
      </c>
      <c r="I248" s="2" t="s">
        <v>51</v>
      </c>
      <c r="J248" s="2">
        <v>-7.6832417</v>
      </c>
      <c r="K248" s="2">
        <v>109.096384</v>
      </c>
      <c r="L248" s="2" t="s">
        <v>649</v>
      </c>
      <c r="M248" s="2" t="s">
        <v>159</v>
      </c>
      <c r="N248" s="2" t="s">
        <v>160</v>
      </c>
    </row>
    <row r="249">
      <c r="A249" s="2" t="s">
        <v>655</v>
      </c>
      <c r="B249" s="2" t="s">
        <v>657</v>
      </c>
      <c r="C249" s="2" t="s">
        <v>577</v>
      </c>
      <c r="E249" s="2">
        <v>1000.0</v>
      </c>
      <c r="F249" s="2">
        <v>2016.0</v>
      </c>
      <c r="G249" s="2" t="s">
        <v>63</v>
      </c>
      <c r="H249" s="2" t="s">
        <v>63</v>
      </c>
      <c r="I249" s="2" t="s">
        <v>63</v>
      </c>
      <c r="J249" s="2">
        <v>-7.684</v>
      </c>
      <c r="K249" s="2">
        <v>109.131</v>
      </c>
      <c r="L249" s="2" t="s">
        <v>651</v>
      </c>
      <c r="M249" s="2" t="s">
        <v>159</v>
      </c>
      <c r="N249" s="2" t="s">
        <v>160</v>
      </c>
    </row>
    <row r="250">
      <c r="A250" s="2" t="s">
        <v>658</v>
      </c>
      <c r="B250" s="2" t="s">
        <v>659</v>
      </c>
      <c r="C250" s="2" t="s">
        <v>577</v>
      </c>
      <c r="E250" s="2">
        <v>1000.0</v>
      </c>
      <c r="F250" s="12">
        <v>0.0</v>
      </c>
      <c r="G250" s="2" t="s">
        <v>63</v>
      </c>
      <c r="H250" s="2" t="s">
        <v>63</v>
      </c>
      <c r="I250" s="2" t="s">
        <v>63</v>
      </c>
      <c r="J250" s="2">
        <v>-7.684</v>
      </c>
      <c r="K250" s="2">
        <v>109.131</v>
      </c>
      <c r="L250" s="2" t="s">
        <v>651</v>
      </c>
      <c r="M250" s="2" t="s">
        <v>159</v>
      </c>
      <c r="N250" s="2" t="s">
        <v>160</v>
      </c>
    </row>
    <row r="251">
      <c r="A251" s="2" t="s">
        <v>660</v>
      </c>
      <c r="B251" s="2" t="s">
        <v>661</v>
      </c>
      <c r="C251" s="2" t="s">
        <v>577</v>
      </c>
      <c r="E251" s="2">
        <v>1000.0</v>
      </c>
      <c r="F251" s="12">
        <v>0.0</v>
      </c>
      <c r="G251" s="2" t="s">
        <v>63</v>
      </c>
      <c r="H251" s="2" t="s">
        <v>63</v>
      </c>
      <c r="I251" s="2" t="s">
        <v>63</v>
      </c>
      <c r="J251" s="2">
        <v>-7.684</v>
      </c>
      <c r="K251" s="2">
        <v>109.131</v>
      </c>
      <c r="L251" s="2" t="s">
        <v>651</v>
      </c>
      <c r="M251" s="2" t="s">
        <v>159</v>
      </c>
      <c r="N251" s="2" t="s">
        <v>160</v>
      </c>
    </row>
    <row r="252">
      <c r="A252" s="2" t="s">
        <v>662</v>
      </c>
      <c r="B252" s="2" t="s">
        <v>663</v>
      </c>
      <c r="C252" s="2" t="s">
        <v>577</v>
      </c>
      <c r="E252" s="2">
        <v>660.0</v>
      </c>
      <c r="F252" s="2">
        <v>2012.0</v>
      </c>
      <c r="G252" s="2" t="s">
        <v>51</v>
      </c>
      <c r="H252" s="2" t="s">
        <v>51</v>
      </c>
      <c r="I252" s="2" t="s">
        <v>51</v>
      </c>
      <c r="J252" s="2">
        <v>-6.770286</v>
      </c>
      <c r="K252" s="2">
        <v>108.614858</v>
      </c>
      <c r="L252" s="2" t="s">
        <v>664</v>
      </c>
      <c r="M252" s="2" t="s">
        <v>208</v>
      </c>
      <c r="N252" s="2" t="s">
        <v>209</v>
      </c>
    </row>
    <row r="253">
      <c r="A253" s="2" t="s">
        <v>665</v>
      </c>
      <c r="B253" s="2" t="s">
        <v>666</v>
      </c>
      <c r="C253" s="2" t="s">
        <v>577</v>
      </c>
      <c r="E253" s="2">
        <v>1000.0</v>
      </c>
      <c r="F253" s="12">
        <v>0.0</v>
      </c>
      <c r="G253" s="2" t="s">
        <v>63</v>
      </c>
      <c r="H253" s="2" t="s">
        <v>63</v>
      </c>
      <c r="I253" s="2" t="s">
        <v>63</v>
      </c>
      <c r="J253" s="2">
        <v>-6.770286</v>
      </c>
      <c r="K253" s="2">
        <v>108.614858</v>
      </c>
      <c r="L253" s="2" t="s">
        <v>664</v>
      </c>
      <c r="M253" s="2" t="s">
        <v>208</v>
      </c>
      <c r="N253" s="2" t="s">
        <v>209</v>
      </c>
    </row>
    <row r="254">
      <c r="A254" s="2" t="s">
        <v>667</v>
      </c>
      <c r="B254" s="2" t="s">
        <v>668</v>
      </c>
      <c r="C254" s="2" t="s">
        <v>577</v>
      </c>
      <c r="E254" s="2">
        <v>25.0</v>
      </c>
      <c r="F254" s="2">
        <v>2008.0</v>
      </c>
      <c r="G254" s="2" t="s">
        <v>51</v>
      </c>
      <c r="H254" s="2" t="s">
        <v>51</v>
      </c>
      <c r="I254" s="2" t="s">
        <v>51</v>
      </c>
      <c r="J254" s="13">
        <v>-0.3730972</v>
      </c>
      <c r="K254" s="13">
        <v>117.0624625</v>
      </c>
      <c r="L254" s="2" t="s">
        <v>669</v>
      </c>
      <c r="M254" s="2" t="s">
        <v>75</v>
      </c>
      <c r="N254" s="2" t="s">
        <v>76</v>
      </c>
    </row>
    <row r="255">
      <c r="A255" s="2" t="s">
        <v>670</v>
      </c>
      <c r="B255" s="2" t="s">
        <v>668</v>
      </c>
      <c r="C255" s="2" t="s">
        <v>577</v>
      </c>
      <c r="E255" s="2">
        <v>25.0</v>
      </c>
      <c r="F255" s="2">
        <v>2008.0</v>
      </c>
      <c r="G255" s="2" t="s">
        <v>51</v>
      </c>
      <c r="H255" s="2" t="s">
        <v>51</v>
      </c>
      <c r="I255" s="2" t="s">
        <v>51</v>
      </c>
      <c r="J255" s="13">
        <v>-0.3730972</v>
      </c>
      <c r="K255" s="13">
        <v>117.0624625</v>
      </c>
      <c r="L255" s="2" t="s">
        <v>669</v>
      </c>
      <c r="M255" s="2" t="s">
        <v>75</v>
      </c>
      <c r="N255" s="2" t="s">
        <v>76</v>
      </c>
    </row>
    <row r="256">
      <c r="A256" s="2" t="s">
        <v>671</v>
      </c>
      <c r="B256" s="2" t="s">
        <v>672</v>
      </c>
      <c r="C256" s="2" t="s">
        <v>577</v>
      </c>
      <c r="E256" s="2">
        <v>60.0</v>
      </c>
      <c r="F256" s="2">
        <v>2014.0</v>
      </c>
      <c r="G256" s="2" t="s">
        <v>51</v>
      </c>
      <c r="H256" s="2" t="s">
        <v>51</v>
      </c>
      <c r="I256" s="2" t="s">
        <v>51</v>
      </c>
      <c r="J256" s="2">
        <v>-0.373097</v>
      </c>
      <c r="K256" s="2">
        <v>117.062462</v>
      </c>
      <c r="L256" s="2" t="s">
        <v>669</v>
      </c>
      <c r="M256" s="2" t="s">
        <v>75</v>
      </c>
      <c r="N256" s="2" t="s">
        <v>76</v>
      </c>
    </row>
    <row r="257">
      <c r="A257" s="2" t="s">
        <v>673</v>
      </c>
      <c r="B257" s="2" t="s">
        <v>674</v>
      </c>
      <c r="C257" s="2" t="s">
        <v>577</v>
      </c>
      <c r="E257" s="2">
        <v>30.0</v>
      </c>
      <c r="F257" s="12">
        <v>0.0</v>
      </c>
      <c r="G257" s="2" t="s">
        <v>63</v>
      </c>
      <c r="H257" s="2" t="s">
        <v>63</v>
      </c>
      <c r="I257" s="2" t="s">
        <v>63</v>
      </c>
      <c r="J257" s="2">
        <v>3.350271</v>
      </c>
      <c r="K257" s="2">
        <v>117.601826</v>
      </c>
      <c r="L257" s="2" t="s">
        <v>675</v>
      </c>
      <c r="M257" s="2" t="s">
        <v>44</v>
      </c>
      <c r="N257" s="2" t="s">
        <v>45</v>
      </c>
    </row>
    <row r="258">
      <c r="A258" s="2" t="s">
        <v>676</v>
      </c>
      <c r="B258" s="2" t="s">
        <v>677</v>
      </c>
      <c r="C258" s="2" t="s">
        <v>577</v>
      </c>
      <c r="E258" s="2">
        <v>300.0</v>
      </c>
      <c r="F258" s="2">
        <v>2026.0</v>
      </c>
      <c r="G258" s="2" t="s">
        <v>11</v>
      </c>
      <c r="H258" s="2" t="s">
        <v>11</v>
      </c>
      <c r="I258" s="2" t="s">
        <v>678</v>
      </c>
      <c r="J258" s="2">
        <v>-2.1375</v>
      </c>
      <c r="K258" s="2">
        <v>102.957222</v>
      </c>
      <c r="L258" s="2" t="s">
        <v>679</v>
      </c>
      <c r="M258" s="2" t="s">
        <v>197</v>
      </c>
      <c r="N258" s="2" t="s">
        <v>197</v>
      </c>
    </row>
    <row r="259">
      <c r="A259" s="2" t="s">
        <v>680</v>
      </c>
      <c r="B259" s="2" t="s">
        <v>681</v>
      </c>
      <c r="C259" s="2" t="s">
        <v>577</v>
      </c>
      <c r="E259" s="2">
        <v>300.0</v>
      </c>
      <c r="F259" s="2">
        <v>2026.0</v>
      </c>
      <c r="G259" s="2" t="s">
        <v>11</v>
      </c>
      <c r="H259" s="2" t="s">
        <v>11</v>
      </c>
      <c r="I259" s="2" t="s">
        <v>678</v>
      </c>
      <c r="J259" s="2">
        <v>-2.1375</v>
      </c>
      <c r="K259" s="2">
        <v>102.957222</v>
      </c>
      <c r="L259" s="2" t="s">
        <v>679</v>
      </c>
      <c r="M259" s="2" t="s">
        <v>197</v>
      </c>
      <c r="N259" s="2" t="s">
        <v>197</v>
      </c>
    </row>
    <row r="260">
      <c r="A260" s="2" t="s">
        <v>682</v>
      </c>
      <c r="B260" s="2" t="s">
        <v>683</v>
      </c>
      <c r="C260" s="2" t="s">
        <v>577</v>
      </c>
      <c r="E260" s="2">
        <v>350.0</v>
      </c>
      <c r="F260" s="2">
        <v>2026.0</v>
      </c>
      <c r="G260" s="2" t="s">
        <v>11</v>
      </c>
      <c r="H260" s="2" t="s">
        <v>11</v>
      </c>
      <c r="I260" s="2" t="s">
        <v>10</v>
      </c>
      <c r="J260" s="2">
        <v>-1.928422</v>
      </c>
      <c r="K260" s="2">
        <v>103.189944</v>
      </c>
      <c r="L260" s="2" t="s">
        <v>684</v>
      </c>
      <c r="M260" s="2" t="s">
        <v>197</v>
      </c>
      <c r="N260" s="2" t="s">
        <v>197</v>
      </c>
    </row>
    <row r="261">
      <c r="A261" s="2" t="s">
        <v>685</v>
      </c>
      <c r="B261" s="2" t="s">
        <v>686</v>
      </c>
      <c r="C261" s="2" t="s">
        <v>577</v>
      </c>
      <c r="E261" s="2">
        <v>350.0</v>
      </c>
      <c r="F261" s="2">
        <v>2026.0</v>
      </c>
      <c r="G261" s="2" t="s">
        <v>11</v>
      </c>
      <c r="H261" s="2" t="s">
        <v>11</v>
      </c>
      <c r="I261" s="2" t="s">
        <v>10</v>
      </c>
      <c r="J261" s="2">
        <v>-1.928422</v>
      </c>
      <c r="K261" s="2">
        <v>103.189944</v>
      </c>
      <c r="L261" s="2" t="s">
        <v>684</v>
      </c>
      <c r="M261" s="2" t="s">
        <v>197</v>
      </c>
      <c r="N261" s="2" t="s">
        <v>197</v>
      </c>
    </row>
    <row r="262">
      <c r="A262" s="2" t="s">
        <v>687</v>
      </c>
      <c r="B262" s="2" t="s">
        <v>688</v>
      </c>
      <c r="C262" s="2" t="s">
        <v>577</v>
      </c>
      <c r="E262" s="2">
        <v>950.0</v>
      </c>
      <c r="F262" s="2">
        <v>2022.0</v>
      </c>
      <c r="G262" s="2" t="s">
        <v>51</v>
      </c>
      <c r="H262" s="2" t="s">
        <v>51</v>
      </c>
      <c r="I262" s="2" t="s">
        <v>264</v>
      </c>
      <c r="J262" s="2">
        <v>-6.900828</v>
      </c>
      <c r="K262" s="2">
        <v>109.803685</v>
      </c>
      <c r="L262" s="2" t="s">
        <v>689</v>
      </c>
      <c r="M262" s="2" t="s">
        <v>159</v>
      </c>
      <c r="N262" s="2" t="s">
        <v>160</v>
      </c>
    </row>
    <row r="263">
      <c r="A263" s="2" t="s">
        <v>690</v>
      </c>
      <c r="B263" s="2" t="s">
        <v>691</v>
      </c>
      <c r="C263" s="2" t="s">
        <v>577</v>
      </c>
      <c r="E263" s="2">
        <v>950.0</v>
      </c>
      <c r="F263" s="2">
        <v>2022.0</v>
      </c>
      <c r="G263" s="2" t="s">
        <v>51</v>
      </c>
      <c r="H263" s="2" t="s">
        <v>51</v>
      </c>
      <c r="I263" s="2" t="s">
        <v>264</v>
      </c>
      <c r="J263" s="2">
        <v>-6.900828</v>
      </c>
      <c r="K263" s="2">
        <v>109.803685</v>
      </c>
      <c r="L263" s="2" t="s">
        <v>689</v>
      </c>
      <c r="M263" s="2" t="s">
        <v>159</v>
      </c>
      <c r="N263" s="2" t="s">
        <v>160</v>
      </c>
    </row>
    <row r="264">
      <c r="A264" s="2" t="s">
        <v>21</v>
      </c>
      <c r="B264" s="2" t="s">
        <v>692</v>
      </c>
      <c r="C264" s="2" t="s">
        <v>577</v>
      </c>
      <c r="E264" s="2">
        <v>924.0</v>
      </c>
      <c r="F264" s="2">
        <v>2022.0</v>
      </c>
      <c r="G264" s="2" t="s">
        <v>51</v>
      </c>
      <c r="H264" s="2" t="s">
        <v>51</v>
      </c>
      <c r="I264" s="2" t="s">
        <v>264</v>
      </c>
      <c r="J264" s="2">
        <v>-6.770286</v>
      </c>
      <c r="K264" s="2">
        <v>108.614858</v>
      </c>
      <c r="L264" s="2" t="s">
        <v>664</v>
      </c>
      <c r="M264" s="2" t="s">
        <v>208</v>
      </c>
      <c r="N264" s="2" t="s">
        <v>209</v>
      </c>
    </row>
    <row r="265">
      <c r="A265" s="2" t="s">
        <v>693</v>
      </c>
      <c r="B265" s="2" t="s">
        <v>694</v>
      </c>
      <c r="C265" s="2" t="s">
        <v>577</v>
      </c>
      <c r="E265" s="2">
        <v>1000.0</v>
      </c>
      <c r="F265" s="2">
        <v>2026.0</v>
      </c>
      <c r="G265" s="2" t="s">
        <v>264</v>
      </c>
      <c r="H265" s="2" t="s">
        <v>264</v>
      </c>
      <c r="I265" s="2" t="s">
        <v>264</v>
      </c>
      <c r="J265" s="2">
        <v>-5.8892179</v>
      </c>
      <c r="K265" s="2">
        <v>106.0336018</v>
      </c>
      <c r="L265" s="2" t="s">
        <v>695</v>
      </c>
      <c r="M265" s="2" t="s">
        <v>147</v>
      </c>
      <c r="N265" s="2" t="s">
        <v>147</v>
      </c>
    </row>
    <row r="266">
      <c r="A266" s="2" t="s">
        <v>696</v>
      </c>
      <c r="B266" s="2" t="s">
        <v>697</v>
      </c>
      <c r="C266" s="2" t="s">
        <v>577</v>
      </c>
      <c r="E266" s="2">
        <v>600.0</v>
      </c>
      <c r="F266" s="12">
        <v>2026.0</v>
      </c>
      <c r="G266" s="2" t="s">
        <v>63</v>
      </c>
      <c r="H266" s="2" t="s">
        <v>63</v>
      </c>
      <c r="I266" s="2" t="s">
        <v>63</v>
      </c>
      <c r="J266" s="2">
        <v>-7.26</v>
      </c>
      <c r="K266" s="2">
        <v>110.66</v>
      </c>
      <c r="L266" s="2" t="s">
        <v>583</v>
      </c>
      <c r="M266" s="2">
        <v>0.0</v>
      </c>
      <c r="N266" s="2">
        <v>0.0</v>
      </c>
    </row>
    <row r="267">
      <c r="A267" s="2" t="s">
        <v>698</v>
      </c>
      <c r="B267" s="2" t="s">
        <v>699</v>
      </c>
      <c r="C267" s="2" t="s">
        <v>577</v>
      </c>
      <c r="E267" s="2">
        <v>1000.0</v>
      </c>
      <c r="F267" s="12">
        <v>2026.0</v>
      </c>
      <c r="G267" s="2" t="s">
        <v>63</v>
      </c>
      <c r="H267" s="2" t="s">
        <v>63</v>
      </c>
      <c r="I267" s="2" t="s">
        <v>63</v>
      </c>
      <c r="J267" s="2">
        <v>-7.26</v>
      </c>
      <c r="K267" s="2">
        <v>110.66</v>
      </c>
      <c r="L267" s="2" t="s">
        <v>583</v>
      </c>
      <c r="M267" s="2">
        <v>0.0</v>
      </c>
      <c r="N267" s="2">
        <v>0.0</v>
      </c>
    </row>
    <row r="268">
      <c r="A268" s="2" t="s">
        <v>700</v>
      </c>
      <c r="B268" s="2" t="s">
        <v>701</v>
      </c>
      <c r="C268" s="2" t="s">
        <v>577</v>
      </c>
      <c r="E268" s="2">
        <v>1000.0</v>
      </c>
      <c r="F268" s="12">
        <v>2026.0</v>
      </c>
      <c r="G268" s="2" t="s">
        <v>63</v>
      </c>
      <c r="H268" s="2" t="s">
        <v>63</v>
      </c>
      <c r="I268" s="2" t="s">
        <v>63</v>
      </c>
      <c r="J268" s="2">
        <v>-7.26</v>
      </c>
      <c r="K268" s="2">
        <v>110.66</v>
      </c>
      <c r="L268" s="2" t="s">
        <v>583</v>
      </c>
      <c r="M268" s="2">
        <v>0.0</v>
      </c>
      <c r="N268" s="2">
        <v>0.0</v>
      </c>
    </row>
    <row r="269">
      <c r="A269" s="2" t="s">
        <v>702</v>
      </c>
      <c r="B269" s="2" t="s">
        <v>703</v>
      </c>
      <c r="C269" s="2" t="s">
        <v>577</v>
      </c>
      <c r="E269" s="2">
        <v>2000.0</v>
      </c>
      <c r="F269" s="12">
        <v>2026.0</v>
      </c>
      <c r="G269" s="2" t="s">
        <v>63</v>
      </c>
      <c r="H269" s="2" t="s">
        <v>63</v>
      </c>
      <c r="I269" s="2" t="s">
        <v>63</v>
      </c>
      <c r="J269" s="2">
        <v>-7.26</v>
      </c>
      <c r="K269" s="2">
        <v>110.66</v>
      </c>
      <c r="L269" s="2" t="s">
        <v>583</v>
      </c>
      <c r="M269" s="2">
        <v>0.0</v>
      </c>
      <c r="N269" s="2">
        <v>0.0</v>
      </c>
    </row>
    <row r="270">
      <c r="A270" s="2" t="s">
        <v>704</v>
      </c>
      <c r="B270" s="2" t="s">
        <v>705</v>
      </c>
      <c r="C270" s="2" t="s">
        <v>577</v>
      </c>
      <c r="E270" s="2">
        <v>660.0</v>
      </c>
      <c r="F270" s="2">
        <v>2025.0</v>
      </c>
      <c r="G270" s="2" t="s">
        <v>63</v>
      </c>
      <c r="H270" s="2" t="s">
        <v>63</v>
      </c>
      <c r="I270" s="2" t="s">
        <v>11</v>
      </c>
      <c r="J270" s="2">
        <v>-6.768519</v>
      </c>
      <c r="K270" s="2">
        <v>108.6451913</v>
      </c>
      <c r="L270" s="2" t="s">
        <v>706</v>
      </c>
      <c r="M270" s="2" t="s">
        <v>208</v>
      </c>
      <c r="N270" s="2" t="s">
        <v>209</v>
      </c>
    </row>
    <row r="271">
      <c r="A271" s="2" t="s">
        <v>707</v>
      </c>
      <c r="B271" s="2" t="s">
        <v>708</v>
      </c>
      <c r="C271" s="2" t="s">
        <v>577</v>
      </c>
      <c r="E271" s="2">
        <v>660.0</v>
      </c>
      <c r="F271" s="2">
        <v>2026.0</v>
      </c>
      <c r="G271" s="2" t="s">
        <v>63</v>
      </c>
      <c r="H271" s="2" t="s">
        <v>63</v>
      </c>
      <c r="I271" s="2" t="s">
        <v>11</v>
      </c>
      <c r="J271" s="2">
        <v>-6.768519</v>
      </c>
      <c r="K271" s="2">
        <v>108.6451913</v>
      </c>
      <c r="L271" s="2" t="s">
        <v>706</v>
      </c>
      <c r="M271" s="2" t="s">
        <v>208</v>
      </c>
      <c r="N271" s="2" t="s">
        <v>209</v>
      </c>
    </row>
    <row r="272">
      <c r="A272" s="2" t="s">
        <v>709</v>
      </c>
      <c r="B272" s="2" t="s">
        <v>710</v>
      </c>
      <c r="C272" s="2" t="s">
        <v>577</v>
      </c>
      <c r="E272" s="2">
        <v>1000.0</v>
      </c>
      <c r="F272" s="2">
        <v>2022.0</v>
      </c>
      <c r="G272" s="2" t="s">
        <v>51</v>
      </c>
      <c r="H272" s="2" t="s">
        <v>51</v>
      </c>
      <c r="I272" s="2" t="s">
        <v>264</v>
      </c>
      <c r="J272" s="2">
        <v>-6.446488</v>
      </c>
      <c r="K272" s="2">
        <v>110.742359</v>
      </c>
      <c r="L272" s="2" t="s">
        <v>711</v>
      </c>
      <c r="M272" s="2" t="s">
        <v>159</v>
      </c>
      <c r="N272" s="2" t="s">
        <v>160</v>
      </c>
    </row>
    <row r="273">
      <c r="A273" s="2" t="s">
        <v>712</v>
      </c>
      <c r="B273" s="2" t="s">
        <v>713</v>
      </c>
      <c r="C273" s="2" t="s">
        <v>577</v>
      </c>
      <c r="E273" s="2">
        <v>1000.0</v>
      </c>
      <c r="F273" s="2">
        <v>2022.0</v>
      </c>
      <c r="G273" s="2" t="s">
        <v>51</v>
      </c>
      <c r="H273" s="2" t="s">
        <v>51</v>
      </c>
      <c r="I273" s="2" t="s">
        <v>264</v>
      </c>
      <c r="J273" s="2">
        <v>-6.446488</v>
      </c>
      <c r="K273" s="2">
        <v>110.742359</v>
      </c>
      <c r="L273" s="2" t="s">
        <v>711</v>
      </c>
      <c r="M273" s="2" t="s">
        <v>159</v>
      </c>
      <c r="N273" s="2" t="s">
        <v>160</v>
      </c>
    </row>
    <row r="274">
      <c r="A274" s="2" t="s">
        <v>714</v>
      </c>
      <c r="B274" s="2" t="s">
        <v>715</v>
      </c>
      <c r="C274" s="2" t="s">
        <v>577</v>
      </c>
      <c r="E274" s="2">
        <v>991.0</v>
      </c>
      <c r="F274" s="2">
        <v>2019.0</v>
      </c>
      <c r="G274" s="2" t="s">
        <v>51</v>
      </c>
      <c r="H274" s="2" t="s">
        <v>51</v>
      </c>
      <c r="I274" s="2" t="s">
        <v>51</v>
      </c>
      <c r="J274" s="2">
        <v>-5.991694</v>
      </c>
      <c r="K274" s="2">
        <v>106.1008</v>
      </c>
      <c r="L274" s="2" t="s">
        <v>716</v>
      </c>
      <c r="M274" s="2" t="s">
        <v>147</v>
      </c>
      <c r="N274" s="2" t="s">
        <v>147</v>
      </c>
    </row>
    <row r="275">
      <c r="A275" s="2" t="s">
        <v>717</v>
      </c>
      <c r="B275" s="2" t="s">
        <v>718</v>
      </c>
      <c r="C275" s="2" t="s">
        <v>577</v>
      </c>
      <c r="E275" s="2">
        <v>991.0</v>
      </c>
      <c r="F275" s="2">
        <v>2020.0</v>
      </c>
      <c r="G275" s="2" t="s">
        <v>51</v>
      </c>
      <c r="H275" s="2" t="s">
        <v>51</v>
      </c>
      <c r="I275" s="2" t="s">
        <v>51</v>
      </c>
      <c r="J275" s="2">
        <v>-5.991694</v>
      </c>
      <c r="K275" s="2">
        <v>106.1008</v>
      </c>
      <c r="L275" s="2" t="s">
        <v>716</v>
      </c>
      <c r="M275" s="2" t="s">
        <v>147</v>
      </c>
      <c r="N275" s="2" t="s">
        <v>147</v>
      </c>
    </row>
    <row r="276">
      <c r="A276" s="2" t="s">
        <v>719</v>
      </c>
      <c r="B276" s="2" t="s">
        <v>720</v>
      </c>
      <c r="C276" s="2" t="s">
        <v>577</v>
      </c>
      <c r="E276" s="2">
        <v>1000.0</v>
      </c>
      <c r="F276" s="2">
        <v>2019.0</v>
      </c>
      <c r="G276" s="2" t="s">
        <v>51</v>
      </c>
      <c r="H276" s="2" t="s">
        <v>51</v>
      </c>
      <c r="I276" s="2" t="s">
        <v>51</v>
      </c>
      <c r="J276" s="2">
        <v>-7.6832417</v>
      </c>
      <c r="K276" s="2">
        <v>109.096384</v>
      </c>
      <c r="L276" s="2" t="s">
        <v>649</v>
      </c>
      <c r="M276" s="2" t="s">
        <v>159</v>
      </c>
      <c r="N276" s="2" t="s">
        <v>160</v>
      </c>
    </row>
    <row r="277">
      <c r="A277" s="2" t="s">
        <v>721</v>
      </c>
      <c r="B277" s="2" t="s">
        <v>722</v>
      </c>
      <c r="C277" s="2" t="s">
        <v>577</v>
      </c>
      <c r="E277" s="2">
        <v>1000.0</v>
      </c>
      <c r="F277" s="2">
        <v>2025.0</v>
      </c>
      <c r="G277" s="2" t="s">
        <v>264</v>
      </c>
      <c r="H277" s="2" t="s">
        <v>264</v>
      </c>
      <c r="I277" s="2" t="s">
        <v>264</v>
      </c>
      <c r="J277" s="2">
        <v>-5.8892179</v>
      </c>
      <c r="K277" s="2">
        <v>106.0336018</v>
      </c>
      <c r="L277" s="2" t="s">
        <v>695</v>
      </c>
      <c r="M277" s="2" t="s">
        <v>147</v>
      </c>
      <c r="N277" s="2" t="s">
        <v>147</v>
      </c>
    </row>
    <row r="278">
      <c r="A278" s="2" t="s">
        <v>723</v>
      </c>
      <c r="B278" s="2" t="s">
        <v>724</v>
      </c>
      <c r="C278" s="2" t="s">
        <v>577</v>
      </c>
      <c r="E278" s="2">
        <v>125.0</v>
      </c>
      <c r="F278" s="2">
        <v>2012.0</v>
      </c>
      <c r="G278" s="2" t="s">
        <v>51</v>
      </c>
      <c r="H278" s="2" t="s">
        <v>51</v>
      </c>
      <c r="I278" s="2" t="s">
        <v>51</v>
      </c>
      <c r="J278" s="2">
        <v>-5.617881</v>
      </c>
      <c r="K278" s="2">
        <v>119.5511895</v>
      </c>
      <c r="L278" s="2" t="s">
        <v>725</v>
      </c>
      <c r="M278" s="2" t="s">
        <v>163</v>
      </c>
      <c r="N278" s="2" t="s">
        <v>164</v>
      </c>
    </row>
    <row r="279">
      <c r="A279" s="2" t="s">
        <v>726</v>
      </c>
      <c r="B279" s="2" t="s">
        <v>727</v>
      </c>
      <c r="C279" s="2" t="s">
        <v>577</v>
      </c>
      <c r="E279" s="2">
        <v>125.0</v>
      </c>
      <c r="F279" s="2">
        <v>2012.0</v>
      </c>
      <c r="G279" s="2" t="s">
        <v>51</v>
      </c>
      <c r="H279" s="2" t="s">
        <v>51</v>
      </c>
      <c r="I279" s="2" t="s">
        <v>51</v>
      </c>
      <c r="J279" s="2">
        <v>-5.617881</v>
      </c>
      <c r="K279" s="2">
        <v>119.5511895</v>
      </c>
      <c r="L279" s="2" t="s">
        <v>725</v>
      </c>
      <c r="M279" s="2" t="s">
        <v>163</v>
      </c>
      <c r="N279" s="2" t="s">
        <v>164</v>
      </c>
    </row>
    <row r="280">
      <c r="A280" s="2" t="s">
        <v>728</v>
      </c>
      <c r="B280" s="2" t="s">
        <v>729</v>
      </c>
      <c r="C280" s="2" t="s">
        <v>577</v>
      </c>
      <c r="E280" s="2">
        <v>135.0</v>
      </c>
      <c r="F280" s="2">
        <v>2018.0</v>
      </c>
      <c r="G280" s="2" t="s">
        <v>51</v>
      </c>
      <c r="H280" s="2" t="s">
        <v>51</v>
      </c>
      <c r="I280" s="2" t="s">
        <v>51</v>
      </c>
      <c r="J280" s="2">
        <v>-5.617881</v>
      </c>
      <c r="K280" s="2">
        <v>119.5511895</v>
      </c>
      <c r="L280" s="2" t="s">
        <v>725</v>
      </c>
      <c r="M280" s="2" t="s">
        <v>163</v>
      </c>
      <c r="N280" s="2" t="s">
        <v>164</v>
      </c>
    </row>
    <row r="281">
      <c r="A281" s="2" t="s">
        <v>730</v>
      </c>
      <c r="B281" s="2" t="s">
        <v>731</v>
      </c>
      <c r="C281" s="2" t="s">
        <v>577</v>
      </c>
      <c r="E281" s="2">
        <v>135.0</v>
      </c>
      <c r="F281" s="2">
        <v>2018.0</v>
      </c>
      <c r="G281" s="2" t="s">
        <v>51</v>
      </c>
      <c r="H281" s="2" t="s">
        <v>51</v>
      </c>
      <c r="I281" s="2" t="s">
        <v>51</v>
      </c>
      <c r="J281" s="2">
        <v>-5.617881</v>
      </c>
      <c r="K281" s="2">
        <v>119.5511895</v>
      </c>
      <c r="L281" s="2" t="s">
        <v>725</v>
      </c>
      <c r="M281" s="2" t="s">
        <v>163</v>
      </c>
      <c r="N281" s="2" t="s">
        <v>164</v>
      </c>
    </row>
    <row r="282">
      <c r="A282" s="2" t="s">
        <v>732</v>
      </c>
      <c r="B282" s="2" t="s">
        <v>733</v>
      </c>
      <c r="C282" s="2" t="s">
        <v>577</v>
      </c>
      <c r="E282" s="2">
        <v>60.0</v>
      </c>
      <c r="F282" s="12">
        <v>0.0</v>
      </c>
      <c r="G282" s="2" t="s">
        <v>63</v>
      </c>
      <c r="H282" s="2" t="s">
        <v>63</v>
      </c>
      <c r="I282" s="2" t="s">
        <v>63</v>
      </c>
      <c r="J282" s="2">
        <v>1.589</v>
      </c>
      <c r="K282" s="2">
        <v>101.638</v>
      </c>
      <c r="L282" s="2" t="s">
        <v>734</v>
      </c>
      <c r="M282" s="2" t="s">
        <v>88</v>
      </c>
      <c r="N282" s="2" t="s">
        <v>88</v>
      </c>
    </row>
    <row r="283">
      <c r="A283" s="2" t="s">
        <v>735</v>
      </c>
      <c r="B283" s="2" t="s">
        <v>736</v>
      </c>
      <c r="C283" s="2" t="s">
        <v>577</v>
      </c>
      <c r="E283" s="2">
        <v>60.0</v>
      </c>
      <c r="F283" s="12">
        <v>0.0</v>
      </c>
      <c r="G283" s="2" t="s">
        <v>63</v>
      </c>
      <c r="H283" s="2" t="s">
        <v>63</v>
      </c>
      <c r="I283" s="2" t="s">
        <v>63</v>
      </c>
      <c r="J283" s="2">
        <v>1.589</v>
      </c>
      <c r="K283" s="2">
        <v>101.638</v>
      </c>
      <c r="L283" s="2" t="s">
        <v>734</v>
      </c>
      <c r="M283" s="2" t="s">
        <v>88</v>
      </c>
      <c r="N283" s="2" t="s">
        <v>88</v>
      </c>
    </row>
    <row r="284">
      <c r="A284" s="2" t="s">
        <v>737</v>
      </c>
      <c r="B284" s="2" t="s">
        <v>738</v>
      </c>
      <c r="C284" s="2" t="s">
        <v>577</v>
      </c>
      <c r="E284" s="2">
        <v>100.0</v>
      </c>
      <c r="F284" s="2">
        <v>2020.0</v>
      </c>
      <c r="G284" s="2" t="s">
        <v>51</v>
      </c>
      <c r="H284" s="2" t="s">
        <v>51</v>
      </c>
      <c r="I284" s="2" t="s">
        <v>51</v>
      </c>
      <c r="J284" s="2">
        <v>0.816152</v>
      </c>
      <c r="K284" s="2">
        <v>108.846126</v>
      </c>
      <c r="L284" s="2" t="s">
        <v>739</v>
      </c>
      <c r="M284" s="2" t="s">
        <v>53</v>
      </c>
      <c r="N284" s="2" t="s">
        <v>54</v>
      </c>
    </row>
    <row r="285">
      <c r="A285" s="2" t="s">
        <v>740</v>
      </c>
      <c r="B285" s="2" t="s">
        <v>741</v>
      </c>
      <c r="C285" s="2" t="s">
        <v>577</v>
      </c>
      <c r="E285" s="2">
        <v>100.0</v>
      </c>
      <c r="F285" s="2">
        <v>2021.0</v>
      </c>
      <c r="G285" s="2" t="s">
        <v>51</v>
      </c>
      <c r="H285" s="2" t="s">
        <v>51</v>
      </c>
      <c r="I285" s="2" t="s">
        <v>51</v>
      </c>
      <c r="J285" s="2">
        <v>0.816152</v>
      </c>
      <c r="K285" s="2">
        <v>108.846126</v>
      </c>
      <c r="L285" s="2" t="s">
        <v>739</v>
      </c>
      <c r="M285" s="2" t="s">
        <v>53</v>
      </c>
      <c r="N285" s="2" t="s">
        <v>54</v>
      </c>
    </row>
    <row r="286">
      <c r="A286" s="2" t="s">
        <v>742</v>
      </c>
      <c r="B286" s="2" t="s">
        <v>743</v>
      </c>
      <c r="C286" s="2" t="s">
        <v>577</v>
      </c>
      <c r="E286" s="2">
        <v>200.0</v>
      </c>
      <c r="F286" s="12">
        <v>2021.0</v>
      </c>
      <c r="G286" s="2" t="s">
        <v>63</v>
      </c>
      <c r="H286" s="2" t="s">
        <v>63</v>
      </c>
      <c r="I286" s="2" t="s">
        <v>63</v>
      </c>
      <c r="J286" s="2">
        <v>-0.6783899</v>
      </c>
      <c r="K286" s="2">
        <v>109.25354</v>
      </c>
      <c r="L286" s="2" t="s">
        <v>583</v>
      </c>
      <c r="M286" s="2" t="s">
        <v>53</v>
      </c>
      <c r="N286" s="2" t="s">
        <v>54</v>
      </c>
    </row>
    <row r="287">
      <c r="A287" s="2" t="s">
        <v>744</v>
      </c>
      <c r="B287" s="2" t="s">
        <v>745</v>
      </c>
      <c r="C287" s="2" t="s">
        <v>577</v>
      </c>
      <c r="E287" s="2">
        <v>100.0</v>
      </c>
      <c r="F287" s="12">
        <v>2024.0</v>
      </c>
      <c r="G287" s="2" t="s">
        <v>63</v>
      </c>
      <c r="H287" s="2" t="s">
        <v>63</v>
      </c>
      <c r="I287" s="2" t="s">
        <v>63</v>
      </c>
      <c r="J287" s="2">
        <v>-0.276265</v>
      </c>
      <c r="K287" s="2">
        <v>109.2795913</v>
      </c>
      <c r="L287" s="2" t="s">
        <v>583</v>
      </c>
      <c r="M287" s="2" t="s">
        <v>53</v>
      </c>
      <c r="N287" s="2" t="s">
        <v>54</v>
      </c>
    </row>
    <row r="288">
      <c r="A288" s="2" t="s">
        <v>746</v>
      </c>
      <c r="B288" s="2" t="s">
        <v>747</v>
      </c>
      <c r="C288" s="2" t="s">
        <v>577</v>
      </c>
      <c r="E288" s="2">
        <v>100.0</v>
      </c>
      <c r="F288" s="12">
        <v>2025.0</v>
      </c>
      <c r="G288" s="2" t="s">
        <v>63</v>
      </c>
      <c r="H288" s="2" t="s">
        <v>63</v>
      </c>
      <c r="I288" s="2" t="s">
        <v>63</v>
      </c>
      <c r="J288" s="2">
        <v>-0.276265</v>
      </c>
      <c r="K288" s="2">
        <v>109.2795913</v>
      </c>
      <c r="L288" s="2" t="s">
        <v>583</v>
      </c>
      <c r="M288" s="2" t="s">
        <v>53</v>
      </c>
      <c r="N288" s="2" t="s">
        <v>54</v>
      </c>
    </row>
    <row r="289">
      <c r="A289" s="2" t="s">
        <v>748</v>
      </c>
      <c r="B289" s="2" t="s">
        <v>749</v>
      </c>
      <c r="C289" s="2" t="s">
        <v>577</v>
      </c>
      <c r="E289" s="2">
        <v>200.0</v>
      </c>
      <c r="F289" s="12">
        <v>2028.0</v>
      </c>
      <c r="G289" s="2" t="s">
        <v>63</v>
      </c>
      <c r="H289" s="2" t="s">
        <v>63</v>
      </c>
      <c r="I289" s="2" t="s">
        <v>63</v>
      </c>
      <c r="J289" s="2">
        <v>1.227</v>
      </c>
      <c r="K289" s="2">
        <v>114.577</v>
      </c>
      <c r="L289" s="2" t="s">
        <v>583</v>
      </c>
      <c r="M289" s="2">
        <v>0.0</v>
      </c>
      <c r="N289" s="2">
        <v>0.0</v>
      </c>
    </row>
    <row r="290">
      <c r="A290" s="2" t="s">
        <v>750</v>
      </c>
      <c r="B290" s="2" t="s">
        <v>751</v>
      </c>
      <c r="C290" s="2" t="s">
        <v>577</v>
      </c>
      <c r="E290" s="2">
        <v>100.0</v>
      </c>
      <c r="F290" s="2">
        <v>2019.0</v>
      </c>
      <c r="G290" s="2" t="s">
        <v>51</v>
      </c>
      <c r="H290" s="2" t="s">
        <v>51</v>
      </c>
      <c r="I290" s="2" t="s">
        <v>51</v>
      </c>
      <c r="J290" s="2">
        <v>-2.163427</v>
      </c>
      <c r="K290" s="2">
        <v>115.440814</v>
      </c>
      <c r="L290" s="2" t="s">
        <v>752</v>
      </c>
      <c r="M290" s="2" t="s">
        <v>155</v>
      </c>
      <c r="N290" s="2" t="s">
        <v>156</v>
      </c>
    </row>
    <row r="291">
      <c r="A291" s="2" t="s">
        <v>753</v>
      </c>
      <c r="B291" s="2" t="s">
        <v>754</v>
      </c>
      <c r="C291" s="2" t="s">
        <v>577</v>
      </c>
      <c r="E291" s="2">
        <v>100.0</v>
      </c>
      <c r="F291" s="2">
        <v>2019.0</v>
      </c>
      <c r="G291" s="2" t="s">
        <v>51</v>
      </c>
      <c r="H291" s="2" t="s">
        <v>51</v>
      </c>
      <c r="I291" s="2" t="s">
        <v>51</v>
      </c>
      <c r="J291" s="2">
        <v>-2.163427</v>
      </c>
      <c r="K291" s="2">
        <v>115.440814</v>
      </c>
      <c r="L291" s="2" t="s">
        <v>752</v>
      </c>
      <c r="M291" s="2" t="s">
        <v>155</v>
      </c>
      <c r="N291" s="2" t="s">
        <v>156</v>
      </c>
    </row>
    <row r="292">
      <c r="A292" s="2" t="s">
        <v>755</v>
      </c>
      <c r="B292" s="2" t="s">
        <v>756</v>
      </c>
      <c r="C292" s="2" t="s">
        <v>577</v>
      </c>
      <c r="E292" s="2">
        <v>100.0</v>
      </c>
      <c r="F292" s="2">
        <v>2020.0</v>
      </c>
      <c r="G292" s="2" t="s">
        <v>51</v>
      </c>
      <c r="H292" s="2" t="s">
        <v>51</v>
      </c>
      <c r="I292" s="2" t="s">
        <v>51</v>
      </c>
      <c r="J292" s="2">
        <v>-1.370796</v>
      </c>
      <c r="K292" s="2">
        <v>113.567203</v>
      </c>
      <c r="L292" s="2" t="s">
        <v>757</v>
      </c>
      <c r="M292" s="2" t="s">
        <v>758</v>
      </c>
      <c r="N292" s="2" t="s">
        <v>156</v>
      </c>
    </row>
    <row r="293">
      <c r="A293" s="2" t="s">
        <v>759</v>
      </c>
      <c r="B293" s="2" t="s">
        <v>760</v>
      </c>
      <c r="C293" s="2" t="s">
        <v>577</v>
      </c>
      <c r="E293" s="2">
        <v>100.0</v>
      </c>
      <c r="F293" s="2">
        <v>2020.0</v>
      </c>
      <c r="G293" s="2" t="s">
        <v>51</v>
      </c>
      <c r="H293" s="2" t="s">
        <v>51</v>
      </c>
      <c r="I293" s="2" t="s">
        <v>51</v>
      </c>
      <c r="J293" s="2">
        <v>-1.370796</v>
      </c>
      <c r="K293" s="2">
        <v>113.567203</v>
      </c>
      <c r="L293" s="2" t="s">
        <v>757</v>
      </c>
      <c r="M293" s="2" t="s">
        <v>758</v>
      </c>
      <c r="N293" s="2" t="s">
        <v>156</v>
      </c>
    </row>
    <row r="294">
      <c r="A294" s="2" t="s">
        <v>761</v>
      </c>
      <c r="B294" s="2" t="s">
        <v>762</v>
      </c>
      <c r="C294" s="2" t="s">
        <v>577</v>
      </c>
      <c r="E294" s="2">
        <v>100.0</v>
      </c>
      <c r="F294" s="12">
        <v>2024.0</v>
      </c>
      <c r="G294" s="2" t="s">
        <v>63</v>
      </c>
      <c r="H294" s="2" t="s">
        <v>63</v>
      </c>
      <c r="I294" s="2" t="s">
        <v>63</v>
      </c>
      <c r="J294" s="2">
        <v>-2.8086279</v>
      </c>
      <c r="K294" s="2">
        <v>111.6430664</v>
      </c>
      <c r="L294" s="2" t="s">
        <v>679</v>
      </c>
      <c r="M294" s="2" t="s">
        <v>758</v>
      </c>
      <c r="N294" s="2" t="s">
        <v>156</v>
      </c>
    </row>
    <row r="295">
      <c r="A295" s="2" t="s">
        <v>763</v>
      </c>
      <c r="B295" s="2" t="s">
        <v>764</v>
      </c>
      <c r="C295" s="2" t="s">
        <v>577</v>
      </c>
      <c r="E295" s="2">
        <v>100.0</v>
      </c>
      <c r="F295" s="12">
        <v>2025.0</v>
      </c>
      <c r="G295" s="2" t="s">
        <v>63</v>
      </c>
      <c r="H295" s="2" t="s">
        <v>63</v>
      </c>
      <c r="I295" s="2" t="s">
        <v>63</v>
      </c>
      <c r="J295" s="2">
        <v>-2.8086279</v>
      </c>
      <c r="K295" s="2">
        <v>111.6430664</v>
      </c>
      <c r="L295" s="2" t="s">
        <v>679</v>
      </c>
      <c r="M295" s="2" t="s">
        <v>758</v>
      </c>
      <c r="N295" s="2" t="s">
        <v>156</v>
      </c>
    </row>
    <row r="296">
      <c r="A296" s="2" t="s">
        <v>765</v>
      </c>
      <c r="B296" s="2" t="s">
        <v>766</v>
      </c>
      <c r="C296" s="2" t="s">
        <v>577</v>
      </c>
      <c r="E296" s="2">
        <v>100.0</v>
      </c>
      <c r="F296" s="12">
        <v>2026.0</v>
      </c>
      <c r="G296" s="2" t="s">
        <v>63</v>
      </c>
      <c r="H296" s="2" t="s">
        <v>63</v>
      </c>
      <c r="I296" s="2" t="s">
        <v>63</v>
      </c>
      <c r="J296" s="2">
        <v>1.034129</v>
      </c>
      <c r="K296" s="2">
        <v>108.972598</v>
      </c>
      <c r="L296" s="2" t="s">
        <v>767</v>
      </c>
      <c r="M296" s="2" t="s">
        <v>758</v>
      </c>
      <c r="N296" s="2" t="s">
        <v>156</v>
      </c>
    </row>
    <row r="297">
      <c r="A297" s="2" t="s">
        <v>768</v>
      </c>
      <c r="B297" s="2" t="s">
        <v>769</v>
      </c>
      <c r="C297" s="2" t="s">
        <v>577</v>
      </c>
      <c r="E297" s="2">
        <v>100.0</v>
      </c>
      <c r="F297" s="12">
        <v>2027.0</v>
      </c>
      <c r="G297" s="2" t="s">
        <v>63</v>
      </c>
      <c r="H297" s="2" t="s">
        <v>63</v>
      </c>
      <c r="I297" s="2" t="s">
        <v>63</v>
      </c>
      <c r="J297" s="2">
        <v>1.034129</v>
      </c>
      <c r="K297" s="2">
        <v>108.972598</v>
      </c>
      <c r="L297" s="2" t="s">
        <v>767</v>
      </c>
      <c r="M297" s="2" t="s">
        <v>758</v>
      </c>
      <c r="N297" s="2" t="s">
        <v>156</v>
      </c>
    </row>
    <row r="298">
      <c r="A298" s="2" t="s">
        <v>770</v>
      </c>
      <c r="B298" s="2" t="s">
        <v>668</v>
      </c>
      <c r="C298" s="2" t="s">
        <v>577</v>
      </c>
      <c r="E298" s="2">
        <v>27.5</v>
      </c>
      <c r="F298" s="2">
        <v>2018.0</v>
      </c>
      <c r="G298" s="2" t="s">
        <v>51</v>
      </c>
      <c r="H298" s="2" t="s">
        <v>51</v>
      </c>
      <c r="I298" s="2" t="s">
        <v>51</v>
      </c>
      <c r="J298" s="13">
        <v>-0.778602635668899</v>
      </c>
      <c r="K298" s="13">
        <v>117.188860219429</v>
      </c>
      <c r="M298" s="2" t="s">
        <v>75</v>
      </c>
      <c r="N298" s="2" t="s">
        <v>76</v>
      </c>
    </row>
    <row r="299">
      <c r="A299" s="2" t="s">
        <v>771</v>
      </c>
      <c r="B299" s="2" t="s">
        <v>668</v>
      </c>
      <c r="C299" s="2" t="s">
        <v>577</v>
      </c>
      <c r="E299" s="2">
        <v>27.5</v>
      </c>
      <c r="F299" s="2">
        <v>2018.0</v>
      </c>
      <c r="G299" s="2" t="s">
        <v>51</v>
      </c>
      <c r="H299" s="2" t="s">
        <v>51</v>
      </c>
      <c r="I299" s="2" t="s">
        <v>51</v>
      </c>
      <c r="J299" s="13">
        <v>-0.778602635668899</v>
      </c>
      <c r="K299" s="13">
        <v>117.188860219429</v>
      </c>
      <c r="M299" s="2" t="s">
        <v>75</v>
      </c>
      <c r="N299" s="2" t="s">
        <v>76</v>
      </c>
    </row>
    <row r="300">
      <c r="A300" s="2" t="s">
        <v>772</v>
      </c>
      <c r="B300" s="2" t="s">
        <v>773</v>
      </c>
      <c r="C300" s="2" t="s">
        <v>577</v>
      </c>
      <c r="E300" s="2">
        <v>300.0</v>
      </c>
      <c r="F300" s="12">
        <v>0.0</v>
      </c>
      <c r="G300" s="2" t="s">
        <v>63</v>
      </c>
      <c r="H300" s="2" t="s">
        <v>63</v>
      </c>
      <c r="I300" s="2" t="s">
        <v>63</v>
      </c>
      <c r="J300" s="2">
        <v>-1.17036</v>
      </c>
      <c r="K300" s="2">
        <v>116.78872</v>
      </c>
      <c r="L300" s="2" t="s">
        <v>601</v>
      </c>
      <c r="M300" s="2" t="s">
        <v>75</v>
      </c>
      <c r="N300" s="2" t="s">
        <v>76</v>
      </c>
    </row>
    <row r="301">
      <c r="A301" s="2" t="s">
        <v>774</v>
      </c>
      <c r="B301" s="2" t="s">
        <v>775</v>
      </c>
      <c r="C301" s="2" t="s">
        <v>577</v>
      </c>
      <c r="E301" s="2">
        <v>100.0</v>
      </c>
      <c r="F301" s="2">
        <v>2019.0</v>
      </c>
      <c r="G301" s="2" t="s">
        <v>51</v>
      </c>
      <c r="H301" s="2" t="s">
        <v>51</v>
      </c>
      <c r="I301" s="2" t="s">
        <v>51</v>
      </c>
      <c r="J301" s="2">
        <v>0.0551785</v>
      </c>
      <c r="K301" s="2">
        <v>117.4945887</v>
      </c>
      <c r="L301" s="2" t="s">
        <v>679</v>
      </c>
      <c r="M301" s="2" t="s">
        <v>75</v>
      </c>
      <c r="N301" s="2" t="s">
        <v>76</v>
      </c>
    </row>
    <row r="302">
      <c r="A302" s="2" t="s">
        <v>776</v>
      </c>
      <c r="B302" s="2" t="s">
        <v>777</v>
      </c>
      <c r="C302" s="2" t="s">
        <v>577</v>
      </c>
      <c r="E302" s="2">
        <v>100.0</v>
      </c>
      <c r="F302" s="2">
        <v>2020.0</v>
      </c>
      <c r="G302" s="2" t="s">
        <v>51</v>
      </c>
      <c r="H302" s="2" t="s">
        <v>51</v>
      </c>
      <c r="I302" s="2" t="s">
        <v>51</v>
      </c>
      <c r="J302" s="2">
        <v>0.0551785</v>
      </c>
      <c r="K302" s="2">
        <v>117.4945887</v>
      </c>
      <c r="L302" s="2" t="s">
        <v>679</v>
      </c>
      <c r="M302" s="2" t="s">
        <v>75</v>
      </c>
      <c r="N302" s="2" t="s">
        <v>76</v>
      </c>
    </row>
    <row r="303">
      <c r="A303" s="2" t="s">
        <v>778</v>
      </c>
      <c r="B303" s="2" t="s">
        <v>779</v>
      </c>
      <c r="C303" s="2" t="s">
        <v>577</v>
      </c>
      <c r="E303" s="2">
        <v>100.0</v>
      </c>
      <c r="F303" s="12">
        <v>2025.0</v>
      </c>
      <c r="G303" s="2" t="s">
        <v>63</v>
      </c>
      <c r="H303" s="2" t="s">
        <v>63</v>
      </c>
      <c r="I303" s="2" t="s">
        <v>63</v>
      </c>
      <c r="J303" s="2">
        <v>0.135698</v>
      </c>
      <c r="K303" s="2">
        <v>116.220724</v>
      </c>
      <c r="L303" s="2" t="s">
        <v>583</v>
      </c>
      <c r="M303" s="2" t="s">
        <v>758</v>
      </c>
      <c r="N303" s="2" t="s">
        <v>156</v>
      </c>
    </row>
    <row r="304">
      <c r="A304" s="2" t="s">
        <v>780</v>
      </c>
      <c r="B304" s="2" t="s">
        <v>781</v>
      </c>
      <c r="C304" s="2" t="s">
        <v>577</v>
      </c>
      <c r="E304" s="2">
        <v>100.0</v>
      </c>
      <c r="F304" s="12">
        <v>2026.0</v>
      </c>
      <c r="G304" s="2" t="s">
        <v>63</v>
      </c>
      <c r="H304" s="2" t="s">
        <v>63</v>
      </c>
      <c r="I304" s="2" t="s">
        <v>63</v>
      </c>
      <c r="J304" s="2">
        <v>0.135698</v>
      </c>
      <c r="K304" s="2">
        <v>116.220724</v>
      </c>
      <c r="L304" s="2" t="s">
        <v>583</v>
      </c>
      <c r="M304" s="2" t="s">
        <v>758</v>
      </c>
      <c r="N304" s="2" t="s">
        <v>156</v>
      </c>
    </row>
    <row r="305">
      <c r="A305" s="2" t="s">
        <v>782</v>
      </c>
      <c r="B305" s="2" t="s">
        <v>783</v>
      </c>
      <c r="C305" s="2" t="s">
        <v>577</v>
      </c>
      <c r="E305" s="2">
        <v>100.0</v>
      </c>
      <c r="F305" s="2">
        <v>2020.0</v>
      </c>
      <c r="G305" s="2" t="s">
        <v>51</v>
      </c>
      <c r="H305" s="2" t="s">
        <v>51</v>
      </c>
      <c r="I305" s="2" t="s">
        <v>51</v>
      </c>
      <c r="J305" s="2">
        <v>-0.36501</v>
      </c>
      <c r="K305" s="2">
        <v>117.065047</v>
      </c>
      <c r="L305" s="2" t="s">
        <v>784</v>
      </c>
      <c r="M305" s="2" t="s">
        <v>758</v>
      </c>
      <c r="N305" s="2" t="s">
        <v>156</v>
      </c>
    </row>
    <row r="306">
      <c r="A306" s="2" t="s">
        <v>785</v>
      </c>
      <c r="B306" s="2" t="s">
        <v>786</v>
      </c>
      <c r="C306" s="2" t="s">
        <v>577</v>
      </c>
      <c r="E306" s="2">
        <v>100.0</v>
      </c>
      <c r="F306" s="2">
        <v>2020.0</v>
      </c>
      <c r="G306" s="2" t="s">
        <v>51</v>
      </c>
      <c r="H306" s="2" t="s">
        <v>51</v>
      </c>
      <c r="I306" s="2" t="s">
        <v>51</v>
      </c>
      <c r="J306" s="2">
        <v>-0.36501</v>
      </c>
      <c r="K306" s="2">
        <v>117.065047</v>
      </c>
      <c r="L306" s="2" t="s">
        <v>784</v>
      </c>
      <c r="M306" s="2" t="s">
        <v>758</v>
      </c>
      <c r="N306" s="2" t="s">
        <v>156</v>
      </c>
    </row>
    <row r="307">
      <c r="A307" s="2" t="s">
        <v>787</v>
      </c>
      <c r="B307" s="2" t="s">
        <v>788</v>
      </c>
      <c r="C307" s="2" t="s">
        <v>577</v>
      </c>
      <c r="E307" s="2">
        <v>200.0</v>
      </c>
      <c r="F307" s="12">
        <v>2028.0</v>
      </c>
      <c r="G307" s="2" t="s">
        <v>63</v>
      </c>
      <c r="H307" s="2" t="s">
        <v>63</v>
      </c>
      <c r="I307" s="2" t="s">
        <v>63</v>
      </c>
      <c r="J307" s="2">
        <v>1.227</v>
      </c>
      <c r="K307" s="2">
        <v>114.577</v>
      </c>
      <c r="L307" s="2" t="s">
        <v>583</v>
      </c>
      <c r="M307" s="2">
        <v>0.0</v>
      </c>
      <c r="N307" s="2">
        <v>0.0</v>
      </c>
    </row>
    <row r="308">
      <c r="A308" s="2" t="s">
        <v>789</v>
      </c>
      <c r="B308" s="2" t="s">
        <v>790</v>
      </c>
      <c r="C308" s="2" t="s">
        <v>577</v>
      </c>
      <c r="E308" s="2">
        <v>100.0</v>
      </c>
      <c r="F308" s="12">
        <v>0.0</v>
      </c>
      <c r="G308" s="2" t="s">
        <v>63</v>
      </c>
      <c r="H308" s="2" t="s">
        <v>63</v>
      </c>
      <c r="I308" s="2" t="s">
        <v>63</v>
      </c>
      <c r="J308" s="2">
        <v>-8.366667</v>
      </c>
      <c r="K308" s="2">
        <v>115.516667</v>
      </c>
      <c r="L308" s="2" t="s">
        <v>606</v>
      </c>
      <c r="M308" s="2" t="s">
        <v>581</v>
      </c>
      <c r="N308" s="2" t="s">
        <v>581</v>
      </c>
    </row>
    <row r="309">
      <c r="A309" s="2" t="s">
        <v>791</v>
      </c>
      <c r="B309" s="2" t="s">
        <v>792</v>
      </c>
      <c r="C309" s="2" t="s">
        <v>577</v>
      </c>
      <c r="E309" s="2">
        <v>100.0</v>
      </c>
      <c r="F309" s="12">
        <v>0.0</v>
      </c>
      <c r="G309" s="2" t="s">
        <v>63</v>
      </c>
      <c r="H309" s="2" t="s">
        <v>63</v>
      </c>
      <c r="I309" s="2" t="s">
        <v>63</v>
      </c>
      <c r="J309" s="2">
        <v>-8.366667</v>
      </c>
      <c r="K309" s="2">
        <v>115.516667</v>
      </c>
      <c r="L309" s="2" t="s">
        <v>606</v>
      </c>
      <c r="M309" s="2" t="s">
        <v>581</v>
      </c>
      <c r="N309" s="2" t="s">
        <v>581</v>
      </c>
    </row>
    <row r="310">
      <c r="A310" s="2" t="s">
        <v>793</v>
      </c>
      <c r="B310" s="2" t="s">
        <v>794</v>
      </c>
      <c r="C310" s="2" t="s">
        <v>577</v>
      </c>
      <c r="E310" s="2">
        <v>135.0</v>
      </c>
      <c r="F310" s="2">
        <v>2015.0</v>
      </c>
      <c r="G310" s="2" t="s">
        <v>51</v>
      </c>
      <c r="H310" s="2" t="s">
        <v>51</v>
      </c>
      <c r="I310" s="2" t="s">
        <v>51</v>
      </c>
      <c r="J310" s="2">
        <v>-3.75149</v>
      </c>
      <c r="K310" s="2">
        <v>103.64809</v>
      </c>
      <c r="L310" s="2" t="s">
        <v>795</v>
      </c>
      <c r="M310" s="2" t="s">
        <v>540</v>
      </c>
      <c r="N310" s="2" t="s">
        <v>541</v>
      </c>
    </row>
    <row r="311">
      <c r="A311" s="2" t="s">
        <v>796</v>
      </c>
      <c r="B311" s="2" t="s">
        <v>797</v>
      </c>
      <c r="C311" s="2" t="s">
        <v>577</v>
      </c>
      <c r="E311" s="2">
        <v>135.0</v>
      </c>
      <c r="F311" s="2">
        <v>2015.0</v>
      </c>
      <c r="G311" s="2" t="s">
        <v>51</v>
      </c>
      <c r="H311" s="2" t="s">
        <v>51</v>
      </c>
      <c r="I311" s="2" t="s">
        <v>51</v>
      </c>
      <c r="J311" s="2">
        <v>-3.75149</v>
      </c>
      <c r="K311" s="2">
        <v>103.64809</v>
      </c>
      <c r="L311" s="2" t="s">
        <v>795</v>
      </c>
      <c r="M311" s="2" t="s">
        <v>540</v>
      </c>
      <c r="N311" s="2" t="s">
        <v>541</v>
      </c>
    </row>
    <row r="312">
      <c r="A312" s="2" t="s">
        <v>798</v>
      </c>
      <c r="B312" s="2" t="s">
        <v>799</v>
      </c>
      <c r="C312" s="2" t="s">
        <v>577</v>
      </c>
      <c r="E312" s="2">
        <v>50.0</v>
      </c>
      <c r="F312" s="2">
        <v>2019.0</v>
      </c>
      <c r="G312" s="2" t="s">
        <v>51</v>
      </c>
      <c r="H312" s="2" t="s">
        <v>51</v>
      </c>
      <c r="I312" s="2" t="s">
        <v>51</v>
      </c>
      <c r="J312" s="2">
        <v>-4.0512916</v>
      </c>
      <c r="K312" s="2">
        <v>122.6534484</v>
      </c>
      <c r="L312" s="2" t="s">
        <v>757</v>
      </c>
      <c r="M312" s="2" t="s">
        <v>305</v>
      </c>
      <c r="N312" s="2" t="s">
        <v>306</v>
      </c>
    </row>
    <row r="313">
      <c r="A313" s="2" t="s">
        <v>800</v>
      </c>
      <c r="B313" s="2" t="s">
        <v>801</v>
      </c>
      <c r="C313" s="2" t="s">
        <v>577</v>
      </c>
      <c r="E313" s="2">
        <v>50.0</v>
      </c>
      <c r="F313" s="2">
        <v>2019.0</v>
      </c>
      <c r="G313" s="2" t="s">
        <v>51</v>
      </c>
      <c r="H313" s="2" t="s">
        <v>51</v>
      </c>
      <c r="I313" s="2" t="s">
        <v>51</v>
      </c>
      <c r="J313" s="2">
        <v>-4.0512916</v>
      </c>
      <c r="K313" s="2">
        <v>122.6534484</v>
      </c>
      <c r="L313" s="2" t="s">
        <v>757</v>
      </c>
      <c r="M313" s="2" t="s">
        <v>305</v>
      </c>
      <c r="N313" s="2" t="s">
        <v>306</v>
      </c>
    </row>
    <row r="314">
      <c r="A314" s="2" t="s">
        <v>802</v>
      </c>
      <c r="B314" s="2" t="s">
        <v>803</v>
      </c>
      <c r="C314" s="2" t="s">
        <v>577</v>
      </c>
      <c r="E314" s="2">
        <v>30.0</v>
      </c>
      <c r="F314" s="12">
        <v>0.0</v>
      </c>
      <c r="G314" s="2" t="s">
        <v>63</v>
      </c>
      <c r="H314" s="2" t="s">
        <v>63</v>
      </c>
      <c r="I314" s="2" t="s">
        <v>63</v>
      </c>
      <c r="J314" s="2">
        <v>-4.976468</v>
      </c>
      <c r="K314" s="2">
        <v>105.185679</v>
      </c>
      <c r="L314" s="2" t="s">
        <v>804</v>
      </c>
      <c r="M314" s="2" t="s">
        <v>540</v>
      </c>
      <c r="N314" s="2" t="s">
        <v>541</v>
      </c>
    </row>
    <row r="315">
      <c r="A315" s="2" t="s">
        <v>805</v>
      </c>
      <c r="B315" s="2" t="s">
        <v>806</v>
      </c>
      <c r="C315" s="2" t="s">
        <v>577</v>
      </c>
      <c r="E315" s="2">
        <v>30.0</v>
      </c>
      <c r="F315" s="12">
        <v>0.0</v>
      </c>
      <c r="G315" s="2" t="s">
        <v>63</v>
      </c>
      <c r="H315" s="2" t="s">
        <v>63</v>
      </c>
      <c r="I315" s="2" t="s">
        <v>63</v>
      </c>
      <c r="J315" s="2">
        <v>-4.976468</v>
      </c>
      <c r="K315" s="2">
        <v>105.185679</v>
      </c>
      <c r="L315" s="2" t="s">
        <v>804</v>
      </c>
      <c r="M315" s="2" t="s">
        <v>540</v>
      </c>
      <c r="N315" s="2" t="s">
        <v>541</v>
      </c>
    </row>
    <row r="316">
      <c r="A316" s="2" t="s">
        <v>807</v>
      </c>
      <c r="B316" s="2" t="s">
        <v>808</v>
      </c>
      <c r="C316" s="2" t="s">
        <v>577</v>
      </c>
      <c r="E316" s="2">
        <v>135.0</v>
      </c>
      <c r="F316" s="12">
        <v>0.0</v>
      </c>
      <c r="G316" s="2" t="s">
        <v>63</v>
      </c>
      <c r="H316" s="2" t="s">
        <v>63</v>
      </c>
      <c r="I316" s="2" t="s">
        <v>63</v>
      </c>
      <c r="J316" s="2">
        <v>3.386793</v>
      </c>
      <c r="K316" s="2">
        <v>99.426699</v>
      </c>
      <c r="L316" s="2" t="s">
        <v>606</v>
      </c>
      <c r="M316" s="2" t="s">
        <v>65</v>
      </c>
      <c r="N316" s="2" t="s">
        <v>66</v>
      </c>
    </row>
    <row r="317">
      <c r="A317" s="2" t="s">
        <v>809</v>
      </c>
      <c r="B317" s="2" t="s">
        <v>810</v>
      </c>
      <c r="C317" s="2" t="s">
        <v>577</v>
      </c>
      <c r="E317" s="2">
        <v>135.0</v>
      </c>
      <c r="F317" s="12">
        <v>0.0</v>
      </c>
      <c r="G317" s="2" t="s">
        <v>63</v>
      </c>
      <c r="H317" s="2" t="s">
        <v>63</v>
      </c>
      <c r="I317" s="2" t="s">
        <v>63</v>
      </c>
      <c r="J317" s="2">
        <v>3.386793</v>
      </c>
      <c r="K317" s="2">
        <v>99.426699</v>
      </c>
      <c r="L317" s="2" t="s">
        <v>606</v>
      </c>
      <c r="M317" s="2" t="s">
        <v>65</v>
      </c>
      <c r="N317" s="2" t="s">
        <v>66</v>
      </c>
    </row>
    <row r="318">
      <c r="A318" s="2" t="s">
        <v>811</v>
      </c>
      <c r="B318" s="2" t="s">
        <v>812</v>
      </c>
      <c r="C318" s="2" t="s">
        <v>577</v>
      </c>
      <c r="E318" s="2">
        <v>450.0</v>
      </c>
      <c r="F318" s="12">
        <v>0.0</v>
      </c>
      <c r="G318" s="2" t="s">
        <v>63</v>
      </c>
      <c r="H318" s="2" t="s">
        <v>63</v>
      </c>
      <c r="I318" s="2" t="s">
        <v>63</v>
      </c>
      <c r="J318" s="2">
        <v>3.375398</v>
      </c>
      <c r="K318" s="2">
        <v>99.441805</v>
      </c>
      <c r="L318" s="2" t="s">
        <v>583</v>
      </c>
      <c r="M318" s="2" t="s">
        <v>65</v>
      </c>
      <c r="N318" s="2" t="s">
        <v>66</v>
      </c>
    </row>
    <row r="319">
      <c r="A319" s="2" t="s">
        <v>813</v>
      </c>
      <c r="B319" s="2" t="s">
        <v>814</v>
      </c>
      <c r="C319" s="2" t="s">
        <v>577</v>
      </c>
      <c r="E319" s="2">
        <v>100.0</v>
      </c>
      <c r="F319" s="12">
        <v>0.0</v>
      </c>
      <c r="G319" s="2" t="s">
        <v>63</v>
      </c>
      <c r="H319" s="2" t="s">
        <v>63</v>
      </c>
      <c r="I319" s="2" t="s">
        <v>63</v>
      </c>
      <c r="J319" s="2">
        <v>3.375398</v>
      </c>
      <c r="K319" s="2">
        <v>99.441805</v>
      </c>
      <c r="L319" s="2" t="s">
        <v>815</v>
      </c>
      <c r="M319" s="2" t="s">
        <v>65</v>
      </c>
      <c r="N319" s="2" t="s">
        <v>66</v>
      </c>
    </row>
    <row r="320">
      <c r="A320" s="2" t="s">
        <v>816</v>
      </c>
      <c r="B320" s="2" t="s">
        <v>817</v>
      </c>
      <c r="C320" s="2" t="s">
        <v>577</v>
      </c>
      <c r="E320" s="2">
        <v>100.0</v>
      </c>
      <c r="F320" s="12">
        <v>0.0</v>
      </c>
      <c r="G320" s="2" t="s">
        <v>63</v>
      </c>
      <c r="H320" s="2" t="s">
        <v>63</v>
      </c>
      <c r="I320" s="2" t="s">
        <v>63</v>
      </c>
      <c r="J320" s="2">
        <v>3.375398</v>
      </c>
      <c r="K320" s="2">
        <v>99.441805</v>
      </c>
      <c r="L320" s="2" t="s">
        <v>815</v>
      </c>
      <c r="M320" s="2" t="s">
        <v>65</v>
      </c>
      <c r="N320" s="2" t="s">
        <v>66</v>
      </c>
    </row>
    <row r="321">
      <c r="A321" s="2" t="s">
        <v>818</v>
      </c>
      <c r="B321" s="2" t="s">
        <v>668</v>
      </c>
      <c r="C321" s="2" t="s">
        <v>577</v>
      </c>
      <c r="E321" s="2">
        <v>7.0</v>
      </c>
      <c r="F321" s="2">
        <v>2004.0</v>
      </c>
      <c r="G321" s="2" t="s">
        <v>51</v>
      </c>
      <c r="H321" s="2" t="s">
        <v>51</v>
      </c>
      <c r="I321" s="2" t="s">
        <v>51</v>
      </c>
      <c r="J321" s="13">
        <v>2.21499493228709</v>
      </c>
      <c r="K321" s="13">
        <v>117.619130649721</v>
      </c>
      <c r="M321" s="2" t="s">
        <v>75</v>
      </c>
      <c r="N321" s="2" t="s">
        <v>76</v>
      </c>
    </row>
    <row r="322">
      <c r="A322" s="2" t="s">
        <v>819</v>
      </c>
      <c r="B322" s="2" t="s">
        <v>668</v>
      </c>
      <c r="C322" s="2" t="s">
        <v>577</v>
      </c>
      <c r="E322" s="2">
        <v>7.0</v>
      </c>
      <c r="F322" s="2">
        <v>2004.0</v>
      </c>
      <c r="G322" s="2" t="s">
        <v>51</v>
      </c>
      <c r="H322" s="2" t="s">
        <v>51</v>
      </c>
      <c r="I322" s="2" t="s">
        <v>51</v>
      </c>
      <c r="J322" s="13">
        <v>2.21499493228709</v>
      </c>
      <c r="K322" s="13">
        <v>117.619130649721</v>
      </c>
      <c r="M322" s="2" t="s">
        <v>75</v>
      </c>
      <c r="N322" s="2" t="s">
        <v>76</v>
      </c>
    </row>
    <row r="323">
      <c r="A323" s="2" t="s">
        <v>820</v>
      </c>
      <c r="B323" s="2" t="s">
        <v>821</v>
      </c>
      <c r="C323" s="2" t="s">
        <v>577</v>
      </c>
      <c r="E323" s="2">
        <v>50.0</v>
      </c>
      <c r="F323" s="12">
        <v>2026.0</v>
      </c>
      <c r="G323" s="2" t="s">
        <v>63</v>
      </c>
      <c r="H323" s="2" t="s">
        <v>63</v>
      </c>
      <c r="I323" s="2" t="s">
        <v>63</v>
      </c>
      <c r="J323" s="2">
        <v>-8.285204</v>
      </c>
      <c r="K323" s="2">
        <v>116.603164</v>
      </c>
      <c r="L323" s="2" t="s">
        <v>583</v>
      </c>
      <c r="M323" s="2" t="s">
        <v>230</v>
      </c>
      <c r="N323" s="2" t="s">
        <v>231</v>
      </c>
    </row>
    <row r="324">
      <c r="A324" s="2" t="s">
        <v>822</v>
      </c>
      <c r="B324" s="2" t="s">
        <v>823</v>
      </c>
      <c r="C324" s="2" t="s">
        <v>577</v>
      </c>
      <c r="E324" s="2">
        <v>50.0</v>
      </c>
      <c r="F324" s="12">
        <v>2027.0</v>
      </c>
      <c r="G324" s="2" t="s">
        <v>63</v>
      </c>
      <c r="H324" s="2" t="s">
        <v>63</v>
      </c>
      <c r="I324" s="2" t="s">
        <v>63</v>
      </c>
      <c r="J324" s="2">
        <v>-8.285204</v>
      </c>
      <c r="K324" s="2">
        <v>116.603164</v>
      </c>
      <c r="L324" s="2" t="s">
        <v>583</v>
      </c>
      <c r="M324" s="2" t="s">
        <v>230</v>
      </c>
      <c r="N324" s="2" t="s">
        <v>231</v>
      </c>
    </row>
    <row r="325">
      <c r="A325" s="2" t="s">
        <v>824</v>
      </c>
      <c r="B325" s="2" t="s">
        <v>825</v>
      </c>
      <c r="C325" s="2" t="s">
        <v>577</v>
      </c>
      <c r="E325" s="2">
        <v>50.0</v>
      </c>
      <c r="F325" s="12">
        <v>2028.0</v>
      </c>
      <c r="G325" s="2" t="s">
        <v>63</v>
      </c>
      <c r="H325" s="2" t="s">
        <v>63</v>
      </c>
      <c r="I325" s="2" t="s">
        <v>63</v>
      </c>
      <c r="J325" s="2">
        <v>-8.573277</v>
      </c>
      <c r="K325" s="2">
        <v>116.351124</v>
      </c>
      <c r="L325" s="2" t="s">
        <v>583</v>
      </c>
      <c r="M325" s="2" t="s">
        <v>230</v>
      </c>
      <c r="N325" s="2" t="s">
        <v>231</v>
      </c>
    </row>
    <row r="326">
      <c r="A326" s="2" t="s">
        <v>826</v>
      </c>
      <c r="B326" s="2" t="s">
        <v>827</v>
      </c>
      <c r="C326" s="2" t="s">
        <v>577</v>
      </c>
      <c r="E326" s="2">
        <v>50.0</v>
      </c>
      <c r="F326" s="12">
        <v>2029.0</v>
      </c>
      <c r="G326" s="2" t="s">
        <v>63</v>
      </c>
      <c r="H326" s="2" t="s">
        <v>63</v>
      </c>
      <c r="I326" s="2" t="s">
        <v>63</v>
      </c>
      <c r="J326" s="2">
        <v>-8.573277</v>
      </c>
      <c r="K326" s="2">
        <v>116.351124</v>
      </c>
      <c r="L326" s="2" t="s">
        <v>583</v>
      </c>
      <c r="M326" s="2" t="s">
        <v>230</v>
      </c>
      <c r="N326" s="2" t="s">
        <v>231</v>
      </c>
    </row>
    <row r="327">
      <c r="A327" s="2" t="s">
        <v>828</v>
      </c>
      <c r="B327" s="2" t="s">
        <v>668</v>
      </c>
      <c r="C327" s="2" t="s">
        <v>577</v>
      </c>
      <c r="E327" s="2">
        <v>25.0</v>
      </c>
      <c r="F327" s="2">
        <v>2017.0</v>
      </c>
      <c r="G327" s="2" t="s">
        <v>51</v>
      </c>
      <c r="H327" s="2" t="s">
        <v>51</v>
      </c>
      <c r="I327" s="2" t="s">
        <v>51</v>
      </c>
      <c r="J327" s="13">
        <v>-8.4349474655626</v>
      </c>
      <c r="K327" s="13">
        <v>116.705070628944</v>
      </c>
      <c r="M327" s="2" t="s">
        <v>230</v>
      </c>
      <c r="N327" s="2" t="s">
        <v>231</v>
      </c>
    </row>
    <row r="328">
      <c r="A328" s="2" t="s">
        <v>829</v>
      </c>
      <c r="B328" s="2" t="s">
        <v>668</v>
      </c>
      <c r="C328" s="2" t="s">
        <v>577</v>
      </c>
      <c r="E328" s="2">
        <v>25.0</v>
      </c>
      <c r="F328" s="2">
        <v>2017.0</v>
      </c>
      <c r="G328" s="2" t="s">
        <v>51</v>
      </c>
      <c r="H328" s="2" t="s">
        <v>51</v>
      </c>
      <c r="I328" s="2" t="s">
        <v>51</v>
      </c>
      <c r="J328" s="13">
        <v>-8.4349474655626</v>
      </c>
      <c r="K328" s="13">
        <v>116.705070628944</v>
      </c>
      <c r="M328" s="2" t="s">
        <v>230</v>
      </c>
      <c r="N328" s="2" t="s">
        <v>231</v>
      </c>
    </row>
    <row r="329">
      <c r="A329" s="2" t="s">
        <v>830</v>
      </c>
      <c r="B329" s="2" t="s">
        <v>831</v>
      </c>
      <c r="C329" s="2" t="s">
        <v>577</v>
      </c>
      <c r="E329" s="2">
        <v>225.0</v>
      </c>
      <c r="F329" s="12">
        <v>0.0</v>
      </c>
      <c r="G329" s="2" t="s">
        <v>63</v>
      </c>
      <c r="H329" s="2" t="s">
        <v>63</v>
      </c>
      <c r="I329" s="2" t="s">
        <v>63</v>
      </c>
      <c r="J329" s="2">
        <v>-7.077733</v>
      </c>
      <c r="K329" s="2">
        <v>113.287085</v>
      </c>
      <c r="L329" s="2" t="s">
        <v>64</v>
      </c>
      <c r="M329" s="2" t="s">
        <v>247</v>
      </c>
      <c r="N329" s="2" t="s">
        <v>248</v>
      </c>
    </row>
    <row r="330">
      <c r="A330" s="2" t="s">
        <v>832</v>
      </c>
      <c r="B330" s="2" t="s">
        <v>833</v>
      </c>
      <c r="C330" s="2" t="s">
        <v>577</v>
      </c>
      <c r="E330" s="2">
        <v>225.0</v>
      </c>
      <c r="F330" s="12">
        <v>0.0</v>
      </c>
      <c r="G330" s="2" t="s">
        <v>63</v>
      </c>
      <c r="H330" s="2" t="s">
        <v>63</v>
      </c>
      <c r="I330" s="2" t="s">
        <v>63</v>
      </c>
      <c r="J330" s="2">
        <v>-7.077733</v>
      </c>
      <c r="K330" s="2">
        <v>113.287085</v>
      </c>
      <c r="L330" s="2" t="s">
        <v>64</v>
      </c>
      <c r="M330" s="2" t="s">
        <v>247</v>
      </c>
      <c r="N330" s="2" t="s">
        <v>248</v>
      </c>
    </row>
    <row r="331">
      <c r="A331" s="2" t="s">
        <v>834</v>
      </c>
      <c r="B331" s="2" t="s">
        <v>668</v>
      </c>
      <c r="C331" s="2" t="s">
        <v>577</v>
      </c>
      <c r="E331" s="2">
        <v>25.0</v>
      </c>
      <c r="F331" s="2">
        <v>2018.0</v>
      </c>
      <c r="G331" s="2" t="s">
        <v>51</v>
      </c>
      <c r="H331" s="2" t="s">
        <v>51</v>
      </c>
      <c r="I331" s="2" t="s">
        <v>51</v>
      </c>
      <c r="J331" s="13">
        <v>-2.47240456469966</v>
      </c>
      <c r="K331" s="13">
        <v>119.146869826786</v>
      </c>
      <c r="M331" s="2" t="s">
        <v>835</v>
      </c>
      <c r="N331" s="2" t="s">
        <v>836</v>
      </c>
    </row>
    <row r="332">
      <c r="A332" s="2" t="s">
        <v>837</v>
      </c>
      <c r="B332" s="2" t="s">
        <v>668</v>
      </c>
      <c r="C332" s="2" t="s">
        <v>577</v>
      </c>
      <c r="E332" s="2">
        <v>25.0</v>
      </c>
      <c r="F332" s="2">
        <v>2018.0</v>
      </c>
      <c r="G332" s="2" t="s">
        <v>51</v>
      </c>
      <c r="H332" s="2" t="s">
        <v>51</v>
      </c>
      <c r="I332" s="2" t="s">
        <v>51</v>
      </c>
      <c r="J332" s="13">
        <v>-2.47240456469966</v>
      </c>
      <c r="K332" s="13">
        <v>119.146869826786</v>
      </c>
      <c r="M332" s="2" t="s">
        <v>835</v>
      </c>
      <c r="N332" s="2" t="s">
        <v>836</v>
      </c>
    </row>
    <row r="333">
      <c r="A333" s="2" t="s">
        <v>838</v>
      </c>
      <c r="B333" s="2" t="s">
        <v>839</v>
      </c>
      <c r="C333" s="2" t="s">
        <v>577</v>
      </c>
      <c r="E333" s="2">
        <v>600.0</v>
      </c>
      <c r="F333" s="12">
        <v>2020.0</v>
      </c>
      <c r="G333" s="2" t="s">
        <v>63</v>
      </c>
      <c r="H333" s="2" t="s">
        <v>63</v>
      </c>
      <c r="I333" s="2" t="s">
        <v>63</v>
      </c>
      <c r="J333" s="2">
        <v>-2.618</v>
      </c>
      <c r="K333" s="2">
        <v>103.127</v>
      </c>
      <c r="L333" s="2" t="s">
        <v>583</v>
      </c>
      <c r="M333" s="2" t="s">
        <v>540</v>
      </c>
      <c r="N333" s="2" t="s">
        <v>541</v>
      </c>
    </row>
    <row r="334">
      <c r="A334" s="2" t="s">
        <v>840</v>
      </c>
      <c r="B334" s="2" t="s">
        <v>841</v>
      </c>
      <c r="C334" s="2" t="s">
        <v>577</v>
      </c>
      <c r="E334" s="2">
        <v>600.0</v>
      </c>
      <c r="F334" s="12">
        <v>2021.0</v>
      </c>
      <c r="G334" s="2" t="s">
        <v>63</v>
      </c>
      <c r="H334" s="2" t="s">
        <v>63</v>
      </c>
      <c r="I334" s="2" t="s">
        <v>63</v>
      </c>
      <c r="J334" s="2">
        <v>-2.618</v>
      </c>
      <c r="K334" s="2">
        <v>103.127</v>
      </c>
      <c r="L334" s="2" t="s">
        <v>583</v>
      </c>
      <c r="M334" s="2" t="s">
        <v>540</v>
      </c>
      <c r="N334" s="2" t="s">
        <v>541</v>
      </c>
    </row>
    <row r="335">
      <c r="A335" s="2" t="s">
        <v>842</v>
      </c>
      <c r="B335" s="2" t="s">
        <v>668</v>
      </c>
      <c r="C335" s="2" t="s">
        <v>577</v>
      </c>
      <c r="E335" s="2">
        <v>7.0</v>
      </c>
      <c r="F335" s="2">
        <v>2022.0</v>
      </c>
      <c r="G335" s="2" t="s">
        <v>51</v>
      </c>
      <c r="H335" s="2" t="s">
        <v>51</v>
      </c>
      <c r="I335" s="2" t="s">
        <v>264</v>
      </c>
      <c r="J335" s="2">
        <v>-3.3796544</v>
      </c>
      <c r="K335" s="2">
        <v>135.4568677</v>
      </c>
      <c r="M335" s="2" t="s">
        <v>843</v>
      </c>
      <c r="N335" s="2" t="s">
        <v>844</v>
      </c>
    </row>
    <row r="336">
      <c r="A336" s="2" t="s">
        <v>845</v>
      </c>
      <c r="B336" s="2" t="s">
        <v>668</v>
      </c>
      <c r="C336" s="2" t="s">
        <v>577</v>
      </c>
      <c r="E336" s="2">
        <v>7.0</v>
      </c>
      <c r="F336" s="2">
        <v>2022.0</v>
      </c>
      <c r="G336" s="2" t="s">
        <v>51</v>
      </c>
      <c r="H336" s="2" t="s">
        <v>51</v>
      </c>
      <c r="I336" s="2" t="s">
        <v>264</v>
      </c>
      <c r="J336" s="2">
        <v>-3.3796544</v>
      </c>
      <c r="K336" s="2">
        <v>135.4568677</v>
      </c>
      <c r="M336" s="2" t="s">
        <v>843</v>
      </c>
      <c r="N336" s="2" t="s">
        <v>844</v>
      </c>
    </row>
    <row r="337">
      <c r="A337" s="2" t="s">
        <v>24</v>
      </c>
      <c r="B337" s="2" t="s">
        <v>846</v>
      </c>
      <c r="C337" s="2" t="s">
        <v>577</v>
      </c>
      <c r="E337" s="2">
        <v>825.0</v>
      </c>
      <c r="F337" s="2">
        <v>2012.0</v>
      </c>
      <c r="G337" s="2" t="s">
        <v>51</v>
      </c>
      <c r="H337" s="2" t="s">
        <v>51</v>
      </c>
      <c r="I337" s="2" t="s">
        <v>51</v>
      </c>
      <c r="J337" s="2">
        <v>-7.71446</v>
      </c>
      <c r="K337" s="2">
        <v>113.58326</v>
      </c>
      <c r="L337" s="2" t="s">
        <v>847</v>
      </c>
      <c r="M337" s="2" t="s">
        <v>247</v>
      </c>
      <c r="N337" s="2" t="s">
        <v>248</v>
      </c>
    </row>
    <row r="338">
      <c r="A338" s="2" t="s">
        <v>848</v>
      </c>
      <c r="B338" s="2" t="s">
        <v>849</v>
      </c>
      <c r="C338" s="2" t="s">
        <v>577</v>
      </c>
      <c r="E338" s="2">
        <v>615.0</v>
      </c>
      <c r="F338" s="2">
        <v>2000.0</v>
      </c>
      <c r="G338" s="2" t="s">
        <v>51</v>
      </c>
      <c r="H338" s="2" t="s">
        <v>51</v>
      </c>
      <c r="I338" s="2" t="s">
        <v>51</v>
      </c>
      <c r="J338" s="2">
        <v>-7.715299</v>
      </c>
      <c r="K338" s="2">
        <v>113.585706</v>
      </c>
      <c r="L338" s="2" t="s">
        <v>847</v>
      </c>
      <c r="M338" s="2" t="s">
        <v>247</v>
      </c>
      <c r="N338" s="2" t="s">
        <v>248</v>
      </c>
    </row>
    <row r="339">
      <c r="A339" s="2" t="s">
        <v>850</v>
      </c>
      <c r="B339" s="2" t="s">
        <v>851</v>
      </c>
      <c r="C339" s="2" t="s">
        <v>577</v>
      </c>
      <c r="E339" s="2">
        <v>615.0</v>
      </c>
      <c r="F339" s="2">
        <v>2000.0</v>
      </c>
      <c r="G339" s="2" t="s">
        <v>51</v>
      </c>
      <c r="H339" s="2" t="s">
        <v>51</v>
      </c>
      <c r="I339" s="2" t="s">
        <v>51</v>
      </c>
      <c r="J339" s="2">
        <v>-7.715299</v>
      </c>
      <c r="K339" s="2">
        <v>113.585706</v>
      </c>
      <c r="L339" s="2" t="s">
        <v>847</v>
      </c>
      <c r="M339" s="2" t="s">
        <v>247</v>
      </c>
      <c r="N339" s="2" t="s">
        <v>248</v>
      </c>
    </row>
    <row r="340">
      <c r="A340" s="2" t="s">
        <v>852</v>
      </c>
      <c r="B340" s="2" t="s">
        <v>853</v>
      </c>
      <c r="C340" s="2" t="s">
        <v>577</v>
      </c>
      <c r="E340" s="2">
        <v>660.0</v>
      </c>
      <c r="F340" s="2">
        <v>2001.0</v>
      </c>
      <c r="G340" s="2" t="s">
        <v>51</v>
      </c>
      <c r="H340" s="2" t="s">
        <v>51</v>
      </c>
      <c r="I340" s="2" t="s">
        <v>51</v>
      </c>
      <c r="J340" s="2">
        <v>-7.715299</v>
      </c>
      <c r="K340" s="2">
        <v>113.585706</v>
      </c>
      <c r="L340" s="2" t="s">
        <v>854</v>
      </c>
      <c r="M340" s="2" t="s">
        <v>247</v>
      </c>
      <c r="N340" s="2" t="s">
        <v>248</v>
      </c>
    </row>
    <row r="341">
      <c r="A341" s="2" t="s">
        <v>855</v>
      </c>
      <c r="B341" s="2" t="s">
        <v>856</v>
      </c>
      <c r="C341" s="2" t="s">
        <v>577</v>
      </c>
      <c r="E341" s="2">
        <v>660.0</v>
      </c>
      <c r="F341" s="2">
        <v>2001.0</v>
      </c>
      <c r="G341" s="2" t="s">
        <v>51</v>
      </c>
      <c r="H341" s="2" t="s">
        <v>51</v>
      </c>
      <c r="I341" s="2" t="s">
        <v>51</v>
      </c>
      <c r="J341" s="2">
        <v>-7.715299</v>
      </c>
      <c r="K341" s="2">
        <v>113.585706</v>
      </c>
      <c r="L341" s="2" t="s">
        <v>854</v>
      </c>
      <c r="M341" s="2" t="s">
        <v>247</v>
      </c>
      <c r="N341" s="2" t="s">
        <v>248</v>
      </c>
    </row>
    <row r="342">
      <c r="A342" s="2" t="s">
        <v>857</v>
      </c>
      <c r="B342" s="2" t="s">
        <v>858</v>
      </c>
      <c r="C342" s="2" t="s">
        <v>577</v>
      </c>
      <c r="E342" s="2">
        <v>150.0</v>
      </c>
      <c r="F342" s="2">
        <v>2013.0</v>
      </c>
      <c r="G342" s="2" t="s">
        <v>51</v>
      </c>
      <c r="H342" s="2" t="s">
        <v>51</v>
      </c>
      <c r="I342" s="2" t="s">
        <v>51</v>
      </c>
      <c r="J342" s="2">
        <v>-3.401381</v>
      </c>
      <c r="K342" s="2">
        <v>104.118633</v>
      </c>
      <c r="L342" s="2" t="s">
        <v>859</v>
      </c>
      <c r="M342" s="2" t="s">
        <v>540</v>
      </c>
      <c r="N342" s="2" t="s">
        <v>541</v>
      </c>
    </row>
    <row r="343">
      <c r="A343" s="2" t="s">
        <v>860</v>
      </c>
      <c r="B343" s="2" t="s">
        <v>861</v>
      </c>
      <c r="C343" s="2" t="s">
        <v>577</v>
      </c>
      <c r="E343" s="2">
        <v>150.0</v>
      </c>
      <c r="F343" s="2">
        <v>2013.0</v>
      </c>
      <c r="G343" s="2" t="s">
        <v>51</v>
      </c>
      <c r="H343" s="2" t="s">
        <v>51</v>
      </c>
      <c r="I343" s="2" t="s">
        <v>51</v>
      </c>
      <c r="J343" s="2">
        <v>-3.401381</v>
      </c>
      <c r="K343" s="2">
        <v>104.118633</v>
      </c>
      <c r="L343" s="2" t="s">
        <v>859</v>
      </c>
      <c r="M343" s="2" t="s">
        <v>540</v>
      </c>
      <c r="N343" s="2" t="s">
        <v>541</v>
      </c>
    </row>
    <row r="344">
      <c r="A344" s="2" t="s">
        <v>862</v>
      </c>
      <c r="B344" s="2" t="s">
        <v>863</v>
      </c>
      <c r="C344" s="2" t="s">
        <v>577</v>
      </c>
      <c r="E344" s="2">
        <v>50.0</v>
      </c>
      <c r="F344" s="12">
        <v>0.0</v>
      </c>
      <c r="G344" s="2" t="s">
        <v>63</v>
      </c>
      <c r="H344" s="2" t="s">
        <v>63</v>
      </c>
      <c r="I344" s="2" t="s">
        <v>63</v>
      </c>
      <c r="J344" s="2">
        <v>-0.866667</v>
      </c>
      <c r="K344" s="2">
        <v>131.25</v>
      </c>
      <c r="L344" s="2" t="s">
        <v>864</v>
      </c>
      <c r="M344" s="2" t="s">
        <v>865</v>
      </c>
      <c r="N344" s="2" t="s">
        <v>866</v>
      </c>
    </row>
    <row r="345">
      <c r="A345" s="2" t="s">
        <v>867</v>
      </c>
      <c r="B345" s="2" t="s">
        <v>868</v>
      </c>
      <c r="C345" s="2" t="s">
        <v>577</v>
      </c>
      <c r="E345" s="2">
        <v>1000.0</v>
      </c>
      <c r="F345" s="12">
        <v>0.0</v>
      </c>
      <c r="G345" s="2" t="s">
        <v>63</v>
      </c>
      <c r="H345" s="2" t="s">
        <v>63</v>
      </c>
      <c r="I345" s="2" t="s">
        <v>63</v>
      </c>
      <c r="J345" s="2">
        <v>-0.866667</v>
      </c>
      <c r="K345" s="2">
        <v>131.25</v>
      </c>
      <c r="L345" s="2" t="s">
        <v>864</v>
      </c>
      <c r="M345" s="2" t="s">
        <v>865</v>
      </c>
      <c r="N345" s="2" t="s">
        <v>866</v>
      </c>
    </row>
    <row r="346">
      <c r="A346" s="2" t="s">
        <v>869</v>
      </c>
      <c r="B346" s="2" t="s">
        <v>870</v>
      </c>
      <c r="C346" s="2" t="s">
        <v>577</v>
      </c>
      <c r="E346" s="2">
        <v>200.0</v>
      </c>
      <c r="F346" s="12">
        <v>0.0</v>
      </c>
      <c r="G346" s="2" t="s">
        <v>63</v>
      </c>
      <c r="H346" s="2" t="s">
        <v>63</v>
      </c>
      <c r="I346" s="2" t="s">
        <v>63</v>
      </c>
      <c r="J346" s="2">
        <v>-4.8</v>
      </c>
      <c r="K346" s="2">
        <v>119.9</v>
      </c>
      <c r="L346" s="2" t="s">
        <v>871</v>
      </c>
      <c r="M346" s="2" t="s">
        <v>163</v>
      </c>
      <c r="N346" s="2" t="s">
        <v>164</v>
      </c>
    </row>
    <row r="347">
      <c r="A347" s="2" t="s">
        <v>872</v>
      </c>
      <c r="B347" s="2" t="s">
        <v>873</v>
      </c>
      <c r="C347" s="2" t="s">
        <v>577</v>
      </c>
      <c r="E347" s="2">
        <v>200.0</v>
      </c>
      <c r="F347" s="12">
        <v>2023.0</v>
      </c>
      <c r="G347" s="2" t="s">
        <v>63</v>
      </c>
      <c r="H347" s="2" t="s">
        <v>63</v>
      </c>
      <c r="I347" s="2" t="s">
        <v>63</v>
      </c>
      <c r="J347" s="2">
        <v>-3.814451</v>
      </c>
      <c r="K347" s="2">
        <v>122.447753</v>
      </c>
      <c r="L347" s="2" t="s">
        <v>583</v>
      </c>
      <c r="M347" s="2" t="s">
        <v>163</v>
      </c>
      <c r="N347" s="2" t="s">
        <v>164</v>
      </c>
    </row>
    <row r="348">
      <c r="A348" s="2" t="s">
        <v>874</v>
      </c>
      <c r="B348" s="2" t="s">
        <v>875</v>
      </c>
      <c r="C348" s="2" t="s">
        <v>577</v>
      </c>
      <c r="E348" s="2">
        <v>200.0</v>
      </c>
      <c r="F348" s="12">
        <v>2024.0</v>
      </c>
      <c r="G348" s="2" t="s">
        <v>63</v>
      </c>
      <c r="H348" s="2" t="s">
        <v>63</v>
      </c>
      <c r="I348" s="2" t="s">
        <v>63</v>
      </c>
      <c r="J348" s="2">
        <v>-3.814451</v>
      </c>
      <c r="K348" s="2">
        <v>122.447753</v>
      </c>
      <c r="L348" s="2" t="s">
        <v>583</v>
      </c>
      <c r="M348" s="2" t="s">
        <v>163</v>
      </c>
      <c r="N348" s="2" t="s">
        <v>164</v>
      </c>
    </row>
    <row r="349">
      <c r="A349" s="2" t="s">
        <v>876</v>
      </c>
      <c r="B349" s="2" t="s">
        <v>877</v>
      </c>
      <c r="C349" s="2" t="s">
        <v>577</v>
      </c>
      <c r="E349" s="2">
        <v>50.0</v>
      </c>
      <c r="F349" s="2">
        <v>2022.0</v>
      </c>
      <c r="G349" s="2" t="s">
        <v>51</v>
      </c>
      <c r="H349" s="2" t="s">
        <v>51</v>
      </c>
      <c r="I349" s="2" t="s">
        <v>51</v>
      </c>
      <c r="J349" s="2">
        <v>0.942698</v>
      </c>
      <c r="K349" s="2">
        <v>122.941575</v>
      </c>
      <c r="L349" s="2" t="s">
        <v>878</v>
      </c>
      <c r="M349" s="2" t="s">
        <v>879</v>
      </c>
      <c r="N349" s="2" t="s">
        <v>879</v>
      </c>
    </row>
    <row r="350">
      <c r="A350" s="2" t="s">
        <v>880</v>
      </c>
      <c r="B350" s="2" t="s">
        <v>881</v>
      </c>
      <c r="C350" s="2" t="s">
        <v>577</v>
      </c>
      <c r="E350" s="2">
        <v>50.0</v>
      </c>
      <c r="F350" s="2">
        <v>2022.0</v>
      </c>
      <c r="G350" s="2" t="s">
        <v>51</v>
      </c>
      <c r="H350" s="2" t="s">
        <v>51</v>
      </c>
      <c r="I350" s="2" t="s">
        <v>51</v>
      </c>
      <c r="J350" s="2">
        <v>0.942698</v>
      </c>
      <c r="K350" s="2">
        <v>122.941575</v>
      </c>
      <c r="L350" s="2" t="s">
        <v>878</v>
      </c>
      <c r="M350" s="2" t="s">
        <v>879</v>
      </c>
      <c r="N350" s="2" t="s">
        <v>879</v>
      </c>
    </row>
    <row r="351">
      <c r="A351" s="2" t="s">
        <v>882</v>
      </c>
      <c r="B351" s="2" t="s">
        <v>883</v>
      </c>
      <c r="C351" s="2" t="s">
        <v>577</v>
      </c>
      <c r="E351" s="2">
        <v>100.0</v>
      </c>
      <c r="F351" s="12">
        <v>2027.0</v>
      </c>
      <c r="G351" s="2" t="s">
        <v>63</v>
      </c>
      <c r="H351" s="2" t="s">
        <v>63</v>
      </c>
      <c r="I351" s="2" t="s">
        <v>63</v>
      </c>
      <c r="J351" s="2">
        <v>1.185709</v>
      </c>
      <c r="K351" s="2">
        <v>124.474885</v>
      </c>
      <c r="L351" s="2" t="s">
        <v>583</v>
      </c>
      <c r="M351" s="2" t="s">
        <v>884</v>
      </c>
      <c r="N351" s="2" t="s">
        <v>885</v>
      </c>
    </row>
    <row r="352">
      <c r="A352" s="2" t="s">
        <v>886</v>
      </c>
      <c r="B352" s="2" t="s">
        <v>887</v>
      </c>
      <c r="C352" s="2" t="s">
        <v>577</v>
      </c>
      <c r="E352" s="2">
        <v>100.0</v>
      </c>
      <c r="F352" s="12">
        <v>2028.0</v>
      </c>
      <c r="G352" s="2" t="s">
        <v>63</v>
      </c>
      <c r="H352" s="2" t="s">
        <v>63</v>
      </c>
      <c r="I352" s="2" t="s">
        <v>63</v>
      </c>
      <c r="J352" s="2">
        <v>1.185709</v>
      </c>
      <c r="K352" s="2">
        <v>124.474885</v>
      </c>
      <c r="L352" s="2" t="s">
        <v>583</v>
      </c>
      <c r="M352" s="2" t="s">
        <v>884</v>
      </c>
      <c r="N352" s="2" t="s">
        <v>885</v>
      </c>
    </row>
    <row r="353">
      <c r="A353" s="2" t="s">
        <v>888</v>
      </c>
      <c r="B353" s="2" t="s">
        <v>889</v>
      </c>
      <c r="C353" s="2" t="s">
        <v>577</v>
      </c>
      <c r="E353" s="2">
        <v>50.0</v>
      </c>
      <c r="F353" s="12">
        <v>2024.0</v>
      </c>
      <c r="G353" s="2" t="s">
        <v>63</v>
      </c>
      <c r="H353" s="2" t="s">
        <v>63</v>
      </c>
      <c r="I353" s="2" t="s">
        <v>63</v>
      </c>
      <c r="J353" s="2">
        <v>0.868701</v>
      </c>
      <c r="K353" s="2">
        <v>123.96431</v>
      </c>
      <c r="L353" s="2" t="s">
        <v>583</v>
      </c>
      <c r="M353" s="2" t="s">
        <v>884</v>
      </c>
      <c r="N353" s="2" t="s">
        <v>885</v>
      </c>
    </row>
    <row r="354">
      <c r="A354" s="2" t="s">
        <v>890</v>
      </c>
      <c r="B354" s="2" t="s">
        <v>891</v>
      </c>
      <c r="C354" s="2" t="s">
        <v>577</v>
      </c>
      <c r="E354" s="2">
        <v>50.0</v>
      </c>
      <c r="F354" s="12">
        <v>2025.0</v>
      </c>
      <c r="G354" s="2" t="s">
        <v>63</v>
      </c>
      <c r="H354" s="2" t="s">
        <v>63</v>
      </c>
      <c r="I354" s="2" t="s">
        <v>63</v>
      </c>
      <c r="J354" s="2">
        <v>0.868701</v>
      </c>
      <c r="K354" s="2">
        <v>123.96431</v>
      </c>
      <c r="L354" s="2" t="s">
        <v>583</v>
      </c>
      <c r="M354" s="2" t="s">
        <v>884</v>
      </c>
      <c r="N354" s="2" t="s">
        <v>885</v>
      </c>
    </row>
    <row r="355">
      <c r="A355" s="2" t="s">
        <v>892</v>
      </c>
      <c r="B355" s="2" t="s">
        <v>893</v>
      </c>
      <c r="C355" s="2" t="s">
        <v>577</v>
      </c>
      <c r="E355" s="2">
        <v>200.0</v>
      </c>
      <c r="F355" s="12">
        <v>0.0</v>
      </c>
      <c r="G355" s="2" t="s">
        <v>63</v>
      </c>
      <c r="H355" s="2" t="s">
        <v>63</v>
      </c>
      <c r="I355" s="2" t="s">
        <v>63</v>
      </c>
      <c r="J355" s="2">
        <v>-5.70008</v>
      </c>
      <c r="K355" s="2">
        <v>119.725767</v>
      </c>
      <c r="L355" s="2" t="s">
        <v>583</v>
      </c>
      <c r="M355" s="2" t="s">
        <v>163</v>
      </c>
      <c r="N355" s="2" t="s">
        <v>164</v>
      </c>
    </row>
    <row r="356">
      <c r="A356" s="2" t="s">
        <v>894</v>
      </c>
      <c r="B356" s="2" t="s">
        <v>895</v>
      </c>
      <c r="C356" s="2" t="s">
        <v>577</v>
      </c>
      <c r="E356" s="2">
        <v>200.0</v>
      </c>
      <c r="F356" s="12">
        <v>0.0</v>
      </c>
      <c r="G356" s="2" t="s">
        <v>63</v>
      </c>
      <c r="H356" s="2" t="s">
        <v>63</v>
      </c>
      <c r="I356" s="2" t="s">
        <v>63</v>
      </c>
      <c r="J356" s="2">
        <v>-5.70008</v>
      </c>
      <c r="K356" s="2">
        <v>119.725767</v>
      </c>
      <c r="L356" s="2" t="s">
        <v>583</v>
      </c>
      <c r="M356" s="2" t="s">
        <v>163</v>
      </c>
      <c r="N356" s="2" t="s">
        <v>164</v>
      </c>
    </row>
    <row r="357">
      <c r="A357" s="2" t="s">
        <v>896</v>
      </c>
      <c r="B357" s="2" t="s">
        <v>897</v>
      </c>
      <c r="C357" s="2" t="s">
        <v>577</v>
      </c>
      <c r="E357" s="2">
        <v>50.0</v>
      </c>
      <c r="F357" s="2">
        <v>2021.0</v>
      </c>
      <c r="G357" s="2" t="s">
        <v>51</v>
      </c>
      <c r="H357" s="2" t="s">
        <v>51</v>
      </c>
      <c r="I357" s="2" t="s">
        <v>51</v>
      </c>
      <c r="J357" s="2">
        <v>1.374331</v>
      </c>
      <c r="K357" s="2">
        <v>125.085455</v>
      </c>
      <c r="L357" s="2" t="s">
        <v>898</v>
      </c>
      <c r="M357" s="2" t="s">
        <v>884</v>
      </c>
      <c r="N357" s="2" t="s">
        <v>885</v>
      </c>
    </row>
    <row r="358">
      <c r="A358" s="2" t="s">
        <v>899</v>
      </c>
      <c r="B358" s="2" t="s">
        <v>900</v>
      </c>
      <c r="C358" s="2" t="s">
        <v>577</v>
      </c>
      <c r="E358" s="2">
        <v>50.0</v>
      </c>
      <c r="F358" s="2">
        <v>2021.0</v>
      </c>
      <c r="G358" s="2" t="s">
        <v>51</v>
      </c>
      <c r="H358" s="2" t="s">
        <v>51</v>
      </c>
      <c r="I358" s="2" t="s">
        <v>51</v>
      </c>
      <c r="J358" s="2">
        <v>1.374331</v>
      </c>
      <c r="K358" s="2">
        <v>125.085455</v>
      </c>
      <c r="L358" s="2" t="s">
        <v>898</v>
      </c>
      <c r="M358" s="2" t="s">
        <v>884</v>
      </c>
      <c r="N358" s="2" t="s">
        <v>885</v>
      </c>
    </row>
    <row r="359">
      <c r="A359" s="2" t="s">
        <v>901</v>
      </c>
      <c r="B359" s="2" t="s">
        <v>902</v>
      </c>
      <c r="C359" s="2" t="s">
        <v>577</v>
      </c>
      <c r="E359" s="2">
        <v>150.0</v>
      </c>
      <c r="F359" s="2">
        <v>2024.0</v>
      </c>
      <c r="G359" s="2" t="s">
        <v>264</v>
      </c>
      <c r="H359" s="2" t="s">
        <v>264</v>
      </c>
      <c r="I359" s="2" t="s">
        <v>10</v>
      </c>
      <c r="J359" s="2">
        <v>-4.10589</v>
      </c>
      <c r="K359" s="2">
        <v>103.99474</v>
      </c>
      <c r="L359" s="2" t="s">
        <v>903</v>
      </c>
      <c r="M359" s="2" t="s">
        <v>540</v>
      </c>
      <c r="N359" s="2" t="s">
        <v>541</v>
      </c>
    </row>
    <row r="360">
      <c r="A360" s="2" t="s">
        <v>904</v>
      </c>
      <c r="B360" s="2" t="s">
        <v>905</v>
      </c>
      <c r="C360" s="2" t="s">
        <v>577</v>
      </c>
      <c r="E360" s="2">
        <v>150.0</v>
      </c>
      <c r="F360" s="2">
        <v>2024.0</v>
      </c>
      <c r="G360" s="2" t="s">
        <v>264</v>
      </c>
      <c r="H360" s="2" t="s">
        <v>264</v>
      </c>
      <c r="I360" s="2" t="s">
        <v>10</v>
      </c>
      <c r="J360" s="2">
        <v>-4.10589</v>
      </c>
      <c r="K360" s="2">
        <v>103.99474</v>
      </c>
      <c r="L360" s="2" t="s">
        <v>903</v>
      </c>
      <c r="M360" s="2" t="s">
        <v>540</v>
      </c>
      <c r="N360" s="2" t="s">
        <v>541</v>
      </c>
    </row>
    <row r="361">
      <c r="A361" s="2" t="s">
        <v>906</v>
      </c>
      <c r="B361" s="2" t="s">
        <v>907</v>
      </c>
      <c r="C361" s="2" t="s">
        <v>577</v>
      </c>
      <c r="E361" s="2">
        <v>50.0</v>
      </c>
      <c r="F361" s="12">
        <v>2023.0</v>
      </c>
      <c r="G361" s="2" t="s">
        <v>63</v>
      </c>
      <c r="H361" s="2" t="s">
        <v>63</v>
      </c>
      <c r="I361" s="2" t="s">
        <v>63</v>
      </c>
      <c r="J361" s="2">
        <v>-8.747981</v>
      </c>
      <c r="K361" s="2">
        <v>117.957654</v>
      </c>
      <c r="L361" s="2" t="s">
        <v>583</v>
      </c>
      <c r="M361" s="2" t="s">
        <v>230</v>
      </c>
      <c r="N361" s="2" t="s">
        <v>231</v>
      </c>
    </row>
    <row r="362">
      <c r="A362" s="2" t="s">
        <v>908</v>
      </c>
      <c r="B362" s="2" t="s">
        <v>909</v>
      </c>
      <c r="C362" s="2" t="s">
        <v>577</v>
      </c>
      <c r="E362" s="2">
        <v>50.0</v>
      </c>
      <c r="F362" s="12">
        <v>2024.0</v>
      </c>
      <c r="G362" s="2" t="s">
        <v>63</v>
      </c>
      <c r="H362" s="2" t="s">
        <v>63</v>
      </c>
      <c r="I362" s="2" t="s">
        <v>63</v>
      </c>
      <c r="J362" s="2">
        <v>-8.747981</v>
      </c>
      <c r="K362" s="2">
        <v>117.957654</v>
      </c>
      <c r="L362" s="2" t="s">
        <v>583</v>
      </c>
      <c r="M362" s="2" t="s">
        <v>230</v>
      </c>
      <c r="N362" s="2" t="s">
        <v>231</v>
      </c>
    </row>
    <row r="363">
      <c r="A363" s="2" t="s">
        <v>910</v>
      </c>
      <c r="B363" s="2" t="s">
        <v>911</v>
      </c>
      <c r="C363" s="2" t="s">
        <v>577</v>
      </c>
      <c r="E363" s="2">
        <v>300.0</v>
      </c>
      <c r="F363" s="2">
        <v>2023.0</v>
      </c>
      <c r="G363" s="2" t="s">
        <v>264</v>
      </c>
      <c r="H363" s="2" t="s">
        <v>264</v>
      </c>
      <c r="I363" s="2" t="s">
        <v>264</v>
      </c>
      <c r="J363" s="2">
        <v>-3.476667</v>
      </c>
      <c r="K363" s="2">
        <v>103.999167</v>
      </c>
      <c r="L363" s="2" t="s">
        <v>912</v>
      </c>
      <c r="M363" s="2" t="s">
        <v>540</v>
      </c>
      <c r="N363" s="2" t="s">
        <v>541</v>
      </c>
    </row>
    <row r="364">
      <c r="A364" s="2" t="s">
        <v>913</v>
      </c>
      <c r="B364" s="2" t="s">
        <v>914</v>
      </c>
      <c r="C364" s="2" t="s">
        <v>577</v>
      </c>
      <c r="E364" s="2">
        <v>300.0</v>
      </c>
      <c r="F364" s="2">
        <v>2023.0</v>
      </c>
      <c r="G364" s="2" t="s">
        <v>264</v>
      </c>
      <c r="H364" s="2" t="s">
        <v>264</v>
      </c>
      <c r="I364" s="2" t="s">
        <v>264</v>
      </c>
      <c r="J364" s="2">
        <v>-3.476667</v>
      </c>
      <c r="K364" s="2">
        <v>103.999167</v>
      </c>
      <c r="L364" s="2" t="s">
        <v>912</v>
      </c>
      <c r="M364" s="2" t="s">
        <v>540</v>
      </c>
      <c r="N364" s="2" t="s">
        <v>541</v>
      </c>
    </row>
    <row r="365">
      <c r="A365" s="2" t="s">
        <v>915</v>
      </c>
      <c r="B365" s="2" t="s">
        <v>916</v>
      </c>
      <c r="C365" s="2" t="s">
        <v>577</v>
      </c>
      <c r="E365" s="2">
        <v>300.0</v>
      </c>
      <c r="F365" s="12">
        <v>0.0</v>
      </c>
      <c r="G365" s="2" t="s">
        <v>63</v>
      </c>
      <c r="H365" s="2" t="s">
        <v>63</v>
      </c>
      <c r="I365" s="2" t="s">
        <v>63</v>
      </c>
      <c r="J365" s="2">
        <v>-2.75</v>
      </c>
      <c r="K365" s="2">
        <v>103.833333</v>
      </c>
      <c r="L365" s="2" t="s">
        <v>583</v>
      </c>
      <c r="M365" s="2" t="s">
        <v>540</v>
      </c>
      <c r="N365" s="2" t="s">
        <v>541</v>
      </c>
    </row>
    <row r="366">
      <c r="A366" s="2" t="s">
        <v>917</v>
      </c>
      <c r="B366" s="2" t="s">
        <v>918</v>
      </c>
      <c r="C366" s="2" t="s">
        <v>577</v>
      </c>
      <c r="E366" s="2">
        <v>300.0</v>
      </c>
      <c r="F366" s="12">
        <v>0.0</v>
      </c>
      <c r="G366" s="2" t="s">
        <v>63</v>
      </c>
      <c r="H366" s="2" t="s">
        <v>63</v>
      </c>
      <c r="I366" s="2" t="s">
        <v>63</v>
      </c>
      <c r="J366" s="2">
        <v>-2.75</v>
      </c>
      <c r="K366" s="2">
        <v>103.833333</v>
      </c>
      <c r="L366" s="2" t="s">
        <v>583</v>
      </c>
      <c r="M366" s="2" t="s">
        <v>540</v>
      </c>
      <c r="N366" s="2" t="s">
        <v>541</v>
      </c>
    </row>
    <row r="367">
      <c r="A367" s="2" t="s">
        <v>919</v>
      </c>
      <c r="B367" s="2" t="s">
        <v>920</v>
      </c>
      <c r="C367" s="2" t="s">
        <v>577</v>
      </c>
      <c r="E367" s="2">
        <v>150.0</v>
      </c>
      <c r="F367" s="2">
        <v>2016.0</v>
      </c>
      <c r="G367" s="2" t="s">
        <v>51</v>
      </c>
      <c r="H367" s="2" t="s">
        <v>51</v>
      </c>
      <c r="I367" s="2" t="s">
        <v>51</v>
      </c>
      <c r="J367" s="2">
        <v>-2.1562529</v>
      </c>
      <c r="K367" s="2">
        <v>103.7552716</v>
      </c>
      <c r="L367" s="2" t="s">
        <v>187</v>
      </c>
      <c r="M367" s="2" t="s">
        <v>540</v>
      </c>
      <c r="N367" s="2" t="s">
        <v>541</v>
      </c>
    </row>
    <row r="368">
      <c r="A368" s="2" t="s">
        <v>921</v>
      </c>
      <c r="B368" s="2" t="s">
        <v>922</v>
      </c>
      <c r="C368" s="2" t="s">
        <v>577</v>
      </c>
      <c r="E368" s="2">
        <v>150.0</v>
      </c>
      <c r="F368" s="2">
        <v>2016.0</v>
      </c>
      <c r="G368" s="2" t="s">
        <v>51</v>
      </c>
      <c r="H368" s="2" t="s">
        <v>51</v>
      </c>
      <c r="I368" s="2" t="s">
        <v>51</v>
      </c>
      <c r="J368" s="2">
        <v>-2.1562529</v>
      </c>
      <c r="K368" s="2">
        <v>103.7552716</v>
      </c>
      <c r="L368" s="2" t="s">
        <v>187</v>
      </c>
      <c r="M368" s="2" t="s">
        <v>540</v>
      </c>
      <c r="N368" s="2" t="s">
        <v>541</v>
      </c>
    </row>
    <row r="369">
      <c r="A369" s="2" t="s">
        <v>923</v>
      </c>
      <c r="B369" s="2" t="s">
        <v>924</v>
      </c>
      <c r="C369" s="2" t="s">
        <v>577</v>
      </c>
      <c r="E369" s="2">
        <v>350.0</v>
      </c>
      <c r="F369" s="12">
        <v>2023.0</v>
      </c>
      <c r="G369" s="2" t="s">
        <v>63</v>
      </c>
      <c r="H369" s="2" t="s">
        <v>63</v>
      </c>
      <c r="I369" s="2" t="s">
        <v>63</v>
      </c>
      <c r="J369" s="2">
        <v>-2.1562529</v>
      </c>
      <c r="K369" s="2">
        <v>103.7552716</v>
      </c>
      <c r="L369" s="2" t="s">
        <v>187</v>
      </c>
      <c r="M369" s="2" t="s">
        <v>540</v>
      </c>
      <c r="N369" s="2" t="s">
        <v>541</v>
      </c>
    </row>
    <row r="370">
      <c r="A370" s="2" t="s">
        <v>925</v>
      </c>
      <c r="B370" s="2" t="s">
        <v>926</v>
      </c>
      <c r="C370" s="2" t="s">
        <v>577</v>
      </c>
      <c r="E370" s="2">
        <v>300.0</v>
      </c>
      <c r="F370" s="12">
        <v>2027.0</v>
      </c>
      <c r="G370" s="2" t="s">
        <v>63</v>
      </c>
      <c r="H370" s="2" t="s">
        <v>63</v>
      </c>
      <c r="I370" s="2" t="s">
        <v>63</v>
      </c>
      <c r="J370" s="2">
        <v>-2.355761</v>
      </c>
      <c r="K370" s="2">
        <v>103.44339</v>
      </c>
      <c r="L370" s="2" t="s">
        <v>64</v>
      </c>
      <c r="M370" s="2" t="s">
        <v>540</v>
      </c>
      <c r="N370" s="2" t="s">
        <v>541</v>
      </c>
    </row>
    <row r="371">
      <c r="A371" s="2" t="s">
        <v>927</v>
      </c>
      <c r="B371" s="2" t="s">
        <v>928</v>
      </c>
      <c r="C371" s="2" t="s">
        <v>577</v>
      </c>
      <c r="E371" s="2">
        <v>300.0</v>
      </c>
      <c r="F371" s="12">
        <v>0.0</v>
      </c>
      <c r="G371" s="2" t="s">
        <v>63</v>
      </c>
      <c r="H371" s="2" t="s">
        <v>63</v>
      </c>
      <c r="I371" s="2" t="s">
        <v>63</v>
      </c>
      <c r="J371" s="2">
        <v>-2.355761</v>
      </c>
      <c r="K371" s="2">
        <v>103.44339</v>
      </c>
      <c r="L371" s="2" t="s">
        <v>64</v>
      </c>
      <c r="M371" s="2" t="s">
        <v>540</v>
      </c>
      <c r="N371" s="2" t="s">
        <v>541</v>
      </c>
    </row>
    <row r="372">
      <c r="A372" s="2" t="s">
        <v>929</v>
      </c>
      <c r="B372" s="2" t="s">
        <v>930</v>
      </c>
      <c r="C372" s="2" t="s">
        <v>577</v>
      </c>
      <c r="E372" s="2">
        <v>150.0</v>
      </c>
      <c r="F372" s="12">
        <v>0.0</v>
      </c>
      <c r="G372" s="2" t="s">
        <v>63</v>
      </c>
      <c r="H372" s="2" t="s">
        <v>63</v>
      </c>
      <c r="I372" s="2" t="s">
        <v>63</v>
      </c>
      <c r="J372" s="2">
        <v>-2.604</v>
      </c>
      <c r="K372" s="2">
        <v>103.914</v>
      </c>
      <c r="L372" s="2" t="s">
        <v>931</v>
      </c>
      <c r="M372" s="2" t="s">
        <v>540</v>
      </c>
      <c r="N372" s="2" t="s">
        <v>541</v>
      </c>
    </row>
    <row r="373">
      <c r="A373" s="2" t="s">
        <v>932</v>
      </c>
      <c r="B373" s="2" t="s">
        <v>933</v>
      </c>
      <c r="C373" s="2" t="s">
        <v>577</v>
      </c>
      <c r="E373" s="2">
        <v>150.0</v>
      </c>
      <c r="F373" s="12">
        <v>0.0</v>
      </c>
      <c r="G373" s="2" t="s">
        <v>63</v>
      </c>
      <c r="H373" s="2" t="s">
        <v>63</v>
      </c>
      <c r="I373" s="2" t="s">
        <v>63</v>
      </c>
      <c r="J373" s="2">
        <v>-2.604</v>
      </c>
      <c r="K373" s="2">
        <v>103.914</v>
      </c>
      <c r="L373" s="2" t="s">
        <v>931</v>
      </c>
      <c r="M373" s="2" t="s">
        <v>540</v>
      </c>
      <c r="N373" s="2" t="s">
        <v>541</v>
      </c>
    </row>
    <row r="374">
      <c r="A374" s="2" t="s">
        <v>934</v>
      </c>
      <c r="B374" s="2" t="s">
        <v>935</v>
      </c>
      <c r="C374" s="2" t="s">
        <v>577</v>
      </c>
      <c r="E374" s="2">
        <v>660.0</v>
      </c>
      <c r="F374" s="2">
        <v>2022.0</v>
      </c>
      <c r="G374" s="2" t="s">
        <v>51</v>
      </c>
      <c r="H374" s="2" t="s">
        <v>51</v>
      </c>
      <c r="I374" s="2" t="s">
        <v>264</v>
      </c>
      <c r="J374" s="2">
        <v>-3.838679</v>
      </c>
      <c r="K374" s="2">
        <v>103.804133</v>
      </c>
      <c r="L374" s="2" t="s">
        <v>586</v>
      </c>
      <c r="M374" s="2" t="s">
        <v>540</v>
      </c>
      <c r="N374" s="2" t="s">
        <v>541</v>
      </c>
    </row>
    <row r="375">
      <c r="A375" s="2" t="s">
        <v>936</v>
      </c>
      <c r="B375" s="2" t="s">
        <v>937</v>
      </c>
      <c r="C375" s="2" t="s">
        <v>577</v>
      </c>
      <c r="E375" s="2">
        <v>660.0</v>
      </c>
      <c r="F375" s="2">
        <v>2022.0</v>
      </c>
      <c r="G375" s="2" t="s">
        <v>51</v>
      </c>
      <c r="H375" s="2" t="s">
        <v>51</v>
      </c>
      <c r="I375" s="2" t="s">
        <v>264</v>
      </c>
      <c r="J375" s="2">
        <v>-3.838679</v>
      </c>
      <c r="K375" s="2">
        <v>103.804133</v>
      </c>
      <c r="L375" s="2" t="s">
        <v>586</v>
      </c>
      <c r="M375" s="2" t="s">
        <v>540</v>
      </c>
      <c r="N375" s="2" t="s">
        <v>541</v>
      </c>
    </row>
    <row r="376">
      <c r="A376" s="2" t="s">
        <v>938</v>
      </c>
      <c r="B376" s="2" t="s">
        <v>939</v>
      </c>
      <c r="C376" s="2" t="s">
        <v>577</v>
      </c>
      <c r="E376" s="2">
        <v>150.0</v>
      </c>
      <c r="F376" s="2">
        <v>2023.0</v>
      </c>
      <c r="G376" s="2" t="s">
        <v>11</v>
      </c>
      <c r="H376" s="2" t="s">
        <v>11</v>
      </c>
      <c r="I376" s="2" t="s">
        <v>264</v>
      </c>
      <c r="J376" s="2">
        <v>3.78025</v>
      </c>
      <c r="K376" s="2">
        <v>98.63694</v>
      </c>
      <c r="L376" s="2" t="s">
        <v>940</v>
      </c>
      <c r="M376" s="2" t="s">
        <v>65</v>
      </c>
      <c r="N376" s="2" t="s">
        <v>66</v>
      </c>
    </row>
    <row r="377">
      <c r="A377" s="2" t="s">
        <v>941</v>
      </c>
      <c r="B377" s="2" t="s">
        <v>942</v>
      </c>
      <c r="C377" s="2" t="s">
        <v>577</v>
      </c>
      <c r="E377" s="2">
        <v>150.0</v>
      </c>
      <c r="F377" s="2">
        <v>2023.0</v>
      </c>
      <c r="G377" s="2" t="s">
        <v>11</v>
      </c>
      <c r="H377" s="2" t="s">
        <v>11</v>
      </c>
      <c r="I377" s="2" t="s">
        <v>264</v>
      </c>
      <c r="J377" s="2">
        <v>3.78025</v>
      </c>
      <c r="K377" s="2">
        <v>98.63694</v>
      </c>
      <c r="L377" s="2" t="s">
        <v>940</v>
      </c>
      <c r="M377" s="2" t="s">
        <v>65</v>
      </c>
      <c r="N377" s="2" t="s">
        <v>66</v>
      </c>
    </row>
    <row r="378">
      <c r="A378" s="2" t="s">
        <v>943</v>
      </c>
      <c r="B378" s="2" t="s">
        <v>944</v>
      </c>
      <c r="C378" s="2" t="s">
        <v>577</v>
      </c>
      <c r="E378" s="2">
        <v>660.0</v>
      </c>
      <c r="F378" s="2">
        <v>2006.0</v>
      </c>
      <c r="G378" s="2" t="s">
        <v>51</v>
      </c>
      <c r="H378" s="2" t="s">
        <v>51</v>
      </c>
      <c r="I378" s="2" t="s">
        <v>51</v>
      </c>
      <c r="J378" s="2">
        <v>-6.4447822</v>
      </c>
      <c r="K378" s="2">
        <v>110.743491</v>
      </c>
      <c r="L378" s="2" t="s">
        <v>945</v>
      </c>
      <c r="M378" s="2" t="s">
        <v>159</v>
      </c>
      <c r="N378" s="2" t="s">
        <v>160</v>
      </c>
    </row>
    <row r="379">
      <c r="A379" s="2" t="s">
        <v>946</v>
      </c>
      <c r="B379" s="2" t="s">
        <v>947</v>
      </c>
      <c r="C379" s="2" t="s">
        <v>577</v>
      </c>
      <c r="E379" s="2">
        <v>660.0</v>
      </c>
      <c r="F379" s="2">
        <v>2006.0</v>
      </c>
      <c r="G379" s="2" t="s">
        <v>51</v>
      </c>
      <c r="H379" s="2" t="s">
        <v>51</v>
      </c>
      <c r="I379" s="2" t="s">
        <v>51</v>
      </c>
      <c r="J379" s="2">
        <v>-6.4447822</v>
      </c>
      <c r="K379" s="2">
        <v>110.743491</v>
      </c>
      <c r="L379" s="2" t="s">
        <v>945</v>
      </c>
      <c r="M379" s="2" t="s">
        <v>159</v>
      </c>
      <c r="N379" s="2" t="s">
        <v>160</v>
      </c>
    </row>
    <row r="380">
      <c r="A380" s="2" t="s">
        <v>948</v>
      </c>
      <c r="B380" s="2" t="s">
        <v>949</v>
      </c>
      <c r="C380" s="2" t="s">
        <v>577</v>
      </c>
      <c r="E380" s="2">
        <v>660.0</v>
      </c>
      <c r="F380" s="2">
        <v>2011.0</v>
      </c>
      <c r="G380" s="2" t="s">
        <v>51</v>
      </c>
      <c r="H380" s="2" t="s">
        <v>51</v>
      </c>
      <c r="I380" s="2" t="s">
        <v>51</v>
      </c>
      <c r="J380" s="2">
        <v>-6.446</v>
      </c>
      <c r="K380" s="2">
        <v>110.7423</v>
      </c>
      <c r="L380" s="2" t="s">
        <v>945</v>
      </c>
      <c r="M380" s="2" t="s">
        <v>159</v>
      </c>
      <c r="N380" s="2" t="s">
        <v>160</v>
      </c>
    </row>
    <row r="381">
      <c r="A381" s="2" t="s">
        <v>950</v>
      </c>
      <c r="B381" s="2" t="s">
        <v>951</v>
      </c>
      <c r="C381" s="2" t="s">
        <v>577</v>
      </c>
      <c r="E381" s="2">
        <v>660.0</v>
      </c>
      <c r="F381" s="2">
        <v>2012.0</v>
      </c>
      <c r="G381" s="2" t="s">
        <v>51</v>
      </c>
      <c r="H381" s="2" t="s">
        <v>51</v>
      </c>
      <c r="I381" s="2" t="s">
        <v>51</v>
      </c>
      <c r="J381" s="2">
        <v>-6.446</v>
      </c>
      <c r="K381" s="2">
        <v>110.7423</v>
      </c>
      <c r="L381" s="2" t="s">
        <v>945</v>
      </c>
      <c r="M381" s="2" t="s">
        <v>159</v>
      </c>
      <c r="N381" s="2" t="s">
        <v>160</v>
      </c>
    </row>
    <row r="382">
      <c r="A382" s="2" t="s">
        <v>952</v>
      </c>
      <c r="B382" s="2" t="s">
        <v>953</v>
      </c>
      <c r="C382" s="2" t="s">
        <v>577</v>
      </c>
      <c r="E382" s="2">
        <v>65.0</v>
      </c>
      <c r="F382" s="2">
        <v>2012.0</v>
      </c>
      <c r="G382" s="2" t="s">
        <v>51</v>
      </c>
      <c r="H382" s="2" t="s">
        <v>51</v>
      </c>
      <c r="I382" s="2" t="s">
        <v>51</v>
      </c>
      <c r="J382" s="2">
        <v>1.044137</v>
      </c>
      <c r="K382" s="2">
        <v>104.135714</v>
      </c>
      <c r="L382" s="2" t="s">
        <v>954</v>
      </c>
      <c r="M382" s="2" t="s">
        <v>88</v>
      </c>
      <c r="N382" s="2" t="s">
        <v>88</v>
      </c>
    </row>
    <row r="383">
      <c r="A383" s="2" t="s">
        <v>955</v>
      </c>
      <c r="B383" s="2" t="s">
        <v>956</v>
      </c>
      <c r="C383" s="2" t="s">
        <v>577</v>
      </c>
      <c r="E383" s="2">
        <v>65.0</v>
      </c>
      <c r="F383" s="2">
        <v>2012.0</v>
      </c>
      <c r="G383" s="2" t="s">
        <v>51</v>
      </c>
      <c r="H383" s="2" t="s">
        <v>51</v>
      </c>
      <c r="I383" s="2" t="s">
        <v>51</v>
      </c>
      <c r="J383" s="2">
        <v>1.044137</v>
      </c>
      <c r="K383" s="2">
        <v>104.135714</v>
      </c>
      <c r="L383" s="2" t="s">
        <v>954</v>
      </c>
      <c r="M383" s="2" t="s">
        <v>88</v>
      </c>
      <c r="N383" s="2" t="s">
        <v>88</v>
      </c>
    </row>
    <row r="384">
      <c r="A384" s="2" t="s">
        <v>957</v>
      </c>
      <c r="B384" s="2" t="s">
        <v>958</v>
      </c>
      <c r="C384" s="2" t="s">
        <v>577</v>
      </c>
      <c r="E384" s="2">
        <v>50.0</v>
      </c>
      <c r="F384" s="12">
        <v>2026.0</v>
      </c>
      <c r="G384" s="2" t="s">
        <v>63</v>
      </c>
      <c r="H384" s="2" t="s">
        <v>63</v>
      </c>
      <c r="I384" s="2" t="s">
        <v>63</v>
      </c>
      <c r="J384" s="2">
        <v>-10.357382</v>
      </c>
      <c r="K384" s="2">
        <v>123.45931</v>
      </c>
      <c r="L384" s="2" t="s">
        <v>583</v>
      </c>
      <c r="M384" s="2" t="s">
        <v>959</v>
      </c>
      <c r="N384" s="2" t="s">
        <v>960</v>
      </c>
    </row>
    <row r="385">
      <c r="A385" s="2" t="s">
        <v>961</v>
      </c>
      <c r="B385" s="2" t="s">
        <v>962</v>
      </c>
      <c r="C385" s="2" t="s">
        <v>577</v>
      </c>
      <c r="E385" s="2">
        <v>50.0</v>
      </c>
      <c r="F385" s="12">
        <v>0.0</v>
      </c>
      <c r="G385" s="2" t="s">
        <v>63</v>
      </c>
      <c r="H385" s="2" t="s">
        <v>63</v>
      </c>
      <c r="I385" s="2" t="s">
        <v>63</v>
      </c>
      <c r="J385" s="2">
        <v>-10.357382</v>
      </c>
      <c r="K385" s="2">
        <v>123.45931</v>
      </c>
      <c r="L385" s="2" t="s">
        <v>583</v>
      </c>
      <c r="M385" s="2" t="s">
        <v>959</v>
      </c>
      <c r="N385" s="2" t="s">
        <v>960</v>
      </c>
    </row>
    <row r="386">
      <c r="A386" s="2" t="s">
        <v>963</v>
      </c>
      <c r="B386" s="2" t="s">
        <v>964</v>
      </c>
      <c r="C386" s="2" t="s">
        <v>965</v>
      </c>
      <c r="E386" s="2">
        <v>140.0</v>
      </c>
      <c r="F386" s="12">
        <v>2017.0</v>
      </c>
      <c r="G386" s="2" t="s">
        <v>51</v>
      </c>
      <c r="H386" s="2" t="s">
        <v>51</v>
      </c>
      <c r="I386" s="2" t="s">
        <v>51</v>
      </c>
      <c r="J386" s="2">
        <v>-6.11607</v>
      </c>
      <c r="K386" s="2">
        <v>107.05197</v>
      </c>
      <c r="L386" s="2" t="s">
        <v>966</v>
      </c>
      <c r="M386" s="2" t="s">
        <v>208</v>
      </c>
      <c r="N386" s="2" t="s">
        <v>209</v>
      </c>
    </row>
    <row r="387">
      <c r="A387" s="2" t="s">
        <v>967</v>
      </c>
      <c r="B387" s="2" t="s">
        <v>968</v>
      </c>
      <c r="C387" s="2" t="s">
        <v>965</v>
      </c>
      <c r="E387" s="2">
        <v>140.0</v>
      </c>
      <c r="F387" s="12">
        <v>2017.0</v>
      </c>
      <c r="G387" s="2" t="s">
        <v>51</v>
      </c>
      <c r="H387" s="2" t="s">
        <v>51</v>
      </c>
      <c r="I387" s="2" t="s">
        <v>51</v>
      </c>
      <c r="J387" s="2">
        <v>-6.11607</v>
      </c>
      <c r="K387" s="2">
        <v>107.05197</v>
      </c>
      <c r="L387" s="2" t="s">
        <v>966</v>
      </c>
      <c r="M387" s="2" t="s">
        <v>208</v>
      </c>
      <c r="N387" s="2" t="s">
        <v>209</v>
      </c>
    </row>
    <row r="388">
      <c r="A388" s="2" t="s">
        <v>969</v>
      </c>
      <c r="B388" s="2" t="s">
        <v>970</v>
      </c>
      <c r="C388" s="2" t="s">
        <v>965</v>
      </c>
      <c r="E388" s="2">
        <v>50.0</v>
      </c>
      <c r="F388" s="2">
        <v>2018.0</v>
      </c>
      <c r="G388" s="2" t="s">
        <v>51</v>
      </c>
      <c r="H388" s="2" t="s">
        <v>51</v>
      </c>
      <c r="I388" s="2" t="s">
        <v>51</v>
      </c>
      <c r="J388" s="2">
        <v>0.83511</v>
      </c>
      <c r="K388" s="2">
        <v>108.873675</v>
      </c>
      <c r="L388" s="2" t="s">
        <v>679</v>
      </c>
      <c r="M388" s="2" t="s">
        <v>53</v>
      </c>
      <c r="N388" s="2" t="s">
        <v>54</v>
      </c>
    </row>
    <row r="389">
      <c r="A389" s="2" t="s">
        <v>971</v>
      </c>
      <c r="B389" s="2" t="s">
        <v>972</v>
      </c>
      <c r="C389" s="2" t="s">
        <v>965</v>
      </c>
      <c r="E389" s="2">
        <v>50.0</v>
      </c>
      <c r="F389" s="2">
        <v>2019.0</v>
      </c>
      <c r="G389" s="2" t="s">
        <v>51</v>
      </c>
      <c r="H389" s="2" t="s">
        <v>51</v>
      </c>
      <c r="I389" s="2" t="s">
        <v>51</v>
      </c>
      <c r="J389" s="2">
        <v>0.83511</v>
      </c>
      <c r="K389" s="2">
        <v>108.873675</v>
      </c>
      <c r="L389" s="2" t="s">
        <v>679</v>
      </c>
      <c r="M389" s="2" t="s">
        <v>53</v>
      </c>
      <c r="N389" s="2" t="s">
        <v>54</v>
      </c>
    </row>
    <row r="390">
      <c r="A390" s="2" t="s">
        <v>973</v>
      </c>
      <c r="B390" s="2" t="s">
        <v>974</v>
      </c>
      <c r="C390" s="2" t="s">
        <v>965</v>
      </c>
      <c r="E390" s="2">
        <v>660.0</v>
      </c>
      <c r="F390" s="2">
        <v>2015.0</v>
      </c>
      <c r="G390" s="2" t="s">
        <v>51</v>
      </c>
      <c r="H390" s="2" t="s">
        <v>51</v>
      </c>
      <c r="I390" s="2" t="s">
        <v>51</v>
      </c>
      <c r="J390" s="2">
        <v>-7.685942</v>
      </c>
      <c r="K390" s="2">
        <v>109.13756</v>
      </c>
      <c r="L390" s="2" t="s">
        <v>679</v>
      </c>
      <c r="M390" s="2" t="s">
        <v>159</v>
      </c>
      <c r="N390" s="2" t="s">
        <v>160</v>
      </c>
    </row>
    <row r="391">
      <c r="A391" s="2" t="s">
        <v>975</v>
      </c>
      <c r="B391" s="2" t="s">
        <v>976</v>
      </c>
      <c r="C391" s="2" t="s">
        <v>965</v>
      </c>
      <c r="E391" s="2">
        <v>30.0</v>
      </c>
      <c r="F391" s="2">
        <v>2014.0</v>
      </c>
      <c r="G391" s="2" t="s">
        <v>51</v>
      </c>
      <c r="H391" s="2" t="s">
        <v>51</v>
      </c>
      <c r="I391" s="2" t="s">
        <v>51</v>
      </c>
      <c r="J391" s="2">
        <v>-2.079245</v>
      </c>
      <c r="K391" s="2">
        <v>106.149617</v>
      </c>
      <c r="L391" s="2" t="s">
        <v>566</v>
      </c>
      <c r="M391" s="2" t="s">
        <v>977</v>
      </c>
      <c r="N391" s="2" t="s">
        <v>977</v>
      </c>
    </row>
    <row r="392">
      <c r="A392" s="2" t="s">
        <v>978</v>
      </c>
      <c r="B392" s="2" t="s">
        <v>979</v>
      </c>
      <c r="C392" s="2" t="s">
        <v>965</v>
      </c>
      <c r="E392" s="2">
        <v>30.0</v>
      </c>
      <c r="F392" s="2">
        <v>2014.0</v>
      </c>
      <c r="G392" s="2" t="s">
        <v>51</v>
      </c>
      <c r="H392" s="2" t="s">
        <v>51</v>
      </c>
      <c r="I392" s="2" t="s">
        <v>51</v>
      </c>
      <c r="J392" s="2">
        <v>-2.079245</v>
      </c>
      <c r="K392" s="2">
        <v>106.149617</v>
      </c>
      <c r="L392" s="2" t="s">
        <v>566</v>
      </c>
      <c r="M392" s="2" t="s">
        <v>977</v>
      </c>
      <c r="N392" s="2" t="s">
        <v>977</v>
      </c>
    </row>
    <row r="393">
      <c r="A393" s="2" t="s">
        <v>980</v>
      </c>
      <c r="B393" s="2" t="s">
        <v>668</v>
      </c>
      <c r="C393" s="2" t="s">
        <v>965</v>
      </c>
      <c r="E393" s="2">
        <v>3.0</v>
      </c>
      <c r="F393" s="2">
        <v>2025.0</v>
      </c>
      <c r="G393" s="7" t="s">
        <v>981</v>
      </c>
      <c r="H393" s="7" t="s">
        <v>981</v>
      </c>
      <c r="I393" s="2" t="s">
        <v>981</v>
      </c>
      <c r="J393" s="13">
        <v>-8.24174530519923</v>
      </c>
      <c r="K393" s="13">
        <v>124.531967413493</v>
      </c>
      <c r="L393" s="2" t="s">
        <v>566</v>
      </c>
      <c r="M393" s="2" t="s">
        <v>959</v>
      </c>
      <c r="N393" s="2" t="s">
        <v>960</v>
      </c>
    </row>
    <row r="394">
      <c r="A394" s="2" t="s">
        <v>982</v>
      </c>
      <c r="B394" s="2" t="s">
        <v>668</v>
      </c>
      <c r="C394" s="2" t="s">
        <v>965</v>
      </c>
      <c r="E394" s="2">
        <v>3.0</v>
      </c>
      <c r="F394" s="2">
        <v>2025.0</v>
      </c>
      <c r="G394" s="7" t="s">
        <v>981</v>
      </c>
      <c r="H394" s="7" t="s">
        <v>981</v>
      </c>
      <c r="I394" s="2" t="s">
        <v>981</v>
      </c>
      <c r="J394" s="13">
        <v>-8.24174530519923</v>
      </c>
      <c r="K394" s="13">
        <v>124.531967413493</v>
      </c>
      <c r="L394" s="2" t="s">
        <v>566</v>
      </c>
      <c r="M394" s="2" t="s">
        <v>959</v>
      </c>
      <c r="N394" s="2" t="s">
        <v>960</v>
      </c>
    </row>
    <row r="395">
      <c r="A395" s="2" t="s">
        <v>983</v>
      </c>
      <c r="B395" s="2" t="s">
        <v>984</v>
      </c>
      <c r="C395" s="2" t="s">
        <v>965</v>
      </c>
      <c r="E395" s="2">
        <v>50.0</v>
      </c>
      <c r="F395" s="12">
        <v>0.0</v>
      </c>
      <c r="G395" s="2" t="s">
        <v>63</v>
      </c>
      <c r="H395" s="2" t="s">
        <v>63</v>
      </c>
      <c r="I395" s="2" t="s">
        <v>63</v>
      </c>
      <c r="J395" s="2">
        <v>-3.586516</v>
      </c>
      <c r="K395" s="2">
        <v>128.171111</v>
      </c>
      <c r="L395" s="2" t="s">
        <v>679</v>
      </c>
      <c r="M395" s="2" t="s">
        <v>363</v>
      </c>
      <c r="N395" s="2" t="s">
        <v>363</v>
      </c>
    </row>
    <row r="396">
      <c r="A396" s="2" t="s">
        <v>985</v>
      </c>
      <c r="B396" s="2" t="s">
        <v>986</v>
      </c>
      <c r="C396" s="2" t="s">
        <v>965</v>
      </c>
      <c r="E396" s="2">
        <v>50.0</v>
      </c>
      <c r="F396" s="12">
        <v>0.0</v>
      </c>
      <c r="G396" s="2" t="s">
        <v>63</v>
      </c>
      <c r="H396" s="2" t="s">
        <v>63</v>
      </c>
      <c r="I396" s="2" t="s">
        <v>63</v>
      </c>
      <c r="J396" s="2">
        <v>-3.586516</v>
      </c>
      <c r="K396" s="2">
        <v>128.171111</v>
      </c>
      <c r="L396" s="2" t="s">
        <v>679</v>
      </c>
      <c r="M396" s="2" t="s">
        <v>363</v>
      </c>
      <c r="N396" s="2" t="s">
        <v>363</v>
      </c>
    </row>
    <row r="397">
      <c r="A397" s="2" t="s">
        <v>987</v>
      </c>
      <c r="B397" s="2" t="s">
        <v>668</v>
      </c>
      <c r="C397" s="2" t="s">
        <v>965</v>
      </c>
      <c r="E397" s="2">
        <v>3.0</v>
      </c>
      <c r="F397" s="2">
        <v>2017.0</v>
      </c>
      <c r="G397" s="2" t="s">
        <v>51</v>
      </c>
      <c r="H397" s="2" t="str">
        <f t="shared" ref="H397:I397" si="1">G397</f>
        <v>operating</v>
      </c>
      <c r="I397" s="2" t="str">
        <f t="shared" si="1"/>
        <v>operating</v>
      </c>
      <c r="J397" s="2">
        <v>-0.964184170512585</v>
      </c>
      <c r="K397" s="2">
        <v>121.823045422378</v>
      </c>
      <c r="L397" s="2" t="s">
        <v>566</v>
      </c>
      <c r="M397" s="2" t="s">
        <v>266</v>
      </c>
      <c r="N397" s="2" t="s">
        <v>267</v>
      </c>
    </row>
    <row r="398">
      <c r="A398" s="2" t="s">
        <v>988</v>
      </c>
      <c r="B398" s="2" t="s">
        <v>668</v>
      </c>
      <c r="C398" s="2" t="s">
        <v>965</v>
      </c>
      <c r="E398" s="2">
        <v>3.0</v>
      </c>
      <c r="F398" s="2">
        <v>2017.0</v>
      </c>
      <c r="G398" s="2" t="s">
        <v>51</v>
      </c>
      <c r="H398" s="2" t="str">
        <f t="shared" ref="H398:I398" si="2">G398</f>
        <v>operating</v>
      </c>
      <c r="I398" s="2" t="str">
        <f t="shared" si="2"/>
        <v>operating</v>
      </c>
      <c r="J398" s="2">
        <v>-0.964184170512585</v>
      </c>
      <c r="K398" s="2">
        <v>121.823045422378</v>
      </c>
      <c r="L398" s="2" t="s">
        <v>566</v>
      </c>
      <c r="M398" s="2" t="s">
        <v>266</v>
      </c>
      <c r="N398" s="2" t="s">
        <v>267</v>
      </c>
    </row>
    <row r="399">
      <c r="A399" s="2" t="s">
        <v>989</v>
      </c>
      <c r="B399" s="2" t="s">
        <v>990</v>
      </c>
      <c r="C399" s="2" t="s">
        <v>965</v>
      </c>
      <c r="E399" s="2">
        <v>30.0</v>
      </c>
      <c r="F399" s="2">
        <v>2018.0</v>
      </c>
      <c r="G399" s="2" t="s">
        <v>51</v>
      </c>
      <c r="H399" s="2" t="s">
        <v>51</v>
      </c>
      <c r="I399" s="2" t="s">
        <v>51</v>
      </c>
      <c r="J399" s="2">
        <v>1.182502</v>
      </c>
      <c r="K399" s="2">
        <v>124.480564</v>
      </c>
      <c r="L399" s="2" t="s">
        <v>679</v>
      </c>
      <c r="M399" s="2" t="s">
        <v>884</v>
      </c>
      <c r="N399" s="2" t="s">
        <v>885</v>
      </c>
    </row>
    <row r="400">
      <c r="A400" s="2" t="s">
        <v>991</v>
      </c>
      <c r="B400" s="2" t="s">
        <v>992</v>
      </c>
      <c r="C400" s="2" t="s">
        <v>965</v>
      </c>
      <c r="E400" s="2">
        <v>30.0</v>
      </c>
      <c r="F400" s="2">
        <v>2018.0</v>
      </c>
      <c r="G400" s="2" t="s">
        <v>51</v>
      </c>
      <c r="H400" s="2" t="s">
        <v>51</v>
      </c>
      <c r="I400" s="2" t="s">
        <v>51</v>
      </c>
      <c r="J400" s="2">
        <v>1.182502</v>
      </c>
      <c r="K400" s="2">
        <v>124.480564</v>
      </c>
      <c r="L400" s="2" t="s">
        <v>679</v>
      </c>
      <c r="M400" s="2" t="s">
        <v>884</v>
      </c>
      <c r="N400" s="2" t="s">
        <v>885</v>
      </c>
    </row>
    <row r="401">
      <c r="A401" s="2" t="s">
        <v>993</v>
      </c>
      <c r="B401" s="2" t="s">
        <v>994</v>
      </c>
      <c r="C401" s="2" t="s">
        <v>965</v>
      </c>
      <c r="E401" s="2">
        <v>30.0</v>
      </c>
      <c r="F401" s="2">
        <v>2012.0</v>
      </c>
      <c r="G401" s="2" t="s">
        <v>51</v>
      </c>
      <c r="H401" s="2" t="s">
        <v>51</v>
      </c>
      <c r="I401" s="2" t="s">
        <v>51</v>
      </c>
      <c r="J401" s="2">
        <v>1.182502</v>
      </c>
      <c r="K401" s="2">
        <v>124.480564</v>
      </c>
      <c r="L401" s="2" t="s">
        <v>679</v>
      </c>
      <c r="M401" s="2" t="s">
        <v>884</v>
      </c>
      <c r="N401" s="2" t="s">
        <v>885</v>
      </c>
    </row>
    <row r="402">
      <c r="A402" s="2" t="s">
        <v>995</v>
      </c>
      <c r="B402" s="2" t="s">
        <v>996</v>
      </c>
      <c r="C402" s="2" t="s">
        <v>965</v>
      </c>
      <c r="E402" s="2">
        <v>30.0</v>
      </c>
      <c r="F402" s="2">
        <v>2012.0</v>
      </c>
      <c r="G402" s="2" t="s">
        <v>51</v>
      </c>
      <c r="H402" s="2" t="s">
        <v>51</v>
      </c>
      <c r="I402" s="2" t="s">
        <v>51</v>
      </c>
      <c r="J402" s="2">
        <v>1.182502</v>
      </c>
      <c r="K402" s="2">
        <v>124.480564</v>
      </c>
      <c r="L402" s="2" t="s">
        <v>679</v>
      </c>
      <c r="M402" s="2" t="s">
        <v>884</v>
      </c>
      <c r="N402" s="2" t="s">
        <v>885</v>
      </c>
    </row>
    <row r="403">
      <c r="A403" s="2" t="s">
        <v>997</v>
      </c>
      <c r="B403" s="2" t="s">
        <v>998</v>
      </c>
      <c r="C403" s="2" t="s">
        <v>965</v>
      </c>
      <c r="E403" s="2">
        <v>65.0</v>
      </c>
      <c r="F403" s="2">
        <v>2000.0</v>
      </c>
      <c r="G403" s="2" t="s">
        <v>51</v>
      </c>
      <c r="H403" s="2" t="s">
        <v>51</v>
      </c>
      <c r="I403" s="2" t="s">
        <v>51</v>
      </c>
      <c r="J403" s="2">
        <v>-3.9265336</v>
      </c>
      <c r="K403" s="2">
        <v>115.105805</v>
      </c>
      <c r="L403" s="2" t="s">
        <v>679</v>
      </c>
      <c r="M403" s="2" t="s">
        <v>155</v>
      </c>
      <c r="N403" s="2" t="s">
        <v>156</v>
      </c>
    </row>
    <row r="404">
      <c r="A404" s="2" t="s">
        <v>999</v>
      </c>
      <c r="B404" s="2" t="s">
        <v>1000</v>
      </c>
      <c r="C404" s="2" t="s">
        <v>965</v>
      </c>
      <c r="E404" s="2">
        <v>65.0</v>
      </c>
      <c r="F404" s="2">
        <v>2000.0</v>
      </c>
      <c r="G404" s="2" t="s">
        <v>51</v>
      </c>
      <c r="H404" s="2" t="s">
        <v>51</v>
      </c>
      <c r="I404" s="2" t="s">
        <v>51</v>
      </c>
      <c r="J404" s="2">
        <v>-3.9265336</v>
      </c>
      <c r="K404" s="2">
        <v>115.105805</v>
      </c>
      <c r="L404" s="2" t="s">
        <v>679</v>
      </c>
      <c r="M404" s="2" t="s">
        <v>155</v>
      </c>
      <c r="N404" s="2" t="s">
        <v>156</v>
      </c>
    </row>
    <row r="405">
      <c r="A405" s="2" t="s">
        <v>1001</v>
      </c>
      <c r="B405" s="2" t="s">
        <v>1002</v>
      </c>
      <c r="C405" s="2" t="s">
        <v>965</v>
      </c>
      <c r="E405" s="2">
        <v>65.0</v>
      </c>
      <c r="F405" s="2">
        <v>2013.0</v>
      </c>
      <c r="G405" s="2" t="s">
        <v>51</v>
      </c>
      <c r="H405" s="2" t="s">
        <v>51</v>
      </c>
      <c r="I405" s="2" t="s">
        <v>51</v>
      </c>
      <c r="J405" s="2">
        <v>-3.9265336</v>
      </c>
      <c r="K405" s="2">
        <v>115.105805</v>
      </c>
      <c r="L405" s="2" t="s">
        <v>679</v>
      </c>
      <c r="M405" s="2" t="s">
        <v>155</v>
      </c>
      <c r="N405" s="2" t="s">
        <v>156</v>
      </c>
    </row>
    <row r="406">
      <c r="A406" s="2" t="s">
        <v>1003</v>
      </c>
      <c r="B406" s="2" t="s">
        <v>1004</v>
      </c>
      <c r="C406" s="2" t="s">
        <v>965</v>
      </c>
      <c r="E406" s="2">
        <v>65.0</v>
      </c>
      <c r="F406" s="2">
        <v>2013.0</v>
      </c>
      <c r="G406" s="2" t="s">
        <v>51</v>
      </c>
      <c r="H406" s="2" t="s">
        <v>51</v>
      </c>
      <c r="I406" s="2" t="s">
        <v>51</v>
      </c>
      <c r="J406" s="2">
        <v>-3.9265336</v>
      </c>
      <c r="K406" s="2">
        <v>115.105805</v>
      </c>
      <c r="L406" s="2" t="s">
        <v>679</v>
      </c>
      <c r="M406" s="2" t="s">
        <v>155</v>
      </c>
      <c r="N406" s="2" t="s">
        <v>156</v>
      </c>
    </row>
    <row r="407">
      <c r="A407" s="2" t="s">
        <v>1005</v>
      </c>
      <c r="B407" s="2" t="s">
        <v>668</v>
      </c>
      <c r="C407" s="2" t="s">
        <v>965</v>
      </c>
      <c r="E407" s="2">
        <v>6.0</v>
      </c>
      <c r="F407" s="2">
        <v>2027.0</v>
      </c>
      <c r="G407" s="7" t="s">
        <v>981</v>
      </c>
      <c r="H407" s="7" t="s">
        <v>981</v>
      </c>
      <c r="I407" s="2" t="s">
        <v>981</v>
      </c>
      <c r="J407" s="13">
        <v>-0.3730972</v>
      </c>
      <c r="K407" s="13">
        <v>117.0624625</v>
      </c>
      <c r="L407" s="2" t="s">
        <v>566</v>
      </c>
      <c r="M407" s="2" t="s">
        <v>959</v>
      </c>
      <c r="N407" s="2" t="s">
        <v>960</v>
      </c>
    </row>
    <row r="408">
      <c r="A408" s="2" t="s">
        <v>1006</v>
      </c>
      <c r="B408" s="2" t="s">
        <v>668</v>
      </c>
      <c r="C408" s="2" t="s">
        <v>965</v>
      </c>
      <c r="E408" s="2">
        <v>6.0</v>
      </c>
      <c r="F408" s="2">
        <v>2027.0</v>
      </c>
      <c r="G408" s="7" t="s">
        <v>981</v>
      </c>
      <c r="H408" s="7" t="s">
        <v>981</v>
      </c>
      <c r="I408" s="2" t="s">
        <v>981</v>
      </c>
      <c r="J408" s="13">
        <v>-0.3730972</v>
      </c>
      <c r="K408" s="13">
        <v>117.0624625</v>
      </c>
      <c r="L408" s="2" t="s">
        <v>566</v>
      </c>
      <c r="M408" s="2" t="s">
        <v>959</v>
      </c>
      <c r="N408" s="2" t="s">
        <v>960</v>
      </c>
    </row>
    <row r="409">
      <c r="A409" s="2" t="s">
        <v>1007</v>
      </c>
      <c r="B409" s="2" t="s">
        <v>668</v>
      </c>
      <c r="C409" s="2" t="s">
        <v>965</v>
      </c>
      <c r="E409" s="2">
        <v>6.0</v>
      </c>
      <c r="F409" s="2">
        <v>2027.0</v>
      </c>
      <c r="G409" s="7" t="s">
        <v>981</v>
      </c>
      <c r="H409" s="7" t="s">
        <v>981</v>
      </c>
      <c r="I409" s="2" t="s">
        <v>981</v>
      </c>
      <c r="J409" s="13">
        <v>-0.3730972</v>
      </c>
      <c r="K409" s="13">
        <v>117.0624625</v>
      </c>
      <c r="L409" s="2" t="s">
        <v>566</v>
      </c>
      <c r="M409" s="2" t="s">
        <v>959</v>
      </c>
      <c r="N409" s="2" t="s">
        <v>960</v>
      </c>
    </row>
    <row r="410">
      <c r="A410" s="2" t="s">
        <v>1008</v>
      </c>
      <c r="B410" s="2" t="s">
        <v>668</v>
      </c>
      <c r="C410" s="2" t="s">
        <v>965</v>
      </c>
      <c r="E410" s="2">
        <v>6.0</v>
      </c>
      <c r="F410" s="2">
        <v>2027.0</v>
      </c>
      <c r="G410" s="7" t="s">
        <v>981</v>
      </c>
      <c r="H410" s="7" t="s">
        <v>981</v>
      </c>
      <c r="I410" s="2" t="s">
        <v>981</v>
      </c>
      <c r="J410" s="13">
        <v>-0.3730972</v>
      </c>
      <c r="K410" s="13">
        <v>117.0624625</v>
      </c>
      <c r="L410" s="2" t="s">
        <v>566</v>
      </c>
      <c r="M410" s="2" t="s">
        <v>959</v>
      </c>
      <c r="N410" s="2" t="s">
        <v>960</v>
      </c>
    </row>
    <row r="411">
      <c r="A411" s="2" t="s">
        <v>1009</v>
      </c>
      <c r="B411" s="2" t="s">
        <v>1010</v>
      </c>
      <c r="C411" s="2" t="s">
        <v>965</v>
      </c>
      <c r="E411" s="2">
        <v>200.0</v>
      </c>
      <c r="F411" s="12">
        <v>2027.0</v>
      </c>
      <c r="G411" s="2" t="s">
        <v>63</v>
      </c>
      <c r="H411" s="2" t="s">
        <v>63</v>
      </c>
      <c r="I411" s="2" t="s">
        <v>63</v>
      </c>
      <c r="J411" s="2">
        <v>-2.133333</v>
      </c>
      <c r="K411" s="2">
        <v>106.116667</v>
      </c>
      <c r="L411" s="2" t="s">
        <v>679</v>
      </c>
      <c r="M411" s="2" t="s">
        <v>977</v>
      </c>
      <c r="N411" s="2" t="s">
        <v>977</v>
      </c>
    </row>
    <row r="412">
      <c r="A412" s="2" t="s">
        <v>1011</v>
      </c>
      <c r="B412" s="2" t="s">
        <v>1012</v>
      </c>
      <c r="C412" s="2" t="s">
        <v>965</v>
      </c>
      <c r="E412" s="2">
        <v>200.0</v>
      </c>
      <c r="F412" s="12">
        <v>2027.0</v>
      </c>
      <c r="G412" s="2" t="s">
        <v>63</v>
      </c>
      <c r="H412" s="2" t="s">
        <v>63</v>
      </c>
      <c r="I412" s="2" t="s">
        <v>63</v>
      </c>
      <c r="J412" s="2">
        <v>-2.133333</v>
      </c>
      <c r="K412" s="2">
        <v>106.116667</v>
      </c>
      <c r="L412" s="2" t="s">
        <v>679</v>
      </c>
      <c r="M412" s="2" t="s">
        <v>977</v>
      </c>
      <c r="N412" s="2" t="s">
        <v>977</v>
      </c>
    </row>
    <row r="413">
      <c r="A413" s="2" t="s">
        <v>1013</v>
      </c>
      <c r="B413" s="2" t="s">
        <v>1014</v>
      </c>
      <c r="C413" s="2" t="s">
        <v>965</v>
      </c>
      <c r="E413" s="2">
        <v>50.0</v>
      </c>
      <c r="F413" s="12">
        <v>2022.0</v>
      </c>
      <c r="G413" s="2" t="s">
        <v>63</v>
      </c>
      <c r="H413" s="2" t="s">
        <v>63</v>
      </c>
      <c r="I413" s="2" t="s">
        <v>63</v>
      </c>
      <c r="J413" s="2">
        <v>-2.079245</v>
      </c>
      <c r="K413" s="2">
        <v>106.149617</v>
      </c>
      <c r="L413" s="2" t="s">
        <v>679</v>
      </c>
      <c r="M413" s="2" t="s">
        <v>977</v>
      </c>
      <c r="N413" s="2" t="s">
        <v>977</v>
      </c>
    </row>
    <row r="414">
      <c r="A414" s="2" t="s">
        <v>1015</v>
      </c>
      <c r="B414" s="2" t="s">
        <v>1016</v>
      </c>
      <c r="C414" s="2" t="s">
        <v>965</v>
      </c>
      <c r="E414" s="2">
        <v>50.0</v>
      </c>
      <c r="F414" s="12">
        <v>2023.0</v>
      </c>
      <c r="G414" s="2" t="s">
        <v>63</v>
      </c>
      <c r="H414" s="2" t="s">
        <v>63</v>
      </c>
      <c r="I414" s="2" t="s">
        <v>63</v>
      </c>
      <c r="J414" s="2">
        <v>-2.079245</v>
      </c>
      <c r="K414" s="2">
        <v>106.149617</v>
      </c>
      <c r="L414" s="2" t="s">
        <v>679</v>
      </c>
      <c r="M414" s="2" t="s">
        <v>977</v>
      </c>
      <c r="N414" s="2" t="s">
        <v>977</v>
      </c>
    </row>
    <row r="415">
      <c r="A415" s="2" t="s">
        <v>1017</v>
      </c>
      <c r="B415" s="2" t="s">
        <v>668</v>
      </c>
      <c r="C415" s="2" t="s">
        <v>965</v>
      </c>
      <c r="E415" s="2">
        <v>7.0</v>
      </c>
      <c r="F415" s="2">
        <v>2020.0</v>
      </c>
      <c r="G415" s="2" t="s">
        <v>51</v>
      </c>
      <c r="H415" s="2" t="s">
        <v>51</v>
      </c>
      <c r="I415" s="2" t="s">
        <v>51</v>
      </c>
      <c r="J415" s="13">
        <v>2.15671610349533</v>
      </c>
      <c r="K415" s="13">
        <v>117.392290533605</v>
      </c>
      <c r="L415" s="2" t="s">
        <v>566</v>
      </c>
      <c r="M415" s="2" t="s">
        <v>44</v>
      </c>
      <c r="N415" s="2" t="s">
        <v>45</v>
      </c>
    </row>
    <row r="416">
      <c r="A416" s="2" t="s">
        <v>1018</v>
      </c>
      <c r="B416" s="2" t="s">
        <v>668</v>
      </c>
      <c r="C416" s="2" t="s">
        <v>965</v>
      </c>
      <c r="E416" s="2">
        <v>7.0</v>
      </c>
      <c r="F416" s="2">
        <v>2019.0</v>
      </c>
      <c r="G416" s="2" t="s">
        <v>51</v>
      </c>
      <c r="H416" s="2" t="s">
        <v>51</v>
      </c>
      <c r="I416" s="2" t="s">
        <v>51</v>
      </c>
      <c r="J416" s="13">
        <v>2.15671610349533</v>
      </c>
      <c r="K416" s="13">
        <v>117.392290533605</v>
      </c>
      <c r="L416" s="2" t="s">
        <v>566</v>
      </c>
      <c r="M416" s="2" t="s">
        <v>44</v>
      </c>
      <c r="N416" s="2" t="s">
        <v>45</v>
      </c>
    </row>
    <row r="417">
      <c r="A417" s="2" t="s">
        <v>1019</v>
      </c>
      <c r="B417" s="2" t="s">
        <v>668</v>
      </c>
      <c r="C417" s="2" t="s">
        <v>965</v>
      </c>
      <c r="E417" s="2">
        <v>10.0</v>
      </c>
      <c r="F417" s="2">
        <v>2029.0</v>
      </c>
      <c r="G417" s="7" t="s">
        <v>981</v>
      </c>
      <c r="H417" s="7" t="s">
        <v>981</v>
      </c>
      <c r="I417" s="2" t="s">
        <v>981</v>
      </c>
      <c r="J417" s="13">
        <v>-8.40725007704451</v>
      </c>
      <c r="K417" s="13">
        <v>118.699845360675</v>
      </c>
      <c r="L417" s="2" t="s">
        <v>566</v>
      </c>
      <c r="M417" s="2" t="s">
        <v>230</v>
      </c>
      <c r="N417" s="2" t="s">
        <v>231</v>
      </c>
    </row>
    <row r="418">
      <c r="A418" s="2" t="s">
        <v>1020</v>
      </c>
      <c r="B418" s="2" t="s">
        <v>668</v>
      </c>
      <c r="C418" s="2" t="s">
        <v>965</v>
      </c>
      <c r="E418" s="2">
        <v>10.0</v>
      </c>
      <c r="F418" s="2">
        <v>2029.0</v>
      </c>
      <c r="G418" s="7" t="s">
        <v>981</v>
      </c>
      <c r="H418" s="7" t="s">
        <v>981</v>
      </c>
      <c r="I418" s="2" t="s">
        <v>981</v>
      </c>
      <c r="J418" s="13">
        <v>-8.40725007704451</v>
      </c>
      <c r="K418" s="13">
        <v>118.699845360675</v>
      </c>
      <c r="L418" s="2" t="s">
        <v>566</v>
      </c>
      <c r="M418" s="2" t="s">
        <v>230</v>
      </c>
      <c r="N418" s="2" t="s">
        <v>231</v>
      </c>
    </row>
    <row r="419">
      <c r="A419" s="2" t="s">
        <v>1021</v>
      </c>
      <c r="B419" s="2" t="s">
        <v>1022</v>
      </c>
      <c r="C419" s="2" t="s">
        <v>965</v>
      </c>
      <c r="E419" s="2">
        <v>100.0</v>
      </c>
      <c r="F419" s="12">
        <v>2023.0</v>
      </c>
      <c r="G419" s="2" t="s">
        <v>63</v>
      </c>
      <c r="H419" s="2" t="s">
        <v>63</v>
      </c>
      <c r="I419" s="2" t="s">
        <v>63</v>
      </c>
      <c r="J419" s="2">
        <v>0.899668</v>
      </c>
      <c r="K419" s="2">
        <v>104.617247</v>
      </c>
      <c r="L419" s="2" t="s">
        <v>1023</v>
      </c>
      <c r="M419" s="2" t="s">
        <v>88</v>
      </c>
      <c r="N419" s="2" t="s">
        <v>88</v>
      </c>
    </row>
    <row r="420">
      <c r="A420" s="2" t="s">
        <v>1024</v>
      </c>
      <c r="B420" s="2" t="s">
        <v>1025</v>
      </c>
      <c r="C420" s="2" t="s">
        <v>965</v>
      </c>
      <c r="E420" s="2">
        <v>100.0</v>
      </c>
      <c r="F420" s="12">
        <v>2024.0</v>
      </c>
      <c r="G420" s="2" t="s">
        <v>63</v>
      </c>
      <c r="H420" s="2" t="s">
        <v>63</v>
      </c>
      <c r="I420" s="2" t="s">
        <v>63</v>
      </c>
      <c r="J420" s="2">
        <v>0.899668</v>
      </c>
      <c r="K420" s="2">
        <v>104.617247</v>
      </c>
      <c r="L420" s="2" t="s">
        <v>1023</v>
      </c>
      <c r="M420" s="2" t="s">
        <v>88</v>
      </c>
      <c r="N420" s="2" t="s">
        <v>88</v>
      </c>
    </row>
    <row r="421">
      <c r="A421" s="2" t="s">
        <v>1026</v>
      </c>
      <c r="B421" s="2" t="s">
        <v>1027</v>
      </c>
      <c r="C421" s="2" t="s">
        <v>965</v>
      </c>
      <c r="E421" s="2">
        <v>65.0</v>
      </c>
      <c r="F421" s="2">
        <v>1987.0</v>
      </c>
      <c r="G421" s="2" t="s">
        <v>51</v>
      </c>
      <c r="H421" s="2" t="s">
        <v>51</v>
      </c>
      <c r="I421" s="2" t="s">
        <v>51</v>
      </c>
      <c r="J421" s="2">
        <v>-3.73213</v>
      </c>
      <c r="K421" s="2">
        <v>103.797527</v>
      </c>
      <c r="L421" s="2" t="s">
        <v>679</v>
      </c>
      <c r="M421" s="2" t="s">
        <v>540</v>
      </c>
      <c r="N421" s="2" t="s">
        <v>541</v>
      </c>
    </row>
    <row r="422">
      <c r="A422" s="2" t="s">
        <v>1028</v>
      </c>
      <c r="B422" s="2" t="s">
        <v>1029</v>
      </c>
      <c r="C422" s="2" t="s">
        <v>965</v>
      </c>
      <c r="E422" s="2">
        <v>65.0</v>
      </c>
      <c r="F422" s="2">
        <v>1987.0</v>
      </c>
      <c r="G422" s="2" t="s">
        <v>51</v>
      </c>
      <c r="H422" s="2" t="s">
        <v>51</v>
      </c>
      <c r="I422" s="2" t="s">
        <v>51</v>
      </c>
      <c r="J422" s="2">
        <v>-3.73213</v>
      </c>
      <c r="K422" s="2">
        <v>103.797527</v>
      </c>
      <c r="L422" s="2" t="s">
        <v>679</v>
      </c>
      <c r="M422" s="2" t="s">
        <v>540</v>
      </c>
      <c r="N422" s="2" t="s">
        <v>541</v>
      </c>
    </row>
    <row r="423">
      <c r="A423" s="2" t="s">
        <v>1030</v>
      </c>
      <c r="B423" s="2" t="s">
        <v>1031</v>
      </c>
      <c r="C423" s="2" t="s">
        <v>965</v>
      </c>
      <c r="E423" s="2">
        <v>65.0</v>
      </c>
      <c r="F423" s="2">
        <v>1994.0</v>
      </c>
      <c r="G423" s="2" t="s">
        <v>51</v>
      </c>
      <c r="H423" s="2" t="s">
        <v>51</v>
      </c>
      <c r="I423" s="2" t="s">
        <v>51</v>
      </c>
      <c r="J423" s="2">
        <v>-3.73213</v>
      </c>
      <c r="K423" s="2">
        <v>103.797527</v>
      </c>
      <c r="L423" s="2" t="s">
        <v>679</v>
      </c>
      <c r="M423" s="2" t="s">
        <v>540</v>
      </c>
      <c r="N423" s="2" t="s">
        <v>541</v>
      </c>
    </row>
    <row r="424">
      <c r="A424" s="2" t="s">
        <v>1032</v>
      </c>
      <c r="B424" s="2" t="s">
        <v>1033</v>
      </c>
      <c r="C424" s="2" t="s">
        <v>965</v>
      </c>
      <c r="E424" s="2">
        <v>65.0</v>
      </c>
      <c r="F424" s="2">
        <v>1994.0</v>
      </c>
      <c r="G424" s="2" t="s">
        <v>51</v>
      </c>
      <c r="H424" s="2" t="s">
        <v>51</v>
      </c>
      <c r="I424" s="2" t="s">
        <v>51</v>
      </c>
      <c r="J424" s="2">
        <v>-3.73213</v>
      </c>
      <c r="K424" s="2">
        <v>103.797527</v>
      </c>
      <c r="L424" s="2" t="s">
        <v>679</v>
      </c>
      <c r="M424" s="2" t="s">
        <v>540</v>
      </c>
      <c r="N424" s="2" t="s">
        <v>541</v>
      </c>
    </row>
    <row r="425">
      <c r="A425" s="2" t="s">
        <v>1034</v>
      </c>
      <c r="B425" s="2" t="s">
        <v>668</v>
      </c>
      <c r="C425" s="2" t="s">
        <v>965</v>
      </c>
      <c r="E425" s="2">
        <v>25.0</v>
      </c>
      <c r="F425" s="2">
        <v>2020.0</v>
      </c>
      <c r="G425" s="2" t="s">
        <v>51</v>
      </c>
      <c r="H425" s="2" t="s">
        <v>51</v>
      </c>
      <c r="I425" s="2" t="s">
        <v>51</v>
      </c>
      <c r="J425" s="13">
        <v>0.850510452467316</v>
      </c>
      <c r="K425" s="13">
        <v>122.796428911427</v>
      </c>
      <c r="L425" s="2" t="s">
        <v>566</v>
      </c>
      <c r="M425" s="2" t="s">
        <v>879</v>
      </c>
      <c r="N425" s="2" t="s">
        <v>879</v>
      </c>
    </row>
    <row r="426">
      <c r="A426" s="2" t="s">
        <v>1035</v>
      </c>
      <c r="B426" s="2" t="s">
        <v>668</v>
      </c>
      <c r="C426" s="2" t="s">
        <v>965</v>
      </c>
      <c r="E426" s="2">
        <v>25.0</v>
      </c>
      <c r="F426" s="2">
        <v>2020.0</v>
      </c>
      <c r="G426" s="2" t="s">
        <v>51</v>
      </c>
      <c r="H426" s="2" t="s">
        <v>51</v>
      </c>
      <c r="I426" s="2" t="s">
        <v>51</v>
      </c>
      <c r="J426" s="13">
        <v>0.850510452467316</v>
      </c>
      <c r="K426" s="13">
        <v>122.796428911427</v>
      </c>
      <c r="L426" s="2" t="s">
        <v>566</v>
      </c>
      <c r="M426" s="2" t="s">
        <v>879</v>
      </c>
      <c r="N426" s="2" t="s">
        <v>879</v>
      </c>
    </row>
    <row r="427">
      <c r="A427" s="2" t="s">
        <v>1036</v>
      </c>
      <c r="B427" s="2" t="s">
        <v>1037</v>
      </c>
      <c r="C427" s="2" t="s">
        <v>965</v>
      </c>
      <c r="E427" s="2">
        <v>200.0</v>
      </c>
      <c r="F427" s="12">
        <v>2024.0</v>
      </c>
      <c r="G427" s="2" t="s">
        <v>63</v>
      </c>
      <c r="H427" s="2" t="s">
        <v>63</v>
      </c>
      <c r="I427" s="2" t="s">
        <v>63</v>
      </c>
      <c r="J427" s="2">
        <v>1.018017</v>
      </c>
      <c r="K427" s="2">
        <v>128.26606</v>
      </c>
      <c r="L427" s="2" t="s">
        <v>679</v>
      </c>
      <c r="M427" s="2" t="s">
        <v>354</v>
      </c>
      <c r="N427" s="2" t="s">
        <v>355</v>
      </c>
    </row>
    <row r="428">
      <c r="A428" s="2" t="s">
        <v>1038</v>
      </c>
      <c r="B428" s="2" t="s">
        <v>668</v>
      </c>
      <c r="C428" s="2" t="s">
        <v>965</v>
      </c>
      <c r="E428" s="2">
        <v>10.0</v>
      </c>
      <c r="F428" s="2">
        <v>2011.0</v>
      </c>
      <c r="G428" s="2" t="s">
        <v>51</v>
      </c>
      <c r="H428" s="2" t="s">
        <v>51</v>
      </c>
      <c r="I428" s="2" t="s">
        <v>51</v>
      </c>
      <c r="J428" s="13">
        <v>-2.6143322796123</v>
      </c>
      <c r="K428" s="13">
        <v>140.790493912775</v>
      </c>
      <c r="L428" s="2" t="s">
        <v>566</v>
      </c>
      <c r="M428" s="2" t="s">
        <v>222</v>
      </c>
      <c r="N428" s="2" t="s">
        <v>222</v>
      </c>
    </row>
    <row r="429">
      <c r="A429" s="2" t="s">
        <v>1039</v>
      </c>
      <c r="B429" s="2" t="s">
        <v>668</v>
      </c>
      <c r="C429" s="2" t="s">
        <v>965</v>
      </c>
      <c r="E429" s="2">
        <v>10.0</v>
      </c>
      <c r="F429" s="2">
        <v>2011.0</v>
      </c>
      <c r="G429" s="2" t="s">
        <v>51</v>
      </c>
      <c r="H429" s="2" t="s">
        <v>51</v>
      </c>
      <c r="I429" s="2" t="s">
        <v>51</v>
      </c>
      <c r="J429" s="13">
        <v>-2.6143322796123</v>
      </c>
      <c r="K429" s="13">
        <v>140.790493912775</v>
      </c>
      <c r="L429" s="2" t="s">
        <v>566</v>
      </c>
      <c r="M429" s="2" t="s">
        <v>222</v>
      </c>
      <c r="N429" s="2" t="s">
        <v>222</v>
      </c>
    </row>
    <row r="430">
      <c r="A430" s="2" t="s">
        <v>1040</v>
      </c>
      <c r="B430" s="2" t="s">
        <v>1041</v>
      </c>
      <c r="C430" s="2" t="s">
        <v>965</v>
      </c>
      <c r="E430" s="2">
        <v>330.0</v>
      </c>
      <c r="F430" s="2">
        <v>2010.0</v>
      </c>
      <c r="G430" s="2" t="s">
        <v>51</v>
      </c>
      <c r="H430" s="2" t="s">
        <v>51</v>
      </c>
      <c r="I430" s="2" t="s">
        <v>51</v>
      </c>
      <c r="J430" s="2">
        <v>-6.274738</v>
      </c>
      <c r="K430" s="2">
        <v>107.97043</v>
      </c>
      <c r="L430" s="2" t="s">
        <v>679</v>
      </c>
      <c r="M430" s="2" t="s">
        <v>208</v>
      </c>
      <c r="N430" s="2" t="s">
        <v>209</v>
      </c>
    </row>
    <row r="431">
      <c r="A431" s="2" t="s">
        <v>1042</v>
      </c>
      <c r="B431" s="2" t="s">
        <v>1043</v>
      </c>
      <c r="C431" s="2" t="s">
        <v>965</v>
      </c>
      <c r="E431" s="2">
        <v>330.0</v>
      </c>
      <c r="F431" s="2">
        <v>2011.0</v>
      </c>
      <c r="G431" s="2" t="s">
        <v>51</v>
      </c>
      <c r="H431" s="2" t="s">
        <v>51</v>
      </c>
      <c r="I431" s="2" t="s">
        <v>51</v>
      </c>
      <c r="J431" s="2">
        <v>-6.274738</v>
      </c>
      <c r="K431" s="2">
        <v>107.97043</v>
      </c>
      <c r="L431" s="2" t="s">
        <v>679</v>
      </c>
      <c r="M431" s="2" t="s">
        <v>208</v>
      </c>
      <c r="N431" s="2" t="s">
        <v>209</v>
      </c>
    </row>
    <row r="432">
      <c r="A432" s="2" t="s">
        <v>1044</v>
      </c>
      <c r="B432" s="2" t="s">
        <v>1045</v>
      </c>
      <c r="C432" s="2" t="s">
        <v>965</v>
      </c>
      <c r="E432" s="2">
        <v>330.0</v>
      </c>
      <c r="F432" s="2">
        <v>2011.0</v>
      </c>
      <c r="G432" s="2" t="s">
        <v>51</v>
      </c>
      <c r="H432" s="2" t="s">
        <v>51</v>
      </c>
      <c r="I432" s="2" t="s">
        <v>51</v>
      </c>
      <c r="J432" s="2">
        <v>-6.274738</v>
      </c>
      <c r="K432" s="2">
        <v>107.97043</v>
      </c>
      <c r="L432" s="2" t="s">
        <v>679</v>
      </c>
      <c r="M432" s="2" t="s">
        <v>208</v>
      </c>
      <c r="N432" s="2" t="s">
        <v>209</v>
      </c>
    </row>
    <row r="433">
      <c r="A433" s="2" t="s">
        <v>1046</v>
      </c>
      <c r="B433" s="2" t="s">
        <v>1047</v>
      </c>
      <c r="C433" s="2" t="s">
        <v>965</v>
      </c>
      <c r="E433" s="2">
        <v>1000.0</v>
      </c>
      <c r="F433" s="2" t="str">
        <f>vlookup(B433,'PLN &amp; IPP'!E:Q,8,false)</f>
        <v/>
      </c>
      <c r="G433" s="2" t="s">
        <v>11</v>
      </c>
      <c r="H433" s="2" t="s">
        <v>11</v>
      </c>
      <c r="I433" s="2" t="s">
        <v>11</v>
      </c>
      <c r="J433" s="2">
        <v>-6.274738</v>
      </c>
      <c r="K433" s="2">
        <v>107.97043</v>
      </c>
      <c r="L433" s="2" t="s">
        <v>679</v>
      </c>
      <c r="M433" s="2" t="s">
        <v>208</v>
      </c>
      <c r="N433" s="2" t="s">
        <v>209</v>
      </c>
    </row>
    <row r="434">
      <c r="A434" s="2" t="s">
        <v>1048</v>
      </c>
      <c r="B434" s="2" t="s">
        <v>1049</v>
      </c>
      <c r="C434" s="2" t="s">
        <v>965</v>
      </c>
      <c r="E434" s="2">
        <v>1000.0</v>
      </c>
      <c r="F434" s="12">
        <v>0.0</v>
      </c>
      <c r="G434" s="2" t="s">
        <v>63</v>
      </c>
      <c r="H434" s="2" t="s">
        <v>63</v>
      </c>
      <c r="I434" s="2" t="s">
        <v>63</v>
      </c>
      <c r="J434" s="2">
        <v>-6.274738</v>
      </c>
      <c r="K434" s="2">
        <v>107.97043</v>
      </c>
      <c r="L434" s="2" t="s">
        <v>679</v>
      </c>
      <c r="M434" s="2" t="s">
        <v>208</v>
      </c>
      <c r="N434" s="2" t="s">
        <v>209</v>
      </c>
    </row>
    <row r="435">
      <c r="A435" s="2" t="s">
        <v>1050</v>
      </c>
      <c r="B435" s="2" t="s">
        <v>1051</v>
      </c>
      <c r="C435" s="2" t="s">
        <v>965</v>
      </c>
      <c r="E435" s="2">
        <v>300.0</v>
      </c>
      <c r="F435" s="12">
        <v>0.0</v>
      </c>
      <c r="G435" s="2" t="s">
        <v>63</v>
      </c>
      <c r="H435" s="2" t="s">
        <v>63</v>
      </c>
      <c r="I435" s="2" t="s">
        <v>63</v>
      </c>
      <c r="J435" s="2">
        <v>-5.935064</v>
      </c>
      <c r="K435" s="2">
        <v>107.030182</v>
      </c>
      <c r="L435" s="2" t="s">
        <v>679</v>
      </c>
      <c r="M435" s="2" t="s">
        <v>208</v>
      </c>
      <c r="N435" s="2" t="s">
        <v>209</v>
      </c>
    </row>
    <row r="436">
      <c r="A436" s="2" t="s">
        <v>1052</v>
      </c>
      <c r="B436" s="2" t="s">
        <v>1053</v>
      </c>
      <c r="C436" s="2" t="s">
        <v>965</v>
      </c>
      <c r="E436" s="2">
        <v>300.0</v>
      </c>
      <c r="F436" s="12">
        <v>0.0</v>
      </c>
      <c r="G436" s="2" t="s">
        <v>63</v>
      </c>
      <c r="H436" s="2" t="s">
        <v>63</v>
      </c>
      <c r="I436" s="2" t="s">
        <v>63</v>
      </c>
      <c r="J436" s="2">
        <v>-5.935064</v>
      </c>
      <c r="K436" s="2">
        <v>107.030182</v>
      </c>
      <c r="L436" s="2" t="s">
        <v>679</v>
      </c>
      <c r="M436" s="2" t="s">
        <v>208</v>
      </c>
      <c r="N436" s="2" t="s">
        <v>209</v>
      </c>
    </row>
    <row r="437">
      <c r="A437" s="2" t="s">
        <v>1054</v>
      </c>
      <c r="B437" s="2" t="s">
        <v>1055</v>
      </c>
      <c r="C437" s="2" t="s">
        <v>965</v>
      </c>
      <c r="E437" s="2">
        <v>1000.0</v>
      </c>
      <c r="F437" s="12">
        <v>2023.0</v>
      </c>
      <c r="G437" s="2" t="s">
        <v>63</v>
      </c>
      <c r="H437" s="2" t="s">
        <v>63</v>
      </c>
      <c r="I437" s="2" t="s">
        <v>63</v>
      </c>
      <c r="J437" s="2">
        <v>-5.935064</v>
      </c>
      <c r="K437" s="2">
        <v>107.030182</v>
      </c>
      <c r="L437" s="2" t="s">
        <v>679</v>
      </c>
      <c r="M437" s="2" t="s">
        <v>208</v>
      </c>
      <c r="N437" s="2" t="s">
        <v>209</v>
      </c>
    </row>
    <row r="438">
      <c r="A438" s="2" t="s">
        <v>1056</v>
      </c>
      <c r="B438" s="2" t="s">
        <v>1057</v>
      </c>
      <c r="C438" s="2" t="s">
        <v>965</v>
      </c>
      <c r="E438" s="2">
        <v>1000.0</v>
      </c>
      <c r="F438" s="12">
        <v>0.0</v>
      </c>
      <c r="G438" s="2" t="s">
        <v>63</v>
      </c>
      <c r="H438" s="2" t="s">
        <v>63</v>
      </c>
      <c r="I438" s="2" t="s">
        <v>63</v>
      </c>
      <c r="J438" s="2">
        <v>-5.935064</v>
      </c>
      <c r="K438" s="2">
        <v>107.030182</v>
      </c>
      <c r="L438" s="2" t="s">
        <v>679</v>
      </c>
      <c r="M438" s="2" t="s">
        <v>208</v>
      </c>
      <c r="N438" s="2" t="s">
        <v>209</v>
      </c>
    </row>
    <row r="439">
      <c r="A439" s="2" t="s">
        <v>1058</v>
      </c>
      <c r="B439" s="2" t="s">
        <v>1059</v>
      </c>
      <c r="C439" s="2" t="s">
        <v>965</v>
      </c>
      <c r="E439" s="2">
        <v>1000.0</v>
      </c>
      <c r="F439" s="12">
        <v>2027.0</v>
      </c>
      <c r="G439" s="2" t="s">
        <v>63</v>
      </c>
      <c r="H439" s="2" t="s">
        <v>63</v>
      </c>
      <c r="I439" s="2" t="s">
        <v>63</v>
      </c>
      <c r="J439" s="2">
        <v>-5.935064</v>
      </c>
      <c r="K439" s="2">
        <v>107.030182</v>
      </c>
      <c r="L439" s="2" t="s">
        <v>679</v>
      </c>
      <c r="M439" s="2" t="s">
        <v>208</v>
      </c>
      <c r="N439" s="2" t="s">
        <v>209</v>
      </c>
    </row>
    <row r="440">
      <c r="A440" s="2" t="s">
        <v>1060</v>
      </c>
      <c r="B440" s="2" t="s">
        <v>1061</v>
      </c>
      <c r="C440" s="2" t="s">
        <v>965</v>
      </c>
      <c r="E440" s="2">
        <v>1000.0</v>
      </c>
      <c r="F440" s="12">
        <v>2027.0</v>
      </c>
      <c r="G440" s="2" t="s">
        <v>63</v>
      </c>
      <c r="H440" s="2" t="s">
        <v>63</v>
      </c>
      <c r="I440" s="2" t="s">
        <v>63</v>
      </c>
      <c r="J440" s="2">
        <v>-5.935064</v>
      </c>
      <c r="K440" s="2">
        <v>107.030182</v>
      </c>
      <c r="L440" s="2" t="s">
        <v>679</v>
      </c>
      <c r="M440" s="2" t="s">
        <v>208</v>
      </c>
      <c r="N440" s="2" t="s">
        <v>209</v>
      </c>
    </row>
    <row r="441">
      <c r="A441" s="2" t="s">
        <v>1062</v>
      </c>
      <c r="B441" s="2" t="s">
        <v>1063</v>
      </c>
      <c r="C441" s="2" t="s">
        <v>965</v>
      </c>
      <c r="E441" s="2">
        <v>50.0</v>
      </c>
      <c r="F441" s="12">
        <v>2025.0</v>
      </c>
      <c r="G441" s="2" t="s">
        <v>63</v>
      </c>
      <c r="H441" s="2" t="s">
        <v>63</v>
      </c>
      <c r="I441" s="2" t="s">
        <v>63</v>
      </c>
      <c r="J441" s="2">
        <v>-2.60839</v>
      </c>
      <c r="K441" s="2">
        <v>140.807479</v>
      </c>
      <c r="L441" s="2" t="s">
        <v>679</v>
      </c>
      <c r="M441" s="2" t="s">
        <v>222</v>
      </c>
      <c r="N441" s="2" t="s">
        <v>222</v>
      </c>
    </row>
    <row r="442">
      <c r="A442" s="2" t="s">
        <v>1064</v>
      </c>
      <c r="B442" s="2" t="s">
        <v>1065</v>
      </c>
      <c r="C442" s="2" t="s">
        <v>965</v>
      </c>
      <c r="E442" s="2">
        <v>50.0</v>
      </c>
      <c r="F442" s="12">
        <v>0.0</v>
      </c>
      <c r="G442" s="2" t="s">
        <v>63</v>
      </c>
      <c r="H442" s="2" t="s">
        <v>63</v>
      </c>
      <c r="I442" s="2" t="s">
        <v>63</v>
      </c>
      <c r="J442" s="2">
        <v>-2.60839</v>
      </c>
      <c r="K442" s="2">
        <v>140.807479</v>
      </c>
      <c r="L442" s="2" t="s">
        <v>679</v>
      </c>
      <c r="M442" s="2" t="s">
        <v>222</v>
      </c>
      <c r="N442" s="2" t="s">
        <v>222</v>
      </c>
    </row>
    <row r="443">
      <c r="A443" s="2" t="s">
        <v>1066</v>
      </c>
      <c r="B443" s="2" t="s">
        <v>1067</v>
      </c>
      <c r="C443" s="2" t="s">
        <v>965</v>
      </c>
      <c r="E443" s="2">
        <v>50.0</v>
      </c>
      <c r="F443" s="12">
        <v>2028.0</v>
      </c>
      <c r="G443" s="2" t="s">
        <v>63</v>
      </c>
      <c r="H443" s="2" t="s">
        <v>63</v>
      </c>
      <c r="I443" s="2" t="s">
        <v>63</v>
      </c>
      <c r="J443" s="2">
        <v>-2.60839</v>
      </c>
      <c r="K443" s="2">
        <v>140.807479</v>
      </c>
      <c r="L443" s="2" t="s">
        <v>679</v>
      </c>
      <c r="M443" s="2" t="s">
        <v>222</v>
      </c>
      <c r="N443" s="2" t="s">
        <v>222</v>
      </c>
    </row>
    <row r="444">
      <c r="A444" s="2" t="s">
        <v>1068</v>
      </c>
      <c r="B444" s="2" t="s">
        <v>668</v>
      </c>
      <c r="C444" s="2" t="s">
        <v>965</v>
      </c>
      <c r="E444" s="2">
        <v>25.0</v>
      </c>
      <c r="F444" s="2">
        <v>2014.0</v>
      </c>
      <c r="G444" s="2" t="s">
        <v>51</v>
      </c>
      <c r="H444" s="2" t="s">
        <v>51</v>
      </c>
      <c r="I444" s="2" t="s">
        <v>51</v>
      </c>
      <c r="J444" s="13">
        <v>-8.65876156358167</v>
      </c>
      <c r="K444" s="13">
        <v>116.073127146034</v>
      </c>
      <c r="L444" s="2" t="s">
        <v>566</v>
      </c>
      <c r="M444" s="2" t="s">
        <v>230</v>
      </c>
      <c r="N444" s="2" t="s">
        <v>231</v>
      </c>
    </row>
    <row r="445">
      <c r="A445" s="2" t="s">
        <v>1069</v>
      </c>
      <c r="B445" s="2" t="s">
        <v>668</v>
      </c>
      <c r="C445" s="2" t="s">
        <v>965</v>
      </c>
      <c r="E445" s="2">
        <v>25.0</v>
      </c>
      <c r="F445" s="2">
        <v>2014.0</v>
      </c>
      <c r="G445" s="2" t="s">
        <v>51</v>
      </c>
      <c r="H445" s="2" t="s">
        <v>51</v>
      </c>
      <c r="I445" s="2" t="s">
        <v>51</v>
      </c>
      <c r="J445" s="13">
        <v>-8.65876156358167</v>
      </c>
      <c r="K445" s="13">
        <v>116.073127146034</v>
      </c>
      <c r="L445" s="2" t="s">
        <v>566</v>
      </c>
      <c r="M445" s="2" t="s">
        <v>230</v>
      </c>
      <c r="N445" s="2" t="s">
        <v>231</v>
      </c>
    </row>
    <row r="446">
      <c r="A446" s="2" t="s">
        <v>1070</v>
      </c>
      <c r="B446" s="2" t="s">
        <v>668</v>
      </c>
      <c r="C446" s="2" t="s">
        <v>965</v>
      </c>
      <c r="E446" s="2">
        <v>25.0</v>
      </c>
      <c r="F446" s="2">
        <v>2014.0</v>
      </c>
      <c r="G446" s="2" t="s">
        <v>51</v>
      </c>
      <c r="H446" s="2" t="s">
        <v>51</v>
      </c>
      <c r="I446" s="2" t="s">
        <v>51</v>
      </c>
      <c r="J446" s="14">
        <v>-8.65876156358167</v>
      </c>
      <c r="K446" s="14">
        <v>116.073127146034</v>
      </c>
      <c r="L446" s="2" t="s">
        <v>566</v>
      </c>
      <c r="M446" s="2" t="s">
        <v>230</v>
      </c>
      <c r="N446" s="2" t="s">
        <v>231</v>
      </c>
    </row>
    <row r="447">
      <c r="A447" s="2" t="s">
        <v>1071</v>
      </c>
      <c r="B447" s="2" t="s">
        <v>1072</v>
      </c>
      <c r="C447" s="2" t="s">
        <v>965</v>
      </c>
      <c r="E447" s="2">
        <v>100.0</v>
      </c>
      <c r="F447" s="12">
        <v>2027.0</v>
      </c>
      <c r="G447" s="2" t="s">
        <v>63</v>
      </c>
      <c r="H447" s="2" t="s">
        <v>63</v>
      </c>
      <c r="I447" s="2" t="s">
        <v>63</v>
      </c>
      <c r="J447" s="2">
        <v>0.341989</v>
      </c>
      <c r="K447" s="2">
        <v>108.940307</v>
      </c>
      <c r="L447" s="2" t="s">
        <v>679</v>
      </c>
      <c r="M447" s="2" t="s">
        <v>53</v>
      </c>
      <c r="N447" s="2" t="s">
        <v>54</v>
      </c>
    </row>
    <row r="448">
      <c r="A448" s="2" t="s">
        <v>1073</v>
      </c>
      <c r="B448" s="2" t="s">
        <v>1074</v>
      </c>
      <c r="C448" s="2" t="s">
        <v>965</v>
      </c>
      <c r="E448" s="2">
        <v>100.0</v>
      </c>
      <c r="F448" s="12">
        <v>2027.0</v>
      </c>
      <c r="G448" s="2" t="s">
        <v>63</v>
      </c>
      <c r="H448" s="2" t="s">
        <v>63</v>
      </c>
      <c r="I448" s="2" t="s">
        <v>63</v>
      </c>
      <c r="J448" s="2">
        <v>0.341989</v>
      </c>
      <c r="K448" s="2">
        <v>108.940307</v>
      </c>
      <c r="L448" s="2" t="s">
        <v>679</v>
      </c>
      <c r="M448" s="2" t="s">
        <v>53</v>
      </c>
      <c r="N448" s="2" t="s">
        <v>54</v>
      </c>
    </row>
    <row r="449">
      <c r="A449" s="2" t="s">
        <v>1075</v>
      </c>
      <c r="B449" s="2" t="s">
        <v>1076</v>
      </c>
      <c r="C449" s="2" t="s">
        <v>965</v>
      </c>
      <c r="E449" s="2">
        <v>100.0</v>
      </c>
      <c r="F449" s="2">
        <v>2022.0</v>
      </c>
      <c r="G449" s="2" t="s">
        <v>264</v>
      </c>
      <c r="H449" s="2" t="s">
        <v>264</v>
      </c>
      <c r="I449" s="2" t="s">
        <v>264</v>
      </c>
      <c r="J449" s="2">
        <v>-3.9265336</v>
      </c>
      <c r="K449" s="2">
        <v>115.105805</v>
      </c>
      <c r="L449" s="2" t="s">
        <v>566</v>
      </c>
      <c r="M449" s="2" t="s">
        <v>155</v>
      </c>
      <c r="N449" s="2" t="s">
        <v>156</v>
      </c>
    </row>
    <row r="450">
      <c r="A450" s="2" t="s">
        <v>1077</v>
      </c>
      <c r="B450" s="2" t="s">
        <v>1078</v>
      </c>
      <c r="C450" s="2" t="s">
        <v>965</v>
      </c>
      <c r="E450" s="2">
        <v>100.0</v>
      </c>
      <c r="F450" s="2">
        <v>2022.0</v>
      </c>
      <c r="G450" s="2" t="s">
        <v>264</v>
      </c>
      <c r="H450" s="2" t="s">
        <v>264</v>
      </c>
      <c r="I450" s="2" t="s">
        <v>264</v>
      </c>
      <c r="J450" s="2">
        <v>-3.9265336</v>
      </c>
      <c r="K450" s="2">
        <v>115.105805</v>
      </c>
      <c r="L450" s="2" t="s">
        <v>566</v>
      </c>
      <c r="M450" s="2" t="s">
        <v>155</v>
      </c>
      <c r="N450" s="2" t="s">
        <v>156</v>
      </c>
    </row>
    <row r="451">
      <c r="A451" s="2" t="s">
        <v>1079</v>
      </c>
      <c r="B451" s="2" t="s">
        <v>1080</v>
      </c>
      <c r="C451" s="2" t="s">
        <v>965</v>
      </c>
      <c r="E451" s="2">
        <v>100.0</v>
      </c>
      <c r="F451" s="12">
        <v>2028.0</v>
      </c>
      <c r="G451" s="2" t="s">
        <v>63</v>
      </c>
      <c r="H451" s="2" t="s">
        <v>63</v>
      </c>
      <c r="I451" s="2" t="s">
        <v>63</v>
      </c>
      <c r="J451" s="2">
        <v>-2.808628</v>
      </c>
      <c r="K451" s="2">
        <v>111.643066</v>
      </c>
      <c r="L451" s="2" t="s">
        <v>679</v>
      </c>
      <c r="M451" s="2" t="s">
        <v>758</v>
      </c>
      <c r="N451" s="2" t="s">
        <v>156</v>
      </c>
    </row>
    <row r="452">
      <c r="A452" s="2" t="s">
        <v>1081</v>
      </c>
      <c r="B452" s="2" t="s">
        <v>1082</v>
      </c>
      <c r="C452" s="2" t="s">
        <v>965</v>
      </c>
      <c r="E452" s="2">
        <v>100.0</v>
      </c>
      <c r="F452" s="12">
        <v>0.0</v>
      </c>
      <c r="G452" s="2" t="s">
        <v>63</v>
      </c>
      <c r="H452" s="2" t="s">
        <v>63</v>
      </c>
      <c r="I452" s="2" t="s">
        <v>63</v>
      </c>
      <c r="J452" s="2">
        <v>-2.808628</v>
      </c>
      <c r="K452" s="2">
        <v>111.643066</v>
      </c>
      <c r="L452" s="2" t="s">
        <v>679</v>
      </c>
      <c r="M452" s="2" t="s">
        <v>758</v>
      </c>
      <c r="N452" s="2" t="s">
        <v>156</v>
      </c>
    </row>
    <row r="453">
      <c r="A453" s="2" t="s">
        <v>1083</v>
      </c>
      <c r="B453" s="2" t="s">
        <v>1084</v>
      </c>
      <c r="C453" s="2" t="s">
        <v>965</v>
      </c>
      <c r="E453" s="2">
        <v>100.0</v>
      </c>
      <c r="F453" s="12">
        <v>2027.0</v>
      </c>
      <c r="G453" s="2" t="s">
        <v>63</v>
      </c>
      <c r="H453" s="2" t="s">
        <v>63</v>
      </c>
      <c r="I453" s="2" t="s">
        <v>63</v>
      </c>
      <c r="J453" s="2">
        <v>-0.911827</v>
      </c>
      <c r="K453" s="2">
        <v>117.195282</v>
      </c>
      <c r="L453" s="2" t="s">
        <v>679</v>
      </c>
      <c r="M453" s="2" t="s">
        <v>758</v>
      </c>
      <c r="N453" s="2" t="s">
        <v>156</v>
      </c>
    </row>
    <row r="454">
      <c r="A454" s="2" t="s">
        <v>1085</v>
      </c>
      <c r="B454" s="2" t="s">
        <v>1086</v>
      </c>
      <c r="C454" s="2" t="s">
        <v>965</v>
      </c>
      <c r="E454" s="2">
        <v>100.0</v>
      </c>
      <c r="F454" s="12">
        <v>2028.0</v>
      </c>
      <c r="G454" s="2" t="s">
        <v>63</v>
      </c>
      <c r="H454" s="2" t="s">
        <v>63</v>
      </c>
      <c r="I454" s="2" t="s">
        <v>63</v>
      </c>
      <c r="J454" s="2">
        <v>-0.911827</v>
      </c>
      <c r="K454" s="2">
        <v>117.195282</v>
      </c>
      <c r="L454" s="2" t="s">
        <v>679</v>
      </c>
      <c r="M454" s="2" t="s">
        <v>758</v>
      </c>
      <c r="N454" s="2" t="s">
        <v>156</v>
      </c>
    </row>
    <row r="455">
      <c r="A455" s="2" t="s">
        <v>1087</v>
      </c>
      <c r="B455" s="2" t="s">
        <v>1088</v>
      </c>
      <c r="C455" s="2" t="s">
        <v>965</v>
      </c>
      <c r="E455" s="2">
        <v>200.0</v>
      </c>
      <c r="F455" s="12">
        <v>2028.0</v>
      </c>
      <c r="G455" s="2" t="s">
        <v>63</v>
      </c>
      <c r="H455" s="2" t="s">
        <v>63</v>
      </c>
      <c r="I455" s="2" t="s">
        <v>63</v>
      </c>
      <c r="J455" s="2">
        <v>1.227</v>
      </c>
      <c r="K455" s="2">
        <v>114.577</v>
      </c>
      <c r="L455" s="2" t="s">
        <v>679</v>
      </c>
      <c r="M455" s="2">
        <v>0.0</v>
      </c>
      <c r="N455" s="2">
        <v>0.0</v>
      </c>
    </row>
    <row r="456">
      <c r="A456" s="2" t="s">
        <v>1089</v>
      </c>
      <c r="B456" s="2" t="s">
        <v>1090</v>
      </c>
      <c r="C456" s="2" t="s">
        <v>965</v>
      </c>
      <c r="E456" s="2">
        <v>200.0</v>
      </c>
      <c r="F456" s="12">
        <v>2028.0</v>
      </c>
      <c r="G456" s="2" t="s">
        <v>63</v>
      </c>
      <c r="H456" s="2" t="s">
        <v>63</v>
      </c>
      <c r="I456" s="2" t="s">
        <v>63</v>
      </c>
      <c r="J456" s="2">
        <v>1.227</v>
      </c>
      <c r="K456" s="2">
        <v>114.577</v>
      </c>
      <c r="L456" s="2" t="s">
        <v>679</v>
      </c>
      <c r="M456" s="2">
        <v>0.0</v>
      </c>
      <c r="N456" s="2">
        <v>0.0</v>
      </c>
    </row>
    <row r="457">
      <c r="A457" s="2" t="s">
        <v>1091</v>
      </c>
      <c r="B457" s="2" t="s">
        <v>668</v>
      </c>
      <c r="C457" s="2" t="s">
        <v>965</v>
      </c>
      <c r="E457" s="2">
        <v>10.0</v>
      </c>
      <c r="F457" s="2">
        <v>2016.0</v>
      </c>
      <c r="G457" s="2" t="s">
        <v>51</v>
      </c>
      <c r="H457" s="2" t="s">
        <v>51</v>
      </c>
      <c r="I457" s="2" t="s">
        <v>51</v>
      </c>
      <c r="J457" s="13">
        <v>-1.7800852316946</v>
      </c>
      <c r="K457" s="13">
        <v>109.942674620394</v>
      </c>
      <c r="L457" s="2" t="s">
        <v>566</v>
      </c>
      <c r="M457" s="2" t="s">
        <v>53</v>
      </c>
      <c r="N457" s="2" t="s">
        <v>54</v>
      </c>
    </row>
    <row r="458">
      <c r="A458" s="2" t="s">
        <v>1092</v>
      </c>
      <c r="B458" s="2" t="s">
        <v>668</v>
      </c>
      <c r="C458" s="2" t="s">
        <v>965</v>
      </c>
      <c r="E458" s="2">
        <v>10.0</v>
      </c>
      <c r="F458" s="2">
        <v>2016.0</v>
      </c>
      <c r="G458" s="2" t="s">
        <v>51</v>
      </c>
      <c r="H458" s="2" t="s">
        <v>51</v>
      </c>
      <c r="I458" s="2" t="s">
        <v>51</v>
      </c>
      <c r="J458" s="13">
        <v>-1.7800852316946</v>
      </c>
      <c r="K458" s="13">
        <v>109.942674620394</v>
      </c>
      <c r="L458" s="2" t="s">
        <v>566</v>
      </c>
      <c r="M458" s="2" t="s">
        <v>53</v>
      </c>
      <c r="N458" s="2" t="s">
        <v>54</v>
      </c>
    </row>
    <row r="459">
      <c r="A459" s="2" t="s">
        <v>1093</v>
      </c>
      <c r="B459" s="2" t="s">
        <v>668</v>
      </c>
      <c r="C459" s="2" t="s">
        <v>965</v>
      </c>
      <c r="E459" s="2">
        <v>7.0</v>
      </c>
      <c r="F459" s="2">
        <v>2025.0</v>
      </c>
      <c r="G459" s="7" t="s">
        <v>981</v>
      </c>
      <c r="H459" s="7" t="s">
        <v>981</v>
      </c>
      <c r="I459" s="2" t="s">
        <v>981</v>
      </c>
      <c r="J459" s="13">
        <v>-3.212690038</v>
      </c>
      <c r="K459" s="13">
        <v>116.2566572</v>
      </c>
      <c r="L459" s="2" t="s">
        <v>566</v>
      </c>
      <c r="M459" s="2" t="s">
        <v>155</v>
      </c>
      <c r="N459" s="2" t="s">
        <v>1094</v>
      </c>
    </row>
    <row r="460">
      <c r="A460" s="2" t="s">
        <v>1095</v>
      </c>
      <c r="B460" s="2" t="s">
        <v>668</v>
      </c>
      <c r="C460" s="2" t="s">
        <v>965</v>
      </c>
      <c r="E460" s="2">
        <v>7.0</v>
      </c>
      <c r="F460" s="2">
        <v>2025.0</v>
      </c>
      <c r="G460" s="7" t="s">
        <v>981</v>
      </c>
      <c r="H460" s="7" t="s">
        <v>981</v>
      </c>
      <c r="I460" s="2" t="s">
        <v>981</v>
      </c>
      <c r="J460" s="13">
        <v>-3.212690038</v>
      </c>
      <c r="K460" s="13">
        <v>116.2566572</v>
      </c>
      <c r="L460" s="2" t="s">
        <v>566</v>
      </c>
      <c r="M460" s="2" t="s">
        <v>155</v>
      </c>
      <c r="N460" s="2" t="s">
        <v>1094</v>
      </c>
    </row>
    <row r="461">
      <c r="A461" s="2" t="s">
        <v>1096</v>
      </c>
      <c r="B461" s="2" t="s">
        <v>668</v>
      </c>
      <c r="C461" s="2" t="s">
        <v>965</v>
      </c>
      <c r="E461" s="2">
        <v>16.5</v>
      </c>
      <c r="F461" s="2">
        <v>2013.0</v>
      </c>
      <c r="G461" s="2" t="s">
        <v>51</v>
      </c>
      <c r="H461" s="2" t="s">
        <v>51</v>
      </c>
      <c r="I461" s="2" t="s">
        <v>51</v>
      </c>
      <c r="J461" s="13">
        <v>-10.2389138954614</v>
      </c>
      <c r="K461" s="13">
        <v>123.490257738483</v>
      </c>
      <c r="L461" s="2" t="s">
        <v>566</v>
      </c>
      <c r="M461" s="2" t="s">
        <v>959</v>
      </c>
      <c r="N461" s="2" t="s">
        <v>960</v>
      </c>
    </row>
    <row r="462">
      <c r="A462" s="2" t="s">
        <v>1097</v>
      </c>
      <c r="B462" s="2" t="s">
        <v>668</v>
      </c>
      <c r="C462" s="2" t="s">
        <v>965</v>
      </c>
      <c r="E462" s="2">
        <v>16.5</v>
      </c>
      <c r="F462" s="2">
        <v>2013.0</v>
      </c>
      <c r="G462" s="2" t="s">
        <v>51</v>
      </c>
      <c r="H462" s="2" t="s">
        <v>51</v>
      </c>
      <c r="I462" s="2" t="s">
        <v>51</v>
      </c>
      <c r="J462" s="13">
        <v>-10.2389138954614</v>
      </c>
      <c r="K462" s="13">
        <v>123.490257738483</v>
      </c>
      <c r="L462" s="2" t="s">
        <v>566</v>
      </c>
      <c r="M462" s="2" t="s">
        <v>959</v>
      </c>
      <c r="N462" s="2" t="s">
        <v>960</v>
      </c>
    </row>
    <row r="463">
      <c r="A463" s="2" t="s">
        <v>1098</v>
      </c>
      <c r="B463" s="2" t="s">
        <v>1099</v>
      </c>
      <c r="C463" s="2" t="s">
        <v>965</v>
      </c>
      <c r="E463" s="2">
        <v>300.0</v>
      </c>
      <c r="F463" s="2">
        <v>2009.0</v>
      </c>
      <c r="G463" s="2" t="s">
        <v>51</v>
      </c>
      <c r="H463" s="2" t="s">
        <v>51</v>
      </c>
      <c r="I463" s="2" t="s">
        <v>51</v>
      </c>
      <c r="J463" s="2">
        <v>-6.392179</v>
      </c>
      <c r="K463" s="2">
        <v>105.82778</v>
      </c>
      <c r="L463" s="2" t="s">
        <v>679</v>
      </c>
      <c r="M463" s="2" t="s">
        <v>147</v>
      </c>
      <c r="N463" s="2" t="s">
        <v>147</v>
      </c>
    </row>
    <row r="464">
      <c r="A464" s="2" t="s">
        <v>1100</v>
      </c>
      <c r="B464" s="2" t="s">
        <v>1101</v>
      </c>
      <c r="C464" s="2" t="s">
        <v>965</v>
      </c>
      <c r="E464" s="2">
        <v>300.0</v>
      </c>
      <c r="F464" s="2">
        <v>2010.0</v>
      </c>
      <c r="G464" s="2" t="s">
        <v>51</v>
      </c>
      <c r="H464" s="2" t="s">
        <v>51</v>
      </c>
      <c r="I464" s="2" t="s">
        <v>51</v>
      </c>
      <c r="J464" s="2">
        <v>-6.392179</v>
      </c>
      <c r="K464" s="2">
        <v>105.82778</v>
      </c>
      <c r="L464" s="2" t="s">
        <v>679</v>
      </c>
      <c r="M464" s="2" t="s">
        <v>147</v>
      </c>
      <c r="N464" s="2" t="s">
        <v>147</v>
      </c>
    </row>
    <row r="465">
      <c r="A465" s="2" t="s">
        <v>1102</v>
      </c>
      <c r="B465" s="2" t="s">
        <v>1103</v>
      </c>
      <c r="C465" s="2" t="s">
        <v>965</v>
      </c>
      <c r="E465" s="2">
        <v>115.0</v>
      </c>
      <c r="F465" s="2">
        <v>2008.0</v>
      </c>
      <c r="G465" s="2" t="s">
        <v>51</v>
      </c>
      <c r="H465" s="2" t="s">
        <v>51</v>
      </c>
      <c r="I465" s="2" t="s">
        <v>51</v>
      </c>
      <c r="J465" s="2">
        <v>1.7518502</v>
      </c>
      <c r="K465" s="2">
        <v>98.7312856</v>
      </c>
      <c r="L465" s="2" t="s">
        <v>679</v>
      </c>
      <c r="M465" s="2" t="s">
        <v>65</v>
      </c>
      <c r="N465" s="2" t="s">
        <v>66</v>
      </c>
    </row>
    <row r="466">
      <c r="A466" s="2" t="s">
        <v>1104</v>
      </c>
      <c r="B466" s="2" t="s">
        <v>1105</v>
      </c>
      <c r="C466" s="2" t="s">
        <v>965</v>
      </c>
      <c r="E466" s="2">
        <v>115.0</v>
      </c>
      <c r="F466" s="2">
        <v>2008.0</v>
      </c>
      <c r="G466" s="2" t="s">
        <v>51</v>
      </c>
      <c r="H466" s="2" t="s">
        <v>51</v>
      </c>
      <c r="I466" s="2" t="s">
        <v>51</v>
      </c>
      <c r="J466" s="2">
        <v>1.7518502</v>
      </c>
      <c r="K466" s="2">
        <v>98.7312856</v>
      </c>
      <c r="L466" s="2" t="s">
        <v>679</v>
      </c>
      <c r="M466" s="2" t="s">
        <v>65</v>
      </c>
      <c r="N466" s="2" t="s">
        <v>66</v>
      </c>
    </row>
    <row r="467">
      <c r="A467" s="2" t="s">
        <v>1106</v>
      </c>
      <c r="B467" s="2" t="s">
        <v>1107</v>
      </c>
      <c r="C467" s="2" t="s">
        <v>965</v>
      </c>
      <c r="E467" s="2">
        <v>115.0</v>
      </c>
      <c r="F467" s="12">
        <v>0.0</v>
      </c>
      <c r="G467" s="2" t="s">
        <v>63</v>
      </c>
      <c r="H467" s="2" t="s">
        <v>63</v>
      </c>
      <c r="I467" s="2" t="s">
        <v>63</v>
      </c>
      <c r="J467" s="2">
        <v>1.7519953</v>
      </c>
      <c r="K467" s="2">
        <v>98.7305152</v>
      </c>
      <c r="L467" s="2" t="s">
        <v>679</v>
      </c>
      <c r="M467" s="2" t="s">
        <v>65</v>
      </c>
      <c r="N467" s="2" t="s">
        <v>66</v>
      </c>
    </row>
    <row r="468">
      <c r="A468" s="2" t="s">
        <v>1108</v>
      </c>
      <c r="B468" s="2" t="s">
        <v>1109</v>
      </c>
      <c r="C468" s="2" t="s">
        <v>965</v>
      </c>
      <c r="E468" s="2">
        <v>300.0</v>
      </c>
      <c r="F468" s="12">
        <v>2026.0</v>
      </c>
      <c r="G468" s="2" t="s">
        <v>63</v>
      </c>
      <c r="H468" s="2" t="s">
        <v>63</v>
      </c>
      <c r="I468" s="2" t="s">
        <v>63</v>
      </c>
      <c r="J468" s="2">
        <v>-5.58594</v>
      </c>
      <c r="K468" s="2">
        <v>105.38719</v>
      </c>
      <c r="L468" s="2" t="s">
        <v>679</v>
      </c>
      <c r="M468" s="2" t="s">
        <v>203</v>
      </c>
      <c r="N468" s="2" t="s">
        <v>203</v>
      </c>
    </row>
    <row r="469">
      <c r="A469" s="2" t="s">
        <v>1110</v>
      </c>
      <c r="B469" s="2" t="s">
        <v>668</v>
      </c>
      <c r="C469" s="2" t="s">
        <v>965</v>
      </c>
      <c r="E469" s="2">
        <v>7.0</v>
      </c>
      <c r="F469" s="2">
        <v>2004.0</v>
      </c>
      <c r="G469" s="2" t="s">
        <v>51</v>
      </c>
      <c r="H469" s="2" t="s">
        <v>51</v>
      </c>
      <c r="I469" s="2" t="s">
        <v>51</v>
      </c>
      <c r="J469" s="14">
        <v>2.21499493228709</v>
      </c>
      <c r="K469" s="14">
        <v>117.619130649721</v>
      </c>
      <c r="L469" s="2" t="s">
        <v>566</v>
      </c>
      <c r="M469" s="2" t="s">
        <v>75</v>
      </c>
      <c r="N469" s="2" t="s">
        <v>76</v>
      </c>
    </row>
    <row r="470">
      <c r="A470" s="2" t="s">
        <v>1111</v>
      </c>
      <c r="B470" s="2" t="s">
        <v>1112</v>
      </c>
      <c r="C470" s="2" t="s">
        <v>965</v>
      </c>
      <c r="E470" s="2">
        <v>50.0</v>
      </c>
      <c r="F470" s="12">
        <v>2023.0</v>
      </c>
      <c r="G470" s="2" t="s">
        <v>63</v>
      </c>
      <c r="H470" s="2" t="s">
        <v>63</v>
      </c>
      <c r="I470" s="2" t="s">
        <v>63</v>
      </c>
      <c r="J470" s="2">
        <v>-8.348033</v>
      </c>
      <c r="K470" s="2">
        <v>116.717168</v>
      </c>
      <c r="L470" s="2" t="s">
        <v>679</v>
      </c>
      <c r="M470" s="2" t="s">
        <v>230</v>
      </c>
      <c r="N470" s="2" t="s">
        <v>231</v>
      </c>
    </row>
    <row r="471">
      <c r="A471" s="2" t="s">
        <v>1113</v>
      </c>
      <c r="B471" s="2" t="s">
        <v>1114</v>
      </c>
      <c r="C471" s="2" t="s">
        <v>965</v>
      </c>
      <c r="E471" s="2">
        <v>50.0</v>
      </c>
      <c r="F471" s="12">
        <v>2024.0</v>
      </c>
      <c r="G471" s="2" t="s">
        <v>63</v>
      </c>
      <c r="H471" s="2" t="s">
        <v>63</v>
      </c>
      <c r="I471" s="2" t="s">
        <v>63</v>
      </c>
      <c r="J471" s="2">
        <v>-8.348033</v>
      </c>
      <c r="K471" s="2">
        <v>116.717168</v>
      </c>
      <c r="L471" s="2" t="s">
        <v>679</v>
      </c>
      <c r="M471" s="2" t="s">
        <v>230</v>
      </c>
      <c r="N471" s="2" t="s">
        <v>231</v>
      </c>
    </row>
    <row r="472">
      <c r="A472" s="2" t="s">
        <v>1115</v>
      </c>
      <c r="B472" s="2" t="s">
        <v>1116</v>
      </c>
      <c r="C472" s="2" t="s">
        <v>965</v>
      </c>
      <c r="E472" s="2">
        <v>50.0</v>
      </c>
      <c r="F472" s="2">
        <v>2021.0</v>
      </c>
      <c r="G472" s="2" t="s">
        <v>264</v>
      </c>
      <c r="H472" s="2" t="s">
        <v>264</v>
      </c>
      <c r="I472" s="2" t="s">
        <v>264</v>
      </c>
      <c r="J472" s="2">
        <v>-8.422056</v>
      </c>
      <c r="K472" s="2">
        <v>116.709629</v>
      </c>
      <c r="L472" s="2" t="s">
        <v>679</v>
      </c>
      <c r="M472" s="2" t="s">
        <v>230</v>
      </c>
      <c r="N472" s="2" t="s">
        <v>231</v>
      </c>
    </row>
    <row r="473">
      <c r="A473" s="2" t="s">
        <v>1117</v>
      </c>
      <c r="B473" s="2" t="s">
        <v>1118</v>
      </c>
      <c r="C473" s="2" t="s">
        <v>965</v>
      </c>
      <c r="E473" s="2">
        <v>50.0</v>
      </c>
      <c r="F473" s="2">
        <v>2021.0</v>
      </c>
      <c r="G473" s="2" t="s">
        <v>264</v>
      </c>
      <c r="H473" s="2" t="s">
        <v>264</v>
      </c>
      <c r="I473" s="2" t="s">
        <v>264</v>
      </c>
      <c r="J473" s="2">
        <v>-8.422056</v>
      </c>
      <c r="K473" s="2">
        <v>116.709629</v>
      </c>
      <c r="L473" s="2" t="s">
        <v>679</v>
      </c>
      <c r="M473" s="2" t="s">
        <v>230</v>
      </c>
      <c r="N473" s="2" t="s">
        <v>231</v>
      </c>
    </row>
    <row r="474">
      <c r="A474" s="2" t="s">
        <v>1119</v>
      </c>
      <c r="B474" s="2" t="s">
        <v>1120</v>
      </c>
      <c r="C474" s="2" t="s">
        <v>965</v>
      </c>
      <c r="E474" s="2">
        <v>315.0</v>
      </c>
      <c r="F474" s="2">
        <v>2022.0</v>
      </c>
      <c r="G474" s="2" t="s">
        <v>264</v>
      </c>
      <c r="H474" s="2" t="s">
        <v>264</v>
      </c>
      <c r="I474" s="2" t="s">
        <v>264</v>
      </c>
      <c r="J474" s="2">
        <v>-6.058874</v>
      </c>
      <c r="K474" s="2">
        <v>106.4643</v>
      </c>
      <c r="L474" s="2" t="s">
        <v>679</v>
      </c>
      <c r="M474" s="2" t="s">
        <v>147</v>
      </c>
      <c r="N474" s="2" t="s">
        <v>147</v>
      </c>
    </row>
    <row r="475">
      <c r="A475" s="2" t="s">
        <v>1121</v>
      </c>
      <c r="B475" s="2" t="s">
        <v>1122</v>
      </c>
      <c r="C475" s="2" t="s">
        <v>965</v>
      </c>
      <c r="E475" s="2">
        <v>315.0</v>
      </c>
      <c r="F475" s="2">
        <v>2012.0</v>
      </c>
      <c r="G475" s="2" t="s">
        <v>51</v>
      </c>
      <c r="H475" s="2" t="s">
        <v>51</v>
      </c>
      <c r="I475" s="2" t="s">
        <v>51</v>
      </c>
      <c r="J475" s="2">
        <v>-6.058874</v>
      </c>
      <c r="K475" s="2">
        <v>106.4643</v>
      </c>
      <c r="L475" s="2" t="s">
        <v>679</v>
      </c>
      <c r="M475" s="2" t="s">
        <v>147</v>
      </c>
      <c r="N475" s="2" t="s">
        <v>147</v>
      </c>
    </row>
    <row r="476">
      <c r="A476" s="2" t="s">
        <v>1123</v>
      </c>
      <c r="B476" s="2" t="s">
        <v>1124</v>
      </c>
      <c r="C476" s="2" t="s">
        <v>965</v>
      </c>
      <c r="E476" s="2">
        <v>315.0</v>
      </c>
      <c r="F476" s="2">
        <v>2012.0</v>
      </c>
      <c r="G476" s="2" t="s">
        <v>51</v>
      </c>
      <c r="H476" s="2" t="s">
        <v>51</v>
      </c>
      <c r="I476" s="2" t="s">
        <v>51</v>
      </c>
      <c r="J476" s="2">
        <v>-6.058874</v>
      </c>
      <c r="K476" s="2">
        <v>106.4643</v>
      </c>
      <c r="L476" s="2" t="s">
        <v>679</v>
      </c>
      <c r="M476" s="2" t="s">
        <v>147</v>
      </c>
      <c r="N476" s="2" t="s">
        <v>147</v>
      </c>
    </row>
    <row r="477">
      <c r="A477" s="2" t="s">
        <v>1125</v>
      </c>
      <c r="B477" s="2" t="s">
        <v>1126</v>
      </c>
      <c r="C477" s="2" t="s">
        <v>965</v>
      </c>
      <c r="E477" s="2">
        <v>315.0</v>
      </c>
      <c r="F477" s="2">
        <v>2012.0</v>
      </c>
      <c r="G477" s="2" t="s">
        <v>51</v>
      </c>
      <c r="H477" s="2" t="s">
        <v>51</v>
      </c>
      <c r="I477" s="2" t="s">
        <v>51</v>
      </c>
      <c r="J477" s="2">
        <v>-6.058874</v>
      </c>
      <c r="K477" s="2">
        <v>106.4643</v>
      </c>
      <c r="L477" s="2" t="s">
        <v>679</v>
      </c>
      <c r="M477" s="2" t="s">
        <v>147</v>
      </c>
      <c r="N477" s="2" t="s">
        <v>147</v>
      </c>
    </row>
    <row r="478">
      <c r="A478" s="2" t="s">
        <v>1127</v>
      </c>
      <c r="B478" s="2" t="s">
        <v>668</v>
      </c>
      <c r="C478" s="2" t="s">
        <v>965</v>
      </c>
      <c r="E478" s="2">
        <v>3.0</v>
      </c>
      <c r="F478" s="2">
        <v>2021.0</v>
      </c>
      <c r="G478" s="7" t="s">
        <v>51</v>
      </c>
      <c r="H478" s="7" t="s">
        <v>51</v>
      </c>
      <c r="I478" s="2" t="s">
        <v>264</v>
      </c>
      <c r="J478" s="13">
        <v>3.636315337</v>
      </c>
      <c r="K478" s="13">
        <v>116.6716917</v>
      </c>
      <c r="L478" s="2" t="s">
        <v>566</v>
      </c>
      <c r="M478" s="2" t="s">
        <v>44</v>
      </c>
      <c r="N478" s="2" t="s">
        <v>45</v>
      </c>
    </row>
    <row r="479">
      <c r="A479" s="2" t="s">
        <v>1128</v>
      </c>
      <c r="B479" s="2" t="s">
        <v>668</v>
      </c>
      <c r="C479" s="2" t="s">
        <v>965</v>
      </c>
      <c r="E479" s="2">
        <v>3.0</v>
      </c>
      <c r="F479" s="2">
        <v>2021.0</v>
      </c>
      <c r="G479" s="7" t="s">
        <v>51</v>
      </c>
      <c r="H479" s="7" t="s">
        <v>51</v>
      </c>
      <c r="I479" s="2" t="s">
        <v>264</v>
      </c>
      <c r="J479" s="13">
        <v>3.636315337</v>
      </c>
      <c r="K479" s="13">
        <v>116.6716917</v>
      </c>
      <c r="L479" s="2" t="s">
        <v>566</v>
      </c>
      <c r="M479" s="2" t="s">
        <v>44</v>
      </c>
      <c r="N479" s="2" t="s">
        <v>45</v>
      </c>
    </row>
    <row r="480">
      <c r="A480" s="2" t="s">
        <v>1129</v>
      </c>
      <c r="B480" s="2" t="s">
        <v>668</v>
      </c>
      <c r="C480" s="2" t="s">
        <v>965</v>
      </c>
      <c r="E480" s="2">
        <v>10.0</v>
      </c>
      <c r="F480" s="2">
        <v>2013.0</v>
      </c>
      <c r="G480" s="2" t="s">
        <v>51</v>
      </c>
      <c r="H480" s="2" t="s">
        <v>51</v>
      </c>
      <c r="I480" s="2" t="s">
        <v>51</v>
      </c>
      <c r="J480" s="13">
        <v>0.434029116189505</v>
      </c>
      <c r="K480" s="13">
        <v>123.13406964066</v>
      </c>
      <c r="L480" s="2" t="s">
        <v>566</v>
      </c>
      <c r="M480" s="2" t="s">
        <v>879</v>
      </c>
      <c r="N480" s="2" t="s">
        <v>879</v>
      </c>
    </row>
    <row r="481">
      <c r="A481" s="2" t="s">
        <v>1130</v>
      </c>
      <c r="B481" s="2" t="s">
        <v>668</v>
      </c>
      <c r="C481" s="2" t="s">
        <v>965</v>
      </c>
      <c r="E481" s="2">
        <v>10.0</v>
      </c>
      <c r="F481" s="2">
        <v>2013.0</v>
      </c>
      <c r="G481" s="2" t="s">
        <v>51</v>
      </c>
      <c r="H481" s="2" t="s">
        <v>51</v>
      </c>
      <c r="I481" s="2" t="s">
        <v>51</v>
      </c>
      <c r="J481" s="13">
        <v>0.434029116189505</v>
      </c>
      <c r="K481" s="13">
        <v>123.13406964066</v>
      </c>
      <c r="L481" s="2" t="s">
        <v>566</v>
      </c>
      <c r="M481" s="2" t="s">
        <v>879</v>
      </c>
      <c r="N481" s="2" t="s">
        <v>879</v>
      </c>
    </row>
    <row r="482">
      <c r="A482" s="2" t="s">
        <v>1131</v>
      </c>
      <c r="B482" s="2" t="s">
        <v>1132</v>
      </c>
      <c r="C482" s="2" t="s">
        <v>965</v>
      </c>
      <c r="E482" s="2">
        <v>110.0</v>
      </c>
      <c r="F482" s="2">
        <v>2013.0</v>
      </c>
      <c r="G482" s="2" t="s">
        <v>51</v>
      </c>
      <c r="H482" s="2" t="s">
        <v>51</v>
      </c>
      <c r="I482" s="2" t="s">
        <v>51</v>
      </c>
      <c r="J482" s="2">
        <v>4.1075504</v>
      </c>
      <c r="K482" s="2">
        <v>96.1988906</v>
      </c>
      <c r="L482" s="2" t="s">
        <v>679</v>
      </c>
      <c r="M482" s="2" t="s">
        <v>143</v>
      </c>
      <c r="N482" s="2" t="s">
        <v>143</v>
      </c>
    </row>
    <row r="483">
      <c r="A483" s="2" t="s">
        <v>1133</v>
      </c>
      <c r="B483" s="2" t="s">
        <v>1134</v>
      </c>
      <c r="C483" s="2" t="s">
        <v>965</v>
      </c>
      <c r="E483" s="2">
        <v>110.0</v>
      </c>
      <c r="F483" s="2">
        <v>2014.0</v>
      </c>
      <c r="G483" s="2" t="s">
        <v>51</v>
      </c>
      <c r="H483" s="2" t="s">
        <v>51</v>
      </c>
      <c r="I483" s="2" t="s">
        <v>51</v>
      </c>
      <c r="J483" s="2">
        <v>4.1075504</v>
      </c>
      <c r="K483" s="2">
        <v>96.1988906</v>
      </c>
      <c r="L483" s="2" t="s">
        <v>1135</v>
      </c>
      <c r="M483" s="2" t="s">
        <v>143</v>
      </c>
      <c r="N483" s="2" t="s">
        <v>143</v>
      </c>
    </row>
    <row r="484">
      <c r="A484" s="2" t="s">
        <v>1136</v>
      </c>
      <c r="B484" s="2" t="s">
        <v>1137</v>
      </c>
      <c r="C484" s="2" t="s">
        <v>965</v>
      </c>
      <c r="E484" s="2">
        <v>200.0</v>
      </c>
      <c r="F484" s="2">
        <v>2023.0</v>
      </c>
      <c r="G484" s="2" t="s">
        <v>51</v>
      </c>
      <c r="H484" s="2" t="s">
        <v>51</v>
      </c>
      <c r="I484" s="2" t="s">
        <v>264</v>
      </c>
      <c r="J484" s="2">
        <v>4.1156362</v>
      </c>
      <c r="K484" s="2">
        <v>96.2024123</v>
      </c>
      <c r="L484" s="2" t="s">
        <v>1138</v>
      </c>
      <c r="M484" s="2" t="s">
        <v>143</v>
      </c>
      <c r="N484" s="2" t="s">
        <v>143</v>
      </c>
    </row>
    <row r="485">
      <c r="A485" s="2" t="s">
        <v>1139</v>
      </c>
      <c r="B485" s="2" t="s">
        <v>1140</v>
      </c>
      <c r="C485" s="2" t="s">
        <v>965</v>
      </c>
      <c r="E485" s="2">
        <v>200.0</v>
      </c>
      <c r="F485" s="2">
        <v>2023.0</v>
      </c>
      <c r="G485" s="2" t="s">
        <v>51</v>
      </c>
      <c r="H485" s="2" t="s">
        <v>51</v>
      </c>
      <c r="I485" s="2" t="s">
        <v>264</v>
      </c>
      <c r="J485" s="2">
        <v>4.1156362</v>
      </c>
      <c r="K485" s="2">
        <v>96.2024123</v>
      </c>
      <c r="L485" s="2" t="s">
        <v>1138</v>
      </c>
      <c r="M485" s="2" t="s">
        <v>143</v>
      </c>
      <c r="N485" s="2" t="s">
        <v>143</v>
      </c>
    </row>
    <row r="486">
      <c r="A486" s="2" t="s">
        <v>1141</v>
      </c>
      <c r="B486" s="2" t="s">
        <v>668</v>
      </c>
      <c r="C486" s="2" t="s">
        <v>965</v>
      </c>
      <c r="E486" s="2">
        <v>10.0</v>
      </c>
      <c r="F486" s="2">
        <v>2014.0</v>
      </c>
      <c r="G486" s="2" t="s">
        <v>51</v>
      </c>
      <c r="H486" s="2" t="s">
        <v>51</v>
      </c>
      <c r="I486" s="2" t="s">
        <v>51</v>
      </c>
      <c r="J486" s="13">
        <v>-3.89623962044689</v>
      </c>
      <c r="K486" s="13">
        <v>122.537806010236</v>
      </c>
      <c r="L486" s="2" t="s">
        <v>566</v>
      </c>
      <c r="M486" s="2" t="s">
        <v>305</v>
      </c>
      <c r="N486" s="2" t="s">
        <v>306</v>
      </c>
    </row>
    <row r="487">
      <c r="A487" s="2" t="s">
        <v>1142</v>
      </c>
      <c r="B487" s="2" t="s">
        <v>668</v>
      </c>
      <c r="C487" s="2" t="s">
        <v>965</v>
      </c>
      <c r="E487" s="2">
        <v>10.0</v>
      </c>
      <c r="F487" s="2">
        <v>2012.0</v>
      </c>
      <c r="G487" s="2" t="s">
        <v>51</v>
      </c>
      <c r="H487" s="2" t="s">
        <v>51</v>
      </c>
      <c r="I487" s="2" t="s">
        <v>51</v>
      </c>
      <c r="J487" s="13">
        <v>-3.89623962044689</v>
      </c>
      <c r="K487" s="13">
        <v>122.537806010236</v>
      </c>
      <c r="L487" s="2" t="s">
        <v>566</v>
      </c>
      <c r="M487" s="2" t="s">
        <v>305</v>
      </c>
      <c r="N487" s="2" t="s">
        <v>306</v>
      </c>
    </row>
    <row r="488">
      <c r="A488" s="2" t="s">
        <v>1143</v>
      </c>
      <c r="B488" s="2" t="s">
        <v>668</v>
      </c>
      <c r="C488" s="2" t="s">
        <v>965</v>
      </c>
      <c r="E488" s="2">
        <v>10.0</v>
      </c>
      <c r="F488" s="2">
        <v>2012.0</v>
      </c>
      <c r="G488" s="2" t="s">
        <v>51</v>
      </c>
      <c r="H488" s="2" t="s">
        <v>51</v>
      </c>
      <c r="I488" s="2" t="s">
        <v>51</v>
      </c>
      <c r="J488" s="13">
        <v>-3.89623962044689</v>
      </c>
      <c r="K488" s="13">
        <v>122.537806010236</v>
      </c>
      <c r="L488" s="2" t="s">
        <v>566</v>
      </c>
      <c r="M488" s="2" t="s">
        <v>305</v>
      </c>
      <c r="N488" s="2" t="s">
        <v>306</v>
      </c>
    </row>
    <row r="489">
      <c r="A489" s="2" t="s">
        <v>1144</v>
      </c>
      <c r="B489" s="2" t="s">
        <v>1145</v>
      </c>
      <c r="C489" s="2" t="s">
        <v>965</v>
      </c>
      <c r="E489" s="2">
        <v>100.0</v>
      </c>
      <c r="F489" s="2">
        <v>1996.0</v>
      </c>
      <c r="G489" s="2" t="s">
        <v>51</v>
      </c>
      <c r="H489" s="2" t="s">
        <v>51</v>
      </c>
      <c r="I489" s="2" t="s">
        <v>51</v>
      </c>
      <c r="J489" s="2">
        <v>-0.609017</v>
      </c>
      <c r="K489" s="2">
        <v>100.753697</v>
      </c>
      <c r="L489" s="2" t="s">
        <v>679</v>
      </c>
      <c r="M489" s="2" t="s">
        <v>150</v>
      </c>
      <c r="N489" s="2" t="s">
        <v>151</v>
      </c>
    </row>
    <row r="490">
      <c r="A490" s="2" t="s">
        <v>1146</v>
      </c>
      <c r="B490" s="2" t="s">
        <v>1147</v>
      </c>
      <c r="C490" s="2" t="s">
        <v>965</v>
      </c>
      <c r="E490" s="2">
        <v>100.0</v>
      </c>
      <c r="F490" s="2">
        <v>1997.0</v>
      </c>
      <c r="G490" s="2" t="s">
        <v>51</v>
      </c>
      <c r="H490" s="2" t="s">
        <v>51</v>
      </c>
      <c r="I490" s="2" t="s">
        <v>51</v>
      </c>
      <c r="J490" s="2">
        <v>-0.609017</v>
      </c>
      <c r="K490" s="2">
        <v>100.753697</v>
      </c>
      <c r="L490" s="2" t="s">
        <v>679</v>
      </c>
      <c r="M490" s="2" t="s">
        <v>150</v>
      </c>
      <c r="N490" s="2" t="s">
        <v>151</v>
      </c>
    </row>
    <row r="491">
      <c r="A491" s="2" t="s">
        <v>1148</v>
      </c>
      <c r="B491" s="2" t="s">
        <v>1149</v>
      </c>
      <c r="C491" s="2" t="s">
        <v>965</v>
      </c>
      <c r="E491" s="2">
        <v>315.0</v>
      </c>
      <c r="F491" s="2">
        <v>2011.0</v>
      </c>
      <c r="G491" s="2" t="s">
        <v>51</v>
      </c>
      <c r="H491" s="2" t="s">
        <v>51</v>
      </c>
      <c r="I491" s="2" t="s">
        <v>51</v>
      </c>
      <c r="J491" s="2">
        <v>-8.257818</v>
      </c>
      <c r="K491" s="2">
        <v>111.373558</v>
      </c>
      <c r="L491" s="2" t="s">
        <v>679</v>
      </c>
      <c r="M491" s="2" t="s">
        <v>247</v>
      </c>
      <c r="N491" s="2" t="s">
        <v>248</v>
      </c>
    </row>
    <row r="492">
      <c r="A492" s="2" t="s">
        <v>1150</v>
      </c>
      <c r="B492" s="2" t="s">
        <v>1151</v>
      </c>
      <c r="C492" s="2" t="s">
        <v>965</v>
      </c>
      <c r="E492" s="2">
        <v>315.0</v>
      </c>
      <c r="F492" s="2">
        <v>2011.0</v>
      </c>
      <c r="G492" s="2" t="s">
        <v>51</v>
      </c>
      <c r="H492" s="2" t="s">
        <v>51</v>
      </c>
      <c r="I492" s="2" t="s">
        <v>51</v>
      </c>
      <c r="J492" s="2">
        <v>-8.257818</v>
      </c>
      <c r="K492" s="2">
        <v>111.373558</v>
      </c>
      <c r="L492" s="2" t="s">
        <v>679</v>
      </c>
      <c r="M492" s="2" t="s">
        <v>247</v>
      </c>
      <c r="N492" s="2" t="s">
        <v>248</v>
      </c>
    </row>
    <row r="493">
      <c r="A493" s="2" t="s">
        <v>1152</v>
      </c>
      <c r="B493" s="2" t="s">
        <v>1153</v>
      </c>
      <c r="C493" s="2" t="s">
        <v>965</v>
      </c>
      <c r="E493" s="2">
        <v>400.0</v>
      </c>
      <c r="F493" s="2">
        <v>1994.0</v>
      </c>
      <c r="G493" s="2" t="s">
        <v>51</v>
      </c>
      <c r="H493" s="2" t="s">
        <v>51</v>
      </c>
      <c r="I493" s="2" t="s">
        <v>51</v>
      </c>
      <c r="J493" s="2">
        <v>-7.7147</v>
      </c>
      <c r="K493" s="2">
        <v>113.585016</v>
      </c>
      <c r="L493" s="2" t="s">
        <v>679</v>
      </c>
      <c r="M493" s="2" t="s">
        <v>247</v>
      </c>
      <c r="N493" s="2" t="s">
        <v>248</v>
      </c>
    </row>
    <row r="494">
      <c r="A494" s="2" t="s">
        <v>1154</v>
      </c>
      <c r="B494" s="2" t="s">
        <v>1155</v>
      </c>
      <c r="C494" s="2" t="s">
        <v>965</v>
      </c>
      <c r="E494" s="2">
        <v>400.0</v>
      </c>
      <c r="F494" s="2">
        <v>1993.0</v>
      </c>
      <c r="G494" s="2" t="s">
        <v>51</v>
      </c>
      <c r="H494" s="2" t="s">
        <v>51</v>
      </c>
      <c r="I494" s="2" t="s">
        <v>51</v>
      </c>
      <c r="J494" s="2">
        <v>-7.7147</v>
      </c>
      <c r="K494" s="2">
        <v>113.585016</v>
      </c>
      <c r="L494" s="2" t="s">
        <v>679</v>
      </c>
      <c r="M494" s="2" t="s">
        <v>247</v>
      </c>
      <c r="N494" s="2" t="s">
        <v>248</v>
      </c>
    </row>
    <row r="495">
      <c r="A495" s="2" t="s">
        <v>1156</v>
      </c>
      <c r="B495" s="2" t="s">
        <v>1157</v>
      </c>
      <c r="C495" s="2" t="s">
        <v>965</v>
      </c>
      <c r="E495" s="2">
        <v>660.0</v>
      </c>
      <c r="F495" s="2">
        <v>2012.0</v>
      </c>
      <c r="G495" s="2" t="s">
        <v>51</v>
      </c>
      <c r="H495" s="2" t="s">
        <v>51</v>
      </c>
      <c r="I495" s="2" t="s">
        <v>51</v>
      </c>
      <c r="J495" s="2">
        <v>-7.711029</v>
      </c>
      <c r="K495" s="2">
        <v>113.570682</v>
      </c>
      <c r="L495" s="2" t="s">
        <v>679</v>
      </c>
      <c r="M495" s="2" t="s">
        <v>247</v>
      </c>
      <c r="N495" s="2" t="s">
        <v>248</v>
      </c>
    </row>
    <row r="496">
      <c r="A496" s="2" t="s">
        <v>1158</v>
      </c>
      <c r="B496" s="2" t="s">
        <v>1159</v>
      </c>
      <c r="C496" s="2" t="s">
        <v>965</v>
      </c>
      <c r="E496" s="2">
        <v>150.0</v>
      </c>
      <c r="F496" s="12">
        <v>0.0</v>
      </c>
      <c r="G496" s="2" t="s">
        <v>63</v>
      </c>
      <c r="H496" s="2" t="s">
        <v>63</v>
      </c>
      <c r="I496" s="2" t="s">
        <v>63</v>
      </c>
      <c r="J496" s="2">
        <v>-1.769</v>
      </c>
      <c r="K496" s="2">
        <v>113.654</v>
      </c>
      <c r="L496" s="2" t="s">
        <v>679</v>
      </c>
      <c r="M496" s="2" t="s">
        <v>758</v>
      </c>
      <c r="N496" s="2" t="s">
        <v>156</v>
      </c>
    </row>
    <row r="497">
      <c r="A497" s="2" t="s">
        <v>1160</v>
      </c>
      <c r="B497" s="2" t="s">
        <v>1161</v>
      </c>
      <c r="C497" s="2" t="s">
        <v>965</v>
      </c>
      <c r="E497" s="2">
        <v>150.0</v>
      </c>
      <c r="F497" s="12">
        <v>0.0</v>
      </c>
      <c r="G497" s="2" t="s">
        <v>63</v>
      </c>
      <c r="H497" s="2" t="s">
        <v>63</v>
      </c>
      <c r="I497" s="2" t="s">
        <v>63</v>
      </c>
      <c r="J497" s="2">
        <v>-1.769</v>
      </c>
      <c r="K497" s="2">
        <v>113.654</v>
      </c>
      <c r="L497" s="2" t="s">
        <v>679</v>
      </c>
      <c r="M497" s="2" t="s">
        <v>758</v>
      </c>
      <c r="N497" s="2" t="s">
        <v>156</v>
      </c>
    </row>
    <row r="498">
      <c r="A498" s="2" t="s">
        <v>1162</v>
      </c>
      <c r="B498" s="2" t="s">
        <v>668</v>
      </c>
      <c r="C498" s="2" t="s">
        <v>965</v>
      </c>
      <c r="E498" s="2">
        <v>15.0</v>
      </c>
      <c r="F498" s="2">
        <v>2006.0</v>
      </c>
      <c r="G498" s="2" t="s">
        <v>51</v>
      </c>
      <c r="H498" s="2" t="s">
        <v>51</v>
      </c>
      <c r="I498" s="2" t="s">
        <v>51</v>
      </c>
      <c r="J498" s="13">
        <v>-0.7332027</v>
      </c>
      <c r="K498" s="13">
        <v>119.8559205</v>
      </c>
      <c r="L498" s="2" t="s">
        <v>566</v>
      </c>
      <c r="M498" s="2" t="s">
        <v>266</v>
      </c>
      <c r="N498" s="2" t="s">
        <v>267</v>
      </c>
    </row>
    <row r="499">
      <c r="A499" s="2" t="s">
        <v>1163</v>
      </c>
      <c r="B499" s="2" t="s">
        <v>668</v>
      </c>
      <c r="C499" s="2" t="s">
        <v>965</v>
      </c>
      <c r="E499" s="2">
        <v>15.0</v>
      </c>
      <c r="F499" s="2">
        <v>2006.0</v>
      </c>
      <c r="G499" s="2" t="s">
        <v>51</v>
      </c>
      <c r="H499" s="2" t="s">
        <v>51</v>
      </c>
      <c r="I499" s="2" t="s">
        <v>51</v>
      </c>
      <c r="J499" s="13">
        <v>-0.7332027</v>
      </c>
      <c r="K499" s="13">
        <v>119.8559205</v>
      </c>
      <c r="L499" s="2" t="s">
        <v>566</v>
      </c>
      <c r="M499" s="2" t="s">
        <v>266</v>
      </c>
      <c r="N499" s="2" t="s">
        <v>267</v>
      </c>
    </row>
    <row r="500">
      <c r="A500" s="2" t="s">
        <v>1164</v>
      </c>
      <c r="B500" s="2" t="s">
        <v>668</v>
      </c>
      <c r="C500" s="2" t="s">
        <v>965</v>
      </c>
      <c r="E500" s="2">
        <v>18.0</v>
      </c>
      <c r="F500" s="2">
        <v>2016.0</v>
      </c>
      <c r="G500" s="2" t="s">
        <v>51</v>
      </c>
      <c r="H500" s="2" t="s">
        <v>51</v>
      </c>
      <c r="I500" s="2" t="s">
        <v>51</v>
      </c>
      <c r="J500" s="13">
        <v>-0.7332027</v>
      </c>
      <c r="K500" s="13">
        <v>119.8559205</v>
      </c>
      <c r="L500" s="2" t="s">
        <v>566</v>
      </c>
      <c r="M500" s="2" t="s">
        <v>266</v>
      </c>
      <c r="N500" s="2" t="s">
        <v>267</v>
      </c>
    </row>
    <row r="501">
      <c r="A501" s="2" t="s">
        <v>1165</v>
      </c>
      <c r="B501" s="2" t="s">
        <v>668</v>
      </c>
      <c r="C501" s="2" t="s">
        <v>965</v>
      </c>
      <c r="E501" s="2">
        <v>18.0</v>
      </c>
      <c r="F501" s="2">
        <v>2016.0</v>
      </c>
      <c r="G501" s="2" t="s">
        <v>51</v>
      </c>
      <c r="H501" s="2" t="s">
        <v>51</v>
      </c>
      <c r="I501" s="2" t="s">
        <v>51</v>
      </c>
      <c r="J501" s="13">
        <v>-0.7332027</v>
      </c>
      <c r="K501" s="13">
        <v>119.8559205</v>
      </c>
      <c r="L501" s="2" t="s">
        <v>566</v>
      </c>
      <c r="M501" s="2" t="s">
        <v>266</v>
      </c>
      <c r="N501" s="2" t="s">
        <v>267</v>
      </c>
    </row>
    <row r="502">
      <c r="A502" s="2" t="s">
        <v>1166</v>
      </c>
      <c r="B502" s="2" t="s">
        <v>1167</v>
      </c>
      <c r="C502" s="2" t="s">
        <v>965</v>
      </c>
      <c r="E502" s="2">
        <v>50.0</v>
      </c>
      <c r="F502" s="2">
        <v>2023.0</v>
      </c>
      <c r="G502" s="2" t="s">
        <v>264</v>
      </c>
      <c r="H502" s="2" t="s">
        <v>264</v>
      </c>
      <c r="I502" s="2" t="s">
        <v>264</v>
      </c>
      <c r="J502" s="2">
        <v>-0.733203</v>
      </c>
      <c r="K502" s="2">
        <v>119.85592</v>
      </c>
      <c r="L502" s="2" t="s">
        <v>679</v>
      </c>
      <c r="M502" s="2" t="s">
        <v>266</v>
      </c>
      <c r="N502" s="2" t="s">
        <v>267</v>
      </c>
    </row>
    <row r="503">
      <c r="A503" s="2" t="s">
        <v>1168</v>
      </c>
      <c r="B503" s="2" t="s">
        <v>1169</v>
      </c>
      <c r="C503" s="2" t="s">
        <v>965</v>
      </c>
      <c r="E503" s="2">
        <v>50.0</v>
      </c>
      <c r="F503" s="2">
        <v>2023.0</v>
      </c>
      <c r="G503" s="2" t="s">
        <v>264</v>
      </c>
      <c r="H503" s="2" t="s">
        <v>264</v>
      </c>
      <c r="I503" s="2" t="s">
        <v>264</v>
      </c>
      <c r="J503" s="2">
        <v>-0.733203</v>
      </c>
      <c r="K503" s="2">
        <v>119.85592</v>
      </c>
      <c r="L503" s="2" t="s">
        <v>679</v>
      </c>
      <c r="M503" s="2" t="s">
        <v>266</v>
      </c>
      <c r="N503" s="2" t="s">
        <v>267</v>
      </c>
    </row>
    <row r="504">
      <c r="A504" s="2" t="s">
        <v>1170</v>
      </c>
      <c r="B504" s="2" t="s">
        <v>1171</v>
      </c>
      <c r="C504" s="2" t="s">
        <v>965</v>
      </c>
      <c r="E504" s="2">
        <v>220.0</v>
      </c>
      <c r="F504" s="2">
        <v>2015.0</v>
      </c>
      <c r="G504" s="2" t="s">
        <v>51</v>
      </c>
      <c r="H504" s="2" t="s">
        <v>51</v>
      </c>
      <c r="I504" s="2" t="s">
        <v>51</v>
      </c>
      <c r="J504" s="2">
        <v>4.12071</v>
      </c>
      <c r="K504" s="2">
        <v>98.25823</v>
      </c>
      <c r="L504" s="2" t="s">
        <v>679</v>
      </c>
      <c r="M504" s="2" t="s">
        <v>65</v>
      </c>
      <c r="N504" s="2" t="s">
        <v>66</v>
      </c>
    </row>
    <row r="505">
      <c r="A505" s="2" t="s">
        <v>1172</v>
      </c>
      <c r="B505" s="2" t="s">
        <v>1173</v>
      </c>
      <c r="C505" s="2" t="s">
        <v>965</v>
      </c>
      <c r="E505" s="2">
        <v>220.0</v>
      </c>
      <c r="F505" s="2">
        <v>2014.0</v>
      </c>
      <c r="G505" s="2" t="s">
        <v>51</v>
      </c>
      <c r="H505" s="2" t="s">
        <v>51</v>
      </c>
      <c r="I505" s="2" t="s">
        <v>51</v>
      </c>
      <c r="J505" s="2">
        <v>4.12071</v>
      </c>
      <c r="K505" s="2">
        <v>98.25823</v>
      </c>
      <c r="L505" s="2" t="s">
        <v>679</v>
      </c>
      <c r="M505" s="2" t="s">
        <v>65</v>
      </c>
      <c r="N505" s="2" t="s">
        <v>66</v>
      </c>
    </row>
    <row r="506">
      <c r="A506" s="2" t="s">
        <v>1174</v>
      </c>
      <c r="B506" s="2" t="s">
        <v>1175</v>
      </c>
      <c r="C506" s="2" t="s">
        <v>965</v>
      </c>
      <c r="E506" s="2">
        <v>200.0</v>
      </c>
      <c r="F506" s="2">
        <v>2019.0</v>
      </c>
      <c r="G506" s="2" t="s">
        <v>51</v>
      </c>
      <c r="H506" s="2" t="s">
        <v>51</v>
      </c>
      <c r="I506" s="2" t="s">
        <v>51</v>
      </c>
      <c r="J506" s="2">
        <v>4.12071</v>
      </c>
      <c r="K506" s="2">
        <v>98.25823</v>
      </c>
      <c r="L506" s="2" t="s">
        <v>679</v>
      </c>
      <c r="M506" s="2" t="s">
        <v>65</v>
      </c>
      <c r="N506" s="2" t="s">
        <v>66</v>
      </c>
    </row>
    <row r="507">
      <c r="A507" s="2" t="s">
        <v>1176</v>
      </c>
      <c r="B507" s="2" t="s">
        <v>1177</v>
      </c>
      <c r="C507" s="2" t="s">
        <v>965</v>
      </c>
      <c r="E507" s="2">
        <v>200.0</v>
      </c>
      <c r="F507" s="2">
        <v>2019.0</v>
      </c>
      <c r="G507" s="2" t="s">
        <v>51</v>
      </c>
      <c r="H507" s="2" t="s">
        <v>51</v>
      </c>
      <c r="I507" s="2" t="s">
        <v>51</v>
      </c>
      <c r="J507" s="2">
        <v>4.12071</v>
      </c>
      <c r="K507" s="2">
        <v>98.25823</v>
      </c>
      <c r="L507" s="2" t="s">
        <v>679</v>
      </c>
      <c r="M507" s="2" t="s">
        <v>65</v>
      </c>
      <c r="N507" s="2" t="s">
        <v>66</v>
      </c>
    </row>
    <row r="508">
      <c r="A508" s="2" t="s">
        <v>1178</v>
      </c>
      <c r="B508" s="2" t="s">
        <v>668</v>
      </c>
      <c r="C508" s="2" t="s">
        <v>965</v>
      </c>
      <c r="E508" s="2">
        <v>27.5</v>
      </c>
      <c r="F508" s="2">
        <v>2025.0</v>
      </c>
      <c r="G508" s="7" t="s">
        <v>981</v>
      </c>
      <c r="H508" s="7" t="s">
        <v>981</v>
      </c>
      <c r="I508" s="2" t="s">
        <v>981</v>
      </c>
      <c r="J508" s="13">
        <v>0.829654198</v>
      </c>
      <c r="K508" s="13">
        <v>108.8640941</v>
      </c>
      <c r="L508" s="2" t="s">
        <v>566</v>
      </c>
      <c r="M508" s="2" t="s">
        <v>230</v>
      </c>
      <c r="N508" s="2" t="s">
        <v>231</v>
      </c>
    </row>
    <row r="509">
      <c r="A509" s="2" t="s">
        <v>1179</v>
      </c>
      <c r="B509" s="2" t="s">
        <v>668</v>
      </c>
      <c r="C509" s="2" t="s">
        <v>965</v>
      </c>
      <c r="E509" s="2">
        <v>27.5</v>
      </c>
      <c r="F509" s="2">
        <v>2025.0</v>
      </c>
      <c r="G509" s="7" t="s">
        <v>981</v>
      </c>
      <c r="H509" s="7" t="s">
        <v>981</v>
      </c>
      <c r="I509" s="2" t="s">
        <v>981</v>
      </c>
      <c r="J509" s="13">
        <v>0.829654198</v>
      </c>
      <c r="K509" s="13">
        <v>108.8640941</v>
      </c>
      <c r="L509" s="2" t="s">
        <v>566</v>
      </c>
      <c r="M509" s="2" t="s">
        <v>230</v>
      </c>
      <c r="N509" s="2" t="s">
        <v>231</v>
      </c>
    </row>
    <row r="510">
      <c r="A510" s="2" t="s">
        <v>1180</v>
      </c>
      <c r="B510" s="2" t="s">
        <v>1181</v>
      </c>
      <c r="C510" s="2" t="s">
        <v>965</v>
      </c>
      <c r="E510" s="2">
        <v>50.0</v>
      </c>
      <c r="F510" s="2">
        <v>2018.0</v>
      </c>
      <c r="G510" s="2" t="s">
        <v>264</v>
      </c>
      <c r="H510" s="2" t="s">
        <v>264</v>
      </c>
      <c r="I510" s="2" t="s">
        <v>51</v>
      </c>
      <c r="J510" s="2">
        <v>0.05798</v>
      </c>
      <c r="K510" s="2">
        <v>109.20362</v>
      </c>
      <c r="L510" s="2" t="s">
        <v>1182</v>
      </c>
      <c r="M510" s="2" t="s">
        <v>53</v>
      </c>
      <c r="N510" s="2" t="s">
        <v>54</v>
      </c>
    </row>
    <row r="511">
      <c r="A511" s="2" t="s">
        <v>1183</v>
      </c>
      <c r="B511" s="2" t="s">
        <v>1184</v>
      </c>
      <c r="C511" s="2" t="s">
        <v>965</v>
      </c>
      <c r="E511" s="2">
        <v>50.0</v>
      </c>
      <c r="F511" s="2">
        <v>2019.0</v>
      </c>
      <c r="G511" s="2" t="s">
        <v>264</v>
      </c>
      <c r="H511" s="2" t="s">
        <v>264</v>
      </c>
      <c r="I511" s="2" t="s">
        <v>51</v>
      </c>
      <c r="J511" s="2">
        <v>0.05798</v>
      </c>
      <c r="K511" s="2">
        <v>109.20362</v>
      </c>
      <c r="L511" s="2" t="s">
        <v>1182</v>
      </c>
      <c r="M511" s="2" t="s">
        <v>53</v>
      </c>
      <c r="N511" s="2" t="s">
        <v>54</v>
      </c>
    </row>
    <row r="512">
      <c r="A512" s="2" t="s">
        <v>1185</v>
      </c>
      <c r="B512" s="2" t="s">
        <v>1186</v>
      </c>
      <c r="C512" s="2" t="s">
        <v>965</v>
      </c>
      <c r="E512" s="2">
        <v>50.0</v>
      </c>
      <c r="F512" s="2">
        <v>2018.0</v>
      </c>
      <c r="G512" s="2" t="s">
        <v>11</v>
      </c>
      <c r="H512" s="2" t="s">
        <v>11</v>
      </c>
      <c r="I512" s="2" t="s">
        <v>51</v>
      </c>
      <c r="J512" s="2">
        <v>0.05798</v>
      </c>
      <c r="K512" s="2">
        <v>109.20362</v>
      </c>
      <c r="L512" s="2" t="s">
        <v>1182</v>
      </c>
      <c r="M512" s="2" t="s">
        <v>53</v>
      </c>
      <c r="N512" s="2" t="s">
        <v>54</v>
      </c>
    </row>
    <row r="513">
      <c r="A513" s="2" t="s">
        <v>1187</v>
      </c>
      <c r="B513" s="2" t="s">
        <v>1188</v>
      </c>
      <c r="C513" s="2" t="s">
        <v>965</v>
      </c>
      <c r="E513" s="2">
        <v>50.0</v>
      </c>
      <c r="F513" s="2">
        <v>2019.0</v>
      </c>
      <c r="G513" s="2" t="s">
        <v>11</v>
      </c>
      <c r="H513" s="2" t="s">
        <v>11</v>
      </c>
      <c r="I513" s="2" t="s">
        <v>51</v>
      </c>
      <c r="J513" s="2">
        <v>0.05798</v>
      </c>
      <c r="K513" s="2">
        <v>109.20362</v>
      </c>
      <c r="L513" s="2" t="s">
        <v>1182</v>
      </c>
      <c r="M513" s="2" t="s">
        <v>53</v>
      </c>
      <c r="N513" s="2" t="s">
        <v>54</v>
      </c>
    </row>
    <row r="514">
      <c r="A514" s="2" t="s">
        <v>1189</v>
      </c>
      <c r="B514" s="2" t="s">
        <v>1190</v>
      </c>
      <c r="C514" s="2" t="s">
        <v>965</v>
      </c>
      <c r="E514" s="2">
        <v>350.0</v>
      </c>
      <c r="F514" s="2">
        <v>2013.0</v>
      </c>
      <c r="G514" s="2" t="s">
        <v>51</v>
      </c>
      <c r="H514" s="2" t="s">
        <v>51</v>
      </c>
      <c r="I514" s="2" t="s">
        <v>51</v>
      </c>
      <c r="J514" s="2">
        <v>-7.0242</v>
      </c>
      <c r="K514" s="2">
        <v>106.5464</v>
      </c>
      <c r="L514" s="2" t="s">
        <v>679</v>
      </c>
      <c r="M514" s="2" t="s">
        <v>208</v>
      </c>
      <c r="N514" s="2" t="s">
        <v>209</v>
      </c>
    </row>
    <row r="515">
      <c r="A515" s="2" t="s">
        <v>1191</v>
      </c>
      <c r="B515" s="2" t="s">
        <v>1192</v>
      </c>
      <c r="C515" s="2" t="s">
        <v>965</v>
      </c>
      <c r="E515" s="2">
        <v>350.0</v>
      </c>
      <c r="F515" s="2">
        <v>2013.0</v>
      </c>
      <c r="G515" s="2" t="s">
        <v>51</v>
      </c>
      <c r="H515" s="2" t="s">
        <v>51</v>
      </c>
      <c r="I515" s="2" t="s">
        <v>51</v>
      </c>
      <c r="J515" s="2">
        <v>-7.0242</v>
      </c>
      <c r="K515" s="2">
        <v>106.5464</v>
      </c>
      <c r="L515" s="2" t="s">
        <v>679</v>
      </c>
      <c r="M515" s="2" t="s">
        <v>208</v>
      </c>
      <c r="N515" s="2" t="s">
        <v>209</v>
      </c>
    </row>
    <row r="516">
      <c r="A516" s="2" t="s">
        <v>1193</v>
      </c>
      <c r="B516" s="2" t="s">
        <v>1194</v>
      </c>
      <c r="C516" s="2" t="s">
        <v>965</v>
      </c>
      <c r="E516" s="2">
        <v>350.0</v>
      </c>
      <c r="F516" s="2">
        <v>2013.0</v>
      </c>
      <c r="G516" s="2" t="s">
        <v>51</v>
      </c>
      <c r="H516" s="2" t="s">
        <v>51</v>
      </c>
      <c r="I516" s="2" t="s">
        <v>51</v>
      </c>
      <c r="J516" s="2">
        <v>-7.0242</v>
      </c>
      <c r="K516" s="2">
        <v>106.5464</v>
      </c>
      <c r="L516" s="2" t="s">
        <v>679</v>
      </c>
      <c r="M516" s="2" t="s">
        <v>208</v>
      </c>
      <c r="N516" s="2" t="s">
        <v>209</v>
      </c>
    </row>
    <row r="517">
      <c r="A517" s="2" t="s">
        <v>1195</v>
      </c>
      <c r="B517" s="2" t="s">
        <v>1196</v>
      </c>
      <c r="C517" s="2" t="s">
        <v>965</v>
      </c>
      <c r="E517" s="2">
        <v>660.0</v>
      </c>
      <c r="F517" s="12">
        <v>0.0</v>
      </c>
      <c r="G517" s="2" t="s">
        <v>63</v>
      </c>
      <c r="H517" s="2" t="s">
        <v>63</v>
      </c>
      <c r="I517" s="2" t="s">
        <v>63</v>
      </c>
      <c r="J517" s="2">
        <v>-7.711029</v>
      </c>
      <c r="K517" s="2">
        <v>113.570682</v>
      </c>
      <c r="L517" s="2" t="s">
        <v>679</v>
      </c>
      <c r="M517" s="2" t="s">
        <v>247</v>
      </c>
      <c r="N517" s="2" t="s">
        <v>248</v>
      </c>
    </row>
    <row r="518">
      <c r="A518" s="2" t="s">
        <v>1197</v>
      </c>
      <c r="B518" s="2" t="s">
        <v>1198</v>
      </c>
      <c r="C518" s="2" t="s">
        <v>965</v>
      </c>
      <c r="E518" s="2">
        <v>60.0</v>
      </c>
      <c r="F518" s="2">
        <v>2016.0</v>
      </c>
      <c r="G518" s="2" t="s">
        <v>51</v>
      </c>
      <c r="H518" s="2" t="s">
        <v>51</v>
      </c>
      <c r="I518" s="2" t="s">
        <v>51</v>
      </c>
      <c r="J518" s="2">
        <v>-2.822646</v>
      </c>
      <c r="K518" s="2">
        <v>114.208831</v>
      </c>
      <c r="L518" s="2" t="s">
        <v>679</v>
      </c>
      <c r="M518" s="2" t="s">
        <v>758</v>
      </c>
      <c r="N518" s="2" t="s">
        <v>156</v>
      </c>
    </row>
    <row r="519">
      <c r="A519" s="2" t="s">
        <v>1199</v>
      </c>
      <c r="B519" s="2" t="s">
        <v>1200</v>
      </c>
      <c r="C519" s="2" t="s">
        <v>965</v>
      </c>
      <c r="E519" s="2">
        <v>60.0</v>
      </c>
      <c r="F519" s="2">
        <v>2017.0</v>
      </c>
      <c r="G519" s="2" t="s">
        <v>51</v>
      </c>
      <c r="H519" s="2" t="s">
        <v>51</v>
      </c>
      <c r="I519" s="2" t="s">
        <v>51</v>
      </c>
      <c r="J519" s="2">
        <v>-2.822646</v>
      </c>
      <c r="K519" s="2">
        <v>114.208831</v>
      </c>
      <c r="L519" s="2" t="s">
        <v>679</v>
      </c>
      <c r="M519" s="2" t="s">
        <v>758</v>
      </c>
      <c r="N519" s="2" t="s">
        <v>156</v>
      </c>
    </row>
    <row r="520">
      <c r="A520" s="2" t="s">
        <v>1201</v>
      </c>
      <c r="B520" s="2" t="s">
        <v>1202</v>
      </c>
      <c r="C520" s="2" t="s">
        <v>965</v>
      </c>
      <c r="E520" s="2">
        <v>100.0</v>
      </c>
      <c r="F520" s="2">
        <v>2017.0</v>
      </c>
      <c r="G520" s="2" t="s">
        <v>51</v>
      </c>
      <c r="H520" s="2" t="s">
        <v>51</v>
      </c>
      <c r="I520" s="2" t="s">
        <v>51</v>
      </c>
      <c r="J520" s="2">
        <v>-5.623635</v>
      </c>
      <c r="K520" s="2">
        <v>119.550822</v>
      </c>
      <c r="L520" s="2" t="s">
        <v>679</v>
      </c>
      <c r="M520" s="2" t="s">
        <v>163</v>
      </c>
      <c r="N520" s="2" t="s">
        <v>164</v>
      </c>
    </row>
    <row r="521">
      <c r="A521" s="2" t="s">
        <v>1203</v>
      </c>
      <c r="B521" s="2" t="s">
        <v>1204</v>
      </c>
      <c r="C521" s="2" t="s">
        <v>965</v>
      </c>
      <c r="E521" s="2">
        <v>100.0</v>
      </c>
      <c r="F521" s="2">
        <v>2018.0</v>
      </c>
      <c r="G521" s="2" t="s">
        <v>51</v>
      </c>
      <c r="H521" s="2" t="s">
        <v>51</v>
      </c>
      <c r="I521" s="2" t="s">
        <v>51</v>
      </c>
      <c r="J521" s="2">
        <v>-5.623635</v>
      </c>
      <c r="K521" s="2">
        <v>119.550822</v>
      </c>
      <c r="L521" s="2" t="s">
        <v>679</v>
      </c>
      <c r="M521" s="2" t="s">
        <v>163</v>
      </c>
      <c r="N521" s="2" t="s">
        <v>164</v>
      </c>
    </row>
    <row r="522">
      <c r="A522" s="2" t="s">
        <v>1205</v>
      </c>
      <c r="B522" s="2" t="s">
        <v>1206</v>
      </c>
      <c r="C522" s="2" t="s">
        <v>965</v>
      </c>
      <c r="E522" s="2">
        <v>315.0</v>
      </c>
      <c r="F522" s="2">
        <v>2011.0</v>
      </c>
      <c r="G522" s="2" t="s">
        <v>51</v>
      </c>
      <c r="H522" s="2" t="s">
        <v>51</v>
      </c>
      <c r="I522" s="2" t="s">
        <v>51</v>
      </c>
      <c r="J522" s="2">
        <v>-6.636</v>
      </c>
      <c r="K522" s="2">
        <v>111.4749</v>
      </c>
      <c r="L522" s="2" t="s">
        <v>679</v>
      </c>
      <c r="M522" s="2" t="s">
        <v>159</v>
      </c>
      <c r="N522" s="2" t="s">
        <v>160</v>
      </c>
    </row>
    <row r="523">
      <c r="A523" s="2" t="s">
        <v>1207</v>
      </c>
      <c r="B523" s="2" t="s">
        <v>1208</v>
      </c>
      <c r="C523" s="2" t="s">
        <v>965</v>
      </c>
      <c r="E523" s="2">
        <v>315.0</v>
      </c>
      <c r="F523" s="2">
        <v>2011.0</v>
      </c>
      <c r="G523" s="2" t="s">
        <v>51</v>
      </c>
      <c r="H523" s="2" t="s">
        <v>51</v>
      </c>
      <c r="I523" s="2" t="s">
        <v>51</v>
      </c>
      <c r="J523" s="2">
        <v>-6.636</v>
      </c>
      <c r="K523" s="2">
        <v>111.4749</v>
      </c>
      <c r="L523" s="2" t="s">
        <v>679</v>
      </c>
      <c r="M523" s="2" t="s">
        <v>159</v>
      </c>
      <c r="N523" s="2" t="s">
        <v>160</v>
      </c>
    </row>
    <row r="524">
      <c r="A524" s="2" t="s">
        <v>1209</v>
      </c>
      <c r="B524" s="2" t="s">
        <v>1210</v>
      </c>
      <c r="C524" s="2" t="s">
        <v>965</v>
      </c>
      <c r="E524" s="2">
        <v>600.0</v>
      </c>
      <c r="F524" s="12">
        <v>0.0</v>
      </c>
      <c r="G524" s="2" t="s">
        <v>63</v>
      </c>
      <c r="H524" s="2" t="s">
        <v>63</v>
      </c>
      <c r="I524" s="2" t="s">
        <v>63</v>
      </c>
      <c r="J524" s="2">
        <v>-0.526221</v>
      </c>
      <c r="K524" s="2">
        <v>101.969004</v>
      </c>
      <c r="L524" s="2" t="s">
        <v>1211</v>
      </c>
      <c r="M524" s="2" t="s">
        <v>88</v>
      </c>
      <c r="N524" s="2" t="s">
        <v>88</v>
      </c>
    </row>
    <row r="525">
      <c r="A525" s="2" t="s">
        <v>1212</v>
      </c>
      <c r="B525" s="2" t="s">
        <v>1213</v>
      </c>
      <c r="C525" s="2" t="s">
        <v>965</v>
      </c>
      <c r="E525" s="2">
        <v>600.0</v>
      </c>
      <c r="F525" s="12">
        <v>0.0</v>
      </c>
      <c r="G525" s="2" t="s">
        <v>63</v>
      </c>
      <c r="H525" s="2" t="s">
        <v>63</v>
      </c>
      <c r="I525" s="2" t="s">
        <v>63</v>
      </c>
      <c r="J525" s="2">
        <v>-0.526221</v>
      </c>
      <c r="K525" s="2">
        <v>101.969004</v>
      </c>
      <c r="L525" s="2" t="s">
        <v>1211</v>
      </c>
      <c r="M525" s="2" t="s">
        <v>88</v>
      </c>
      <c r="N525" s="2" t="s">
        <v>88</v>
      </c>
    </row>
    <row r="526">
      <c r="A526" s="2" t="s">
        <v>1214</v>
      </c>
      <c r="B526" s="2" t="s">
        <v>1215</v>
      </c>
      <c r="C526" s="2" t="s">
        <v>965</v>
      </c>
      <c r="E526" s="2">
        <v>300.0</v>
      </c>
      <c r="F526" s="12">
        <v>2028.0</v>
      </c>
      <c r="G526" s="2" t="s">
        <v>63</v>
      </c>
      <c r="H526" s="2" t="s">
        <v>63</v>
      </c>
      <c r="I526" s="2" t="s">
        <v>63</v>
      </c>
      <c r="J526" s="2">
        <v>-0.35</v>
      </c>
      <c r="K526" s="2">
        <v>102.533056</v>
      </c>
      <c r="L526" s="2" t="s">
        <v>1216</v>
      </c>
      <c r="M526" s="2" t="s">
        <v>88</v>
      </c>
      <c r="N526" s="2" t="s">
        <v>88</v>
      </c>
    </row>
    <row r="527">
      <c r="A527" s="2" t="s">
        <v>1217</v>
      </c>
      <c r="B527" s="2" t="s">
        <v>1218</v>
      </c>
      <c r="C527" s="2" t="s">
        <v>965</v>
      </c>
      <c r="E527" s="2">
        <v>300.0</v>
      </c>
      <c r="F527" s="12">
        <v>2028.0</v>
      </c>
      <c r="G527" s="2" t="s">
        <v>63</v>
      </c>
      <c r="H527" s="2" t="s">
        <v>63</v>
      </c>
      <c r="I527" s="2" t="s">
        <v>63</v>
      </c>
      <c r="J527" s="2">
        <v>-0.35</v>
      </c>
      <c r="K527" s="2">
        <v>102.533056</v>
      </c>
      <c r="L527" s="2" t="s">
        <v>1216</v>
      </c>
      <c r="M527" s="2" t="s">
        <v>88</v>
      </c>
      <c r="N527" s="2" t="s">
        <v>88</v>
      </c>
    </row>
    <row r="528">
      <c r="A528" s="2" t="s">
        <v>1219</v>
      </c>
      <c r="B528" s="2" t="s">
        <v>668</v>
      </c>
      <c r="C528" s="2" t="s">
        <v>965</v>
      </c>
      <c r="E528" s="2">
        <v>7.0</v>
      </c>
      <c r="F528" s="2">
        <v>2014.0</v>
      </c>
      <c r="G528" s="2" t="s">
        <v>51</v>
      </c>
      <c r="H528" s="2" t="s">
        <v>51</v>
      </c>
      <c r="I528" s="2" t="s">
        <v>51</v>
      </c>
      <c r="J528" s="13">
        <v>-8.50860004088458</v>
      </c>
      <c r="K528" s="13">
        <v>121.701339503693</v>
      </c>
      <c r="L528" s="2" t="s">
        <v>566</v>
      </c>
      <c r="M528" s="2" t="s">
        <v>959</v>
      </c>
      <c r="N528" s="2" t="s">
        <v>960</v>
      </c>
    </row>
    <row r="529">
      <c r="A529" s="2" t="s">
        <v>1220</v>
      </c>
      <c r="B529" s="2" t="s">
        <v>668</v>
      </c>
      <c r="C529" s="2" t="s">
        <v>965</v>
      </c>
      <c r="E529" s="2">
        <v>7.0</v>
      </c>
      <c r="F529" s="2">
        <v>2014.0</v>
      </c>
      <c r="G529" s="2" t="s">
        <v>51</v>
      </c>
      <c r="H529" s="2" t="s">
        <v>51</v>
      </c>
      <c r="I529" s="2" t="s">
        <v>51</v>
      </c>
      <c r="J529" s="13">
        <v>-8.50860004088458</v>
      </c>
      <c r="K529" s="13">
        <v>121.701339503693</v>
      </c>
      <c r="L529" s="2" t="s">
        <v>566</v>
      </c>
      <c r="M529" s="2" t="s">
        <v>959</v>
      </c>
      <c r="N529" s="2" t="s">
        <v>960</v>
      </c>
    </row>
    <row r="530">
      <c r="A530" s="2" t="s">
        <v>1221</v>
      </c>
      <c r="B530" s="2" t="s">
        <v>668</v>
      </c>
      <c r="C530" s="2" t="s">
        <v>965</v>
      </c>
      <c r="E530" s="2">
        <v>3.0</v>
      </c>
      <c r="F530" s="2">
        <v>2025.0</v>
      </c>
      <c r="G530" s="7" t="s">
        <v>981</v>
      </c>
      <c r="H530" s="7" t="s">
        <v>981</v>
      </c>
      <c r="I530" s="2" t="s">
        <v>981</v>
      </c>
      <c r="J530" s="13">
        <v>-10.6714187402383</v>
      </c>
      <c r="K530" s="13">
        <v>123.108793412582</v>
      </c>
      <c r="L530" s="2" t="s">
        <v>566</v>
      </c>
      <c r="M530" s="2" t="s">
        <v>959</v>
      </c>
      <c r="N530" s="2" t="s">
        <v>960</v>
      </c>
    </row>
    <row r="531">
      <c r="A531" s="2" t="s">
        <v>1222</v>
      </c>
      <c r="B531" s="2" t="s">
        <v>668</v>
      </c>
      <c r="C531" s="2" t="s">
        <v>965</v>
      </c>
      <c r="E531" s="2">
        <v>3.0</v>
      </c>
      <c r="F531" s="2">
        <v>2025.0</v>
      </c>
      <c r="G531" s="7" t="s">
        <v>981</v>
      </c>
      <c r="H531" s="7" t="s">
        <v>981</v>
      </c>
      <c r="I531" s="2" t="s">
        <v>981</v>
      </c>
      <c r="J531" s="13">
        <v>-10.6714187402383</v>
      </c>
      <c r="K531" s="13">
        <v>123.108793412582</v>
      </c>
      <c r="L531" s="2" t="s">
        <v>566</v>
      </c>
      <c r="M531" s="2" t="s">
        <v>959</v>
      </c>
      <c r="N531" s="2" t="s">
        <v>960</v>
      </c>
    </row>
    <row r="532">
      <c r="A532" s="2" t="s">
        <v>1223</v>
      </c>
      <c r="B532" s="2" t="s">
        <v>668</v>
      </c>
      <c r="C532" s="2" t="s">
        <v>965</v>
      </c>
      <c r="E532" s="2">
        <v>25.0</v>
      </c>
      <c r="F532" s="2">
        <v>2025.0</v>
      </c>
      <c r="G532" s="7" t="s">
        <v>981</v>
      </c>
      <c r="H532" s="7" t="s">
        <v>981</v>
      </c>
      <c r="I532" s="2" t="s">
        <v>981</v>
      </c>
      <c r="J532" s="13">
        <v>-2.762279094</v>
      </c>
      <c r="K532" s="13">
        <v>112.9063553</v>
      </c>
      <c r="L532" s="2" t="s">
        <v>566</v>
      </c>
      <c r="M532" s="2" t="s">
        <v>758</v>
      </c>
      <c r="N532" s="2" t="s">
        <v>156</v>
      </c>
    </row>
    <row r="533">
      <c r="A533" s="2" t="s">
        <v>1224</v>
      </c>
      <c r="B533" s="2" t="s">
        <v>668</v>
      </c>
      <c r="C533" s="2" t="s">
        <v>965</v>
      </c>
      <c r="E533" s="2">
        <v>25.0</v>
      </c>
      <c r="F533" s="2">
        <v>2025.0</v>
      </c>
      <c r="G533" s="7" t="s">
        <v>981</v>
      </c>
      <c r="H533" s="7" t="s">
        <v>981</v>
      </c>
      <c r="I533" s="2" t="s">
        <v>981</v>
      </c>
      <c r="J533" s="13">
        <v>-2.762279094</v>
      </c>
      <c r="K533" s="13">
        <v>112.9063553</v>
      </c>
      <c r="L533" s="2" t="s">
        <v>566</v>
      </c>
      <c r="M533" s="2" t="s">
        <v>758</v>
      </c>
      <c r="N533" s="2" t="s">
        <v>156</v>
      </c>
    </row>
    <row r="534">
      <c r="A534" s="2" t="s">
        <v>1225</v>
      </c>
      <c r="B534" s="2" t="s">
        <v>668</v>
      </c>
      <c r="C534" s="2" t="s">
        <v>965</v>
      </c>
      <c r="E534" s="2">
        <v>7.0</v>
      </c>
      <c r="F534" s="2">
        <v>2014.0</v>
      </c>
      <c r="G534" s="2" t="s">
        <v>51</v>
      </c>
      <c r="H534" s="2" t="s">
        <v>51</v>
      </c>
      <c r="I534" s="2" t="s">
        <v>51</v>
      </c>
      <c r="J534" s="13">
        <v>0.0307096650128428</v>
      </c>
      <c r="K534" s="13">
        <v>110.555541297939</v>
      </c>
      <c r="L534" s="2" t="s">
        <v>566</v>
      </c>
      <c r="M534" s="2" t="s">
        <v>53</v>
      </c>
      <c r="N534" s="2" t="s">
        <v>54</v>
      </c>
    </row>
    <row r="535">
      <c r="A535" s="2" t="s">
        <v>1226</v>
      </c>
      <c r="B535" s="2" t="s">
        <v>668</v>
      </c>
      <c r="C535" s="2" t="s">
        <v>965</v>
      </c>
      <c r="E535" s="2">
        <v>7.0</v>
      </c>
      <c r="F535" s="2">
        <v>2014.0</v>
      </c>
      <c r="G535" s="2" t="s">
        <v>51</v>
      </c>
      <c r="H535" s="2" t="s">
        <v>51</v>
      </c>
      <c r="I535" s="2" t="s">
        <v>51</v>
      </c>
      <c r="J535" s="13">
        <v>0.0307096650128428</v>
      </c>
      <c r="K535" s="13">
        <v>110.555541297939</v>
      </c>
      <c r="L535" s="2" t="s">
        <v>566</v>
      </c>
      <c r="M535" s="2" t="s">
        <v>53</v>
      </c>
      <c r="N535" s="2" t="s">
        <v>54</v>
      </c>
    </row>
    <row r="536">
      <c r="A536" s="2" t="s">
        <v>1227</v>
      </c>
      <c r="B536" s="2" t="s">
        <v>1228</v>
      </c>
      <c r="C536" s="2" t="s">
        <v>965</v>
      </c>
      <c r="E536" s="2">
        <v>100.0</v>
      </c>
      <c r="F536" s="2">
        <v>2015.0</v>
      </c>
      <c r="G536" s="2" t="s">
        <v>51</v>
      </c>
      <c r="H536" s="2" t="s">
        <v>51</v>
      </c>
      <c r="I536" s="2" t="s">
        <v>51</v>
      </c>
      <c r="J536" s="2">
        <v>-5.58594</v>
      </c>
      <c r="K536" s="2">
        <v>105.38719</v>
      </c>
      <c r="L536" s="2" t="s">
        <v>679</v>
      </c>
      <c r="M536" s="2" t="s">
        <v>203</v>
      </c>
      <c r="N536" s="2" t="s">
        <v>203</v>
      </c>
    </row>
    <row r="537">
      <c r="A537" s="2" t="s">
        <v>1229</v>
      </c>
      <c r="B537" s="2" t="s">
        <v>1230</v>
      </c>
      <c r="C537" s="2" t="s">
        <v>965</v>
      </c>
      <c r="E537" s="2">
        <v>100.0</v>
      </c>
      <c r="F537" s="2">
        <v>2015.0</v>
      </c>
      <c r="G537" s="2" t="s">
        <v>51</v>
      </c>
      <c r="H537" s="2" t="s">
        <v>51</v>
      </c>
      <c r="I537" s="2" t="s">
        <v>51</v>
      </c>
      <c r="J537" s="2">
        <v>-5.58594</v>
      </c>
      <c r="K537" s="2">
        <v>105.38719</v>
      </c>
      <c r="L537" s="2" t="s">
        <v>679</v>
      </c>
      <c r="M537" s="2" t="s">
        <v>203</v>
      </c>
      <c r="N537" s="2" t="s">
        <v>203</v>
      </c>
    </row>
    <row r="538">
      <c r="A538" s="2" t="s">
        <v>1231</v>
      </c>
      <c r="B538" s="2" t="s">
        <v>668</v>
      </c>
      <c r="C538" s="2" t="s">
        <v>965</v>
      </c>
      <c r="E538" s="2">
        <v>7.0</v>
      </c>
      <c r="F538" s="2">
        <v>2018.0</v>
      </c>
      <c r="G538" s="2" t="s">
        <v>51</v>
      </c>
      <c r="H538" s="2" t="s">
        <v>51</v>
      </c>
      <c r="I538" s="2" t="s">
        <v>51</v>
      </c>
      <c r="J538" s="13">
        <v>0.0742565935846098</v>
      </c>
      <c r="K538" s="13">
        <v>111.433994213283</v>
      </c>
      <c r="L538" s="2" t="s">
        <v>566</v>
      </c>
      <c r="M538" s="2" t="s">
        <v>53</v>
      </c>
      <c r="N538" s="2" t="s">
        <v>54</v>
      </c>
    </row>
    <row r="539">
      <c r="A539" s="2" t="s">
        <v>1232</v>
      </c>
      <c r="B539" s="2" t="s">
        <v>668</v>
      </c>
      <c r="C539" s="2" t="s">
        <v>965</v>
      </c>
      <c r="E539" s="2">
        <v>7.0</v>
      </c>
      <c r="F539" s="2">
        <v>2018.0</v>
      </c>
      <c r="G539" s="2" t="s">
        <v>51</v>
      </c>
      <c r="H539" s="2" t="s">
        <v>51</v>
      </c>
      <c r="I539" s="2" t="s">
        <v>51</v>
      </c>
      <c r="J539" s="13">
        <v>0.0742565935846098</v>
      </c>
      <c r="K539" s="13">
        <v>111.433994213283</v>
      </c>
      <c r="L539" s="2" t="s">
        <v>566</v>
      </c>
      <c r="M539" s="2" t="s">
        <v>53</v>
      </c>
      <c r="N539" s="2" t="s">
        <v>54</v>
      </c>
    </row>
    <row r="540">
      <c r="A540" s="2" t="s">
        <v>1233</v>
      </c>
      <c r="B540" s="2" t="s">
        <v>668</v>
      </c>
      <c r="C540" s="2" t="s">
        <v>965</v>
      </c>
      <c r="E540" s="2">
        <v>7.0</v>
      </c>
      <c r="F540" s="2">
        <v>2018.0</v>
      </c>
      <c r="G540" s="2" t="s">
        <v>51</v>
      </c>
      <c r="H540" s="2" t="s">
        <v>51</v>
      </c>
      <c r="I540" s="2" t="s">
        <v>51</v>
      </c>
      <c r="J540" s="13">
        <v>0.0742565935846098</v>
      </c>
      <c r="K540" s="13">
        <v>111.433994213283</v>
      </c>
      <c r="L540" s="2" t="s">
        <v>566</v>
      </c>
      <c r="M540" s="2" t="s">
        <v>53</v>
      </c>
      <c r="N540" s="2" t="s">
        <v>54</v>
      </c>
    </row>
    <row r="541">
      <c r="A541" s="2" t="s">
        <v>1234</v>
      </c>
      <c r="B541" s="2" t="s">
        <v>668</v>
      </c>
      <c r="C541" s="2" t="s">
        <v>965</v>
      </c>
      <c r="E541" s="2">
        <v>3.0</v>
      </c>
      <c r="F541" s="2">
        <v>2023.0</v>
      </c>
      <c r="G541" s="7" t="s">
        <v>51</v>
      </c>
      <c r="H541" s="7" t="s">
        <v>51</v>
      </c>
      <c r="I541" s="2" t="s">
        <v>981</v>
      </c>
      <c r="J541" s="14">
        <v>0.649669378487927</v>
      </c>
      <c r="K541" s="14">
        <v>127.541292344178</v>
      </c>
      <c r="L541" s="2" t="s">
        <v>566</v>
      </c>
      <c r="M541" s="2" t="s">
        <v>354</v>
      </c>
      <c r="N541" s="2" t="s">
        <v>355</v>
      </c>
    </row>
    <row r="542">
      <c r="A542" s="2" t="s">
        <v>1235</v>
      </c>
      <c r="B542" s="2" t="s">
        <v>668</v>
      </c>
      <c r="C542" s="2" t="s">
        <v>965</v>
      </c>
      <c r="E542" s="2">
        <v>3.0</v>
      </c>
      <c r="F542" s="2">
        <v>2023.0</v>
      </c>
      <c r="G542" s="7" t="s">
        <v>51</v>
      </c>
      <c r="H542" s="7" t="s">
        <v>51</v>
      </c>
      <c r="I542" s="2" t="s">
        <v>981</v>
      </c>
      <c r="J542" s="14">
        <v>0.649669378487927</v>
      </c>
      <c r="K542" s="14">
        <v>127.541292344178</v>
      </c>
      <c r="L542" s="2" t="s">
        <v>566</v>
      </c>
      <c r="M542" s="2" t="s">
        <v>354</v>
      </c>
      <c r="N542" s="2" t="s">
        <v>355</v>
      </c>
    </row>
    <row r="543">
      <c r="A543" s="2" t="s">
        <v>1236</v>
      </c>
      <c r="B543" s="2" t="s">
        <v>668</v>
      </c>
      <c r="C543" s="2" t="s">
        <v>965</v>
      </c>
      <c r="E543" s="2">
        <v>7.0</v>
      </c>
      <c r="F543" s="2">
        <v>2023.0</v>
      </c>
      <c r="G543" s="7" t="s">
        <v>51</v>
      </c>
      <c r="H543" s="7" t="s">
        <v>51</v>
      </c>
      <c r="I543" s="2" t="s">
        <v>981</v>
      </c>
      <c r="J543" s="13">
        <v>-1.01947639971638</v>
      </c>
      <c r="K543" s="13">
        <v>131.249352151647</v>
      </c>
      <c r="L543" s="2" t="s">
        <v>566</v>
      </c>
      <c r="M543" s="2" t="s">
        <v>865</v>
      </c>
      <c r="N543" s="2" t="s">
        <v>866</v>
      </c>
    </row>
    <row r="544">
      <c r="A544" s="2" t="s">
        <v>1237</v>
      </c>
      <c r="B544" s="2" t="s">
        <v>668</v>
      </c>
      <c r="C544" s="2" t="s">
        <v>965</v>
      </c>
      <c r="E544" s="2">
        <v>7.0</v>
      </c>
      <c r="F544" s="2">
        <v>2023.0</v>
      </c>
      <c r="G544" s="7" t="s">
        <v>51</v>
      </c>
      <c r="H544" s="7" t="s">
        <v>51</v>
      </c>
      <c r="I544" s="2" t="s">
        <v>981</v>
      </c>
      <c r="J544" s="13">
        <v>-1.01947639971638</v>
      </c>
      <c r="K544" s="13">
        <v>131.249352151647</v>
      </c>
      <c r="L544" s="2" t="s">
        <v>566</v>
      </c>
      <c r="M544" s="2" t="s">
        <v>865</v>
      </c>
      <c r="N544" s="2" t="s">
        <v>866</v>
      </c>
    </row>
    <row r="545">
      <c r="A545" s="2" t="s">
        <v>1238</v>
      </c>
      <c r="B545" s="2" t="s">
        <v>668</v>
      </c>
      <c r="C545" s="2" t="s">
        <v>965</v>
      </c>
      <c r="E545" s="2">
        <v>7.0</v>
      </c>
      <c r="F545" s="2">
        <v>2023.0</v>
      </c>
      <c r="G545" s="7" t="s">
        <v>51</v>
      </c>
      <c r="H545" s="7" t="s">
        <v>51</v>
      </c>
      <c r="I545" s="2" t="s">
        <v>981</v>
      </c>
      <c r="J545" s="13">
        <v>-1.01947639971638</v>
      </c>
      <c r="K545" s="13">
        <v>131.249352151647</v>
      </c>
      <c r="L545" s="2" t="s">
        <v>566</v>
      </c>
      <c r="M545" s="2" t="s">
        <v>865</v>
      </c>
      <c r="N545" s="2" t="s">
        <v>866</v>
      </c>
    </row>
    <row r="546">
      <c r="A546" s="2" t="s">
        <v>1239</v>
      </c>
      <c r="B546" s="2" t="s">
        <v>668</v>
      </c>
      <c r="C546" s="2" t="s">
        <v>965</v>
      </c>
      <c r="E546" s="2">
        <v>7.0</v>
      </c>
      <c r="F546" s="2">
        <v>2023.0</v>
      </c>
      <c r="G546" s="7" t="s">
        <v>51</v>
      </c>
      <c r="H546" s="7" t="s">
        <v>51</v>
      </c>
      <c r="I546" s="2" t="s">
        <v>981</v>
      </c>
      <c r="J546" s="13">
        <v>-1.01947639971638</v>
      </c>
      <c r="K546" s="13">
        <v>131.249352151647</v>
      </c>
      <c r="L546" s="2" t="s">
        <v>566</v>
      </c>
      <c r="M546" s="2" t="s">
        <v>865</v>
      </c>
      <c r="N546" s="2" t="s">
        <v>866</v>
      </c>
    </row>
    <row r="547">
      <c r="A547" s="2" t="s">
        <v>1240</v>
      </c>
      <c r="B547" s="2" t="s">
        <v>668</v>
      </c>
      <c r="C547" s="2" t="s">
        <v>965</v>
      </c>
      <c r="E547" s="2">
        <v>16.5</v>
      </c>
      <c r="F547" s="2">
        <v>2015.0</v>
      </c>
      <c r="G547" s="2" t="s">
        <v>51</v>
      </c>
      <c r="H547" s="2" t="s">
        <v>51</v>
      </c>
      <c r="I547" s="2" t="s">
        <v>51</v>
      </c>
      <c r="J547" s="13">
        <v>-2.89214405419706</v>
      </c>
      <c r="K547" s="13">
        <v>107.564665671009</v>
      </c>
      <c r="L547" s="2" t="s">
        <v>566</v>
      </c>
      <c r="M547" s="2" t="s">
        <v>977</v>
      </c>
      <c r="N547" s="2" t="s">
        <v>977</v>
      </c>
    </row>
    <row r="548">
      <c r="A548" s="2" t="s">
        <v>1241</v>
      </c>
      <c r="B548" s="2" t="s">
        <v>668</v>
      </c>
      <c r="C548" s="2" t="s">
        <v>965</v>
      </c>
      <c r="E548" s="2">
        <v>16.5</v>
      </c>
      <c r="F548" s="2">
        <v>2015.0</v>
      </c>
      <c r="G548" s="2" t="s">
        <v>51</v>
      </c>
      <c r="H548" s="2" t="s">
        <v>51</v>
      </c>
      <c r="I548" s="2" t="s">
        <v>51</v>
      </c>
      <c r="J548" s="13">
        <v>-2.89214405419706</v>
      </c>
      <c r="K548" s="13">
        <v>107.564665671009</v>
      </c>
      <c r="L548" s="2" t="s">
        <v>566</v>
      </c>
      <c r="M548" s="2" t="s">
        <v>977</v>
      </c>
      <c r="N548" s="2" t="s">
        <v>977</v>
      </c>
    </row>
    <row r="549">
      <c r="A549" s="2" t="s">
        <v>1242</v>
      </c>
      <c r="B549" s="2" t="s">
        <v>1243</v>
      </c>
      <c r="C549" s="2" t="s">
        <v>965</v>
      </c>
      <c r="E549" s="2">
        <v>200.0</v>
      </c>
      <c r="F549" s="12">
        <v>2023.0</v>
      </c>
      <c r="G549" s="2" t="s">
        <v>63</v>
      </c>
      <c r="H549" s="2" t="s">
        <v>63</v>
      </c>
      <c r="I549" s="2" t="s">
        <v>63</v>
      </c>
      <c r="J549" s="2">
        <v>-3.821501</v>
      </c>
      <c r="K549" s="2">
        <v>121.972097</v>
      </c>
      <c r="L549" s="2" t="s">
        <v>679</v>
      </c>
      <c r="M549" s="2" t="s">
        <v>163</v>
      </c>
      <c r="N549" s="2" t="s">
        <v>164</v>
      </c>
    </row>
    <row r="550">
      <c r="A550" s="2" t="s">
        <v>1244</v>
      </c>
      <c r="B550" s="2" t="s">
        <v>1245</v>
      </c>
      <c r="C550" s="2" t="s">
        <v>965</v>
      </c>
      <c r="E550" s="2">
        <v>200.0</v>
      </c>
      <c r="F550" s="12">
        <v>2024.0</v>
      </c>
      <c r="G550" s="2" t="s">
        <v>63</v>
      </c>
      <c r="H550" s="2" t="s">
        <v>63</v>
      </c>
      <c r="I550" s="2" t="s">
        <v>63</v>
      </c>
      <c r="J550" s="2">
        <v>-3.821501</v>
      </c>
      <c r="K550" s="2">
        <v>121.972097</v>
      </c>
      <c r="L550" s="2" t="s">
        <v>679</v>
      </c>
      <c r="M550" s="2" t="s">
        <v>163</v>
      </c>
      <c r="N550" s="2" t="s">
        <v>164</v>
      </c>
    </row>
    <row r="551">
      <c r="A551" s="2" t="s">
        <v>1246</v>
      </c>
      <c r="B551" s="2" t="s">
        <v>1247</v>
      </c>
      <c r="C551" s="2" t="s">
        <v>965</v>
      </c>
      <c r="E551" s="2">
        <v>50.0</v>
      </c>
      <c r="F551" s="2">
        <v>2013.0</v>
      </c>
      <c r="G551" s="2" t="s">
        <v>51</v>
      </c>
      <c r="H551" s="2" t="s">
        <v>51</v>
      </c>
      <c r="I551" s="2" t="s">
        <v>51</v>
      </c>
      <c r="J551" s="2">
        <v>-4.29329</v>
      </c>
      <c r="K551" s="2">
        <v>119.63135</v>
      </c>
      <c r="L551" s="2" t="s">
        <v>679</v>
      </c>
      <c r="M551" s="2" t="s">
        <v>163</v>
      </c>
      <c r="N551" s="2" t="s">
        <v>164</v>
      </c>
    </row>
    <row r="552">
      <c r="A552" s="2" t="s">
        <v>1248</v>
      </c>
      <c r="B552" s="2" t="s">
        <v>1249</v>
      </c>
      <c r="C552" s="2" t="s">
        <v>965</v>
      </c>
      <c r="E552" s="2">
        <v>50.0</v>
      </c>
      <c r="F552" s="2">
        <v>2013.0</v>
      </c>
      <c r="G552" s="2" t="s">
        <v>51</v>
      </c>
      <c r="H552" s="2" t="s">
        <v>51</v>
      </c>
      <c r="I552" s="2" t="s">
        <v>51</v>
      </c>
      <c r="J552" s="2">
        <v>-4.29329</v>
      </c>
      <c r="K552" s="2">
        <v>119.63135</v>
      </c>
      <c r="L552" s="2" t="s">
        <v>679</v>
      </c>
      <c r="M552" s="2" t="s">
        <v>163</v>
      </c>
      <c r="N552" s="2" t="s">
        <v>164</v>
      </c>
    </row>
    <row r="553">
      <c r="A553" s="2" t="s">
        <v>1250</v>
      </c>
      <c r="B553" s="2" t="s">
        <v>1251</v>
      </c>
      <c r="C553" s="2" t="s">
        <v>965</v>
      </c>
      <c r="E553" s="2">
        <v>100.0</v>
      </c>
      <c r="F553" s="2">
        <v>2021.0</v>
      </c>
      <c r="G553" s="2" t="s">
        <v>264</v>
      </c>
      <c r="H553" s="2" t="s">
        <v>264</v>
      </c>
      <c r="I553" s="2" t="s">
        <v>264</v>
      </c>
      <c r="J553" s="2">
        <v>-4.29329</v>
      </c>
      <c r="K553" s="2">
        <v>119.63135</v>
      </c>
      <c r="L553" s="2" t="s">
        <v>679</v>
      </c>
      <c r="M553" s="2" t="s">
        <v>163</v>
      </c>
      <c r="N553" s="2" t="s">
        <v>164</v>
      </c>
    </row>
    <row r="554">
      <c r="A554" s="2" t="s">
        <v>1252</v>
      </c>
      <c r="B554" s="2" t="s">
        <v>1253</v>
      </c>
      <c r="C554" s="2" t="s">
        <v>965</v>
      </c>
      <c r="E554" s="2">
        <v>50.0</v>
      </c>
      <c r="F554" s="2">
        <v>2023.0</v>
      </c>
      <c r="G554" s="2" t="s">
        <v>264</v>
      </c>
      <c r="H554" s="2" t="s">
        <v>264</v>
      </c>
      <c r="I554" s="2" t="s">
        <v>264</v>
      </c>
      <c r="J554" s="2">
        <v>0.890184</v>
      </c>
      <c r="K554" s="2">
        <v>123.470106</v>
      </c>
      <c r="L554" s="2" t="s">
        <v>679</v>
      </c>
      <c r="M554" s="2" t="s">
        <v>884</v>
      </c>
      <c r="N554" s="2" t="s">
        <v>885</v>
      </c>
    </row>
    <row r="555">
      <c r="A555" s="2" t="s">
        <v>1254</v>
      </c>
      <c r="B555" s="2" t="s">
        <v>1255</v>
      </c>
      <c r="C555" s="2" t="s">
        <v>965</v>
      </c>
      <c r="E555" s="2">
        <v>50.0</v>
      </c>
      <c r="F555" s="2">
        <v>2023.0</v>
      </c>
      <c r="G555" s="2" t="s">
        <v>264</v>
      </c>
      <c r="H555" s="2" t="s">
        <v>264</v>
      </c>
      <c r="I555" s="2" t="s">
        <v>264</v>
      </c>
      <c r="J555" s="2">
        <v>0.890184</v>
      </c>
      <c r="K555" s="2">
        <v>123.470106</v>
      </c>
      <c r="L555" s="2" t="s">
        <v>679</v>
      </c>
      <c r="M555" s="2" t="s">
        <v>884</v>
      </c>
      <c r="N555" s="2" t="s">
        <v>885</v>
      </c>
    </row>
    <row r="556">
      <c r="A556" s="2" t="s">
        <v>1256</v>
      </c>
      <c r="B556" s="2" t="s">
        <v>1257</v>
      </c>
      <c r="C556" s="2" t="s">
        <v>965</v>
      </c>
      <c r="E556" s="2">
        <v>115.0</v>
      </c>
      <c r="F556" s="12">
        <v>0.0</v>
      </c>
      <c r="G556" s="2" t="s">
        <v>63</v>
      </c>
      <c r="H556" s="2" t="s">
        <v>63</v>
      </c>
      <c r="I556" s="2" t="s">
        <v>63</v>
      </c>
      <c r="J556" s="2">
        <v>1.7176</v>
      </c>
      <c r="K556" s="2">
        <v>98.7265</v>
      </c>
      <c r="L556" s="2" t="s">
        <v>679</v>
      </c>
      <c r="M556" s="2" t="s">
        <v>65</v>
      </c>
      <c r="N556" s="2" t="s">
        <v>66</v>
      </c>
    </row>
    <row r="557">
      <c r="A557" s="2" t="s">
        <v>1258</v>
      </c>
      <c r="B557" s="2" t="s">
        <v>1259</v>
      </c>
      <c r="C557" s="2" t="s">
        <v>965</v>
      </c>
      <c r="E557" s="2">
        <v>115.0</v>
      </c>
      <c r="F557" s="12">
        <v>0.0</v>
      </c>
      <c r="G557" s="2" t="s">
        <v>63</v>
      </c>
      <c r="H557" s="2" t="s">
        <v>63</v>
      </c>
      <c r="I557" s="2" t="s">
        <v>63</v>
      </c>
      <c r="J557" s="2">
        <v>1.7176</v>
      </c>
      <c r="K557" s="2">
        <v>98.7265</v>
      </c>
      <c r="L557" s="2" t="s">
        <v>679</v>
      </c>
      <c r="M557" s="2" t="s">
        <v>65</v>
      </c>
      <c r="N557" s="2" t="s">
        <v>66</v>
      </c>
    </row>
    <row r="558">
      <c r="A558" s="2" t="s">
        <v>1260</v>
      </c>
      <c r="B558" s="2" t="s">
        <v>668</v>
      </c>
      <c r="C558" s="2" t="s">
        <v>965</v>
      </c>
      <c r="E558" s="2">
        <v>7.0</v>
      </c>
      <c r="F558" s="2">
        <v>2019.0</v>
      </c>
      <c r="G558" s="2" t="s">
        <v>51</v>
      </c>
      <c r="H558" s="2" t="s">
        <v>51</v>
      </c>
      <c r="I558" s="2" t="s">
        <v>51</v>
      </c>
      <c r="J558" s="13">
        <v>-8.74209553113602</v>
      </c>
      <c r="K558" s="13">
        <v>116.776891598511</v>
      </c>
      <c r="L558" s="2" t="s">
        <v>566</v>
      </c>
      <c r="M558" s="2" t="s">
        <v>230</v>
      </c>
      <c r="N558" s="2" t="s">
        <v>231</v>
      </c>
    </row>
    <row r="559">
      <c r="A559" s="2" t="s">
        <v>1261</v>
      </c>
      <c r="B559" s="2" t="s">
        <v>668</v>
      </c>
      <c r="C559" s="2" t="s">
        <v>965</v>
      </c>
      <c r="E559" s="2">
        <v>7.0</v>
      </c>
      <c r="F559" s="2">
        <v>2019.0</v>
      </c>
      <c r="G559" s="2" t="s">
        <v>51</v>
      </c>
      <c r="H559" s="2" t="s">
        <v>51</v>
      </c>
      <c r="I559" s="2" t="s">
        <v>51</v>
      </c>
      <c r="J559" s="13">
        <v>-8.74209553113602</v>
      </c>
      <c r="K559" s="13">
        <v>116.776891598511</v>
      </c>
      <c r="L559" s="2" t="s">
        <v>566</v>
      </c>
      <c r="M559" s="2" t="s">
        <v>230</v>
      </c>
      <c r="N559" s="2" t="s">
        <v>231</v>
      </c>
    </row>
    <row r="560">
      <c r="A560" s="2" t="s">
        <v>1262</v>
      </c>
      <c r="B560" s="2" t="s">
        <v>1263</v>
      </c>
      <c r="C560" s="2" t="s">
        <v>965</v>
      </c>
      <c r="E560" s="2">
        <v>400.0</v>
      </c>
      <c r="F560" s="2">
        <v>1984.0</v>
      </c>
      <c r="G560" s="2" t="s">
        <v>51</v>
      </c>
      <c r="H560" s="2" t="s">
        <v>51</v>
      </c>
      <c r="I560" s="2" t="s">
        <v>51</v>
      </c>
      <c r="J560" s="2">
        <v>-5.8919073</v>
      </c>
      <c r="K560" s="2">
        <v>106.0302341</v>
      </c>
      <c r="L560" s="2" t="s">
        <v>679</v>
      </c>
      <c r="M560" s="2" t="s">
        <v>147</v>
      </c>
      <c r="N560" s="2" t="s">
        <v>147</v>
      </c>
    </row>
    <row r="561">
      <c r="A561" s="2" t="s">
        <v>1264</v>
      </c>
      <c r="B561" s="2" t="s">
        <v>1265</v>
      </c>
      <c r="C561" s="2" t="s">
        <v>965</v>
      </c>
      <c r="E561" s="2">
        <v>400.0</v>
      </c>
      <c r="F561" s="2">
        <v>1985.0</v>
      </c>
      <c r="G561" s="2" t="s">
        <v>51</v>
      </c>
      <c r="H561" s="2" t="s">
        <v>51</v>
      </c>
      <c r="I561" s="2" t="s">
        <v>51</v>
      </c>
      <c r="J561" s="2">
        <v>-5.8919073</v>
      </c>
      <c r="K561" s="2">
        <v>106.0302341</v>
      </c>
      <c r="L561" s="2" t="s">
        <v>679</v>
      </c>
      <c r="M561" s="2" t="s">
        <v>147</v>
      </c>
      <c r="N561" s="2" t="s">
        <v>147</v>
      </c>
    </row>
    <row r="562">
      <c r="A562" s="2" t="s">
        <v>1266</v>
      </c>
      <c r="B562" s="2" t="s">
        <v>1267</v>
      </c>
      <c r="C562" s="2" t="s">
        <v>965</v>
      </c>
      <c r="E562" s="2">
        <v>400.0</v>
      </c>
      <c r="F562" s="2">
        <v>1988.0</v>
      </c>
      <c r="G562" s="2" t="s">
        <v>51</v>
      </c>
      <c r="H562" s="2" t="s">
        <v>51</v>
      </c>
      <c r="I562" s="2" t="s">
        <v>51</v>
      </c>
      <c r="J562" s="2">
        <v>-5.8919073</v>
      </c>
      <c r="K562" s="2">
        <v>106.0302341</v>
      </c>
      <c r="L562" s="2" t="s">
        <v>679</v>
      </c>
      <c r="M562" s="2" t="s">
        <v>147</v>
      </c>
      <c r="N562" s="2" t="s">
        <v>147</v>
      </c>
    </row>
    <row r="563">
      <c r="A563" s="2" t="s">
        <v>1268</v>
      </c>
      <c r="B563" s="2" t="s">
        <v>1269</v>
      </c>
      <c r="C563" s="2" t="s">
        <v>965</v>
      </c>
      <c r="E563" s="2">
        <v>400.0</v>
      </c>
      <c r="F563" s="2">
        <v>1989.0</v>
      </c>
      <c r="G563" s="2" t="s">
        <v>51</v>
      </c>
      <c r="H563" s="2" t="s">
        <v>51</v>
      </c>
      <c r="I563" s="2" t="s">
        <v>51</v>
      </c>
      <c r="J563" s="2">
        <v>-5.8919073</v>
      </c>
      <c r="K563" s="2">
        <v>106.0302341</v>
      </c>
      <c r="L563" s="2" t="s">
        <v>679</v>
      </c>
      <c r="M563" s="2" t="s">
        <v>147</v>
      </c>
      <c r="N563" s="2" t="s">
        <v>147</v>
      </c>
    </row>
    <row r="564">
      <c r="A564" s="2" t="s">
        <v>1270</v>
      </c>
      <c r="B564" s="2" t="s">
        <v>1271</v>
      </c>
      <c r="C564" s="2" t="s">
        <v>965</v>
      </c>
      <c r="E564" s="2">
        <v>600.0</v>
      </c>
      <c r="F564" s="2">
        <v>1996.0</v>
      </c>
      <c r="G564" s="2" t="s">
        <v>51</v>
      </c>
      <c r="H564" s="2" t="s">
        <v>51</v>
      </c>
      <c r="I564" s="2" t="s">
        <v>51</v>
      </c>
      <c r="J564" s="2">
        <v>-5.8919073</v>
      </c>
      <c r="K564" s="2">
        <v>106.0302341</v>
      </c>
      <c r="L564" s="2" t="s">
        <v>679</v>
      </c>
      <c r="M564" s="2" t="s">
        <v>147</v>
      </c>
      <c r="N564" s="2" t="s">
        <v>147</v>
      </c>
    </row>
    <row r="565">
      <c r="A565" s="2" t="s">
        <v>1272</v>
      </c>
      <c r="B565" s="2" t="s">
        <v>1273</v>
      </c>
      <c r="C565" s="2" t="s">
        <v>965</v>
      </c>
      <c r="E565" s="2">
        <v>600.0</v>
      </c>
      <c r="F565" s="2">
        <v>1997.0</v>
      </c>
      <c r="G565" s="2" t="s">
        <v>51</v>
      </c>
      <c r="H565" s="2" t="s">
        <v>51</v>
      </c>
      <c r="I565" s="2" t="s">
        <v>51</v>
      </c>
      <c r="J565" s="2">
        <v>-5.8919073</v>
      </c>
      <c r="K565" s="2">
        <v>106.0302341</v>
      </c>
      <c r="L565" s="2" t="s">
        <v>679</v>
      </c>
      <c r="M565" s="2" t="s">
        <v>147</v>
      </c>
      <c r="N565" s="2" t="s">
        <v>147</v>
      </c>
    </row>
    <row r="566">
      <c r="A566" s="2" t="s">
        <v>1274</v>
      </c>
      <c r="B566" s="2" t="s">
        <v>1275</v>
      </c>
      <c r="C566" s="2" t="s">
        <v>965</v>
      </c>
      <c r="E566" s="2">
        <v>600.0</v>
      </c>
      <c r="F566" s="2">
        <v>1997.0</v>
      </c>
      <c r="G566" s="2" t="s">
        <v>51</v>
      </c>
      <c r="H566" s="2" t="s">
        <v>51</v>
      </c>
      <c r="I566" s="2" t="s">
        <v>51</v>
      </c>
      <c r="J566" s="2">
        <v>-5.8919073</v>
      </c>
      <c r="K566" s="2">
        <v>106.0302341</v>
      </c>
      <c r="L566" s="2" t="s">
        <v>679</v>
      </c>
      <c r="M566" s="2" t="s">
        <v>147</v>
      </c>
      <c r="N566" s="2" t="s">
        <v>147</v>
      </c>
    </row>
    <row r="567">
      <c r="A567" s="2" t="s">
        <v>1276</v>
      </c>
      <c r="B567" s="2" t="s">
        <v>1277</v>
      </c>
      <c r="C567" s="2" t="s">
        <v>965</v>
      </c>
      <c r="E567" s="2">
        <v>625.0</v>
      </c>
      <c r="F567" s="2">
        <v>2011.0</v>
      </c>
      <c r="G567" s="2" t="s">
        <v>51</v>
      </c>
      <c r="H567" s="2" t="s">
        <v>51</v>
      </c>
      <c r="I567" s="2" t="s">
        <v>51</v>
      </c>
      <c r="J567" s="2">
        <v>-5.8892179</v>
      </c>
      <c r="K567" s="2">
        <v>106.0336018</v>
      </c>
      <c r="L567" s="2" t="s">
        <v>679</v>
      </c>
      <c r="M567" s="2" t="s">
        <v>147</v>
      </c>
      <c r="N567" s="2" t="s">
        <v>147</v>
      </c>
    </row>
    <row r="568">
      <c r="A568" s="2" t="s">
        <v>1278</v>
      </c>
      <c r="B568" s="2" t="s">
        <v>668</v>
      </c>
      <c r="C568" s="2" t="s">
        <v>965</v>
      </c>
      <c r="E568" s="2">
        <v>3.0</v>
      </c>
      <c r="F568" s="2">
        <v>2022.0</v>
      </c>
      <c r="G568" s="7" t="s">
        <v>51</v>
      </c>
      <c r="H568" s="7" t="s">
        <v>51</v>
      </c>
      <c r="I568" s="2" t="s">
        <v>981</v>
      </c>
      <c r="J568" s="13">
        <v>4.07542388443435</v>
      </c>
      <c r="K568" s="13">
        <v>126.69762944032</v>
      </c>
      <c r="L568" s="2" t="s">
        <v>566</v>
      </c>
      <c r="M568" s="2" t="s">
        <v>884</v>
      </c>
      <c r="N568" s="2" t="s">
        <v>885</v>
      </c>
    </row>
    <row r="569">
      <c r="A569" s="2" t="s">
        <v>1279</v>
      </c>
      <c r="B569" s="2" t="s">
        <v>668</v>
      </c>
      <c r="C569" s="2" t="s">
        <v>965</v>
      </c>
      <c r="E569" s="2">
        <v>3.0</v>
      </c>
      <c r="F569" s="2">
        <v>2022.0</v>
      </c>
      <c r="G569" s="7" t="s">
        <v>51</v>
      </c>
      <c r="H569" s="7" t="s">
        <v>51</v>
      </c>
      <c r="I569" s="2" t="s">
        <v>981</v>
      </c>
      <c r="J569" s="13">
        <v>4.07542388443435</v>
      </c>
      <c r="K569" s="13">
        <v>126.69762944032</v>
      </c>
      <c r="L569" s="2" t="s">
        <v>566</v>
      </c>
      <c r="M569" s="2" t="s">
        <v>884</v>
      </c>
      <c r="N569" s="2" t="s">
        <v>885</v>
      </c>
    </row>
    <row r="570">
      <c r="A570" s="2" t="s">
        <v>1280</v>
      </c>
      <c r="B570" s="2" t="s">
        <v>668</v>
      </c>
      <c r="C570" s="2" t="s">
        <v>965</v>
      </c>
      <c r="E570" s="2">
        <v>7.0</v>
      </c>
      <c r="F570" s="2">
        <v>2023.0</v>
      </c>
      <c r="G570" s="7" t="s">
        <v>51</v>
      </c>
      <c r="H570" s="7" t="s">
        <v>51</v>
      </c>
      <c r="I570" s="2" t="s">
        <v>981</v>
      </c>
      <c r="J570" s="13">
        <v>-1.816346762</v>
      </c>
      <c r="K570" s="13">
        <v>116.1932741</v>
      </c>
      <c r="L570" s="2" t="s">
        <v>566</v>
      </c>
      <c r="M570" s="2" t="s">
        <v>75</v>
      </c>
      <c r="N570" s="2" t="s">
        <v>76</v>
      </c>
    </row>
    <row r="571">
      <c r="A571" s="2" t="s">
        <v>1281</v>
      </c>
      <c r="B571" s="2" t="s">
        <v>668</v>
      </c>
      <c r="C571" s="2" t="s">
        <v>965</v>
      </c>
      <c r="E571" s="2">
        <v>7.0</v>
      </c>
      <c r="F571" s="2">
        <v>2023.0</v>
      </c>
      <c r="G571" s="7" t="s">
        <v>51</v>
      </c>
      <c r="H571" s="7" t="s">
        <v>51</v>
      </c>
      <c r="I571" s="2" t="s">
        <v>981</v>
      </c>
      <c r="J571" s="13">
        <v>-1.816346762</v>
      </c>
      <c r="K571" s="13">
        <v>116.1932741</v>
      </c>
      <c r="L571" s="2" t="s">
        <v>566</v>
      </c>
      <c r="M571" s="2" t="s">
        <v>75</v>
      </c>
      <c r="N571" s="2" t="s">
        <v>76</v>
      </c>
    </row>
    <row r="572">
      <c r="A572" s="2" t="s">
        <v>1282</v>
      </c>
      <c r="B572" s="2" t="s">
        <v>1283</v>
      </c>
      <c r="C572" s="2" t="s">
        <v>965</v>
      </c>
      <c r="E572" s="2">
        <v>350.0</v>
      </c>
      <c r="F572" s="2">
        <v>2012.0</v>
      </c>
      <c r="G572" s="2" t="s">
        <v>51</v>
      </c>
      <c r="H572" s="2" t="s">
        <v>51</v>
      </c>
      <c r="I572" s="2" t="s">
        <v>51</v>
      </c>
      <c r="J572" s="2">
        <v>-6.810524</v>
      </c>
      <c r="K572" s="2">
        <v>111.995503</v>
      </c>
      <c r="L572" s="2" t="s">
        <v>679</v>
      </c>
      <c r="M572" s="2" t="s">
        <v>247</v>
      </c>
      <c r="N572" s="2" t="s">
        <v>248</v>
      </c>
    </row>
    <row r="573">
      <c r="A573" s="2" t="s">
        <v>1284</v>
      </c>
      <c r="B573" s="2" t="s">
        <v>1285</v>
      </c>
      <c r="C573" s="2" t="s">
        <v>965</v>
      </c>
      <c r="E573" s="2">
        <v>350.0</v>
      </c>
      <c r="F573" s="2">
        <v>2013.0</v>
      </c>
      <c r="G573" s="2" t="s">
        <v>51</v>
      </c>
      <c r="H573" s="2" t="s">
        <v>51</v>
      </c>
      <c r="I573" s="2" t="s">
        <v>51</v>
      </c>
      <c r="J573" s="2">
        <v>-6.810524</v>
      </c>
      <c r="K573" s="2">
        <v>111.995503</v>
      </c>
      <c r="L573" s="2" t="s">
        <v>679</v>
      </c>
      <c r="M573" s="2" t="s">
        <v>247</v>
      </c>
      <c r="N573" s="2" t="s">
        <v>248</v>
      </c>
    </row>
    <row r="574">
      <c r="A574" s="2" t="s">
        <v>1286</v>
      </c>
      <c r="B574" s="2" t="s">
        <v>668</v>
      </c>
      <c r="C574" s="2" t="s">
        <v>965</v>
      </c>
      <c r="E574" s="2">
        <v>7.0</v>
      </c>
      <c r="F574" s="2">
        <v>2014.0</v>
      </c>
      <c r="G574" s="2" t="s">
        <v>51</v>
      </c>
      <c r="H574" s="2" t="s">
        <v>51</v>
      </c>
      <c r="I574" s="2" t="s">
        <v>51</v>
      </c>
      <c r="J574" s="13">
        <v>1.04533887391639</v>
      </c>
      <c r="K574" s="13">
        <v>103.410542026985</v>
      </c>
      <c r="L574" s="2" t="s">
        <v>566</v>
      </c>
      <c r="M574" s="2" t="s">
        <v>1287</v>
      </c>
      <c r="N574" s="2" t="s">
        <v>1288</v>
      </c>
    </row>
    <row r="575">
      <c r="A575" s="2" t="s">
        <v>1289</v>
      </c>
      <c r="B575" s="2" t="s">
        <v>668</v>
      </c>
      <c r="C575" s="2" t="s">
        <v>965</v>
      </c>
      <c r="E575" s="2">
        <v>7.0</v>
      </c>
      <c r="F575" s="2">
        <v>2013.0</v>
      </c>
      <c r="G575" s="2" t="s">
        <v>51</v>
      </c>
      <c r="H575" s="2" t="s">
        <v>51</v>
      </c>
      <c r="I575" s="2" t="s">
        <v>51</v>
      </c>
      <c r="J575" s="13">
        <v>1.04533887391639</v>
      </c>
      <c r="K575" s="13">
        <v>103.410542026985</v>
      </c>
      <c r="L575" s="2" t="s">
        <v>566</v>
      </c>
      <c r="M575" s="2" t="s">
        <v>1287</v>
      </c>
      <c r="N575" s="2" t="s">
        <v>1288</v>
      </c>
    </row>
    <row r="576">
      <c r="A576" s="2" t="s">
        <v>1290</v>
      </c>
      <c r="B576" s="2" t="s">
        <v>1291</v>
      </c>
      <c r="C576" s="2" t="s">
        <v>965</v>
      </c>
      <c r="E576" s="2">
        <v>200.0</v>
      </c>
      <c r="F576" s="12">
        <v>0.0</v>
      </c>
      <c r="G576" s="2" t="s">
        <v>63</v>
      </c>
      <c r="H576" s="2" t="s">
        <v>63</v>
      </c>
      <c r="I576" s="2" t="s">
        <v>63</v>
      </c>
      <c r="J576" s="2">
        <v>4.110192</v>
      </c>
      <c r="K576" s="2">
        <v>98.219131</v>
      </c>
      <c r="L576" s="2" t="s">
        <v>679</v>
      </c>
      <c r="M576" s="2" t="s">
        <v>65</v>
      </c>
      <c r="N576" s="2" t="s">
        <v>66</v>
      </c>
    </row>
    <row r="577">
      <c r="A577" s="2" t="s">
        <v>1292</v>
      </c>
      <c r="B577" s="2" t="s">
        <v>1293</v>
      </c>
      <c r="C577" s="2" t="s">
        <v>965</v>
      </c>
      <c r="E577" s="2">
        <v>200.0</v>
      </c>
      <c r="F577" s="12">
        <v>0.0</v>
      </c>
      <c r="G577" s="2" t="s">
        <v>63</v>
      </c>
      <c r="H577" s="2" t="s">
        <v>63</v>
      </c>
      <c r="I577" s="2" t="s">
        <v>63</v>
      </c>
      <c r="J577" s="2">
        <v>4.110192</v>
      </c>
      <c r="K577" s="2">
        <v>98.219131</v>
      </c>
      <c r="L577" s="2" t="s">
        <v>679</v>
      </c>
      <c r="M577" s="2" t="s">
        <v>65</v>
      </c>
      <c r="N577" s="2" t="s">
        <v>66</v>
      </c>
    </row>
    <row r="578">
      <c r="A578" s="2" t="s">
        <v>1294</v>
      </c>
      <c r="B578" s="2" t="s">
        <v>668</v>
      </c>
      <c r="C578" s="2" t="s">
        <v>965</v>
      </c>
      <c r="E578" s="2">
        <v>7.0</v>
      </c>
      <c r="F578" s="2">
        <v>2023.0</v>
      </c>
      <c r="G578" s="7" t="s">
        <v>51</v>
      </c>
      <c r="H578" s="7" t="s">
        <v>51</v>
      </c>
      <c r="I578" s="2" t="s">
        <v>981</v>
      </c>
      <c r="J578" s="13">
        <v>2.813762563</v>
      </c>
      <c r="K578" s="13">
        <v>117.3675432</v>
      </c>
      <c r="L578" s="2" t="s">
        <v>566</v>
      </c>
      <c r="M578" s="2" t="s">
        <v>44</v>
      </c>
      <c r="N578" s="2" t="s">
        <v>45</v>
      </c>
    </row>
    <row r="579">
      <c r="A579" s="2" t="s">
        <v>1295</v>
      </c>
      <c r="B579" s="2" t="s">
        <v>668</v>
      </c>
      <c r="C579" s="2" t="s">
        <v>965</v>
      </c>
      <c r="E579" s="2">
        <v>7.0</v>
      </c>
      <c r="F579" s="2">
        <v>2023.0</v>
      </c>
      <c r="G579" s="7" t="s">
        <v>51</v>
      </c>
      <c r="H579" s="7" t="s">
        <v>51</v>
      </c>
      <c r="I579" s="2" t="s">
        <v>981</v>
      </c>
      <c r="J579" s="13">
        <v>2.813762563</v>
      </c>
      <c r="K579" s="13">
        <v>117.3675432</v>
      </c>
      <c r="L579" s="2" t="s">
        <v>566</v>
      </c>
      <c r="M579" s="2" t="s">
        <v>44</v>
      </c>
      <c r="N579" s="2" t="s">
        <v>45</v>
      </c>
    </row>
    <row r="580">
      <c r="A580" s="2" t="s">
        <v>1296</v>
      </c>
      <c r="B580" s="2" t="s">
        <v>1297</v>
      </c>
      <c r="C580" s="2" t="s">
        <v>965</v>
      </c>
      <c r="E580" s="2">
        <v>100.0</v>
      </c>
      <c r="F580" s="2">
        <v>2007.0</v>
      </c>
      <c r="G580" s="2" t="s">
        <v>51</v>
      </c>
      <c r="H580" s="2" t="s">
        <v>51</v>
      </c>
      <c r="I580" s="2" t="s">
        <v>51</v>
      </c>
      <c r="J580" s="2">
        <v>-5.521207</v>
      </c>
      <c r="K580" s="2">
        <v>105.353477</v>
      </c>
      <c r="L580" s="2" t="s">
        <v>679</v>
      </c>
      <c r="M580" s="2" t="s">
        <v>203</v>
      </c>
      <c r="N580" s="2" t="s">
        <v>203</v>
      </c>
    </row>
    <row r="581">
      <c r="A581" s="2" t="s">
        <v>1298</v>
      </c>
      <c r="B581" s="2" t="s">
        <v>1299</v>
      </c>
      <c r="C581" s="2" t="s">
        <v>965</v>
      </c>
      <c r="E581" s="2">
        <v>100.0</v>
      </c>
      <c r="F581" s="2">
        <v>2007.0</v>
      </c>
      <c r="G581" s="2" t="s">
        <v>51</v>
      </c>
      <c r="H581" s="2" t="s">
        <v>51</v>
      </c>
      <c r="I581" s="2" t="s">
        <v>51</v>
      </c>
      <c r="J581" s="2">
        <v>-5.521207</v>
      </c>
      <c r="K581" s="2">
        <v>105.353477</v>
      </c>
      <c r="L581" s="2" t="s">
        <v>679</v>
      </c>
      <c r="M581" s="2" t="s">
        <v>203</v>
      </c>
      <c r="N581" s="2" t="s">
        <v>203</v>
      </c>
    </row>
    <row r="582">
      <c r="A582" s="2" t="s">
        <v>1300</v>
      </c>
      <c r="B582" s="2" t="s">
        <v>1301</v>
      </c>
      <c r="C582" s="2" t="s">
        <v>965</v>
      </c>
      <c r="E582" s="2">
        <v>300.0</v>
      </c>
      <c r="F582" s="12">
        <v>2022.0</v>
      </c>
      <c r="G582" s="2" t="s">
        <v>63</v>
      </c>
      <c r="H582" s="2" t="s">
        <v>63</v>
      </c>
      <c r="I582" s="2" t="s">
        <v>63</v>
      </c>
      <c r="J582" s="2">
        <v>-5.521207</v>
      </c>
      <c r="K582" s="2">
        <v>105.353477</v>
      </c>
      <c r="L582" s="2" t="s">
        <v>679</v>
      </c>
      <c r="M582" s="2" t="s">
        <v>203</v>
      </c>
      <c r="N582" s="2" t="s">
        <v>203</v>
      </c>
    </row>
    <row r="583">
      <c r="A583" s="2" t="s">
        <v>1302</v>
      </c>
      <c r="B583" s="2" t="s">
        <v>1303</v>
      </c>
      <c r="C583" s="2" t="s">
        <v>965</v>
      </c>
      <c r="E583" s="2">
        <v>200.0</v>
      </c>
      <c r="F583" s="12">
        <v>0.0</v>
      </c>
      <c r="G583" s="2" t="s">
        <v>63</v>
      </c>
      <c r="H583" s="2" t="s">
        <v>63</v>
      </c>
      <c r="I583" s="2" t="s">
        <v>63</v>
      </c>
      <c r="J583" s="2">
        <v>3.3</v>
      </c>
      <c r="K583" s="2">
        <v>117.633333</v>
      </c>
      <c r="L583" s="2" t="s">
        <v>679</v>
      </c>
      <c r="M583" s="2" t="s">
        <v>44</v>
      </c>
      <c r="N583" s="2" t="s">
        <v>45</v>
      </c>
    </row>
    <row r="584">
      <c r="A584" s="2" t="s">
        <v>1304</v>
      </c>
      <c r="B584" s="2" t="s">
        <v>1305</v>
      </c>
      <c r="C584" s="2" t="s">
        <v>965</v>
      </c>
      <c r="E584" s="2">
        <v>110.0</v>
      </c>
      <c r="F584" s="2">
        <v>2017.0</v>
      </c>
      <c r="G584" s="2" t="s">
        <v>51</v>
      </c>
      <c r="H584" s="2" t="s">
        <v>51</v>
      </c>
      <c r="I584" s="2" t="s">
        <v>51</v>
      </c>
      <c r="J584" s="2">
        <v>-1.17036</v>
      </c>
      <c r="K584" s="2">
        <v>116.78872</v>
      </c>
      <c r="L584" s="2" t="s">
        <v>679</v>
      </c>
      <c r="M584" s="2" t="s">
        <v>75</v>
      </c>
      <c r="N584" s="2" t="s">
        <v>76</v>
      </c>
    </row>
    <row r="585">
      <c r="A585" s="2" t="s">
        <v>1306</v>
      </c>
      <c r="B585" s="2" t="s">
        <v>1307</v>
      </c>
      <c r="C585" s="2" t="s">
        <v>965</v>
      </c>
      <c r="E585" s="2">
        <v>110.0</v>
      </c>
      <c r="F585" s="2">
        <v>2017.0</v>
      </c>
      <c r="G585" s="2" t="s">
        <v>51</v>
      </c>
      <c r="H585" s="2" t="s">
        <v>51</v>
      </c>
      <c r="I585" s="2" t="s">
        <v>51</v>
      </c>
      <c r="J585" s="2">
        <v>-1.17036</v>
      </c>
      <c r="K585" s="2">
        <v>116.78872</v>
      </c>
      <c r="L585" s="2" t="s">
        <v>679</v>
      </c>
      <c r="M585" s="2" t="s">
        <v>75</v>
      </c>
      <c r="N585" s="2" t="s">
        <v>76</v>
      </c>
    </row>
    <row r="586">
      <c r="A586" s="2" t="s">
        <v>1308</v>
      </c>
      <c r="B586" s="2" t="s">
        <v>1309</v>
      </c>
      <c r="C586" s="2" t="s">
        <v>965</v>
      </c>
      <c r="E586" s="2">
        <v>112.0</v>
      </c>
      <c r="F586" s="2">
        <v>2013.0</v>
      </c>
      <c r="G586" s="2" t="s">
        <v>51</v>
      </c>
      <c r="H586" s="2" t="s">
        <v>51</v>
      </c>
      <c r="I586" s="2" t="s">
        <v>51</v>
      </c>
      <c r="J586" s="2">
        <v>-1.07655</v>
      </c>
      <c r="K586" s="2">
        <v>100.3724</v>
      </c>
      <c r="L586" s="2" t="s">
        <v>679</v>
      </c>
      <c r="M586" s="2" t="s">
        <v>150</v>
      </c>
      <c r="N586" s="2" t="s">
        <v>151</v>
      </c>
    </row>
    <row r="587">
      <c r="A587" s="2" t="s">
        <v>1310</v>
      </c>
      <c r="B587" s="2" t="s">
        <v>1311</v>
      </c>
      <c r="C587" s="2" t="s">
        <v>965</v>
      </c>
      <c r="E587" s="2">
        <v>112.0</v>
      </c>
      <c r="F587" s="2">
        <v>2013.0</v>
      </c>
      <c r="G587" s="2" t="s">
        <v>51</v>
      </c>
      <c r="H587" s="2" t="s">
        <v>51</v>
      </c>
      <c r="I587" s="2" t="s">
        <v>51</v>
      </c>
      <c r="J587" s="2">
        <v>-1.07655</v>
      </c>
      <c r="K587" s="2">
        <v>100.3724</v>
      </c>
      <c r="L587" s="2" t="s">
        <v>679</v>
      </c>
      <c r="M587" s="2" t="s">
        <v>150</v>
      </c>
      <c r="N587" s="2" t="s">
        <v>151</v>
      </c>
    </row>
    <row r="588">
      <c r="A588" s="2" t="s">
        <v>1312</v>
      </c>
      <c r="B588" s="2" t="s">
        <v>668</v>
      </c>
      <c r="C588" s="2" t="s">
        <v>965</v>
      </c>
      <c r="E588" s="2">
        <v>7.0</v>
      </c>
      <c r="F588" s="2">
        <v>2015.0</v>
      </c>
      <c r="G588" s="2" t="s">
        <v>51</v>
      </c>
      <c r="H588" s="2" t="s">
        <v>51</v>
      </c>
      <c r="I588" s="2" t="s">
        <v>51</v>
      </c>
      <c r="J588" s="13">
        <v>-0.298165180934061</v>
      </c>
      <c r="K588" s="13">
        <v>103.203699465385</v>
      </c>
      <c r="L588" s="2" t="s">
        <v>566</v>
      </c>
      <c r="M588" s="2" t="s">
        <v>88</v>
      </c>
      <c r="N588" s="2" t="s">
        <v>88</v>
      </c>
    </row>
    <row r="589">
      <c r="A589" s="2" t="s">
        <v>1313</v>
      </c>
      <c r="B589" s="2" t="s">
        <v>668</v>
      </c>
      <c r="C589" s="2" t="s">
        <v>965</v>
      </c>
      <c r="E589" s="2">
        <v>7.0</v>
      </c>
      <c r="F589" s="2">
        <v>2015.0</v>
      </c>
      <c r="G589" s="2" t="s">
        <v>51</v>
      </c>
      <c r="H589" s="2" t="s">
        <v>51</v>
      </c>
      <c r="I589" s="2" t="s">
        <v>51</v>
      </c>
      <c r="J589" s="13">
        <v>-0.298165180934061</v>
      </c>
      <c r="K589" s="13">
        <v>103.203699465385</v>
      </c>
      <c r="L589" s="2" t="s">
        <v>566</v>
      </c>
      <c r="M589" s="2" t="s">
        <v>88</v>
      </c>
      <c r="N589" s="2" t="s">
        <v>88</v>
      </c>
    </row>
    <row r="590">
      <c r="A590" s="2" t="s">
        <v>1314</v>
      </c>
      <c r="B590" s="2" t="s">
        <v>1315</v>
      </c>
      <c r="C590" s="2" t="s">
        <v>965</v>
      </c>
      <c r="E590" s="2">
        <v>110.0</v>
      </c>
      <c r="F590" s="2">
        <v>2016.0</v>
      </c>
      <c r="G590" s="2" t="s">
        <v>51</v>
      </c>
      <c r="H590" s="2" t="s">
        <v>51</v>
      </c>
      <c r="I590" s="2" t="s">
        <v>51</v>
      </c>
      <c r="J590" s="2">
        <v>0.56437</v>
      </c>
      <c r="K590" s="2">
        <v>101.52345</v>
      </c>
      <c r="L590" s="2" t="s">
        <v>679</v>
      </c>
      <c r="M590" s="2" t="s">
        <v>88</v>
      </c>
      <c r="N590" s="2" t="s">
        <v>88</v>
      </c>
    </row>
    <row r="591">
      <c r="A591" s="2" t="s">
        <v>1316</v>
      </c>
      <c r="B591" s="2" t="s">
        <v>1317</v>
      </c>
      <c r="C591" s="2" t="s">
        <v>965</v>
      </c>
      <c r="E591" s="2">
        <v>110.0</v>
      </c>
      <c r="F591" s="2">
        <v>2017.0</v>
      </c>
      <c r="G591" s="2" t="s">
        <v>51</v>
      </c>
      <c r="H591" s="2" t="s">
        <v>51</v>
      </c>
      <c r="I591" s="2" t="s">
        <v>51</v>
      </c>
      <c r="J591" s="2">
        <v>0.56437</v>
      </c>
      <c r="K591" s="2">
        <v>101.52345</v>
      </c>
      <c r="L591" s="2" t="s">
        <v>679</v>
      </c>
      <c r="M591" s="2" t="s">
        <v>88</v>
      </c>
      <c r="N591" s="2" t="s">
        <v>88</v>
      </c>
    </row>
    <row r="592">
      <c r="A592" s="2" t="s">
        <v>1318</v>
      </c>
      <c r="B592" s="2" t="s">
        <v>668</v>
      </c>
      <c r="C592" s="2" t="s">
        <v>965</v>
      </c>
      <c r="E592" s="2">
        <v>7.0</v>
      </c>
      <c r="F592" s="2">
        <v>2016.0</v>
      </c>
      <c r="G592" s="2" t="s">
        <v>51</v>
      </c>
      <c r="H592" s="2" t="s">
        <v>51</v>
      </c>
      <c r="I592" s="2" t="s">
        <v>51</v>
      </c>
      <c r="J592" s="13">
        <v>0.739080014226665</v>
      </c>
      <c r="K592" s="13">
        <v>127.388663854389</v>
      </c>
      <c r="L592" s="2" t="s">
        <v>566</v>
      </c>
      <c r="M592" s="2" t="s">
        <v>354</v>
      </c>
      <c r="N592" s="2" t="s">
        <v>355</v>
      </c>
    </row>
    <row r="593">
      <c r="A593" s="2" t="s">
        <v>1319</v>
      </c>
      <c r="B593" s="2" t="s">
        <v>668</v>
      </c>
      <c r="C593" s="2" t="s">
        <v>965</v>
      </c>
      <c r="E593" s="2">
        <v>7.0</v>
      </c>
      <c r="F593" s="2">
        <v>2016.0</v>
      </c>
      <c r="G593" s="2" t="s">
        <v>51</v>
      </c>
      <c r="H593" s="2" t="s">
        <v>51</v>
      </c>
      <c r="I593" s="2" t="s">
        <v>51</v>
      </c>
      <c r="J593" s="13">
        <v>0.739080014226665</v>
      </c>
      <c r="K593" s="13">
        <v>127.388663854389</v>
      </c>
      <c r="L593" s="2" t="s">
        <v>566</v>
      </c>
      <c r="M593" s="2" t="s">
        <v>354</v>
      </c>
      <c r="N593" s="2" t="s">
        <v>355</v>
      </c>
    </row>
    <row r="594">
      <c r="A594" s="2" t="s">
        <v>1320</v>
      </c>
      <c r="B594" s="2" t="s">
        <v>1321</v>
      </c>
      <c r="C594" s="2" t="s">
        <v>965</v>
      </c>
      <c r="E594" s="2">
        <v>50.0</v>
      </c>
      <c r="F594" s="2">
        <v>2022.0</v>
      </c>
      <c r="G594" s="2" t="s">
        <v>264</v>
      </c>
      <c r="H594" s="2" t="s">
        <v>264</v>
      </c>
      <c r="I594" s="2" t="s">
        <v>264</v>
      </c>
      <c r="J594" s="2">
        <v>-10.351964</v>
      </c>
      <c r="K594" s="2">
        <v>123.459882</v>
      </c>
      <c r="L594" s="2" t="s">
        <v>679</v>
      </c>
      <c r="M594" s="2" t="s">
        <v>959</v>
      </c>
      <c r="N594" s="2" t="s">
        <v>960</v>
      </c>
    </row>
    <row r="595">
      <c r="A595" s="2" t="s">
        <v>1322</v>
      </c>
      <c r="B595" s="2" t="s">
        <v>1323</v>
      </c>
      <c r="C595" s="2" t="s">
        <v>965</v>
      </c>
      <c r="E595" s="2">
        <v>50.0</v>
      </c>
      <c r="F595" s="2">
        <v>2022.0</v>
      </c>
      <c r="G595" s="2" t="s">
        <v>264</v>
      </c>
      <c r="H595" s="2" t="s">
        <v>264</v>
      </c>
      <c r="I595" s="2" t="s">
        <v>264</v>
      </c>
      <c r="J595" s="2">
        <v>-10.351964</v>
      </c>
      <c r="K595" s="2">
        <v>123.459882</v>
      </c>
      <c r="L595" s="2" t="s">
        <v>679</v>
      </c>
      <c r="M595" s="2" t="s">
        <v>959</v>
      </c>
      <c r="N595" s="2" t="s">
        <v>960</v>
      </c>
    </row>
  </sheetData>
  <autoFilter ref="$A$1:$N$595">
    <sortState ref="A1:N595">
      <sortCondition ref="C1:C595"/>
      <sortCondition ref="D1:D595"/>
    </sortState>
  </autoFilter>
  <conditionalFormatting sqref="G1:H1004">
    <cfRule type="containsText" dxfId="0" priority="1" operator="containsText" text="planned">
      <formula>NOT(ISERROR(SEARCH(("planned"),(G1))))</formula>
    </cfRule>
  </conditionalFormatting>
  <conditionalFormatting sqref="G1:H1004">
    <cfRule type="containsText" dxfId="1" priority="2" operator="containsText" text="shelved">
      <formula>NOT(ISERROR(SEARCH(("shelved"),(G1))))</formula>
    </cfRule>
  </conditionalFormatting>
  <conditionalFormatting sqref="G1:H1004">
    <cfRule type="containsText" dxfId="1" priority="3" operator="containsText" text="cancelled">
      <formula>NOT(ISERROR(SEARCH(("cancelled"),(G1))))</formula>
    </cfRule>
  </conditionalFormatting>
  <conditionalFormatting sqref="G1:H1004">
    <cfRule type="containsText" dxfId="0" priority="4" operator="containsText" text="construction">
      <formula>NOT(ISERROR(SEARCH(("construction"),(G1))))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22.88"/>
    <col customWidth="1" min="2" max="2" width="23.5"/>
    <col customWidth="1" min="3" max="3" width="10.5"/>
    <col customWidth="1" min="4" max="5" width="13.25"/>
    <col customWidth="1" min="6" max="6" width="26.0"/>
    <col customWidth="1" hidden="1" min="8" max="8" width="11.5"/>
    <col customWidth="1" hidden="1" min="9" max="9" width="12.13"/>
    <col customWidth="1" min="10" max="10" width="19.88"/>
    <col customWidth="1" min="11" max="12" width="11.0"/>
    <col customWidth="1" hidden="1" min="13" max="13" width="10.25"/>
    <col customWidth="1" min="14" max="16" width="10.88"/>
    <col customWidth="1" min="17" max="17" width="7.63"/>
    <col customWidth="1" hidden="1" min="18" max="18" width="13.75"/>
    <col customWidth="1" min="19" max="19" width="12.13"/>
    <col customWidth="1" min="20" max="20" width="11.88"/>
    <col customWidth="1" min="21" max="21" width="11.25"/>
    <col customWidth="1" min="22" max="22" width="8.88"/>
    <col customWidth="1" min="23" max="23" width="8.63"/>
    <col customWidth="1" min="24" max="24" width="8.5"/>
    <col customWidth="1" min="25" max="25" width="8.25"/>
    <col customWidth="1" min="26" max="26" width="11.13"/>
    <col customWidth="1" min="27" max="27" width="29.0"/>
    <col customWidth="1" min="29" max="29" width="10.75"/>
    <col customWidth="1" min="30" max="30" width="12.13"/>
    <col customWidth="1" min="31" max="33" width="10.38"/>
    <col customWidth="1" min="34" max="34" width="9.0"/>
    <col customWidth="1" min="35" max="35" width="9.63"/>
    <col customWidth="1" min="36" max="36" width="9.25"/>
    <col customWidth="1" min="37" max="37" width="7.13"/>
    <col customWidth="1" min="38" max="39" width="9.63"/>
    <col customWidth="1" min="40" max="40" width="9.0"/>
    <col customWidth="1" min="41" max="41" width="9.5"/>
    <col customWidth="1" min="42" max="42" width="7.88"/>
    <col customWidth="1" min="43" max="43" width="15.63"/>
  </cols>
  <sheetData>
    <row r="1">
      <c r="A1" s="15" t="s">
        <v>1324</v>
      </c>
      <c r="B1" s="16" t="s">
        <v>25</v>
      </c>
      <c r="C1" s="17" t="s">
        <v>29</v>
      </c>
      <c r="D1" s="18" t="s">
        <v>1325</v>
      </c>
      <c r="E1" s="18" t="s">
        <v>26</v>
      </c>
      <c r="F1" s="17" t="s">
        <v>1326</v>
      </c>
      <c r="G1" s="16" t="s">
        <v>1327</v>
      </c>
      <c r="H1" s="16" t="s">
        <v>1328</v>
      </c>
      <c r="I1" s="17" t="s">
        <v>1329</v>
      </c>
      <c r="J1" s="19" t="s">
        <v>1330</v>
      </c>
      <c r="K1" s="19" t="s">
        <v>1331</v>
      </c>
      <c r="L1" s="19" t="s">
        <v>1332</v>
      </c>
      <c r="M1" s="16" t="s">
        <v>1333</v>
      </c>
      <c r="N1" s="17" t="s">
        <v>1334</v>
      </c>
      <c r="O1" s="17" t="s">
        <v>1335</v>
      </c>
      <c r="P1" s="17" t="s">
        <v>1336</v>
      </c>
      <c r="Q1" s="16" t="s">
        <v>30</v>
      </c>
      <c r="R1" s="20" t="s">
        <v>1337</v>
      </c>
      <c r="S1" s="20" t="s">
        <v>1338</v>
      </c>
      <c r="T1" s="21" t="s">
        <v>1339</v>
      </c>
      <c r="U1" s="21" t="s">
        <v>1340</v>
      </c>
      <c r="V1" s="16" t="s">
        <v>1341</v>
      </c>
      <c r="W1" s="22" t="s">
        <v>27</v>
      </c>
      <c r="X1" s="22" t="s">
        <v>1342</v>
      </c>
      <c r="Y1" s="22" t="s">
        <v>1343</v>
      </c>
      <c r="Z1" s="23" t="s">
        <v>1344</v>
      </c>
      <c r="AA1" s="24" t="s">
        <v>1345</v>
      </c>
      <c r="AB1" s="25" t="s">
        <v>14</v>
      </c>
      <c r="AC1" s="25" t="s">
        <v>34</v>
      </c>
      <c r="AD1" s="25" t="s">
        <v>35</v>
      </c>
      <c r="AE1" s="26" t="s">
        <v>1346</v>
      </c>
      <c r="AF1" s="26" t="s">
        <v>1347</v>
      </c>
      <c r="AG1" s="26" t="s">
        <v>1348</v>
      </c>
      <c r="AH1" s="27" t="s">
        <v>1349</v>
      </c>
      <c r="AI1" s="27" t="s">
        <v>1350</v>
      </c>
      <c r="AJ1" s="27" t="s">
        <v>1351</v>
      </c>
      <c r="AK1" s="28" t="s">
        <v>1352</v>
      </c>
      <c r="AL1" s="29" t="s">
        <v>1353</v>
      </c>
      <c r="AM1" s="30" t="s">
        <v>1354</v>
      </c>
      <c r="AN1" s="30" t="s">
        <v>1355</v>
      </c>
      <c r="AO1" s="30" t="s">
        <v>1356</v>
      </c>
      <c r="AP1" s="30" t="s">
        <v>1357</v>
      </c>
      <c r="AQ1" s="31" t="s">
        <v>1358</v>
      </c>
    </row>
    <row r="2">
      <c r="A2" s="32" t="s">
        <v>1359</v>
      </c>
      <c r="B2" s="33" t="s">
        <v>980</v>
      </c>
      <c r="C2" s="34">
        <v>3.0</v>
      </c>
      <c r="D2" s="35" t="s">
        <v>668</v>
      </c>
      <c r="E2" s="35" t="s">
        <v>668</v>
      </c>
      <c r="F2" s="35" t="s">
        <v>1360</v>
      </c>
      <c r="G2" s="33" t="s">
        <v>1361</v>
      </c>
      <c r="H2" s="33" t="s">
        <v>1362</v>
      </c>
      <c r="I2" s="36"/>
      <c r="J2" s="36" t="str">
        <f>iferror(vlookup(vlookup(B2,'Co-firing inputs'!B:C,2,false),'Co-firing inputs'!B:G,6,false),"None")</f>
        <v>None</v>
      </c>
      <c r="K2" s="33"/>
      <c r="L2" s="33"/>
      <c r="M2" s="36"/>
      <c r="N2" s="37" t="s">
        <v>981</v>
      </c>
      <c r="O2" s="38" t="s">
        <v>981</v>
      </c>
      <c r="P2" s="38"/>
      <c r="Q2" s="34">
        <v>2025.0</v>
      </c>
      <c r="R2" s="34"/>
      <c r="S2" s="34"/>
      <c r="T2" s="34">
        <f t="shared" ref="T2:T211" si="1">YEAR(today())-Q2</f>
        <v>1</v>
      </c>
      <c r="U2" s="39" t="str">
        <f t="shared" ref="U2:U257" si="2">IF(AND(C2&gt;0,C2&lt;=100),"1",IF(AND(C2&gt;100,C2&lt;=300),"2",IF(AND(C2&gt;300,C2&lt;=600),"3",IF(AND(C2&gt;600,C2&lt;=1000),"4",IF(C2&gt;1000,"5")))))</f>
        <v>1</v>
      </c>
      <c r="V2" s="39" t="str">
        <f t="shared" ref="V2:V257" si="3">IF(T2&lt;=0,"Planned",IF(AND(T2&gt;0,T2&lt;=5),"1",IF(AND(T2&gt;5,T2&lt;=10),"2",IF(AND(T2&gt;10,T2&lt;=15),"3",IF(AND(T2&gt;15,T2&lt;=20),"4",IF(AND(T2&gt;20,T2&lt;=25),"5",IF(AND(T2&gt;25,T2&lt;=30),"6",IF(AND(T2&gt;30,T2&lt;=35),"7",IF(AND(T2&gt;35,T2&lt;=40),"8",IF(T2&gt;40,"9"))))))))))</f>
        <v>1</v>
      </c>
      <c r="W2" s="40" t="s">
        <v>965</v>
      </c>
      <c r="X2" s="40" t="s">
        <v>1363</v>
      </c>
      <c r="Y2" s="40" t="s">
        <v>1364</v>
      </c>
      <c r="Z2" s="41"/>
      <c r="AA2" s="42"/>
      <c r="AB2" s="40"/>
      <c r="AC2" s="43">
        <v>-8.24174530519923</v>
      </c>
      <c r="AD2" s="43">
        <v>124.531967413493</v>
      </c>
      <c r="AE2" s="44"/>
      <c r="AF2" s="44"/>
      <c r="AG2" s="44"/>
      <c r="AH2" s="45"/>
      <c r="AI2" s="45"/>
      <c r="AJ2" s="45"/>
      <c r="AK2" s="45"/>
      <c r="AL2" s="46"/>
      <c r="AM2" s="47"/>
      <c r="AN2" s="47"/>
      <c r="AO2" s="47"/>
      <c r="AP2" s="47"/>
      <c r="AQ2" s="48"/>
    </row>
    <row r="3">
      <c r="A3" s="49"/>
      <c r="B3" s="33" t="s">
        <v>982</v>
      </c>
      <c r="C3" s="34">
        <v>3.0</v>
      </c>
      <c r="D3" s="35" t="s">
        <v>668</v>
      </c>
      <c r="E3" s="35" t="s">
        <v>668</v>
      </c>
      <c r="F3" s="35" t="s">
        <v>1360</v>
      </c>
      <c r="G3" s="33" t="s">
        <v>1361</v>
      </c>
      <c r="H3" s="33" t="s">
        <v>1362</v>
      </c>
      <c r="I3" s="36"/>
      <c r="J3" s="36" t="str">
        <f>iferror(vlookup(vlookup(B3,'Co-firing inputs'!B:C,2,false),'Co-firing inputs'!B:G,6,false),"None")</f>
        <v>None</v>
      </c>
      <c r="K3" s="33"/>
      <c r="L3" s="33"/>
      <c r="M3" s="36"/>
      <c r="N3" s="37" t="s">
        <v>981</v>
      </c>
      <c r="O3" s="38" t="s">
        <v>981</v>
      </c>
      <c r="P3" s="38"/>
      <c r="Q3" s="34">
        <v>2025.0</v>
      </c>
      <c r="R3" s="34"/>
      <c r="S3" s="34"/>
      <c r="T3" s="34">
        <f t="shared" si="1"/>
        <v>1</v>
      </c>
      <c r="U3" s="39" t="str">
        <f t="shared" si="2"/>
        <v>1</v>
      </c>
      <c r="V3" s="39" t="str">
        <f t="shared" si="3"/>
        <v>1</v>
      </c>
      <c r="W3" s="40" t="s">
        <v>965</v>
      </c>
      <c r="X3" s="40" t="s">
        <v>1363</v>
      </c>
      <c r="Y3" s="40" t="s">
        <v>1364</v>
      </c>
      <c r="Z3" s="41"/>
      <c r="AA3" s="42"/>
      <c r="AB3" s="40"/>
      <c r="AC3" s="43">
        <v>-8.24174530519923</v>
      </c>
      <c r="AD3" s="43">
        <v>124.531967413493</v>
      </c>
      <c r="AE3" s="44"/>
      <c r="AF3" s="44"/>
      <c r="AG3" s="44"/>
      <c r="AH3" s="45"/>
      <c r="AI3" s="45"/>
      <c r="AJ3" s="45"/>
      <c r="AK3" s="45"/>
      <c r="AL3" s="46"/>
      <c r="AM3" s="47"/>
      <c r="AN3" s="47"/>
      <c r="AO3" s="47"/>
      <c r="AP3" s="47"/>
      <c r="AQ3" s="48"/>
    </row>
    <row r="4">
      <c r="A4" s="49"/>
      <c r="B4" s="33" t="s">
        <v>987</v>
      </c>
      <c r="C4" s="34">
        <v>3.0</v>
      </c>
      <c r="D4" s="50" t="s">
        <v>668</v>
      </c>
      <c r="E4" s="50" t="s">
        <v>668</v>
      </c>
      <c r="F4" s="35" t="s">
        <v>1360</v>
      </c>
      <c r="G4" s="33" t="s">
        <v>1365</v>
      </c>
      <c r="H4" s="33"/>
      <c r="I4" s="36"/>
      <c r="J4" s="51" t="s">
        <v>1366</v>
      </c>
      <c r="K4" s="35" t="s">
        <v>1367</v>
      </c>
      <c r="L4" s="52">
        <v>0.05</v>
      </c>
      <c r="M4" s="36"/>
      <c r="N4" s="37" t="s">
        <v>51</v>
      </c>
      <c r="O4" s="38" t="s">
        <v>51</v>
      </c>
      <c r="P4" s="38" t="s">
        <v>51</v>
      </c>
      <c r="Q4" s="34">
        <v>2017.0</v>
      </c>
      <c r="R4" s="34"/>
      <c r="S4" s="34"/>
      <c r="T4" s="34">
        <f t="shared" si="1"/>
        <v>9</v>
      </c>
      <c r="U4" s="39" t="str">
        <f t="shared" si="2"/>
        <v>1</v>
      </c>
      <c r="V4" s="39" t="str">
        <f t="shared" si="3"/>
        <v>2</v>
      </c>
      <c r="W4" s="40" t="s">
        <v>965</v>
      </c>
      <c r="X4" s="40"/>
      <c r="Y4" s="40"/>
      <c r="Z4" s="41"/>
      <c r="AA4" s="42"/>
      <c r="AB4" s="40"/>
      <c r="AC4" s="40">
        <v>-0.964184170512585</v>
      </c>
      <c r="AD4" s="53">
        <v>121.823045422378</v>
      </c>
      <c r="AE4" s="44"/>
      <c r="AF4" s="44"/>
      <c r="AG4" s="44"/>
      <c r="AH4" s="45"/>
      <c r="AI4" s="45"/>
      <c r="AJ4" s="45"/>
      <c r="AK4" s="45"/>
      <c r="AL4" s="46"/>
      <c r="AM4" s="47"/>
      <c r="AN4" s="47"/>
      <c r="AO4" s="47"/>
      <c r="AP4" s="47"/>
      <c r="AQ4" s="48"/>
    </row>
    <row r="5">
      <c r="A5" s="49"/>
      <c r="B5" s="33" t="s">
        <v>988</v>
      </c>
      <c r="C5" s="34">
        <v>3.0</v>
      </c>
      <c r="D5" s="50" t="s">
        <v>668</v>
      </c>
      <c r="E5" s="50" t="s">
        <v>668</v>
      </c>
      <c r="F5" s="35" t="s">
        <v>1360</v>
      </c>
      <c r="G5" s="33" t="s">
        <v>1365</v>
      </c>
      <c r="H5" s="33"/>
      <c r="I5" s="36"/>
      <c r="J5" s="51" t="s">
        <v>1366</v>
      </c>
      <c r="K5" s="35" t="s">
        <v>1367</v>
      </c>
      <c r="L5" s="52">
        <v>0.05</v>
      </c>
      <c r="M5" s="36"/>
      <c r="N5" s="37" t="s">
        <v>51</v>
      </c>
      <c r="O5" s="38" t="s">
        <v>51</v>
      </c>
      <c r="P5" s="38" t="s">
        <v>51</v>
      </c>
      <c r="Q5" s="34">
        <v>2017.0</v>
      </c>
      <c r="R5" s="34"/>
      <c r="S5" s="34"/>
      <c r="T5" s="34">
        <f t="shared" si="1"/>
        <v>9</v>
      </c>
      <c r="U5" s="39" t="str">
        <f t="shared" si="2"/>
        <v>1</v>
      </c>
      <c r="V5" s="39" t="str">
        <f t="shared" si="3"/>
        <v>2</v>
      </c>
      <c r="W5" s="40" t="s">
        <v>965</v>
      </c>
      <c r="X5" s="40"/>
      <c r="Y5" s="40"/>
      <c r="Z5" s="41"/>
      <c r="AA5" s="42"/>
      <c r="AB5" s="53"/>
      <c r="AC5" s="40">
        <v>-0.964184170512585</v>
      </c>
      <c r="AD5" s="53">
        <v>121.823045422378</v>
      </c>
      <c r="AE5" s="44"/>
      <c r="AF5" s="44"/>
      <c r="AG5" s="44"/>
      <c r="AH5" s="45"/>
      <c r="AI5" s="45"/>
      <c r="AJ5" s="45"/>
      <c r="AK5" s="45"/>
      <c r="AL5" s="46"/>
      <c r="AM5" s="47"/>
      <c r="AN5" s="47"/>
      <c r="AO5" s="47"/>
      <c r="AP5" s="47"/>
      <c r="AQ5" s="48"/>
    </row>
    <row r="6">
      <c r="A6" s="49"/>
      <c r="B6" s="33" t="s">
        <v>1005</v>
      </c>
      <c r="C6" s="34">
        <v>6.0</v>
      </c>
      <c r="D6" s="35" t="s">
        <v>668</v>
      </c>
      <c r="E6" s="35" t="s">
        <v>668</v>
      </c>
      <c r="F6" s="35" t="s">
        <v>1360</v>
      </c>
      <c r="G6" s="33" t="s">
        <v>1361</v>
      </c>
      <c r="H6" s="33" t="s">
        <v>1362</v>
      </c>
      <c r="I6" s="51" t="s">
        <v>1362</v>
      </c>
      <c r="J6" s="36" t="str">
        <f>iferror(vlookup(vlookup(B6,'Co-firing inputs'!B:C,2,false),'Co-firing inputs'!B:G,6,false),"None")</f>
        <v>None</v>
      </c>
      <c r="K6" s="33"/>
      <c r="L6" s="33"/>
      <c r="M6" s="36"/>
      <c r="N6" s="37" t="s">
        <v>981</v>
      </c>
      <c r="O6" s="38" t="s">
        <v>981</v>
      </c>
      <c r="P6" s="38"/>
      <c r="Q6" s="54">
        <v>2027.0</v>
      </c>
      <c r="R6" s="55">
        <v>2030.0</v>
      </c>
      <c r="S6" s="34"/>
      <c r="T6" s="34">
        <f t="shared" si="1"/>
        <v>-1</v>
      </c>
      <c r="U6" s="39" t="str">
        <f t="shared" si="2"/>
        <v>1</v>
      </c>
      <c r="V6" s="39" t="str">
        <f t="shared" si="3"/>
        <v>Planned</v>
      </c>
      <c r="W6" s="40" t="s">
        <v>965</v>
      </c>
      <c r="X6" s="40" t="s">
        <v>1363</v>
      </c>
      <c r="Y6" s="40" t="s">
        <v>1364</v>
      </c>
      <c r="Z6" s="41"/>
      <c r="AA6" s="42"/>
      <c r="AB6" s="40"/>
      <c r="AC6" s="43">
        <v>-0.3730972</v>
      </c>
      <c r="AD6" s="43">
        <v>117.0624625</v>
      </c>
      <c r="AE6" s="44"/>
      <c r="AF6" s="44"/>
      <c r="AG6" s="44"/>
      <c r="AH6" s="45"/>
      <c r="AI6" s="45"/>
      <c r="AJ6" s="45"/>
      <c r="AK6" s="45"/>
      <c r="AL6" s="46"/>
      <c r="AM6" s="47"/>
      <c r="AN6" s="47"/>
      <c r="AO6" s="47"/>
      <c r="AP6" s="47"/>
      <c r="AQ6" s="48"/>
    </row>
    <row r="7">
      <c r="A7" s="56"/>
      <c r="B7" s="33" t="s">
        <v>1006</v>
      </c>
      <c r="C7" s="34">
        <v>6.0</v>
      </c>
      <c r="D7" s="35" t="s">
        <v>668</v>
      </c>
      <c r="E7" s="35" t="s">
        <v>668</v>
      </c>
      <c r="F7" s="35" t="s">
        <v>1360</v>
      </c>
      <c r="G7" s="33" t="s">
        <v>1361</v>
      </c>
      <c r="H7" s="33" t="s">
        <v>1362</v>
      </c>
      <c r="I7" s="51" t="s">
        <v>1362</v>
      </c>
      <c r="J7" s="36" t="str">
        <f>iferror(vlookup(vlookup(B7,'Co-firing inputs'!B:C,2,false),'Co-firing inputs'!B:G,6,false),"None")</f>
        <v>None</v>
      </c>
      <c r="K7" s="33"/>
      <c r="L7" s="33"/>
      <c r="M7" s="36"/>
      <c r="N7" s="37" t="s">
        <v>981</v>
      </c>
      <c r="O7" s="38" t="s">
        <v>981</v>
      </c>
      <c r="P7" s="38"/>
      <c r="Q7" s="54">
        <v>2027.0</v>
      </c>
      <c r="R7" s="55">
        <v>2030.0</v>
      </c>
      <c r="S7" s="34"/>
      <c r="T7" s="34">
        <f t="shared" si="1"/>
        <v>-1</v>
      </c>
      <c r="U7" s="39" t="str">
        <f t="shared" si="2"/>
        <v>1</v>
      </c>
      <c r="V7" s="39" t="str">
        <f t="shared" si="3"/>
        <v>Planned</v>
      </c>
      <c r="W7" s="40" t="s">
        <v>965</v>
      </c>
      <c r="X7" s="40" t="s">
        <v>1363</v>
      </c>
      <c r="Y7" s="40" t="s">
        <v>1364</v>
      </c>
      <c r="Z7" s="41"/>
      <c r="AA7" s="42"/>
      <c r="AB7" s="40"/>
      <c r="AC7" s="43">
        <v>-0.3730972</v>
      </c>
      <c r="AD7" s="43">
        <v>117.0624625</v>
      </c>
      <c r="AE7" s="44"/>
      <c r="AF7" s="44"/>
      <c r="AG7" s="44"/>
      <c r="AH7" s="45"/>
      <c r="AI7" s="45"/>
      <c r="AJ7" s="45"/>
      <c r="AK7" s="45"/>
      <c r="AL7" s="46"/>
      <c r="AM7" s="47"/>
      <c r="AN7" s="47"/>
      <c r="AO7" s="47"/>
      <c r="AP7" s="47"/>
      <c r="AQ7" s="48"/>
    </row>
    <row r="8">
      <c r="A8" s="56"/>
      <c r="B8" s="33" t="s">
        <v>1007</v>
      </c>
      <c r="C8" s="34">
        <v>6.0</v>
      </c>
      <c r="D8" s="35" t="s">
        <v>668</v>
      </c>
      <c r="E8" s="35" t="s">
        <v>668</v>
      </c>
      <c r="F8" s="35" t="s">
        <v>1360</v>
      </c>
      <c r="G8" s="33" t="s">
        <v>1361</v>
      </c>
      <c r="H8" s="33" t="s">
        <v>1362</v>
      </c>
      <c r="I8" s="51" t="s">
        <v>1362</v>
      </c>
      <c r="J8" s="36" t="str">
        <f>iferror(vlookup(vlookup(B8,'Co-firing inputs'!B:C,2,false),'Co-firing inputs'!B:G,6,false),"None")</f>
        <v>None</v>
      </c>
      <c r="K8" s="33"/>
      <c r="L8" s="33"/>
      <c r="M8" s="36"/>
      <c r="N8" s="37" t="s">
        <v>981</v>
      </c>
      <c r="O8" s="38" t="s">
        <v>981</v>
      </c>
      <c r="P8" s="38"/>
      <c r="Q8" s="54">
        <v>2027.0</v>
      </c>
      <c r="R8" s="55">
        <v>2030.0</v>
      </c>
      <c r="S8" s="34"/>
      <c r="T8" s="34">
        <f t="shared" si="1"/>
        <v>-1</v>
      </c>
      <c r="U8" s="39" t="str">
        <f t="shared" si="2"/>
        <v>1</v>
      </c>
      <c r="V8" s="39" t="str">
        <f t="shared" si="3"/>
        <v>Planned</v>
      </c>
      <c r="W8" s="40" t="s">
        <v>965</v>
      </c>
      <c r="X8" s="40" t="s">
        <v>1363</v>
      </c>
      <c r="Y8" s="40" t="s">
        <v>1364</v>
      </c>
      <c r="Z8" s="41"/>
      <c r="AA8" s="42"/>
      <c r="AB8" s="40"/>
      <c r="AC8" s="43">
        <v>-0.3730972</v>
      </c>
      <c r="AD8" s="43">
        <v>117.0624625</v>
      </c>
      <c r="AE8" s="44"/>
      <c r="AF8" s="44"/>
      <c r="AG8" s="44"/>
      <c r="AH8" s="45"/>
      <c r="AI8" s="45"/>
      <c r="AJ8" s="45"/>
      <c r="AK8" s="45"/>
      <c r="AL8" s="46"/>
      <c r="AM8" s="47"/>
      <c r="AN8" s="47"/>
      <c r="AO8" s="47"/>
      <c r="AP8" s="47"/>
      <c r="AQ8" s="48"/>
    </row>
    <row r="9">
      <c r="A9" s="49"/>
      <c r="B9" s="33" t="s">
        <v>1008</v>
      </c>
      <c r="C9" s="34">
        <v>6.0</v>
      </c>
      <c r="D9" s="35" t="s">
        <v>668</v>
      </c>
      <c r="E9" s="35" t="s">
        <v>668</v>
      </c>
      <c r="F9" s="35" t="s">
        <v>1360</v>
      </c>
      <c r="G9" s="33" t="s">
        <v>1361</v>
      </c>
      <c r="H9" s="33" t="s">
        <v>1362</v>
      </c>
      <c r="I9" s="51" t="s">
        <v>1362</v>
      </c>
      <c r="J9" s="36" t="str">
        <f>iferror(vlookup(vlookup(B9,'Co-firing inputs'!B:C,2,false),'Co-firing inputs'!B:G,6,false),"None")</f>
        <v>None</v>
      </c>
      <c r="K9" s="33"/>
      <c r="L9" s="33"/>
      <c r="M9" s="36"/>
      <c r="N9" s="37" t="s">
        <v>981</v>
      </c>
      <c r="O9" s="38" t="s">
        <v>981</v>
      </c>
      <c r="P9" s="38"/>
      <c r="Q9" s="54">
        <v>2027.0</v>
      </c>
      <c r="R9" s="55">
        <v>2030.0</v>
      </c>
      <c r="S9" s="34"/>
      <c r="T9" s="34">
        <f t="shared" si="1"/>
        <v>-1</v>
      </c>
      <c r="U9" s="39" t="str">
        <f t="shared" si="2"/>
        <v>1</v>
      </c>
      <c r="V9" s="39" t="str">
        <f t="shared" si="3"/>
        <v>Planned</v>
      </c>
      <c r="W9" s="40" t="s">
        <v>965</v>
      </c>
      <c r="X9" s="40" t="s">
        <v>1363</v>
      </c>
      <c r="Y9" s="40" t="s">
        <v>1364</v>
      </c>
      <c r="Z9" s="41"/>
      <c r="AA9" s="42"/>
      <c r="AB9" s="40"/>
      <c r="AC9" s="43">
        <v>-0.3730972</v>
      </c>
      <c r="AD9" s="43">
        <v>117.0624625</v>
      </c>
      <c r="AE9" s="44"/>
      <c r="AF9" s="44"/>
      <c r="AG9" s="44"/>
      <c r="AH9" s="45"/>
      <c r="AI9" s="45"/>
      <c r="AJ9" s="45"/>
      <c r="AK9" s="45"/>
      <c r="AL9" s="46"/>
      <c r="AM9" s="47"/>
      <c r="AN9" s="47"/>
      <c r="AO9" s="47"/>
      <c r="AP9" s="47"/>
      <c r="AQ9" s="48"/>
    </row>
    <row r="10">
      <c r="A10" s="49"/>
      <c r="B10" s="57" t="s">
        <v>1017</v>
      </c>
      <c r="C10" s="34">
        <v>7.0</v>
      </c>
      <c r="D10" s="35" t="s">
        <v>668</v>
      </c>
      <c r="E10" s="35" t="s">
        <v>668</v>
      </c>
      <c r="F10" s="35" t="s">
        <v>1360</v>
      </c>
      <c r="G10" s="57" t="s">
        <v>1368</v>
      </c>
      <c r="H10" s="57"/>
      <c r="I10" s="36"/>
      <c r="J10" s="36" t="str">
        <f>iferror(vlookup(vlookup(B10,'Co-firing inputs'!B:C,2,false),'Co-firing inputs'!B:G,6,false),"None")</f>
        <v>Commercial/implemented</v>
      </c>
      <c r="K10" s="51" t="s">
        <v>1369</v>
      </c>
      <c r="L10" s="58">
        <v>0.05</v>
      </c>
      <c r="M10" s="36"/>
      <c r="N10" s="37" t="s">
        <v>51</v>
      </c>
      <c r="O10" s="38" t="s">
        <v>51</v>
      </c>
      <c r="P10" s="38" t="s">
        <v>51</v>
      </c>
      <c r="Q10" s="34">
        <v>2020.0</v>
      </c>
      <c r="R10" s="34"/>
      <c r="S10" s="34"/>
      <c r="T10" s="34">
        <f t="shared" si="1"/>
        <v>6</v>
      </c>
      <c r="U10" s="39" t="str">
        <f t="shared" si="2"/>
        <v>1</v>
      </c>
      <c r="V10" s="39" t="str">
        <f t="shared" si="3"/>
        <v>2</v>
      </c>
      <c r="W10" s="59" t="s">
        <v>965</v>
      </c>
      <c r="X10" s="40" t="s">
        <v>1363</v>
      </c>
      <c r="Y10" s="59" t="s">
        <v>1364</v>
      </c>
      <c r="Z10" s="60"/>
      <c r="AA10" s="42" t="s">
        <v>1370</v>
      </c>
      <c r="AB10" s="53"/>
      <c r="AC10" s="43">
        <v>2.15671610349533</v>
      </c>
      <c r="AD10" s="43">
        <v>117.392290533605</v>
      </c>
      <c r="AE10" s="44"/>
      <c r="AF10" s="44"/>
      <c r="AG10" s="44"/>
      <c r="AH10" s="45"/>
      <c r="AI10" s="45"/>
      <c r="AJ10" s="45"/>
      <c r="AK10" s="45"/>
      <c r="AL10" s="46"/>
      <c r="AM10" s="47"/>
      <c r="AN10" s="47"/>
      <c r="AO10" s="47"/>
      <c r="AP10" s="47"/>
      <c r="AQ10" s="48"/>
    </row>
    <row r="11">
      <c r="A11" s="49"/>
      <c r="B11" s="57" t="s">
        <v>1018</v>
      </c>
      <c r="C11" s="34">
        <v>7.0</v>
      </c>
      <c r="D11" s="35" t="s">
        <v>668</v>
      </c>
      <c r="E11" s="35" t="s">
        <v>668</v>
      </c>
      <c r="F11" s="35" t="s">
        <v>1360</v>
      </c>
      <c r="G11" s="57" t="s">
        <v>1368</v>
      </c>
      <c r="H11" s="57"/>
      <c r="I11" s="36"/>
      <c r="J11" s="36" t="str">
        <f>iferror(vlookup(vlookup(B11,'Co-firing inputs'!B:C,2,false),'Co-firing inputs'!B:G,6,false),"None")</f>
        <v>Commercial/implemented</v>
      </c>
      <c r="K11" s="51" t="s">
        <v>1369</v>
      </c>
      <c r="L11" s="58">
        <v>0.05</v>
      </c>
      <c r="M11" s="36"/>
      <c r="N11" s="37" t="s">
        <v>51</v>
      </c>
      <c r="O11" s="38" t="s">
        <v>51</v>
      </c>
      <c r="P11" s="38" t="s">
        <v>51</v>
      </c>
      <c r="Q11" s="34">
        <v>2019.0</v>
      </c>
      <c r="R11" s="34"/>
      <c r="S11" s="34"/>
      <c r="T11" s="34">
        <f t="shared" si="1"/>
        <v>7</v>
      </c>
      <c r="U11" s="39" t="str">
        <f t="shared" si="2"/>
        <v>1</v>
      </c>
      <c r="V11" s="39" t="str">
        <f t="shared" si="3"/>
        <v>2</v>
      </c>
      <c r="W11" s="59" t="s">
        <v>965</v>
      </c>
      <c r="X11" s="40" t="s">
        <v>1363</v>
      </c>
      <c r="Y11" s="59" t="s">
        <v>1364</v>
      </c>
      <c r="Z11" s="60"/>
      <c r="AA11" s="42" t="s">
        <v>1370</v>
      </c>
      <c r="AB11" s="40"/>
      <c r="AC11" s="43">
        <v>2.15671610349533</v>
      </c>
      <c r="AD11" s="43">
        <v>117.392290533605</v>
      </c>
      <c r="AE11" s="44"/>
      <c r="AF11" s="44"/>
      <c r="AG11" s="44"/>
      <c r="AH11" s="45"/>
      <c r="AI11" s="45"/>
      <c r="AJ11" s="45"/>
      <c r="AK11" s="45"/>
      <c r="AL11" s="46"/>
      <c r="AM11" s="47"/>
      <c r="AN11" s="47"/>
      <c r="AO11" s="47"/>
      <c r="AP11" s="47"/>
      <c r="AQ11" s="48"/>
    </row>
    <row r="12">
      <c r="A12" s="49"/>
      <c r="B12" s="33" t="s">
        <v>1019</v>
      </c>
      <c r="C12" s="34">
        <v>10.0</v>
      </c>
      <c r="D12" s="35" t="s">
        <v>668</v>
      </c>
      <c r="E12" s="35" t="s">
        <v>668</v>
      </c>
      <c r="F12" s="35" t="s">
        <v>1360</v>
      </c>
      <c r="G12" s="33" t="s">
        <v>1361</v>
      </c>
      <c r="H12" s="33" t="s">
        <v>1362</v>
      </c>
      <c r="I12" s="36"/>
      <c r="J12" s="36" t="str">
        <f>iferror(vlookup(vlookup(B12,'Co-firing inputs'!B:C,2,false),'Co-firing inputs'!B:G,6,false),"None")</f>
        <v>None</v>
      </c>
      <c r="K12" s="33"/>
      <c r="L12" s="33"/>
      <c r="M12" s="36" t="s">
        <v>1371</v>
      </c>
      <c r="N12" s="37" t="s">
        <v>981</v>
      </c>
      <c r="O12" s="38" t="s">
        <v>981</v>
      </c>
      <c r="P12" s="38"/>
      <c r="Q12" s="34">
        <v>2029.0</v>
      </c>
      <c r="R12" s="34"/>
      <c r="S12" s="34"/>
      <c r="T12" s="34">
        <f t="shared" si="1"/>
        <v>-3</v>
      </c>
      <c r="U12" s="39" t="str">
        <f t="shared" si="2"/>
        <v>1</v>
      </c>
      <c r="V12" s="39" t="str">
        <f t="shared" si="3"/>
        <v>Planned</v>
      </c>
      <c r="W12" s="40" t="s">
        <v>965</v>
      </c>
      <c r="X12" s="40" t="s">
        <v>1363</v>
      </c>
      <c r="Y12" s="40" t="s">
        <v>1372</v>
      </c>
      <c r="Z12" s="41"/>
      <c r="AA12" s="42"/>
      <c r="AB12" s="40"/>
      <c r="AC12" s="43">
        <v>-8.40725007704451</v>
      </c>
      <c r="AD12" s="43">
        <v>118.699845360675</v>
      </c>
      <c r="AE12" s="44"/>
      <c r="AF12" s="44"/>
      <c r="AG12" s="44"/>
      <c r="AH12" s="45"/>
      <c r="AI12" s="45"/>
      <c r="AJ12" s="45"/>
      <c r="AK12" s="45"/>
      <c r="AL12" s="46"/>
      <c r="AM12" s="47"/>
      <c r="AN12" s="47"/>
      <c r="AO12" s="47"/>
      <c r="AP12" s="47"/>
      <c r="AQ12" s="48"/>
    </row>
    <row r="13">
      <c r="A13" s="49"/>
      <c r="B13" s="33" t="s">
        <v>1020</v>
      </c>
      <c r="C13" s="34">
        <v>10.0</v>
      </c>
      <c r="D13" s="35" t="s">
        <v>668</v>
      </c>
      <c r="E13" s="35" t="s">
        <v>668</v>
      </c>
      <c r="F13" s="35" t="s">
        <v>1360</v>
      </c>
      <c r="G13" s="33" t="s">
        <v>1361</v>
      </c>
      <c r="H13" s="33" t="s">
        <v>1362</v>
      </c>
      <c r="I13" s="36"/>
      <c r="J13" s="36" t="str">
        <f>iferror(vlookup(vlookup(B13,'Co-firing inputs'!B:C,2,false),'Co-firing inputs'!B:G,6,false),"None")</f>
        <v>None</v>
      </c>
      <c r="K13" s="33"/>
      <c r="L13" s="33"/>
      <c r="M13" s="36" t="s">
        <v>1371</v>
      </c>
      <c r="N13" s="37" t="s">
        <v>981</v>
      </c>
      <c r="O13" s="38" t="s">
        <v>981</v>
      </c>
      <c r="P13" s="38"/>
      <c r="Q13" s="34">
        <v>2029.0</v>
      </c>
      <c r="R13" s="34"/>
      <c r="S13" s="34"/>
      <c r="T13" s="34">
        <f t="shared" si="1"/>
        <v>-3</v>
      </c>
      <c r="U13" s="39" t="str">
        <f t="shared" si="2"/>
        <v>1</v>
      </c>
      <c r="V13" s="39" t="str">
        <f t="shared" si="3"/>
        <v>Planned</v>
      </c>
      <c r="W13" s="40" t="s">
        <v>965</v>
      </c>
      <c r="X13" s="40" t="s">
        <v>1363</v>
      </c>
      <c r="Y13" s="40" t="s">
        <v>1372</v>
      </c>
      <c r="Z13" s="41"/>
      <c r="AA13" s="42"/>
      <c r="AB13" s="40"/>
      <c r="AC13" s="43">
        <v>-8.40725007704451</v>
      </c>
      <c r="AD13" s="43">
        <v>118.699845360675</v>
      </c>
      <c r="AE13" s="44"/>
      <c r="AF13" s="44"/>
      <c r="AG13" s="44"/>
      <c r="AH13" s="45"/>
      <c r="AI13" s="45"/>
      <c r="AJ13" s="45"/>
      <c r="AK13" s="45"/>
      <c r="AL13" s="46"/>
      <c r="AM13" s="47"/>
      <c r="AN13" s="47"/>
      <c r="AO13" s="47"/>
      <c r="AP13" s="47"/>
      <c r="AQ13" s="48"/>
    </row>
    <row r="14">
      <c r="A14" s="49"/>
      <c r="B14" s="33" t="s">
        <v>667</v>
      </c>
      <c r="C14" s="34">
        <v>25.0</v>
      </c>
      <c r="D14" s="35" t="s">
        <v>668</v>
      </c>
      <c r="E14" s="35" t="s">
        <v>668</v>
      </c>
      <c r="F14" s="35" t="s">
        <v>1360</v>
      </c>
      <c r="G14" s="33" t="s">
        <v>1368</v>
      </c>
      <c r="H14" s="33"/>
      <c r="I14" s="36"/>
      <c r="J14" s="36" t="str">
        <f>iferror(vlookup(vlookup(B14,'Co-firing inputs'!B:C,2,false),'Co-firing inputs'!B:G,6,false),"None")</f>
        <v>None</v>
      </c>
      <c r="K14" s="33"/>
      <c r="L14" s="33"/>
      <c r="M14" s="36"/>
      <c r="N14" s="37" t="s">
        <v>51</v>
      </c>
      <c r="O14" s="38" t="s">
        <v>51</v>
      </c>
      <c r="P14" s="38" t="s">
        <v>51</v>
      </c>
      <c r="Q14" s="34">
        <v>2008.0</v>
      </c>
      <c r="R14" s="34"/>
      <c r="S14" s="34"/>
      <c r="T14" s="34">
        <f t="shared" si="1"/>
        <v>18</v>
      </c>
      <c r="U14" s="39" t="str">
        <f t="shared" si="2"/>
        <v>1</v>
      </c>
      <c r="V14" s="39" t="str">
        <f t="shared" si="3"/>
        <v>4</v>
      </c>
      <c r="W14" s="40" t="s">
        <v>577</v>
      </c>
      <c r="X14" s="40" t="s">
        <v>1363</v>
      </c>
      <c r="Y14" s="40" t="s">
        <v>1373</v>
      </c>
      <c r="Z14" s="41"/>
      <c r="AA14" s="42"/>
      <c r="AB14" s="40"/>
      <c r="AC14" s="43">
        <v>-0.3730972</v>
      </c>
      <c r="AD14" s="43">
        <v>117.0624625</v>
      </c>
      <c r="AE14" s="44"/>
      <c r="AF14" s="44"/>
      <c r="AG14" s="44"/>
      <c r="AH14" s="45"/>
      <c r="AI14" s="45"/>
      <c r="AJ14" s="45"/>
      <c r="AK14" s="45"/>
      <c r="AL14" s="46"/>
      <c r="AM14" s="47"/>
      <c r="AN14" s="47"/>
      <c r="AO14" s="47"/>
      <c r="AP14" s="47"/>
      <c r="AQ14" s="48"/>
    </row>
    <row r="15">
      <c r="A15" s="49"/>
      <c r="B15" s="33" t="s">
        <v>670</v>
      </c>
      <c r="C15" s="34">
        <v>25.0</v>
      </c>
      <c r="D15" s="35" t="s">
        <v>668</v>
      </c>
      <c r="E15" s="35" t="s">
        <v>668</v>
      </c>
      <c r="F15" s="35" t="s">
        <v>1360</v>
      </c>
      <c r="G15" s="33" t="s">
        <v>1368</v>
      </c>
      <c r="H15" s="33"/>
      <c r="I15" s="36"/>
      <c r="J15" s="36" t="str">
        <f>iferror(vlookup(vlookup(B15,'Co-firing inputs'!B:C,2,false),'Co-firing inputs'!B:G,6,false),"None")</f>
        <v>None</v>
      </c>
      <c r="K15" s="33"/>
      <c r="L15" s="33"/>
      <c r="M15" s="36"/>
      <c r="N15" s="37" t="s">
        <v>51</v>
      </c>
      <c r="O15" s="38" t="s">
        <v>51</v>
      </c>
      <c r="P15" s="38" t="s">
        <v>51</v>
      </c>
      <c r="Q15" s="34">
        <v>2008.0</v>
      </c>
      <c r="R15" s="34"/>
      <c r="S15" s="34"/>
      <c r="T15" s="34">
        <f t="shared" si="1"/>
        <v>18</v>
      </c>
      <c r="U15" s="39" t="str">
        <f t="shared" si="2"/>
        <v>1</v>
      </c>
      <c r="V15" s="39" t="str">
        <f t="shared" si="3"/>
        <v>4</v>
      </c>
      <c r="W15" s="40" t="s">
        <v>577</v>
      </c>
      <c r="X15" s="40" t="s">
        <v>1363</v>
      </c>
      <c r="Y15" s="40" t="s">
        <v>1373</v>
      </c>
      <c r="Z15" s="41"/>
      <c r="AA15" s="42"/>
      <c r="AB15" s="40"/>
      <c r="AC15" s="43">
        <v>-0.3730972</v>
      </c>
      <c r="AD15" s="43">
        <v>117.0624625</v>
      </c>
      <c r="AE15" s="44"/>
      <c r="AF15" s="44"/>
      <c r="AG15" s="44"/>
      <c r="AH15" s="45"/>
      <c r="AI15" s="45"/>
      <c r="AJ15" s="45"/>
      <c r="AK15" s="45"/>
      <c r="AL15" s="46"/>
      <c r="AM15" s="47"/>
      <c r="AN15" s="47"/>
      <c r="AO15" s="47"/>
      <c r="AP15" s="47"/>
      <c r="AQ15" s="48"/>
    </row>
    <row r="16">
      <c r="A16" s="49"/>
      <c r="B16" s="33" t="s">
        <v>1034</v>
      </c>
      <c r="C16" s="34">
        <v>25.0</v>
      </c>
      <c r="D16" s="35" t="s">
        <v>668</v>
      </c>
      <c r="E16" s="35" t="s">
        <v>668</v>
      </c>
      <c r="F16" s="35" t="s">
        <v>1360</v>
      </c>
      <c r="G16" s="33" t="s">
        <v>1365</v>
      </c>
      <c r="H16" s="33"/>
      <c r="I16" s="36"/>
      <c r="J16" s="36" t="str">
        <f>iferror(vlookup(vlookup(B16,'Co-firing inputs'!B:C,2,false),'Co-firing inputs'!B:G,6,false),"None")</f>
        <v>Commercial/implemented</v>
      </c>
      <c r="K16" s="51" t="s">
        <v>1374</v>
      </c>
      <c r="L16" s="52">
        <v>0.05</v>
      </c>
      <c r="M16" s="36"/>
      <c r="N16" s="37" t="s">
        <v>51</v>
      </c>
      <c r="O16" s="38" t="s">
        <v>51</v>
      </c>
      <c r="P16" s="38" t="s">
        <v>51</v>
      </c>
      <c r="Q16" s="34">
        <v>2020.0</v>
      </c>
      <c r="R16" s="34"/>
      <c r="S16" s="34"/>
      <c r="T16" s="34">
        <f t="shared" si="1"/>
        <v>6</v>
      </c>
      <c r="U16" s="39" t="str">
        <f t="shared" si="2"/>
        <v>1</v>
      </c>
      <c r="V16" s="39" t="str">
        <f t="shared" si="3"/>
        <v>2</v>
      </c>
      <c r="W16" s="40" t="s">
        <v>965</v>
      </c>
      <c r="X16" s="40" t="s">
        <v>1363</v>
      </c>
      <c r="Y16" s="40" t="s">
        <v>1372</v>
      </c>
      <c r="Z16" s="41"/>
      <c r="AA16" s="42" t="s">
        <v>1375</v>
      </c>
      <c r="AB16" s="40"/>
      <c r="AC16" s="43">
        <v>0.850510452467316</v>
      </c>
      <c r="AD16" s="43">
        <v>122.796428911427</v>
      </c>
      <c r="AE16" s="44"/>
      <c r="AF16" s="44"/>
      <c r="AG16" s="44"/>
      <c r="AH16" s="45"/>
      <c r="AI16" s="45"/>
      <c r="AJ16" s="45"/>
      <c r="AK16" s="45"/>
      <c r="AL16" s="46"/>
      <c r="AM16" s="47"/>
      <c r="AN16" s="47"/>
      <c r="AO16" s="47"/>
      <c r="AP16" s="47"/>
      <c r="AQ16" s="48"/>
    </row>
    <row r="17">
      <c r="A17" s="49"/>
      <c r="B17" s="33" t="s">
        <v>1035</v>
      </c>
      <c r="C17" s="34">
        <v>25.0</v>
      </c>
      <c r="D17" s="35" t="s">
        <v>668</v>
      </c>
      <c r="E17" s="35" t="s">
        <v>668</v>
      </c>
      <c r="F17" s="35" t="s">
        <v>1360</v>
      </c>
      <c r="G17" s="33" t="s">
        <v>1365</v>
      </c>
      <c r="H17" s="33"/>
      <c r="I17" s="36"/>
      <c r="J17" s="36" t="str">
        <f>iferror(vlookup(vlookup(B17,'Co-firing inputs'!B:C,2,false),'Co-firing inputs'!B:G,6,false),"None")</f>
        <v>Commercial/implemented</v>
      </c>
      <c r="K17" s="51" t="s">
        <v>1374</v>
      </c>
      <c r="L17" s="52">
        <v>0.05</v>
      </c>
      <c r="M17" s="36"/>
      <c r="N17" s="37" t="s">
        <v>51</v>
      </c>
      <c r="O17" s="38" t="s">
        <v>51</v>
      </c>
      <c r="P17" s="38" t="s">
        <v>51</v>
      </c>
      <c r="Q17" s="34">
        <v>2020.0</v>
      </c>
      <c r="R17" s="34"/>
      <c r="S17" s="34"/>
      <c r="T17" s="34">
        <f t="shared" si="1"/>
        <v>6</v>
      </c>
      <c r="U17" s="39" t="str">
        <f t="shared" si="2"/>
        <v>1</v>
      </c>
      <c r="V17" s="39" t="str">
        <f t="shared" si="3"/>
        <v>2</v>
      </c>
      <c r="W17" s="40" t="s">
        <v>965</v>
      </c>
      <c r="X17" s="40" t="s">
        <v>1363</v>
      </c>
      <c r="Y17" s="40" t="s">
        <v>1372</v>
      </c>
      <c r="Z17" s="41"/>
      <c r="AA17" s="42" t="s">
        <v>1375</v>
      </c>
      <c r="AB17" s="40"/>
      <c r="AC17" s="43">
        <v>0.850510452467316</v>
      </c>
      <c r="AD17" s="43">
        <v>122.796428911427</v>
      </c>
      <c r="AE17" s="44"/>
      <c r="AF17" s="44"/>
      <c r="AG17" s="44"/>
      <c r="AH17" s="45"/>
      <c r="AI17" s="45"/>
      <c r="AJ17" s="45"/>
      <c r="AK17" s="45"/>
      <c r="AL17" s="46"/>
      <c r="AM17" s="47"/>
      <c r="AN17" s="47"/>
      <c r="AO17" s="47"/>
      <c r="AP17" s="47"/>
      <c r="AQ17" s="48"/>
    </row>
    <row r="18">
      <c r="A18" s="49"/>
      <c r="B18" s="33" t="s">
        <v>1038</v>
      </c>
      <c r="C18" s="34">
        <v>10.0</v>
      </c>
      <c r="D18" s="35" t="s">
        <v>668</v>
      </c>
      <c r="E18" s="35" t="s">
        <v>668</v>
      </c>
      <c r="F18" s="35" t="s">
        <v>1360</v>
      </c>
      <c r="G18" s="33" t="s">
        <v>222</v>
      </c>
      <c r="H18" s="33"/>
      <c r="I18" s="36"/>
      <c r="J18" s="51" t="s">
        <v>1366</v>
      </c>
      <c r="K18" s="35" t="s">
        <v>1367</v>
      </c>
      <c r="L18" s="35" t="s">
        <v>668</v>
      </c>
      <c r="M18" s="36"/>
      <c r="N18" s="37" t="s">
        <v>51</v>
      </c>
      <c r="O18" s="38" t="s">
        <v>51</v>
      </c>
      <c r="P18" s="38" t="s">
        <v>51</v>
      </c>
      <c r="Q18" s="34">
        <v>2011.0</v>
      </c>
      <c r="R18" s="34"/>
      <c r="S18" s="34"/>
      <c r="T18" s="34">
        <f t="shared" si="1"/>
        <v>15</v>
      </c>
      <c r="U18" s="39" t="str">
        <f t="shared" si="2"/>
        <v>1</v>
      </c>
      <c r="V18" s="39" t="str">
        <f t="shared" si="3"/>
        <v>3</v>
      </c>
      <c r="W18" s="40" t="s">
        <v>965</v>
      </c>
      <c r="X18" s="40" t="s">
        <v>1363</v>
      </c>
      <c r="Y18" s="40" t="s">
        <v>1364</v>
      </c>
      <c r="Z18" s="41"/>
      <c r="AA18" s="42" t="s">
        <v>1376</v>
      </c>
      <c r="AB18" s="40"/>
      <c r="AC18" s="43">
        <v>-2.6143322796123</v>
      </c>
      <c r="AD18" s="43">
        <v>140.790493912775</v>
      </c>
      <c r="AE18" s="44"/>
      <c r="AF18" s="44"/>
      <c r="AG18" s="44"/>
      <c r="AH18" s="45"/>
      <c r="AI18" s="45"/>
      <c r="AJ18" s="45"/>
      <c r="AK18" s="45"/>
      <c r="AL18" s="46"/>
      <c r="AM18" s="47"/>
      <c r="AN18" s="47"/>
      <c r="AO18" s="47"/>
      <c r="AP18" s="47"/>
      <c r="AQ18" s="48"/>
    </row>
    <row r="19">
      <c r="A19" s="49"/>
      <c r="B19" s="33" t="s">
        <v>1039</v>
      </c>
      <c r="C19" s="34">
        <v>10.0</v>
      </c>
      <c r="D19" s="35" t="s">
        <v>668</v>
      </c>
      <c r="E19" s="35" t="s">
        <v>668</v>
      </c>
      <c r="F19" s="35" t="s">
        <v>1360</v>
      </c>
      <c r="G19" s="33" t="s">
        <v>222</v>
      </c>
      <c r="H19" s="33"/>
      <c r="I19" s="36"/>
      <c r="J19" s="51" t="s">
        <v>1366</v>
      </c>
      <c r="K19" s="35" t="s">
        <v>1367</v>
      </c>
      <c r="L19" s="35" t="s">
        <v>668</v>
      </c>
      <c r="M19" s="36"/>
      <c r="N19" s="37" t="s">
        <v>51</v>
      </c>
      <c r="O19" s="38" t="s">
        <v>51</v>
      </c>
      <c r="P19" s="38" t="s">
        <v>51</v>
      </c>
      <c r="Q19" s="34">
        <v>2011.0</v>
      </c>
      <c r="R19" s="34"/>
      <c r="S19" s="34"/>
      <c r="T19" s="34">
        <f t="shared" si="1"/>
        <v>15</v>
      </c>
      <c r="U19" s="39" t="str">
        <f t="shared" si="2"/>
        <v>1</v>
      </c>
      <c r="V19" s="39" t="str">
        <f t="shared" si="3"/>
        <v>3</v>
      </c>
      <c r="W19" s="40" t="s">
        <v>965</v>
      </c>
      <c r="X19" s="40" t="s">
        <v>1363</v>
      </c>
      <c r="Y19" s="40" t="s">
        <v>1364</v>
      </c>
      <c r="Z19" s="41"/>
      <c r="AA19" s="42" t="s">
        <v>1376</v>
      </c>
      <c r="AB19" s="40"/>
      <c r="AC19" s="43">
        <v>-2.6143322796123</v>
      </c>
      <c r="AD19" s="43">
        <v>140.790493912775</v>
      </c>
      <c r="AE19" s="44"/>
      <c r="AF19" s="44"/>
      <c r="AG19" s="44"/>
      <c r="AH19" s="45"/>
      <c r="AI19" s="45"/>
      <c r="AJ19" s="45"/>
      <c r="AK19" s="45"/>
      <c r="AL19" s="46"/>
      <c r="AM19" s="47"/>
      <c r="AN19" s="47"/>
      <c r="AO19" s="47"/>
      <c r="AP19" s="47"/>
      <c r="AQ19" s="48"/>
    </row>
    <row r="20">
      <c r="A20" s="49"/>
      <c r="B20" s="33" t="s">
        <v>1068</v>
      </c>
      <c r="C20" s="34">
        <v>25.0</v>
      </c>
      <c r="D20" s="35" t="s">
        <v>668</v>
      </c>
      <c r="E20" s="35" t="s">
        <v>668</v>
      </c>
      <c r="F20" s="35" t="s">
        <v>1360</v>
      </c>
      <c r="G20" s="33" t="s">
        <v>1361</v>
      </c>
      <c r="H20" s="33"/>
      <c r="I20" s="36"/>
      <c r="J20" s="36" t="str">
        <f>iferror(vlookup(vlookup(B20,'Co-firing inputs'!B:C,2,false),'Co-firing inputs'!B:G,6,false),"None")</f>
        <v>Commercial/implemented</v>
      </c>
      <c r="K20" s="51" t="s">
        <v>1377</v>
      </c>
      <c r="L20" s="52">
        <v>0.03</v>
      </c>
      <c r="M20" s="36"/>
      <c r="N20" s="37" t="s">
        <v>51</v>
      </c>
      <c r="O20" s="38" t="s">
        <v>51</v>
      </c>
      <c r="P20" s="38" t="s">
        <v>51</v>
      </c>
      <c r="Q20" s="34">
        <v>2014.0</v>
      </c>
      <c r="R20" s="34"/>
      <c r="S20" s="34"/>
      <c r="T20" s="34">
        <f t="shared" si="1"/>
        <v>12</v>
      </c>
      <c r="U20" s="39" t="str">
        <f t="shared" si="2"/>
        <v>1</v>
      </c>
      <c r="V20" s="39" t="str">
        <f t="shared" si="3"/>
        <v>3</v>
      </c>
      <c r="W20" s="40" t="s">
        <v>965</v>
      </c>
      <c r="X20" s="40" t="s">
        <v>1363</v>
      </c>
      <c r="Y20" s="40" t="s">
        <v>1372</v>
      </c>
      <c r="Z20" s="41"/>
      <c r="AA20" s="42" t="s">
        <v>1378</v>
      </c>
      <c r="AB20" s="40"/>
      <c r="AC20" s="43">
        <v>-8.65876156358167</v>
      </c>
      <c r="AD20" s="43">
        <v>116.073127146034</v>
      </c>
      <c r="AE20" s="44"/>
      <c r="AF20" s="44"/>
      <c r="AG20" s="44"/>
      <c r="AH20" s="45"/>
      <c r="AI20" s="45"/>
      <c r="AJ20" s="45"/>
      <c r="AK20" s="45"/>
      <c r="AL20" s="61">
        <v>77.6</v>
      </c>
      <c r="AM20" s="47"/>
      <c r="AN20" s="47"/>
      <c r="AO20" s="47"/>
      <c r="AP20" s="47"/>
      <c r="AQ20" s="48"/>
    </row>
    <row r="21">
      <c r="A21" s="49"/>
      <c r="B21" s="33" t="s">
        <v>1069</v>
      </c>
      <c r="C21" s="34">
        <v>25.0</v>
      </c>
      <c r="D21" s="35" t="s">
        <v>668</v>
      </c>
      <c r="E21" s="35" t="s">
        <v>668</v>
      </c>
      <c r="F21" s="35" t="s">
        <v>1360</v>
      </c>
      <c r="G21" s="33" t="s">
        <v>1361</v>
      </c>
      <c r="H21" s="33"/>
      <c r="I21" s="36"/>
      <c r="J21" s="36" t="str">
        <f>iferror(vlookup(vlookup(B21,'Co-firing inputs'!B:C,2,false),'Co-firing inputs'!B:G,6,false),"None")</f>
        <v>Commercial/implemented</v>
      </c>
      <c r="K21" s="51" t="s">
        <v>1377</v>
      </c>
      <c r="L21" s="52">
        <v>0.03</v>
      </c>
      <c r="M21" s="36"/>
      <c r="N21" s="37" t="s">
        <v>51</v>
      </c>
      <c r="O21" s="38" t="s">
        <v>51</v>
      </c>
      <c r="P21" s="38" t="s">
        <v>51</v>
      </c>
      <c r="Q21" s="34">
        <v>2014.0</v>
      </c>
      <c r="R21" s="34"/>
      <c r="S21" s="34"/>
      <c r="T21" s="34">
        <f t="shared" si="1"/>
        <v>12</v>
      </c>
      <c r="U21" s="39" t="str">
        <f t="shared" si="2"/>
        <v>1</v>
      </c>
      <c r="V21" s="39" t="str">
        <f t="shared" si="3"/>
        <v>3</v>
      </c>
      <c r="W21" s="40" t="s">
        <v>965</v>
      </c>
      <c r="X21" s="40" t="s">
        <v>1363</v>
      </c>
      <c r="Y21" s="40" t="s">
        <v>1372</v>
      </c>
      <c r="Z21" s="41"/>
      <c r="AA21" s="42" t="s">
        <v>1378</v>
      </c>
      <c r="AB21" s="40"/>
      <c r="AC21" s="43">
        <v>-8.65876156358167</v>
      </c>
      <c r="AD21" s="43">
        <v>116.073127146034</v>
      </c>
      <c r="AE21" s="44"/>
      <c r="AF21" s="44"/>
      <c r="AG21" s="44"/>
      <c r="AH21" s="45"/>
      <c r="AI21" s="45"/>
      <c r="AJ21" s="45"/>
      <c r="AK21" s="45"/>
      <c r="AL21" s="61">
        <v>77.6</v>
      </c>
      <c r="AM21" s="47"/>
      <c r="AN21" s="47"/>
      <c r="AO21" s="47"/>
      <c r="AP21" s="47"/>
      <c r="AQ21" s="48"/>
    </row>
    <row r="22">
      <c r="A22" s="49"/>
      <c r="B22" s="33" t="s">
        <v>1070</v>
      </c>
      <c r="C22" s="34">
        <v>25.0</v>
      </c>
      <c r="D22" s="35" t="s">
        <v>668</v>
      </c>
      <c r="E22" s="35" t="s">
        <v>668</v>
      </c>
      <c r="F22" s="35" t="s">
        <v>1360</v>
      </c>
      <c r="G22" s="33" t="s">
        <v>1361</v>
      </c>
      <c r="H22" s="33"/>
      <c r="I22" s="36"/>
      <c r="J22" s="36" t="str">
        <f>iferror(vlookup(vlookup(B22,'Co-firing inputs'!B:C,2,false),'Co-firing inputs'!B:G,6,false),"None")</f>
        <v>Commercial/implemented</v>
      </c>
      <c r="K22" s="51" t="s">
        <v>1377</v>
      </c>
      <c r="L22" s="52">
        <v>0.03</v>
      </c>
      <c r="M22" s="36"/>
      <c r="N22" s="37" t="s">
        <v>51</v>
      </c>
      <c r="O22" s="38" t="s">
        <v>51</v>
      </c>
      <c r="P22" s="38" t="s">
        <v>51</v>
      </c>
      <c r="Q22" s="34">
        <v>2014.0</v>
      </c>
      <c r="R22" s="34"/>
      <c r="S22" s="34"/>
      <c r="T22" s="34">
        <f t="shared" si="1"/>
        <v>12</v>
      </c>
      <c r="U22" s="39" t="str">
        <f t="shared" si="2"/>
        <v>1</v>
      </c>
      <c r="V22" s="39" t="str">
        <f t="shared" si="3"/>
        <v>3</v>
      </c>
      <c r="W22" s="40" t="s">
        <v>965</v>
      </c>
      <c r="X22" s="40" t="s">
        <v>1363</v>
      </c>
      <c r="Y22" s="40" t="s">
        <v>1372</v>
      </c>
      <c r="Z22" s="41"/>
      <c r="AA22" s="42" t="s">
        <v>1378</v>
      </c>
      <c r="AB22" s="40" t="s">
        <v>1379</v>
      </c>
      <c r="AC22" s="43">
        <v>-8.65876156358167</v>
      </c>
      <c r="AD22" s="43">
        <v>116.073127146034</v>
      </c>
      <c r="AE22" s="44"/>
      <c r="AF22" s="44"/>
      <c r="AG22" s="44"/>
      <c r="AH22" s="45"/>
      <c r="AI22" s="45"/>
      <c r="AJ22" s="45"/>
      <c r="AK22" s="45"/>
      <c r="AL22" s="61">
        <v>77.6</v>
      </c>
      <c r="AM22" s="47"/>
      <c r="AN22" s="47"/>
      <c r="AO22" s="47"/>
      <c r="AP22" s="47"/>
      <c r="AQ22" s="48"/>
    </row>
    <row r="23">
      <c r="A23" s="32" t="s">
        <v>1359</v>
      </c>
      <c r="B23" s="33" t="s">
        <v>770</v>
      </c>
      <c r="C23" s="34">
        <v>27.5</v>
      </c>
      <c r="D23" s="35" t="s">
        <v>668</v>
      </c>
      <c r="E23" s="35" t="s">
        <v>668</v>
      </c>
      <c r="F23" s="35" t="s">
        <v>1360</v>
      </c>
      <c r="G23" s="33" t="s">
        <v>1368</v>
      </c>
      <c r="H23" s="33"/>
      <c r="I23" s="36"/>
      <c r="J23" s="36" t="str">
        <f>iferror(vlookup(vlookup(B23,'Co-firing inputs'!B:C,2,false),'Co-firing inputs'!B:G,6,false),"None")</f>
        <v>None</v>
      </c>
      <c r="K23" s="33"/>
      <c r="L23" s="33"/>
      <c r="M23" s="36"/>
      <c r="N23" s="37" t="s">
        <v>51</v>
      </c>
      <c r="O23" s="38" t="s">
        <v>51</v>
      </c>
      <c r="P23" s="38" t="s">
        <v>51</v>
      </c>
      <c r="Q23" s="34">
        <v>2018.0</v>
      </c>
      <c r="R23" s="34"/>
      <c r="S23" s="34"/>
      <c r="T23" s="34">
        <f t="shared" si="1"/>
        <v>8</v>
      </c>
      <c r="U23" s="39" t="str">
        <f t="shared" si="2"/>
        <v>1</v>
      </c>
      <c r="V23" s="39" t="str">
        <f t="shared" si="3"/>
        <v>2</v>
      </c>
      <c r="W23" s="40" t="s">
        <v>577</v>
      </c>
      <c r="X23" s="40" t="s">
        <v>1380</v>
      </c>
      <c r="Y23" s="40" t="s">
        <v>1372</v>
      </c>
      <c r="Z23" s="41"/>
      <c r="AA23" s="42"/>
      <c r="AB23" s="62" t="s">
        <v>1381</v>
      </c>
      <c r="AC23" s="43">
        <v>-0.778602635668899</v>
      </c>
      <c r="AD23" s="43">
        <v>117.188860219429</v>
      </c>
      <c r="AE23" s="44"/>
      <c r="AF23" s="44"/>
      <c r="AG23" s="44"/>
      <c r="AH23" s="45"/>
      <c r="AI23" s="45"/>
      <c r="AJ23" s="45"/>
      <c r="AK23" s="45"/>
      <c r="AL23" s="46"/>
      <c r="AM23" s="47"/>
      <c r="AN23" s="47"/>
      <c r="AO23" s="47"/>
      <c r="AP23" s="47"/>
      <c r="AQ23" s="48"/>
    </row>
    <row r="24">
      <c r="A24" s="63"/>
      <c r="B24" s="33" t="s">
        <v>771</v>
      </c>
      <c r="C24" s="34">
        <v>27.5</v>
      </c>
      <c r="D24" s="35" t="s">
        <v>668</v>
      </c>
      <c r="E24" s="35" t="s">
        <v>668</v>
      </c>
      <c r="F24" s="35" t="s">
        <v>1360</v>
      </c>
      <c r="G24" s="33" t="s">
        <v>1368</v>
      </c>
      <c r="H24" s="33"/>
      <c r="I24" s="36"/>
      <c r="J24" s="36" t="str">
        <f>iferror(vlookup(vlookup(B24,'Co-firing inputs'!B:C,2,false),'Co-firing inputs'!B:G,6,false),"None")</f>
        <v>None</v>
      </c>
      <c r="K24" s="33"/>
      <c r="L24" s="33"/>
      <c r="M24" s="36"/>
      <c r="N24" s="37" t="s">
        <v>51</v>
      </c>
      <c r="O24" s="38" t="s">
        <v>51</v>
      </c>
      <c r="P24" s="38" t="s">
        <v>51</v>
      </c>
      <c r="Q24" s="34">
        <v>2018.0</v>
      </c>
      <c r="R24" s="34"/>
      <c r="S24" s="34"/>
      <c r="T24" s="34">
        <f t="shared" si="1"/>
        <v>8</v>
      </c>
      <c r="U24" s="39" t="str">
        <f t="shared" si="2"/>
        <v>1</v>
      </c>
      <c r="V24" s="39" t="str">
        <f t="shared" si="3"/>
        <v>2</v>
      </c>
      <c r="W24" s="40" t="s">
        <v>577</v>
      </c>
      <c r="X24" s="40" t="s">
        <v>1380</v>
      </c>
      <c r="Y24" s="40" t="s">
        <v>1372</v>
      </c>
      <c r="Z24" s="41"/>
      <c r="AA24" s="42"/>
      <c r="AB24" s="62" t="s">
        <v>1381</v>
      </c>
      <c r="AC24" s="43">
        <v>-0.778602635668899</v>
      </c>
      <c r="AD24" s="43">
        <v>117.188860219429</v>
      </c>
      <c r="AE24" s="44"/>
      <c r="AF24" s="44"/>
      <c r="AG24" s="44"/>
      <c r="AH24" s="45"/>
      <c r="AI24" s="45"/>
      <c r="AJ24" s="45"/>
      <c r="AK24" s="45"/>
      <c r="AL24" s="46"/>
      <c r="AM24" s="47"/>
      <c r="AN24" s="47"/>
      <c r="AO24" s="47"/>
      <c r="AP24" s="47"/>
      <c r="AQ24" s="48"/>
    </row>
    <row r="25">
      <c r="A25" s="63"/>
      <c r="B25" s="57" t="s">
        <v>1091</v>
      </c>
      <c r="C25" s="34">
        <v>10.0</v>
      </c>
      <c r="D25" s="35" t="s">
        <v>668</v>
      </c>
      <c r="E25" s="35" t="s">
        <v>668</v>
      </c>
      <c r="F25" s="35" t="s">
        <v>1360</v>
      </c>
      <c r="G25" s="57" t="s">
        <v>1368</v>
      </c>
      <c r="H25" s="57"/>
      <c r="I25" s="36"/>
      <c r="J25" s="36" t="str">
        <f>iferror(vlookup(vlookup(B25,'Co-firing inputs'!B:C,2,false),'Co-firing inputs'!B:G,6,false),"None")</f>
        <v>Commercial/implemented</v>
      </c>
      <c r="K25" s="51" t="s">
        <v>1369</v>
      </c>
      <c r="L25" s="52">
        <v>0.05</v>
      </c>
      <c r="M25" s="36"/>
      <c r="N25" s="37" t="s">
        <v>51</v>
      </c>
      <c r="O25" s="38" t="s">
        <v>51</v>
      </c>
      <c r="P25" s="38" t="s">
        <v>51</v>
      </c>
      <c r="Q25" s="34">
        <v>2016.0</v>
      </c>
      <c r="R25" s="34"/>
      <c r="S25" s="34"/>
      <c r="T25" s="34">
        <f t="shared" si="1"/>
        <v>10</v>
      </c>
      <c r="U25" s="39" t="str">
        <f t="shared" si="2"/>
        <v>1</v>
      </c>
      <c r="V25" s="39" t="str">
        <f t="shared" si="3"/>
        <v>2</v>
      </c>
      <c r="W25" s="59" t="s">
        <v>965</v>
      </c>
      <c r="X25" s="40" t="s">
        <v>1363</v>
      </c>
      <c r="Y25" s="59" t="s">
        <v>1372</v>
      </c>
      <c r="Z25" s="60"/>
      <c r="AA25" s="42" t="s">
        <v>1382</v>
      </c>
      <c r="AB25" s="40"/>
      <c r="AC25" s="43">
        <v>-1.7800852316946</v>
      </c>
      <c r="AD25" s="43">
        <v>109.942674620394</v>
      </c>
      <c r="AE25" s="44"/>
      <c r="AF25" s="44"/>
      <c r="AG25" s="44"/>
      <c r="AH25" s="45"/>
      <c r="AI25" s="45"/>
      <c r="AJ25" s="45"/>
      <c r="AK25" s="45"/>
      <c r="AL25" s="61">
        <v>63.4</v>
      </c>
      <c r="AM25" s="47"/>
      <c r="AN25" s="47"/>
      <c r="AO25" s="47"/>
      <c r="AP25" s="47"/>
      <c r="AQ25" s="48"/>
    </row>
    <row r="26">
      <c r="A26" s="32" t="s">
        <v>1383</v>
      </c>
      <c r="B26" s="57" t="s">
        <v>1092</v>
      </c>
      <c r="C26" s="34">
        <v>10.0</v>
      </c>
      <c r="D26" s="35" t="s">
        <v>668</v>
      </c>
      <c r="E26" s="35" t="s">
        <v>668</v>
      </c>
      <c r="F26" s="35" t="s">
        <v>1360</v>
      </c>
      <c r="G26" s="57" t="s">
        <v>1368</v>
      </c>
      <c r="H26" s="57"/>
      <c r="I26" s="36"/>
      <c r="J26" s="36" t="str">
        <f>iferror(vlookup(vlookup(B26,'Co-firing inputs'!B:C,2,false),'Co-firing inputs'!B:G,6,false),"None")</f>
        <v>Commercial/implemented</v>
      </c>
      <c r="K26" s="51" t="s">
        <v>1369</v>
      </c>
      <c r="L26" s="52">
        <v>0.05</v>
      </c>
      <c r="M26" s="36"/>
      <c r="N26" s="37" t="s">
        <v>51</v>
      </c>
      <c r="O26" s="38" t="s">
        <v>51</v>
      </c>
      <c r="P26" s="38" t="s">
        <v>51</v>
      </c>
      <c r="Q26" s="34">
        <v>2016.0</v>
      </c>
      <c r="R26" s="34"/>
      <c r="S26" s="34"/>
      <c r="T26" s="34">
        <f t="shared" si="1"/>
        <v>10</v>
      </c>
      <c r="U26" s="39" t="str">
        <f t="shared" si="2"/>
        <v>1</v>
      </c>
      <c r="V26" s="39" t="str">
        <f t="shared" si="3"/>
        <v>2</v>
      </c>
      <c r="W26" s="59" t="s">
        <v>965</v>
      </c>
      <c r="X26" s="40" t="s">
        <v>1363</v>
      </c>
      <c r="Y26" s="59" t="s">
        <v>1372</v>
      </c>
      <c r="Z26" s="60"/>
      <c r="AA26" s="42" t="s">
        <v>1384</v>
      </c>
      <c r="AB26" s="40"/>
      <c r="AC26" s="43">
        <v>-1.7800852316946</v>
      </c>
      <c r="AD26" s="43">
        <v>109.942674620394</v>
      </c>
      <c r="AE26" s="44"/>
      <c r="AF26" s="44"/>
      <c r="AG26" s="44"/>
      <c r="AH26" s="45"/>
      <c r="AI26" s="45"/>
      <c r="AJ26" s="45"/>
      <c r="AK26" s="45"/>
      <c r="AL26" s="61">
        <v>63.4</v>
      </c>
      <c r="AM26" s="47"/>
      <c r="AN26" s="47"/>
      <c r="AO26" s="47"/>
      <c r="AP26" s="47"/>
      <c r="AQ26" s="48"/>
    </row>
    <row r="27">
      <c r="A27" s="32" t="s">
        <v>1383</v>
      </c>
      <c r="B27" s="33" t="s">
        <v>1093</v>
      </c>
      <c r="C27" s="34">
        <v>7.0</v>
      </c>
      <c r="D27" s="35" t="s">
        <v>668</v>
      </c>
      <c r="E27" s="35" t="s">
        <v>668</v>
      </c>
      <c r="F27" s="35" t="s">
        <v>1360</v>
      </c>
      <c r="G27" s="33" t="s">
        <v>1368</v>
      </c>
      <c r="H27" s="33" t="s">
        <v>1362</v>
      </c>
      <c r="I27" s="51" t="s">
        <v>1362</v>
      </c>
      <c r="J27" s="36" t="str">
        <f>iferror(vlookup(vlookup(B27,'Co-firing inputs'!B:C,2,false),'Co-firing inputs'!B:G,6,false),"None")</f>
        <v>None</v>
      </c>
      <c r="K27" s="33"/>
      <c r="L27" s="33"/>
      <c r="M27" s="36"/>
      <c r="N27" s="37" t="s">
        <v>981</v>
      </c>
      <c r="O27" s="38" t="s">
        <v>981</v>
      </c>
      <c r="P27" s="38"/>
      <c r="Q27" s="54">
        <v>2025.0</v>
      </c>
      <c r="R27" s="55">
        <v>2030.0</v>
      </c>
      <c r="S27" s="34"/>
      <c r="T27" s="34">
        <f t="shared" si="1"/>
        <v>1</v>
      </c>
      <c r="U27" s="39" t="str">
        <f t="shared" si="2"/>
        <v>1</v>
      </c>
      <c r="V27" s="39" t="str">
        <f t="shared" si="3"/>
        <v>1</v>
      </c>
      <c r="W27" s="40" t="s">
        <v>965</v>
      </c>
      <c r="X27" s="40" t="s">
        <v>1363</v>
      </c>
      <c r="Y27" s="40" t="s">
        <v>1364</v>
      </c>
      <c r="Z27" s="41"/>
      <c r="AA27" s="42"/>
      <c r="AB27" s="40"/>
      <c r="AC27" s="43">
        <v>-3.212690038</v>
      </c>
      <c r="AD27" s="43">
        <v>116.2566572</v>
      </c>
      <c r="AE27" s="44"/>
      <c r="AF27" s="44"/>
      <c r="AG27" s="44"/>
      <c r="AH27" s="45"/>
      <c r="AI27" s="45"/>
      <c r="AJ27" s="45"/>
      <c r="AK27" s="45"/>
      <c r="AL27" s="46"/>
      <c r="AM27" s="47"/>
      <c r="AN27" s="47"/>
      <c r="AO27" s="47"/>
      <c r="AP27" s="47"/>
      <c r="AQ27" s="48"/>
    </row>
    <row r="28">
      <c r="A28" s="64"/>
      <c r="B28" s="33" t="s">
        <v>1095</v>
      </c>
      <c r="C28" s="34">
        <v>7.0</v>
      </c>
      <c r="D28" s="35" t="s">
        <v>668</v>
      </c>
      <c r="E28" s="35" t="s">
        <v>668</v>
      </c>
      <c r="F28" s="35" t="s">
        <v>1360</v>
      </c>
      <c r="G28" s="33" t="s">
        <v>1368</v>
      </c>
      <c r="H28" s="33" t="s">
        <v>1362</v>
      </c>
      <c r="I28" s="51" t="s">
        <v>1362</v>
      </c>
      <c r="J28" s="36" t="str">
        <f>iferror(vlookup(vlookup(B28,'Co-firing inputs'!B:C,2,false),'Co-firing inputs'!B:G,6,false),"None")</f>
        <v>None</v>
      </c>
      <c r="K28" s="33"/>
      <c r="L28" s="33"/>
      <c r="M28" s="36"/>
      <c r="N28" s="37" t="s">
        <v>981</v>
      </c>
      <c r="O28" s="38" t="s">
        <v>981</v>
      </c>
      <c r="P28" s="38"/>
      <c r="Q28" s="54">
        <v>2025.0</v>
      </c>
      <c r="R28" s="55">
        <v>2030.0</v>
      </c>
      <c r="S28" s="34"/>
      <c r="T28" s="34">
        <f t="shared" si="1"/>
        <v>1</v>
      </c>
      <c r="U28" s="39" t="str">
        <f t="shared" si="2"/>
        <v>1</v>
      </c>
      <c r="V28" s="39" t="str">
        <f t="shared" si="3"/>
        <v>1</v>
      </c>
      <c r="W28" s="40" t="s">
        <v>965</v>
      </c>
      <c r="X28" s="40" t="s">
        <v>1363</v>
      </c>
      <c r="Y28" s="40" t="s">
        <v>1364</v>
      </c>
      <c r="Z28" s="41"/>
      <c r="AA28" s="42"/>
      <c r="AB28" s="40"/>
      <c r="AC28" s="43">
        <v>-3.212690038</v>
      </c>
      <c r="AD28" s="43">
        <v>116.2566572</v>
      </c>
      <c r="AE28" s="44"/>
      <c r="AF28" s="44"/>
      <c r="AG28" s="44"/>
      <c r="AH28" s="45"/>
      <c r="AI28" s="45"/>
      <c r="AJ28" s="45"/>
      <c r="AK28" s="45"/>
      <c r="AL28" s="46"/>
      <c r="AM28" s="47"/>
      <c r="AN28" s="47"/>
      <c r="AO28" s="47"/>
      <c r="AP28" s="47"/>
      <c r="AQ28" s="48"/>
    </row>
    <row r="29">
      <c r="A29" s="64"/>
      <c r="B29" s="32" t="s">
        <v>1385</v>
      </c>
      <c r="C29" s="65">
        <v>15.0</v>
      </c>
      <c r="D29" s="66" t="s">
        <v>668</v>
      </c>
      <c r="E29" s="66" t="s">
        <v>668</v>
      </c>
      <c r="F29" s="35" t="s">
        <v>1360</v>
      </c>
      <c r="G29" s="33" t="s">
        <v>1361</v>
      </c>
      <c r="H29" s="49"/>
      <c r="I29" s="67" t="s">
        <v>1362</v>
      </c>
      <c r="J29" s="67" t="s">
        <v>1366</v>
      </c>
      <c r="K29" s="32" t="s">
        <v>1367</v>
      </c>
      <c r="L29" s="68">
        <v>0.05</v>
      </c>
      <c r="M29" s="69"/>
      <c r="N29" s="70"/>
      <c r="O29" s="71"/>
      <c r="P29" s="71"/>
      <c r="Q29" s="72">
        <v>2025.0</v>
      </c>
      <c r="R29" s="65">
        <v>2025.0</v>
      </c>
      <c r="S29" s="73"/>
      <c r="T29" s="34">
        <f t="shared" si="1"/>
        <v>1</v>
      </c>
      <c r="U29" s="39" t="str">
        <f t="shared" si="2"/>
        <v>1</v>
      </c>
      <c r="V29" s="39" t="str">
        <f t="shared" si="3"/>
        <v>1</v>
      </c>
      <c r="W29" s="74" t="s">
        <v>965</v>
      </c>
      <c r="X29" s="75"/>
      <c r="Y29" s="75"/>
      <c r="Z29" s="76"/>
      <c r="AA29" s="77"/>
      <c r="AB29" s="78"/>
      <c r="AC29" s="74">
        <v>-10.2390141934549</v>
      </c>
      <c r="AD29" s="79">
        <v>123.490161176501</v>
      </c>
      <c r="AE29" s="80"/>
      <c r="AF29" s="81"/>
      <c r="AG29" s="56"/>
      <c r="AH29" s="82"/>
      <c r="AI29" s="82"/>
      <c r="AJ29" s="82"/>
      <c r="AK29" s="82"/>
      <c r="AL29" s="83"/>
      <c r="AM29" s="84"/>
      <c r="AN29" s="84"/>
      <c r="AO29" s="84"/>
      <c r="AP29" s="84"/>
      <c r="AQ29" s="48"/>
    </row>
    <row r="30">
      <c r="A30" s="49"/>
      <c r="B30" s="32" t="s">
        <v>1386</v>
      </c>
      <c r="C30" s="65">
        <v>15.0</v>
      </c>
      <c r="D30" s="66" t="s">
        <v>668</v>
      </c>
      <c r="E30" s="66" t="s">
        <v>668</v>
      </c>
      <c r="F30" s="35" t="s">
        <v>1360</v>
      </c>
      <c r="G30" s="33" t="s">
        <v>1361</v>
      </c>
      <c r="H30" s="49"/>
      <c r="I30" s="67" t="s">
        <v>1362</v>
      </c>
      <c r="J30" s="67" t="s">
        <v>1366</v>
      </c>
      <c r="K30" s="32" t="s">
        <v>1367</v>
      </c>
      <c r="L30" s="68">
        <v>0.05</v>
      </c>
      <c r="M30" s="69"/>
      <c r="N30" s="70"/>
      <c r="O30" s="71"/>
      <c r="P30" s="71"/>
      <c r="Q30" s="72">
        <v>2025.0</v>
      </c>
      <c r="R30" s="65">
        <v>2025.0</v>
      </c>
      <c r="S30" s="73"/>
      <c r="T30" s="34">
        <f t="shared" si="1"/>
        <v>1</v>
      </c>
      <c r="U30" s="39" t="str">
        <f t="shared" si="2"/>
        <v>1</v>
      </c>
      <c r="V30" s="39" t="str">
        <f t="shared" si="3"/>
        <v>1</v>
      </c>
      <c r="W30" s="74" t="s">
        <v>965</v>
      </c>
      <c r="X30" s="75"/>
      <c r="Y30" s="75"/>
      <c r="Z30" s="76"/>
      <c r="AA30" s="77"/>
      <c r="AB30" s="78"/>
      <c r="AC30" s="74">
        <v>-10.2390141934549</v>
      </c>
      <c r="AD30" s="79">
        <v>123.490161176501</v>
      </c>
      <c r="AE30" s="80"/>
      <c r="AF30" s="81"/>
      <c r="AG30" s="56"/>
      <c r="AH30" s="82"/>
      <c r="AI30" s="82"/>
      <c r="AJ30" s="82"/>
      <c r="AK30" s="82"/>
      <c r="AL30" s="83"/>
      <c r="AM30" s="84"/>
      <c r="AN30" s="84"/>
      <c r="AO30" s="84"/>
      <c r="AP30" s="84"/>
      <c r="AQ30" s="48"/>
    </row>
    <row r="31">
      <c r="A31" s="49"/>
      <c r="B31" s="33" t="s">
        <v>1096</v>
      </c>
      <c r="C31" s="34">
        <v>16.5</v>
      </c>
      <c r="D31" s="35" t="s">
        <v>668</v>
      </c>
      <c r="E31" s="35" t="s">
        <v>668</v>
      </c>
      <c r="F31" s="35" t="s">
        <v>1360</v>
      </c>
      <c r="G31" s="33" t="s">
        <v>1361</v>
      </c>
      <c r="H31" s="33"/>
      <c r="I31" s="36"/>
      <c r="J31" s="36" t="str">
        <f>iferror(vlookup(vlookup(B31,'Co-firing inputs'!B:C,2,false),'Co-firing inputs'!B:G,6,false),"None")</f>
        <v>Commercial/implemented</v>
      </c>
      <c r="K31" s="51" t="s">
        <v>1367</v>
      </c>
      <c r="L31" s="52">
        <v>0.05</v>
      </c>
      <c r="M31" s="36" t="s">
        <v>1371</v>
      </c>
      <c r="N31" s="37" t="s">
        <v>51</v>
      </c>
      <c r="O31" s="38" t="s">
        <v>51</v>
      </c>
      <c r="P31" s="38" t="s">
        <v>51</v>
      </c>
      <c r="Q31" s="34">
        <v>2013.0</v>
      </c>
      <c r="R31" s="34"/>
      <c r="S31" s="34"/>
      <c r="T31" s="34">
        <f t="shared" si="1"/>
        <v>13</v>
      </c>
      <c r="U31" s="39" t="str">
        <f t="shared" si="2"/>
        <v>1</v>
      </c>
      <c r="V31" s="39" t="str">
        <f t="shared" si="3"/>
        <v>3</v>
      </c>
      <c r="W31" s="40" t="s">
        <v>965</v>
      </c>
      <c r="X31" s="40" t="s">
        <v>1363</v>
      </c>
      <c r="Y31" s="40" t="s">
        <v>1372</v>
      </c>
      <c r="Z31" s="41"/>
      <c r="AA31" s="42" t="s">
        <v>1370</v>
      </c>
      <c r="AB31" s="40"/>
      <c r="AC31" s="43">
        <v>-10.2389138954614</v>
      </c>
      <c r="AD31" s="43">
        <v>123.490257738483</v>
      </c>
      <c r="AE31" s="44"/>
      <c r="AF31" s="44"/>
      <c r="AG31" s="44"/>
      <c r="AH31" s="45"/>
      <c r="AI31" s="45"/>
      <c r="AJ31" s="45"/>
      <c r="AK31" s="45"/>
      <c r="AL31" s="61">
        <v>50.75</v>
      </c>
      <c r="AM31" s="47"/>
      <c r="AN31" s="47"/>
      <c r="AO31" s="47"/>
      <c r="AP31" s="47"/>
      <c r="AQ31" s="48"/>
    </row>
    <row r="32">
      <c r="A32" s="49"/>
      <c r="B32" s="33" t="s">
        <v>1097</v>
      </c>
      <c r="C32" s="34">
        <v>16.5</v>
      </c>
      <c r="D32" s="35" t="s">
        <v>668</v>
      </c>
      <c r="E32" s="35" t="s">
        <v>668</v>
      </c>
      <c r="F32" s="35" t="s">
        <v>1360</v>
      </c>
      <c r="G32" s="33" t="s">
        <v>1361</v>
      </c>
      <c r="H32" s="33"/>
      <c r="I32" s="36"/>
      <c r="J32" s="36" t="str">
        <f>iferror(vlookup(vlookup(B32,'Co-firing inputs'!B:C,2,false),'Co-firing inputs'!B:G,6,false),"None")</f>
        <v>Commercial/implemented</v>
      </c>
      <c r="K32" s="51" t="s">
        <v>1367</v>
      </c>
      <c r="L32" s="52">
        <v>0.05</v>
      </c>
      <c r="M32" s="36" t="s">
        <v>1371</v>
      </c>
      <c r="N32" s="37" t="s">
        <v>51</v>
      </c>
      <c r="O32" s="38" t="s">
        <v>51</v>
      </c>
      <c r="P32" s="38" t="s">
        <v>51</v>
      </c>
      <c r="Q32" s="34">
        <v>2013.0</v>
      </c>
      <c r="R32" s="34"/>
      <c r="S32" s="34"/>
      <c r="T32" s="34">
        <f t="shared" si="1"/>
        <v>13</v>
      </c>
      <c r="U32" s="39" t="str">
        <f t="shared" si="2"/>
        <v>1</v>
      </c>
      <c r="V32" s="39" t="str">
        <f t="shared" si="3"/>
        <v>3</v>
      </c>
      <c r="W32" s="40" t="s">
        <v>965</v>
      </c>
      <c r="X32" s="40" t="s">
        <v>1363</v>
      </c>
      <c r="Y32" s="40" t="s">
        <v>1372</v>
      </c>
      <c r="Z32" s="41"/>
      <c r="AA32" s="42" t="s">
        <v>1370</v>
      </c>
      <c r="AB32" s="40"/>
      <c r="AC32" s="43">
        <v>-10.2389138954614</v>
      </c>
      <c r="AD32" s="43">
        <v>123.490257738483</v>
      </c>
      <c r="AE32" s="44"/>
      <c r="AF32" s="44"/>
      <c r="AG32" s="44"/>
      <c r="AH32" s="45"/>
      <c r="AI32" s="45"/>
      <c r="AJ32" s="45"/>
      <c r="AK32" s="45"/>
      <c r="AL32" s="61">
        <v>50.75</v>
      </c>
      <c r="AM32" s="47"/>
      <c r="AN32" s="47"/>
      <c r="AO32" s="47"/>
      <c r="AP32" s="47"/>
      <c r="AQ32" s="48"/>
    </row>
    <row r="33">
      <c r="A33" s="49"/>
      <c r="B33" s="57" t="s">
        <v>818</v>
      </c>
      <c r="C33" s="34">
        <v>7.0</v>
      </c>
      <c r="D33" s="35" t="s">
        <v>668</v>
      </c>
      <c r="E33" s="35" t="s">
        <v>668</v>
      </c>
      <c r="F33" s="35" t="s">
        <v>1360</v>
      </c>
      <c r="G33" s="57" t="s">
        <v>1368</v>
      </c>
      <c r="H33" s="57"/>
      <c r="I33" s="36"/>
      <c r="J33" s="36" t="str">
        <f>iferror(vlookup(vlookup(B33,'Co-firing inputs'!B:C,2,false),'Co-firing inputs'!B:G,6,false),"None")</f>
        <v>None</v>
      </c>
      <c r="K33" s="57"/>
      <c r="L33" s="57"/>
      <c r="M33" s="36"/>
      <c r="N33" s="37" t="s">
        <v>51</v>
      </c>
      <c r="O33" s="38" t="s">
        <v>51</v>
      </c>
      <c r="P33" s="38" t="s">
        <v>51</v>
      </c>
      <c r="Q33" s="34">
        <v>2004.0</v>
      </c>
      <c r="R33" s="34"/>
      <c r="S33" s="34"/>
      <c r="T33" s="34">
        <f t="shared" si="1"/>
        <v>22</v>
      </c>
      <c r="U33" s="39" t="str">
        <f t="shared" si="2"/>
        <v>1</v>
      </c>
      <c r="V33" s="39" t="str">
        <f t="shared" si="3"/>
        <v>5</v>
      </c>
      <c r="W33" s="59" t="s">
        <v>577</v>
      </c>
      <c r="X33" s="40" t="s">
        <v>1363</v>
      </c>
      <c r="Y33" s="59" t="s">
        <v>1364</v>
      </c>
      <c r="Z33" s="60"/>
      <c r="AA33" s="42"/>
      <c r="AB33" s="40"/>
      <c r="AC33" s="43">
        <v>2.21499493228709</v>
      </c>
      <c r="AD33" s="43">
        <v>117.619130649721</v>
      </c>
      <c r="AE33" s="44"/>
      <c r="AF33" s="44"/>
      <c r="AG33" s="44"/>
      <c r="AH33" s="45"/>
      <c r="AI33" s="45"/>
      <c r="AJ33" s="45"/>
      <c r="AK33" s="45"/>
      <c r="AL33" s="46"/>
      <c r="AM33" s="47"/>
      <c r="AN33" s="47"/>
      <c r="AO33" s="47"/>
      <c r="AP33" s="47"/>
      <c r="AQ33" s="48"/>
    </row>
    <row r="34">
      <c r="A34" s="49"/>
      <c r="B34" s="57" t="s">
        <v>819</v>
      </c>
      <c r="C34" s="34">
        <v>7.0</v>
      </c>
      <c r="D34" s="35" t="s">
        <v>668</v>
      </c>
      <c r="E34" s="35" t="s">
        <v>668</v>
      </c>
      <c r="F34" s="35" t="s">
        <v>1360</v>
      </c>
      <c r="G34" s="57" t="s">
        <v>1368</v>
      </c>
      <c r="H34" s="57"/>
      <c r="I34" s="36"/>
      <c r="J34" s="36" t="str">
        <f>iferror(vlookup(vlookup(B34,'Co-firing inputs'!B:C,2,false),'Co-firing inputs'!B:G,6,false),"None")</f>
        <v>None</v>
      </c>
      <c r="K34" s="57"/>
      <c r="L34" s="57"/>
      <c r="M34" s="36"/>
      <c r="N34" s="37" t="s">
        <v>51</v>
      </c>
      <c r="O34" s="38" t="s">
        <v>51</v>
      </c>
      <c r="P34" s="38" t="s">
        <v>51</v>
      </c>
      <c r="Q34" s="34">
        <v>2004.0</v>
      </c>
      <c r="R34" s="34"/>
      <c r="S34" s="34"/>
      <c r="T34" s="34">
        <f t="shared" si="1"/>
        <v>22</v>
      </c>
      <c r="U34" s="39" t="str">
        <f t="shared" si="2"/>
        <v>1</v>
      </c>
      <c r="V34" s="39" t="str">
        <f t="shared" si="3"/>
        <v>5</v>
      </c>
      <c r="W34" s="59" t="s">
        <v>577</v>
      </c>
      <c r="X34" s="40" t="s">
        <v>1363</v>
      </c>
      <c r="Y34" s="59" t="s">
        <v>1364</v>
      </c>
      <c r="Z34" s="60"/>
      <c r="AA34" s="42"/>
      <c r="AB34" s="40"/>
      <c r="AC34" s="43">
        <v>2.21499493228709</v>
      </c>
      <c r="AD34" s="43">
        <v>117.619130649721</v>
      </c>
      <c r="AE34" s="44"/>
      <c r="AF34" s="44"/>
      <c r="AG34" s="44"/>
      <c r="AH34" s="45"/>
      <c r="AI34" s="45"/>
      <c r="AJ34" s="45"/>
      <c r="AK34" s="45"/>
      <c r="AL34" s="46"/>
      <c r="AM34" s="47"/>
      <c r="AN34" s="47"/>
      <c r="AO34" s="47"/>
      <c r="AP34" s="47"/>
      <c r="AQ34" s="48"/>
    </row>
    <row r="35">
      <c r="A35" s="49"/>
      <c r="B35" s="85" t="s">
        <v>1110</v>
      </c>
      <c r="C35" s="55">
        <v>7.0</v>
      </c>
      <c r="D35" s="35" t="s">
        <v>668</v>
      </c>
      <c r="E35" s="35" t="s">
        <v>668</v>
      </c>
      <c r="F35" s="35" t="s">
        <v>1360</v>
      </c>
      <c r="G35" s="57" t="s">
        <v>1368</v>
      </c>
      <c r="H35" s="33"/>
      <c r="I35" s="36"/>
      <c r="J35" s="36" t="str">
        <f>iferror(vlookup(vlookup(B35,'Co-firing inputs'!B:C,2,false),'Co-firing inputs'!B:G,6,false),"None")</f>
        <v>None</v>
      </c>
      <c r="K35" s="33"/>
      <c r="L35" s="33"/>
      <c r="M35" s="36"/>
      <c r="N35" s="37" t="s">
        <v>51</v>
      </c>
      <c r="O35" s="38" t="s">
        <v>51</v>
      </c>
      <c r="P35" s="38" t="s">
        <v>51</v>
      </c>
      <c r="Q35" s="34">
        <v>2004.0</v>
      </c>
      <c r="R35" s="34"/>
      <c r="S35" s="34"/>
      <c r="T35" s="34">
        <f t="shared" si="1"/>
        <v>22</v>
      </c>
      <c r="U35" s="39" t="str">
        <f t="shared" si="2"/>
        <v>1</v>
      </c>
      <c r="V35" s="39" t="str">
        <f t="shared" si="3"/>
        <v>5</v>
      </c>
      <c r="W35" s="59" t="s">
        <v>577</v>
      </c>
      <c r="X35" s="40" t="s">
        <v>1363</v>
      </c>
      <c r="Y35" s="59" t="s">
        <v>1364</v>
      </c>
      <c r="Z35" s="60"/>
      <c r="AA35" s="42"/>
      <c r="AB35" s="40"/>
      <c r="AC35" s="43">
        <v>2.21499493228709</v>
      </c>
      <c r="AD35" s="43">
        <v>117.619130649721</v>
      </c>
      <c r="AE35" s="44"/>
      <c r="AF35" s="44"/>
      <c r="AG35" s="44"/>
      <c r="AH35" s="45"/>
      <c r="AI35" s="45"/>
      <c r="AJ35" s="45"/>
      <c r="AK35" s="45"/>
      <c r="AL35" s="46"/>
      <c r="AM35" s="47"/>
      <c r="AN35" s="47"/>
      <c r="AO35" s="47"/>
      <c r="AP35" s="47"/>
      <c r="AQ35" s="86"/>
    </row>
    <row r="36">
      <c r="A36" s="32" t="s">
        <v>1383</v>
      </c>
      <c r="B36" s="33" t="s">
        <v>828</v>
      </c>
      <c r="C36" s="34">
        <v>25.0</v>
      </c>
      <c r="D36" s="35" t="s">
        <v>668</v>
      </c>
      <c r="E36" s="35" t="s">
        <v>668</v>
      </c>
      <c r="F36" s="35" t="s">
        <v>1360</v>
      </c>
      <c r="G36" s="33" t="s">
        <v>1361</v>
      </c>
      <c r="H36" s="33"/>
      <c r="I36" s="36"/>
      <c r="J36" s="36" t="str">
        <f>iferror(vlookup(vlookup(B36,'Co-firing inputs'!B:C,2,false),'Co-firing inputs'!B:G,6,false),"None")</f>
        <v>None</v>
      </c>
      <c r="K36" s="33"/>
      <c r="L36" s="33"/>
      <c r="M36" s="36"/>
      <c r="N36" s="37" t="s">
        <v>51</v>
      </c>
      <c r="O36" s="38" t="s">
        <v>51</v>
      </c>
      <c r="P36" s="38" t="s">
        <v>51</v>
      </c>
      <c r="Q36" s="34">
        <v>2017.0</v>
      </c>
      <c r="R36" s="34"/>
      <c r="S36" s="34"/>
      <c r="T36" s="34">
        <f t="shared" si="1"/>
        <v>9</v>
      </c>
      <c r="U36" s="39" t="str">
        <f t="shared" si="2"/>
        <v>1</v>
      </c>
      <c r="V36" s="39" t="str">
        <f t="shared" si="3"/>
        <v>2</v>
      </c>
      <c r="W36" s="40" t="s">
        <v>577</v>
      </c>
      <c r="X36" s="40" t="s">
        <v>1363</v>
      </c>
      <c r="Y36" s="40" t="s">
        <v>1372</v>
      </c>
      <c r="Z36" s="41"/>
      <c r="AA36" s="42"/>
      <c r="AB36" s="87" t="s">
        <v>1387</v>
      </c>
      <c r="AC36" s="43">
        <v>-8.4349474655626</v>
      </c>
      <c r="AD36" s="43">
        <v>116.705070628944</v>
      </c>
      <c r="AE36" s="44"/>
      <c r="AF36" s="44"/>
      <c r="AG36" s="44"/>
      <c r="AH36" s="45"/>
      <c r="AI36" s="45"/>
      <c r="AJ36" s="45"/>
      <c r="AK36" s="45"/>
      <c r="AL36" s="46"/>
      <c r="AM36" s="47"/>
      <c r="AN36" s="47"/>
      <c r="AO36" s="47"/>
      <c r="AP36" s="47"/>
      <c r="AQ36" s="88" t="s">
        <v>1388</v>
      </c>
    </row>
    <row r="37">
      <c r="A37" s="32" t="s">
        <v>1383</v>
      </c>
      <c r="B37" s="33" t="s">
        <v>829</v>
      </c>
      <c r="C37" s="34">
        <v>25.0</v>
      </c>
      <c r="D37" s="35" t="s">
        <v>668</v>
      </c>
      <c r="E37" s="35" t="s">
        <v>668</v>
      </c>
      <c r="F37" s="35" t="s">
        <v>1360</v>
      </c>
      <c r="G37" s="33" t="s">
        <v>1361</v>
      </c>
      <c r="H37" s="33"/>
      <c r="I37" s="36"/>
      <c r="J37" s="36" t="str">
        <f>iferror(vlookup(vlookup(B37,'Co-firing inputs'!B:C,2,false),'Co-firing inputs'!B:G,6,false),"None")</f>
        <v>None</v>
      </c>
      <c r="K37" s="33"/>
      <c r="L37" s="33"/>
      <c r="M37" s="36"/>
      <c r="N37" s="37" t="s">
        <v>51</v>
      </c>
      <c r="O37" s="38" t="s">
        <v>51</v>
      </c>
      <c r="P37" s="38" t="s">
        <v>51</v>
      </c>
      <c r="Q37" s="34">
        <v>2017.0</v>
      </c>
      <c r="R37" s="34"/>
      <c r="S37" s="34"/>
      <c r="T37" s="34">
        <f t="shared" si="1"/>
        <v>9</v>
      </c>
      <c r="U37" s="39" t="str">
        <f t="shared" si="2"/>
        <v>1</v>
      </c>
      <c r="V37" s="39" t="str">
        <f t="shared" si="3"/>
        <v>2</v>
      </c>
      <c r="W37" s="40" t="s">
        <v>577</v>
      </c>
      <c r="X37" s="40" t="s">
        <v>1363</v>
      </c>
      <c r="Y37" s="40" t="s">
        <v>1372</v>
      </c>
      <c r="Z37" s="41"/>
      <c r="AA37" s="42"/>
      <c r="AB37" s="87" t="s">
        <v>1387</v>
      </c>
      <c r="AC37" s="43">
        <v>-8.4349474655626</v>
      </c>
      <c r="AD37" s="43">
        <v>116.705070628944</v>
      </c>
      <c r="AE37" s="44"/>
      <c r="AF37" s="44"/>
      <c r="AG37" s="44"/>
      <c r="AH37" s="45"/>
      <c r="AI37" s="45"/>
      <c r="AJ37" s="45"/>
      <c r="AK37" s="45"/>
      <c r="AL37" s="46"/>
      <c r="AM37" s="47"/>
      <c r="AN37" s="47"/>
      <c r="AO37" s="47"/>
      <c r="AP37" s="47"/>
      <c r="AQ37" s="86"/>
    </row>
    <row r="38">
      <c r="A38" s="32" t="s">
        <v>1383</v>
      </c>
      <c r="B38" s="33" t="s">
        <v>1127</v>
      </c>
      <c r="C38" s="34">
        <v>3.0</v>
      </c>
      <c r="D38" s="35" t="s">
        <v>668</v>
      </c>
      <c r="E38" s="35" t="s">
        <v>668</v>
      </c>
      <c r="F38" s="35" t="s">
        <v>1360</v>
      </c>
      <c r="G38" s="33" t="s">
        <v>1368</v>
      </c>
      <c r="H38" s="33" t="s">
        <v>1362</v>
      </c>
      <c r="I38" s="36"/>
      <c r="J38" s="51" t="s">
        <v>1366</v>
      </c>
      <c r="K38" s="35" t="s">
        <v>1369</v>
      </c>
      <c r="L38" s="35" t="s">
        <v>668</v>
      </c>
      <c r="M38" s="36"/>
      <c r="N38" s="37" t="s">
        <v>264</v>
      </c>
      <c r="O38" s="38" t="s">
        <v>51</v>
      </c>
      <c r="P38" s="38" t="s">
        <v>51</v>
      </c>
      <c r="Q38" s="34">
        <v>2021.0</v>
      </c>
      <c r="R38" s="34"/>
      <c r="S38" s="34"/>
      <c r="T38" s="34">
        <f t="shared" si="1"/>
        <v>5</v>
      </c>
      <c r="U38" s="39" t="str">
        <f t="shared" si="2"/>
        <v>1</v>
      </c>
      <c r="V38" s="39" t="str">
        <f t="shared" si="3"/>
        <v>1</v>
      </c>
      <c r="W38" s="40" t="s">
        <v>965</v>
      </c>
      <c r="X38" s="40" t="s">
        <v>1363</v>
      </c>
      <c r="Y38" s="40" t="s">
        <v>1364</v>
      </c>
      <c r="Z38" s="41"/>
      <c r="AA38" s="42"/>
      <c r="AB38" s="40"/>
      <c r="AC38" s="43">
        <v>3.636315337</v>
      </c>
      <c r="AD38" s="43">
        <v>116.6716917</v>
      </c>
      <c r="AE38" s="89"/>
      <c r="AF38" s="89"/>
      <c r="AG38" s="89"/>
      <c r="AH38" s="45"/>
      <c r="AI38" s="45"/>
      <c r="AJ38" s="45"/>
      <c r="AK38" s="45"/>
      <c r="AL38" s="46"/>
      <c r="AM38" s="47"/>
      <c r="AN38" s="47"/>
      <c r="AO38" s="47"/>
      <c r="AP38" s="47"/>
      <c r="AQ38" s="48"/>
    </row>
    <row r="39">
      <c r="A39" s="2"/>
      <c r="B39" s="33" t="s">
        <v>1128</v>
      </c>
      <c r="C39" s="34">
        <v>3.0</v>
      </c>
      <c r="D39" s="35" t="s">
        <v>668</v>
      </c>
      <c r="E39" s="35" t="s">
        <v>668</v>
      </c>
      <c r="F39" s="35" t="s">
        <v>1360</v>
      </c>
      <c r="G39" s="33" t="s">
        <v>1368</v>
      </c>
      <c r="H39" s="33" t="s">
        <v>1362</v>
      </c>
      <c r="I39" s="36"/>
      <c r="J39" s="51" t="s">
        <v>1366</v>
      </c>
      <c r="K39" s="35" t="s">
        <v>1369</v>
      </c>
      <c r="L39" s="35" t="s">
        <v>668</v>
      </c>
      <c r="M39" s="36"/>
      <c r="N39" s="37" t="s">
        <v>264</v>
      </c>
      <c r="O39" s="38" t="s">
        <v>51</v>
      </c>
      <c r="P39" s="38" t="s">
        <v>51</v>
      </c>
      <c r="Q39" s="34">
        <v>2021.0</v>
      </c>
      <c r="R39" s="34"/>
      <c r="S39" s="34"/>
      <c r="T39" s="34">
        <f t="shared" si="1"/>
        <v>5</v>
      </c>
      <c r="U39" s="39" t="str">
        <f t="shared" si="2"/>
        <v>1</v>
      </c>
      <c r="V39" s="39" t="str">
        <f t="shared" si="3"/>
        <v>1</v>
      </c>
      <c r="W39" s="40" t="s">
        <v>965</v>
      </c>
      <c r="X39" s="40" t="s">
        <v>1363</v>
      </c>
      <c r="Y39" s="40" t="s">
        <v>1364</v>
      </c>
      <c r="Z39" s="41"/>
      <c r="AA39" s="42"/>
      <c r="AB39" s="40"/>
      <c r="AC39" s="43">
        <v>3.636315337</v>
      </c>
      <c r="AD39" s="43">
        <v>116.6716917</v>
      </c>
      <c r="AE39" s="44"/>
      <c r="AF39" s="44"/>
      <c r="AG39" s="44"/>
      <c r="AH39" s="45"/>
      <c r="AI39" s="45"/>
      <c r="AJ39" s="45"/>
      <c r="AK39" s="45"/>
      <c r="AL39" s="46"/>
      <c r="AM39" s="47"/>
      <c r="AN39" s="47"/>
      <c r="AO39" s="47"/>
      <c r="AP39" s="47"/>
      <c r="AQ39" s="48"/>
    </row>
    <row r="40">
      <c r="A40" s="2"/>
      <c r="B40" s="33" t="s">
        <v>834</v>
      </c>
      <c r="C40" s="34">
        <v>25.0</v>
      </c>
      <c r="D40" s="35" t="s">
        <v>668</v>
      </c>
      <c r="E40" s="35" t="s">
        <v>668</v>
      </c>
      <c r="F40" s="35" t="s">
        <v>1360</v>
      </c>
      <c r="G40" s="33" t="s">
        <v>1365</v>
      </c>
      <c r="H40" s="33"/>
      <c r="I40" s="36"/>
      <c r="J40" s="36" t="str">
        <f>iferror(vlookup(vlookup(B40,'Co-firing inputs'!B:C,2,false),'Co-firing inputs'!B:G,6,false),"None")</f>
        <v>None</v>
      </c>
      <c r="K40" s="33"/>
      <c r="L40" s="33"/>
      <c r="M40" s="36"/>
      <c r="N40" s="37" t="s">
        <v>51</v>
      </c>
      <c r="O40" s="38" t="s">
        <v>51</v>
      </c>
      <c r="P40" s="38" t="s">
        <v>51</v>
      </c>
      <c r="Q40" s="34">
        <v>2018.0</v>
      </c>
      <c r="R40" s="34"/>
      <c r="S40" s="34"/>
      <c r="T40" s="34">
        <f t="shared" si="1"/>
        <v>8</v>
      </c>
      <c r="U40" s="39" t="str">
        <f t="shared" si="2"/>
        <v>1</v>
      </c>
      <c r="V40" s="39" t="str">
        <f t="shared" si="3"/>
        <v>2</v>
      </c>
      <c r="W40" s="40" t="s">
        <v>577</v>
      </c>
      <c r="X40" s="40" t="s">
        <v>1363</v>
      </c>
      <c r="Y40" s="40" t="s">
        <v>1372</v>
      </c>
      <c r="Z40" s="41"/>
      <c r="AA40" s="42"/>
      <c r="AB40" s="40"/>
      <c r="AC40" s="43">
        <v>-2.47240456469966</v>
      </c>
      <c r="AD40" s="43">
        <v>119.146869826786</v>
      </c>
      <c r="AE40" s="44"/>
      <c r="AF40" s="44"/>
      <c r="AG40" s="44"/>
      <c r="AH40" s="45"/>
      <c r="AI40" s="45"/>
      <c r="AJ40" s="45"/>
      <c r="AK40" s="45"/>
      <c r="AL40" s="46"/>
      <c r="AM40" s="47"/>
      <c r="AN40" s="47"/>
      <c r="AO40" s="47"/>
      <c r="AP40" s="47"/>
      <c r="AQ40" s="48"/>
    </row>
    <row r="41">
      <c r="A41" s="2" t="s">
        <v>1383</v>
      </c>
      <c r="B41" s="33" t="s">
        <v>837</v>
      </c>
      <c r="C41" s="34">
        <v>25.0</v>
      </c>
      <c r="D41" s="35" t="s">
        <v>668</v>
      </c>
      <c r="E41" s="35" t="s">
        <v>668</v>
      </c>
      <c r="F41" s="35" t="s">
        <v>1360</v>
      </c>
      <c r="G41" s="33" t="s">
        <v>1365</v>
      </c>
      <c r="H41" s="33"/>
      <c r="I41" s="36"/>
      <c r="J41" s="36" t="str">
        <f>iferror(vlookup(vlookup(B41,'Co-firing inputs'!B:C,2,false),'Co-firing inputs'!B:G,6,false),"None")</f>
        <v>None</v>
      </c>
      <c r="K41" s="33"/>
      <c r="L41" s="33"/>
      <c r="M41" s="36"/>
      <c r="N41" s="37" t="s">
        <v>51</v>
      </c>
      <c r="O41" s="38" t="s">
        <v>51</v>
      </c>
      <c r="P41" s="38" t="s">
        <v>51</v>
      </c>
      <c r="Q41" s="34">
        <v>2018.0</v>
      </c>
      <c r="R41" s="34"/>
      <c r="S41" s="34"/>
      <c r="T41" s="34">
        <f t="shared" si="1"/>
        <v>8</v>
      </c>
      <c r="U41" s="39" t="str">
        <f t="shared" si="2"/>
        <v>1</v>
      </c>
      <c r="V41" s="39" t="str">
        <f t="shared" si="3"/>
        <v>2</v>
      </c>
      <c r="W41" s="40" t="s">
        <v>577</v>
      </c>
      <c r="X41" s="40" t="s">
        <v>1363</v>
      </c>
      <c r="Y41" s="40" t="s">
        <v>1372</v>
      </c>
      <c r="Z41" s="41"/>
      <c r="AA41" s="42"/>
      <c r="AB41" s="40"/>
      <c r="AC41" s="43">
        <v>-2.47240456469966</v>
      </c>
      <c r="AD41" s="43">
        <v>119.146869826786</v>
      </c>
      <c r="AE41" s="44"/>
      <c r="AF41" s="44"/>
      <c r="AG41" s="44"/>
      <c r="AH41" s="45"/>
      <c r="AI41" s="45"/>
      <c r="AJ41" s="45"/>
      <c r="AK41" s="45"/>
      <c r="AL41" s="46"/>
      <c r="AM41" s="47"/>
      <c r="AN41" s="47"/>
      <c r="AO41" s="47"/>
      <c r="AP41" s="47"/>
      <c r="AQ41" s="48"/>
    </row>
    <row r="42">
      <c r="A42" s="2" t="s">
        <v>1383</v>
      </c>
      <c r="B42" s="33" t="s">
        <v>1129</v>
      </c>
      <c r="C42" s="34">
        <v>10.0</v>
      </c>
      <c r="D42" s="35" t="s">
        <v>668</v>
      </c>
      <c r="E42" s="35" t="s">
        <v>668</v>
      </c>
      <c r="F42" s="35" t="s">
        <v>1360</v>
      </c>
      <c r="G42" s="33" t="s">
        <v>1365</v>
      </c>
      <c r="H42" s="33"/>
      <c r="I42" s="36"/>
      <c r="J42" s="36" t="str">
        <f>iferror(vlookup(vlookup(B42,'Co-firing inputs'!B:C,2,false),'Co-firing inputs'!B:G,6,false),"None")</f>
        <v>None</v>
      </c>
      <c r="K42" s="33"/>
      <c r="L42" s="33"/>
      <c r="M42" s="36"/>
      <c r="N42" s="37" t="s">
        <v>51</v>
      </c>
      <c r="O42" s="38" t="s">
        <v>51</v>
      </c>
      <c r="P42" s="38" t="s">
        <v>51</v>
      </c>
      <c r="Q42" s="34">
        <v>2013.0</v>
      </c>
      <c r="R42" s="34"/>
      <c r="S42" s="34"/>
      <c r="T42" s="34">
        <f t="shared" si="1"/>
        <v>13</v>
      </c>
      <c r="U42" s="39" t="str">
        <f t="shared" si="2"/>
        <v>1</v>
      </c>
      <c r="V42" s="39" t="str">
        <f t="shared" si="3"/>
        <v>3</v>
      </c>
      <c r="W42" s="40" t="s">
        <v>965</v>
      </c>
      <c r="X42" s="40" t="s">
        <v>1363</v>
      </c>
      <c r="Y42" s="40" t="s">
        <v>1372</v>
      </c>
      <c r="Z42" s="41"/>
      <c r="AA42" s="42" t="s">
        <v>1378</v>
      </c>
      <c r="AB42" s="40"/>
      <c r="AC42" s="43">
        <v>0.434029116189505</v>
      </c>
      <c r="AD42" s="90">
        <v>123.13406964066</v>
      </c>
      <c r="AE42" s="44"/>
      <c r="AF42" s="44"/>
      <c r="AG42" s="44"/>
      <c r="AH42" s="45"/>
      <c r="AI42" s="45"/>
      <c r="AJ42" s="45"/>
      <c r="AK42" s="45"/>
      <c r="AL42" s="46"/>
      <c r="AM42" s="47"/>
      <c r="AN42" s="47"/>
      <c r="AO42" s="47"/>
      <c r="AP42" s="47"/>
      <c r="AQ42" s="48"/>
    </row>
    <row r="43">
      <c r="A43" s="2" t="s">
        <v>1383</v>
      </c>
      <c r="B43" s="33" t="s">
        <v>1130</v>
      </c>
      <c r="C43" s="34">
        <v>10.0</v>
      </c>
      <c r="D43" s="35" t="s">
        <v>668</v>
      </c>
      <c r="E43" s="35" t="s">
        <v>668</v>
      </c>
      <c r="F43" s="35" t="s">
        <v>1360</v>
      </c>
      <c r="G43" s="33" t="s">
        <v>1365</v>
      </c>
      <c r="H43" s="33"/>
      <c r="I43" s="36"/>
      <c r="J43" s="36" t="str">
        <f>iferror(vlookup(vlookup(B43,'Co-firing inputs'!B:C,2,false),'Co-firing inputs'!B:G,6,false),"None")</f>
        <v>None</v>
      </c>
      <c r="K43" s="33"/>
      <c r="L43" s="33"/>
      <c r="M43" s="36"/>
      <c r="N43" s="37" t="s">
        <v>51</v>
      </c>
      <c r="O43" s="38" t="s">
        <v>51</v>
      </c>
      <c r="P43" s="38" t="s">
        <v>51</v>
      </c>
      <c r="Q43" s="34">
        <v>2013.0</v>
      </c>
      <c r="R43" s="34"/>
      <c r="S43" s="34"/>
      <c r="T43" s="34">
        <f t="shared" si="1"/>
        <v>13</v>
      </c>
      <c r="U43" s="39" t="str">
        <f t="shared" si="2"/>
        <v>1</v>
      </c>
      <c r="V43" s="39" t="str">
        <f t="shared" si="3"/>
        <v>3</v>
      </c>
      <c r="W43" s="40" t="s">
        <v>965</v>
      </c>
      <c r="X43" s="40" t="s">
        <v>1363</v>
      </c>
      <c r="Y43" s="40" t="s">
        <v>1372</v>
      </c>
      <c r="Z43" s="41"/>
      <c r="AA43" s="42"/>
      <c r="AB43" s="40"/>
      <c r="AC43" s="43">
        <v>0.434029116189505</v>
      </c>
      <c r="AD43" s="90">
        <v>123.13406964066</v>
      </c>
      <c r="AE43" s="44"/>
      <c r="AF43" s="44"/>
      <c r="AG43" s="44"/>
      <c r="AH43" s="45"/>
      <c r="AI43" s="45"/>
      <c r="AJ43" s="45"/>
      <c r="AK43" s="45"/>
      <c r="AL43" s="46"/>
      <c r="AM43" s="47"/>
      <c r="AN43" s="47"/>
      <c r="AO43" s="47"/>
      <c r="AP43" s="47"/>
      <c r="AQ43" s="48"/>
    </row>
    <row r="44">
      <c r="A44" s="32" t="s">
        <v>1383</v>
      </c>
      <c r="B44" s="33" t="s">
        <v>842</v>
      </c>
      <c r="C44" s="34">
        <v>7.0</v>
      </c>
      <c r="D44" s="35" t="s">
        <v>668</v>
      </c>
      <c r="E44" s="35" t="s">
        <v>668</v>
      </c>
      <c r="F44" s="35" t="s">
        <v>1360</v>
      </c>
      <c r="G44" s="33" t="s">
        <v>222</v>
      </c>
      <c r="H44" s="33" t="s">
        <v>1362</v>
      </c>
      <c r="I44" s="36"/>
      <c r="J44" s="36" t="str">
        <f>iferror(vlookup(vlookup(B44,'Co-firing inputs'!B:C,2,false),'Co-firing inputs'!B:G,6,false),"None")</f>
        <v>None</v>
      </c>
      <c r="K44" s="33"/>
      <c r="L44" s="33"/>
      <c r="M44" s="36"/>
      <c r="N44" s="37" t="s">
        <v>264</v>
      </c>
      <c r="O44" s="38" t="s">
        <v>51</v>
      </c>
      <c r="P44" s="38" t="s">
        <v>51</v>
      </c>
      <c r="Q44" s="34">
        <v>2022.0</v>
      </c>
      <c r="R44" s="34"/>
      <c r="S44" s="34"/>
      <c r="T44" s="34">
        <f t="shared" si="1"/>
        <v>4</v>
      </c>
      <c r="U44" s="39" t="str">
        <f t="shared" si="2"/>
        <v>1</v>
      </c>
      <c r="V44" s="39" t="str">
        <f t="shared" si="3"/>
        <v>1</v>
      </c>
      <c r="W44" s="40" t="s">
        <v>577</v>
      </c>
      <c r="X44" s="40" t="s">
        <v>1363</v>
      </c>
      <c r="Y44" s="40" t="s">
        <v>1364</v>
      </c>
      <c r="Z44" s="41"/>
      <c r="AA44" s="42"/>
      <c r="AB44" s="53"/>
      <c r="AC44" s="87">
        <v>-3.3796544</v>
      </c>
      <c r="AD44" s="62">
        <v>135.4568677</v>
      </c>
      <c r="AE44" s="91"/>
      <c r="AF44" s="92"/>
      <c r="AG44" s="44"/>
      <c r="AH44" s="45"/>
      <c r="AI44" s="45"/>
      <c r="AJ44" s="45"/>
      <c r="AK44" s="45"/>
      <c r="AL44" s="46"/>
      <c r="AM44" s="47"/>
      <c r="AN44" s="47"/>
      <c r="AO44" s="47"/>
      <c r="AP44" s="47"/>
      <c r="AQ44" s="48"/>
    </row>
    <row r="45">
      <c r="A45" s="49"/>
      <c r="B45" s="33" t="s">
        <v>845</v>
      </c>
      <c r="C45" s="34">
        <v>7.0</v>
      </c>
      <c r="D45" s="35" t="s">
        <v>668</v>
      </c>
      <c r="E45" s="35" t="s">
        <v>668</v>
      </c>
      <c r="F45" s="35" t="s">
        <v>1360</v>
      </c>
      <c r="G45" s="33" t="s">
        <v>222</v>
      </c>
      <c r="H45" s="33" t="s">
        <v>1362</v>
      </c>
      <c r="I45" s="36"/>
      <c r="J45" s="36" t="str">
        <f>iferror(vlookup(vlookup(B45,'Co-firing inputs'!B:C,2,false),'Co-firing inputs'!B:G,6,false),"None")</f>
        <v>None</v>
      </c>
      <c r="K45" s="33"/>
      <c r="L45" s="33"/>
      <c r="M45" s="36"/>
      <c r="N45" s="37" t="s">
        <v>264</v>
      </c>
      <c r="O45" s="38" t="s">
        <v>51</v>
      </c>
      <c r="P45" s="38" t="s">
        <v>51</v>
      </c>
      <c r="Q45" s="34">
        <v>2022.0</v>
      </c>
      <c r="R45" s="34"/>
      <c r="S45" s="34"/>
      <c r="T45" s="34">
        <f t="shared" si="1"/>
        <v>4</v>
      </c>
      <c r="U45" s="39" t="str">
        <f t="shared" si="2"/>
        <v>1</v>
      </c>
      <c r="V45" s="39" t="str">
        <f t="shared" si="3"/>
        <v>1</v>
      </c>
      <c r="W45" s="40" t="s">
        <v>577</v>
      </c>
      <c r="X45" s="40" t="s">
        <v>1363</v>
      </c>
      <c r="Y45" s="40" t="s">
        <v>1364</v>
      </c>
      <c r="Z45" s="41"/>
      <c r="AA45" s="42"/>
      <c r="AB45" s="53"/>
      <c r="AC45" s="87">
        <v>-3.3796544</v>
      </c>
      <c r="AD45" s="62">
        <v>135.4568677</v>
      </c>
      <c r="AE45" s="93"/>
      <c r="AF45" s="93"/>
      <c r="AG45" s="44"/>
      <c r="AH45" s="45"/>
      <c r="AI45" s="45"/>
      <c r="AJ45" s="45"/>
      <c r="AK45" s="45"/>
      <c r="AL45" s="46"/>
      <c r="AM45" s="47"/>
      <c r="AN45" s="47"/>
      <c r="AO45" s="47"/>
      <c r="AP45" s="47"/>
      <c r="AQ45" s="48"/>
    </row>
    <row r="46">
      <c r="A46" s="49"/>
      <c r="B46" s="57" t="s">
        <v>1141</v>
      </c>
      <c r="C46" s="34">
        <v>10.0</v>
      </c>
      <c r="D46" s="35" t="s">
        <v>668</v>
      </c>
      <c r="E46" s="35" t="s">
        <v>668</v>
      </c>
      <c r="F46" s="35" t="s">
        <v>1360</v>
      </c>
      <c r="G46" s="57" t="s">
        <v>1365</v>
      </c>
      <c r="H46" s="57"/>
      <c r="I46" s="36"/>
      <c r="J46" s="36" t="str">
        <f>iferror(vlookup(vlookup(B46,'Co-firing inputs'!B:C,2,false),'Co-firing inputs'!B:G,6,false),"None")</f>
        <v>Commercial/implemented</v>
      </c>
      <c r="K46" s="51" t="s">
        <v>1369</v>
      </c>
      <c r="L46" s="85" t="s">
        <v>668</v>
      </c>
      <c r="M46" s="36"/>
      <c r="N46" s="37" t="s">
        <v>51</v>
      </c>
      <c r="O46" s="38" t="s">
        <v>51</v>
      </c>
      <c r="P46" s="38" t="s">
        <v>51</v>
      </c>
      <c r="Q46" s="34">
        <v>2014.0</v>
      </c>
      <c r="R46" s="34"/>
      <c r="S46" s="34"/>
      <c r="T46" s="34">
        <f t="shared" si="1"/>
        <v>12</v>
      </c>
      <c r="U46" s="39" t="str">
        <f t="shared" si="2"/>
        <v>1</v>
      </c>
      <c r="V46" s="39" t="str">
        <f t="shared" si="3"/>
        <v>3</v>
      </c>
      <c r="W46" s="59" t="s">
        <v>965</v>
      </c>
      <c r="X46" s="40" t="s">
        <v>1363</v>
      </c>
      <c r="Y46" s="59" t="s">
        <v>1364</v>
      </c>
      <c r="Z46" s="60"/>
      <c r="AA46" s="42" t="s">
        <v>1370</v>
      </c>
      <c r="AB46" s="40"/>
      <c r="AC46" s="43">
        <v>-3.89623962044689</v>
      </c>
      <c r="AD46" s="43">
        <v>122.537806010236</v>
      </c>
      <c r="AE46" s="44"/>
      <c r="AF46" s="44"/>
      <c r="AG46" s="44"/>
      <c r="AH46" s="45"/>
      <c r="AI46" s="45"/>
      <c r="AJ46" s="45"/>
      <c r="AK46" s="45"/>
      <c r="AL46" s="46"/>
      <c r="AM46" s="47"/>
      <c r="AN46" s="47"/>
      <c r="AO46" s="47"/>
      <c r="AP46" s="47"/>
      <c r="AQ46" s="48"/>
    </row>
    <row r="47">
      <c r="A47" s="49"/>
      <c r="B47" s="57" t="s">
        <v>1142</v>
      </c>
      <c r="C47" s="34">
        <v>10.0</v>
      </c>
      <c r="D47" s="35" t="s">
        <v>668</v>
      </c>
      <c r="E47" s="35" t="s">
        <v>668</v>
      </c>
      <c r="F47" s="35" t="s">
        <v>1360</v>
      </c>
      <c r="G47" s="57" t="s">
        <v>1365</v>
      </c>
      <c r="H47" s="57"/>
      <c r="I47" s="36"/>
      <c r="J47" s="36" t="str">
        <f>iferror(vlookup(vlookup(B47,'Co-firing inputs'!B:C,2,false),'Co-firing inputs'!B:G,6,false),"None")</f>
        <v>Commercial/implemented</v>
      </c>
      <c r="K47" s="51" t="s">
        <v>1369</v>
      </c>
      <c r="L47" s="85" t="s">
        <v>668</v>
      </c>
      <c r="M47" s="36"/>
      <c r="N47" s="37" t="s">
        <v>51</v>
      </c>
      <c r="O47" s="38" t="s">
        <v>51</v>
      </c>
      <c r="P47" s="38" t="s">
        <v>51</v>
      </c>
      <c r="Q47" s="34">
        <v>2012.0</v>
      </c>
      <c r="R47" s="34"/>
      <c r="S47" s="34"/>
      <c r="T47" s="34">
        <f t="shared" si="1"/>
        <v>14</v>
      </c>
      <c r="U47" s="39" t="str">
        <f t="shared" si="2"/>
        <v>1</v>
      </c>
      <c r="V47" s="39" t="str">
        <f t="shared" si="3"/>
        <v>3</v>
      </c>
      <c r="W47" s="59" t="s">
        <v>965</v>
      </c>
      <c r="X47" s="40" t="s">
        <v>1363</v>
      </c>
      <c r="Y47" s="59" t="s">
        <v>1364</v>
      </c>
      <c r="Z47" s="60"/>
      <c r="AA47" s="42" t="s">
        <v>1370</v>
      </c>
      <c r="AB47" s="40"/>
      <c r="AC47" s="43">
        <v>-3.89623962044689</v>
      </c>
      <c r="AD47" s="43">
        <v>122.537806010236</v>
      </c>
      <c r="AE47" s="44"/>
      <c r="AF47" s="44"/>
      <c r="AG47" s="44"/>
      <c r="AH47" s="45"/>
      <c r="AI47" s="45"/>
      <c r="AJ47" s="45"/>
      <c r="AK47" s="45"/>
      <c r="AL47" s="46"/>
      <c r="AM47" s="47"/>
      <c r="AN47" s="47"/>
      <c r="AO47" s="47"/>
      <c r="AP47" s="47"/>
      <c r="AQ47" s="48"/>
    </row>
    <row r="48">
      <c r="A48" s="49"/>
      <c r="B48" s="57" t="s">
        <v>1143</v>
      </c>
      <c r="C48" s="34">
        <v>10.0</v>
      </c>
      <c r="D48" s="35" t="s">
        <v>668</v>
      </c>
      <c r="E48" s="35" t="s">
        <v>668</v>
      </c>
      <c r="F48" s="35" t="s">
        <v>1360</v>
      </c>
      <c r="G48" s="57" t="s">
        <v>1365</v>
      </c>
      <c r="H48" s="57"/>
      <c r="I48" s="36"/>
      <c r="J48" s="36" t="str">
        <f>iferror(vlookup(vlookup(B48,'Co-firing inputs'!B:C,2,false),'Co-firing inputs'!B:G,6,false),"None")</f>
        <v>Commercial/implemented</v>
      </c>
      <c r="K48" s="51" t="s">
        <v>1369</v>
      </c>
      <c r="L48" s="85" t="s">
        <v>668</v>
      </c>
      <c r="M48" s="36"/>
      <c r="N48" s="37" t="s">
        <v>51</v>
      </c>
      <c r="O48" s="38" t="s">
        <v>51</v>
      </c>
      <c r="P48" s="38" t="s">
        <v>51</v>
      </c>
      <c r="Q48" s="34">
        <v>2012.0</v>
      </c>
      <c r="R48" s="34"/>
      <c r="S48" s="34"/>
      <c r="T48" s="34">
        <f t="shared" si="1"/>
        <v>14</v>
      </c>
      <c r="U48" s="39" t="str">
        <f t="shared" si="2"/>
        <v>1</v>
      </c>
      <c r="V48" s="39" t="str">
        <f t="shared" si="3"/>
        <v>3</v>
      </c>
      <c r="W48" s="59" t="s">
        <v>965</v>
      </c>
      <c r="X48" s="40" t="s">
        <v>1363</v>
      </c>
      <c r="Y48" s="59" t="s">
        <v>1364</v>
      </c>
      <c r="Z48" s="60"/>
      <c r="AA48" s="42" t="s">
        <v>1370</v>
      </c>
      <c r="AB48" s="40"/>
      <c r="AC48" s="43">
        <v>-3.89623962044689</v>
      </c>
      <c r="AD48" s="43">
        <v>122.537806010236</v>
      </c>
      <c r="AE48" s="44"/>
      <c r="AF48" s="44"/>
      <c r="AG48" s="44"/>
      <c r="AH48" s="45"/>
      <c r="AI48" s="45"/>
      <c r="AJ48" s="45"/>
      <c r="AK48" s="45"/>
      <c r="AL48" s="46"/>
      <c r="AM48" s="47"/>
      <c r="AN48" s="47"/>
      <c r="AO48" s="47"/>
      <c r="AP48" s="47"/>
      <c r="AQ48" s="48"/>
    </row>
    <row r="49">
      <c r="A49" s="49"/>
      <c r="B49" s="33" t="s">
        <v>1162</v>
      </c>
      <c r="C49" s="34">
        <v>15.0</v>
      </c>
      <c r="D49" s="35" t="s">
        <v>668</v>
      </c>
      <c r="E49" s="35" t="s">
        <v>668</v>
      </c>
      <c r="F49" s="35" t="s">
        <v>1360</v>
      </c>
      <c r="G49" s="33" t="s">
        <v>1365</v>
      </c>
      <c r="H49" s="33"/>
      <c r="I49" s="36"/>
      <c r="J49" s="36" t="str">
        <f>iferror(vlookup(vlookup(B49,'Co-firing inputs'!B:C,2,false),'Co-firing inputs'!B:G,6,false),"None")</f>
        <v>None</v>
      </c>
      <c r="K49" s="33"/>
      <c r="L49" s="33"/>
      <c r="M49" s="36"/>
      <c r="N49" s="37" t="s">
        <v>51</v>
      </c>
      <c r="O49" s="38" t="s">
        <v>51</v>
      </c>
      <c r="P49" s="38" t="s">
        <v>51</v>
      </c>
      <c r="Q49" s="34">
        <v>2006.0</v>
      </c>
      <c r="R49" s="34"/>
      <c r="S49" s="34"/>
      <c r="T49" s="34">
        <f t="shared" si="1"/>
        <v>20</v>
      </c>
      <c r="U49" s="39" t="str">
        <f t="shared" si="2"/>
        <v>1</v>
      </c>
      <c r="V49" s="39" t="str">
        <f t="shared" si="3"/>
        <v>4</v>
      </c>
      <c r="W49" s="40" t="s">
        <v>965</v>
      </c>
      <c r="X49" s="40" t="s">
        <v>1363</v>
      </c>
      <c r="Y49" s="40" t="s">
        <v>1372</v>
      </c>
      <c r="Z49" s="41"/>
      <c r="AA49" s="42" t="s">
        <v>1370</v>
      </c>
      <c r="AB49" s="40"/>
      <c r="AC49" s="43">
        <v>-0.7332027</v>
      </c>
      <c r="AD49" s="43">
        <v>119.8559205</v>
      </c>
      <c r="AE49" s="44"/>
      <c r="AF49" s="44"/>
      <c r="AG49" s="44"/>
      <c r="AH49" s="45"/>
      <c r="AI49" s="45"/>
      <c r="AJ49" s="45"/>
      <c r="AK49" s="45"/>
      <c r="AL49" s="46"/>
      <c r="AM49" s="47"/>
      <c r="AN49" s="47"/>
      <c r="AO49" s="47"/>
      <c r="AP49" s="47"/>
      <c r="AQ49" s="48"/>
    </row>
    <row r="50">
      <c r="A50" s="49"/>
      <c r="B50" s="33" t="s">
        <v>1163</v>
      </c>
      <c r="C50" s="34">
        <v>15.0</v>
      </c>
      <c r="D50" s="35" t="s">
        <v>668</v>
      </c>
      <c r="E50" s="35" t="s">
        <v>668</v>
      </c>
      <c r="F50" s="35" t="s">
        <v>1360</v>
      </c>
      <c r="G50" s="33" t="s">
        <v>1365</v>
      </c>
      <c r="H50" s="33"/>
      <c r="I50" s="36"/>
      <c r="J50" s="36" t="str">
        <f>iferror(vlookup(vlookup(B50,'Co-firing inputs'!B:C,2,false),'Co-firing inputs'!B:G,6,false),"None")</f>
        <v>None</v>
      </c>
      <c r="K50" s="33"/>
      <c r="L50" s="33"/>
      <c r="M50" s="36"/>
      <c r="N50" s="37" t="s">
        <v>51</v>
      </c>
      <c r="O50" s="38" t="s">
        <v>51</v>
      </c>
      <c r="P50" s="38" t="s">
        <v>51</v>
      </c>
      <c r="Q50" s="34">
        <v>2006.0</v>
      </c>
      <c r="R50" s="34"/>
      <c r="S50" s="34"/>
      <c r="T50" s="34">
        <f t="shared" si="1"/>
        <v>20</v>
      </c>
      <c r="U50" s="39" t="str">
        <f t="shared" si="2"/>
        <v>1</v>
      </c>
      <c r="V50" s="39" t="str">
        <f t="shared" si="3"/>
        <v>4</v>
      </c>
      <c r="W50" s="40" t="s">
        <v>965</v>
      </c>
      <c r="X50" s="40" t="s">
        <v>1363</v>
      </c>
      <c r="Y50" s="40" t="s">
        <v>1372</v>
      </c>
      <c r="Z50" s="41"/>
      <c r="AA50" s="42" t="s">
        <v>1370</v>
      </c>
      <c r="AB50" s="40"/>
      <c r="AC50" s="43">
        <v>-0.7332027</v>
      </c>
      <c r="AD50" s="43">
        <v>119.8559205</v>
      </c>
      <c r="AE50" s="44"/>
      <c r="AF50" s="44"/>
      <c r="AG50" s="44"/>
      <c r="AH50" s="45"/>
      <c r="AI50" s="45"/>
      <c r="AJ50" s="45"/>
      <c r="AK50" s="45"/>
      <c r="AL50" s="46"/>
      <c r="AM50" s="47"/>
      <c r="AN50" s="47"/>
      <c r="AO50" s="47"/>
      <c r="AP50" s="47"/>
      <c r="AQ50" s="48"/>
    </row>
    <row r="51">
      <c r="A51" s="49"/>
      <c r="B51" s="33" t="s">
        <v>1164</v>
      </c>
      <c r="C51" s="34">
        <v>18.0</v>
      </c>
      <c r="D51" s="35" t="s">
        <v>668</v>
      </c>
      <c r="E51" s="35" t="s">
        <v>668</v>
      </c>
      <c r="F51" s="35" t="s">
        <v>1360</v>
      </c>
      <c r="G51" s="33" t="s">
        <v>1365</v>
      </c>
      <c r="H51" s="33"/>
      <c r="I51" s="36"/>
      <c r="J51" s="36" t="str">
        <f>iferror(vlookup(vlookup(B51,'Co-firing inputs'!B:C,2,false),'Co-firing inputs'!B:G,6,false),"None")</f>
        <v>None</v>
      </c>
      <c r="K51" s="33"/>
      <c r="L51" s="33"/>
      <c r="M51" s="36"/>
      <c r="N51" s="37" t="s">
        <v>51</v>
      </c>
      <c r="O51" s="38" t="s">
        <v>51</v>
      </c>
      <c r="P51" s="38" t="s">
        <v>51</v>
      </c>
      <c r="Q51" s="34">
        <v>2016.0</v>
      </c>
      <c r="R51" s="34"/>
      <c r="S51" s="34"/>
      <c r="T51" s="34">
        <f t="shared" si="1"/>
        <v>10</v>
      </c>
      <c r="U51" s="39" t="str">
        <f t="shared" si="2"/>
        <v>1</v>
      </c>
      <c r="V51" s="39" t="str">
        <f t="shared" si="3"/>
        <v>2</v>
      </c>
      <c r="W51" s="40" t="s">
        <v>965</v>
      </c>
      <c r="X51" s="40" t="s">
        <v>1363</v>
      </c>
      <c r="Y51" s="40" t="s">
        <v>1372</v>
      </c>
      <c r="Z51" s="41"/>
      <c r="AA51" s="42" t="s">
        <v>1370</v>
      </c>
      <c r="AB51" s="40"/>
      <c r="AC51" s="43">
        <v>-0.7332027</v>
      </c>
      <c r="AD51" s="43">
        <v>119.8559205</v>
      </c>
      <c r="AE51" s="44"/>
      <c r="AF51" s="44"/>
      <c r="AG51" s="44"/>
      <c r="AH51" s="45"/>
      <c r="AI51" s="45"/>
      <c r="AJ51" s="45"/>
      <c r="AK51" s="45"/>
      <c r="AL51" s="46"/>
      <c r="AM51" s="47"/>
      <c r="AN51" s="47"/>
      <c r="AO51" s="47"/>
      <c r="AP51" s="47"/>
      <c r="AQ51" s="48"/>
    </row>
    <row r="52">
      <c r="A52" s="2" t="s">
        <v>1383</v>
      </c>
      <c r="B52" s="33" t="s">
        <v>1165</v>
      </c>
      <c r="C52" s="34">
        <v>18.0</v>
      </c>
      <c r="D52" s="35" t="s">
        <v>668</v>
      </c>
      <c r="E52" s="35" t="s">
        <v>668</v>
      </c>
      <c r="F52" s="35" t="s">
        <v>1360</v>
      </c>
      <c r="G52" s="33" t="s">
        <v>1365</v>
      </c>
      <c r="H52" s="33"/>
      <c r="I52" s="36"/>
      <c r="J52" s="36" t="str">
        <f>iferror(vlookup(vlookup(B52,'Co-firing inputs'!B:C,2,false),'Co-firing inputs'!B:G,6,false),"None")</f>
        <v>None</v>
      </c>
      <c r="K52" s="33"/>
      <c r="L52" s="33"/>
      <c r="M52" s="36"/>
      <c r="N52" s="37" t="s">
        <v>51</v>
      </c>
      <c r="O52" s="38" t="s">
        <v>51</v>
      </c>
      <c r="P52" s="38" t="s">
        <v>51</v>
      </c>
      <c r="Q52" s="34">
        <v>2016.0</v>
      </c>
      <c r="R52" s="34"/>
      <c r="S52" s="34"/>
      <c r="T52" s="34">
        <f t="shared" si="1"/>
        <v>10</v>
      </c>
      <c r="U52" s="39" t="str">
        <f t="shared" si="2"/>
        <v>1</v>
      </c>
      <c r="V52" s="39" t="str">
        <f t="shared" si="3"/>
        <v>2</v>
      </c>
      <c r="W52" s="40" t="s">
        <v>965</v>
      </c>
      <c r="X52" s="40" t="s">
        <v>1363</v>
      </c>
      <c r="Y52" s="40" t="s">
        <v>1372</v>
      </c>
      <c r="Z52" s="41"/>
      <c r="AA52" s="42" t="s">
        <v>1370</v>
      </c>
      <c r="AB52" s="40"/>
      <c r="AC52" s="43">
        <v>-0.7332027</v>
      </c>
      <c r="AD52" s="43">
        <v>119.8559205</v>
      </c>
      <c r="AE52" s="44"/>
      <c r="AF52" s="44"/>
      <c r="AG52" s="44"/>
      <c r="AH52" s="45"/>
      <c r="AI52" s="45"/>
      <c r="AJ52" s="45"/>
      <c r="AK52" s="45"/>
      <c r="AL52" s="46"/>
      <c r="AM52" s="47"/>
      <c r="AN52" s="47"/>
      <c r="AO52" s="47"/>
      <c r="AP52" s="47"/>
      <c r="AQ52" s="48"/>
    </row>
    <row r="53">
      <c r="A53" s="2" t="s">
        <v>1383</v>
      </c>
      <c r="B53" s="33" t="s">
        <v>1178</v>
      </c>
      <c r="C53" s="34">
        <v>27.5</v>
      </c>
      <c r="D53" s="35" t="s">
        <v>668</v>
      </c>
      <c r="E53" s="35" t="s">
        <v>668</v>
      </c>
      <c r="F53" s="35" t="s">
        <v>1360</v>
      </c>
      <c r="G53" s="33" t="s">
        <v>1368</v>
      </c>
      <c r="H53" s="33" t="s">
        <v>1362</v>
      </c>
      <c r="I53" s="51" t="s">
        <v>1362</v>
      </c>
      <c r="J53" s="36" t="str">
        <f>iferror(vlookup(vlookup(B53,'Co-firing inputs'!B:C,2,false),'Co-firing inputs'!B:G,6,false),"None")</f>
        <v>None</v>
      </c>
      <c r="K53" s="33"/>
      <c r="L53" s="33"/>
      <c r="M53" s="36" t="s">
        <v>1371</v>
      </c>
      <c r="N53" s="37" t="s">
        <v>981</v>
      </c>
      <c r="O53" s="38" t="s">
        <v>981</v>
      </c>
      <c r="P53" s="38"/>
      <c r="Q53" s="54">
        <v>2025.0</v>
      </c>
      <c r="R53" s="55">
        <v>2030.0</v>
      </c>
      <c r="S53" s="34"/>
      <c r="T53" s="34">
        <f t="shared" si="1"/>
        <v>1</v>
      </c>
      <c r="U53" s="39" t="str">
        <f t="shared" si="2"/>
        <v>1</v>
      </c>
      <c r="V53" s="39" t="str">
        <f t="shared" si="3"/>
        <v>1</v>
      </c>
      <c r="W53" s="40" t="s">
        <v>965</v>
      </c>
      <c r="X53" s="40" t="s">
        <v>1363</v>
      </c>
      <c r="Y53" s="40" t="s">
        <v>1372</v>
      </c>
      <c r="Z53" s="41"/>
      <c r="AA53" s="42"/>
      <c r="AB53" s="40"/>
      <c r="AC53" s="43">
        <v>0.829654198</v>
      </c>
      <c r="AD53" s="43">
        <v>108.8640941</v>
      </c>
      <c r="AE53" s="44"/>
      <c r="AF53" s="44"/>
      <c r="AG53" s="44"/>
      <c r="AH53" s="45"/>
      <c r="AI53" s="45"/>
      <c r="AJ53" s="45"/>
      <c r="AK53" s="45"/>
      <c r="AL53" s="46"/>
      <c r="AM53" s="47"/>
      <c r="AN53" s="47"/>
      <c r="AO53" s="47"/>
      <c r="AP53" s="47"/>
      <c r="AQ53" s="48"/>
    </row>
    <row r="54">
      <c r="A54" s="2" t="s">
        <v>1383</v>
      </c>
      <c r="B54" s="33" t="s">
        <v>1179</v>
      </c>
      <c r="C54" s="34">
        <v>27.5</v>
      </c>
      <c r="D54" s="35" t="s">
        <v>668</v>
      </c>
      <c r="E54" s="35" t="s">
        <v>668</v>
      </c>
      <c r="F54" s="35" t="s">
        <v>1360</v>
      </c>
      <c r="G54" s="33" t="s">
        <v>1368</v>
      </c>
      <c r="H54" s="33" t="s">
        <v>1362</v>
      </c>
      <c r="I54" s="51" t="s">
        <v>1362</v>
      </c>
      <c r="J54" s="36" t="str">
        <f>iferror(vlookup(vlookup(B54,'Co-firing inputs'!B:C,2,false),'Co-firing inputs'!B:G,6,false),"None")</f>
        <v>None</v>
      </c>
      <c r="K54" s="33"/>
      <c r="L54" s="33"/>
      <c r="M54" s="36" t="s">
        <v>1371</v>
      </c>
      <c r="N54" s="37" t="s">
        <v>981</v>
      </c>
      <c r="O54" s="38" t="s">
        <v>981</v>
      </c>
      <c r="P54" s="38"/>
      <c r="Q54" s="54">
        <v>2025.0</v>
      </c>
      <c r="R54" s="55">
        <v>2030.0</v>
      </c>
      <c r="S54" s="34"/>
      <c r="T54" s="34">
        <f t="shared" si="1"/>
        <v>1</v>
      </c>
      <c r="U54" s="39" t="str">
        <f t="shared" si="2"/>
        <v>1</v>
      </c>
      <c r="V54" s="39" t="str">
        <f t="shared" si="3"/>
        <v>1</v>
      </c>
      <c r="W54" s="40" t="s">
        <v>965</v>
      </c>
      <c r="X54" s="40" t="s">
        <v>1363</v>
      </c>
      <c r="Y54" s="40" t="s">
        <v>1372</v>
      </c>
      <c r="Z54" s="41"/>
      <c r="AA54" s="42"/>
      <c r="AB54" s="40"/>
      <c r="AC54" s="43">
        <v>0.829654198</v>
      </c>
      <c r="AD54" s="43">
        <v>108.8640941</v>
      </c>
      <c r="AE54" s="44"/>
      <c r="AF54" s="44"/>
      <c r="AG54" s="44"/>
      <c r="AH54" s="45"/>
      <c r="AI54" s="45"/>
      <c r="AJ54" s="45"/>
      <c r="AK54" s="45"/>
      <c r="AL54" s="46"/>
      <c r="AM54" s="47"/>
      <c r="AN54" s="47"/>
      <c r="AO54" s="47"/>
      <c r="AP54" s="47"/>
      <c r="AQ54" s="48"/>
    </row>
    <row r="55">
      <c r="A55" s="32"/>
      <c r="B55" s="33" t="s">
        <v>1219</v>
      </c>
      <c r="C55" s="34">
        <v>7.0</v>
      </c>
      <c r="D55" s="35" t="s">
        <v>668</v>
      </c>
      <c r="E55" s="35" t="s">
        <v>668</v>
      </c>
      <c r="F55" s="35" t="s">
        <v>1360</v>
      </c>
      <c r="G55" s="33" t="s">
        <v>1361</v>
      </c>
      <c r="H55" s="33"/>
      <c r="I55" s="36"/>
      <c r="J55" s="36" t="str">
        <f>iferror(vlookup(vlookup(B55,'Co-firing inputs'!B:C,2,false),'Co-firing inputs'!B:G,6,false),"None")</f>
        <v>Commercial/implemented</v>
      </c>
      <c r="K55" s="51" t="s">
        <v>1389</v>
      </c>
      <c r="L55" s="52">
        <v>0.1</v>
      </c>
      <c r="M55" s="36"/>
      <c r="N55" s="37" t="s">
        <v>51</v>
      </c>
      <c r="O55" s="38" t="s">
        <v>51</v>
      </c>
      <c r="P55" s="38" t="s">
        <v>51</v>
      </c>
      <c r="Q55" s="34">
        <v>2014.0</v>
      </c>
      <c r="R55" s="34"/>
      <c r="S55" s="34"/>
      <c r="T55" s="34">
        <f t="shared" si="1"/>
        <v>12</v>
      </c>
      <c r="U55" s="39" t="str">
        <f t="shared" si="2"/>
        <v>1</v>
      </c>
      <c r="V55" s="39" t="str">
        <f t="shared" si="3"/>
        <v>3</v>
      </c>
      <c r="W55" s="40" t="s">
        <v>965</v>
      </c>
      <c r="X55" s="40" t="s">
        <v>1363</v>
      </c>
      <c r="Y55" s="40" t="s">
        <v>1364</v>
      </c>
      <c r="Z55" s="41"/>
      <c r="AA55" s="42" t="s">
        <v>1370</v>
      </c>
      <c r="AB55" s="40"/>
      <c r="AC55" s="43">
        <v>-8.50860004088458</v>
      </c>
      <c r="AD55" s="43">
        <v>121.701339503693</v>
      </c>
      <c r="AE55" s="44"/>
      <c r="AF55" s="44"/>
      <c r="AG55" s="44"/>
      <c r="AH55" s="45"/>
      <c r="AI55" s="45"/>
      <c r="AJ55" s="45"/>
      <c r="AK55" s="45"/>
      <c r="AL55" s="61">
        <v>53.94</v>
      </c>
      <c r="AM55" s="47"/>
      <c r="AN55" s="47"/>
      <c r="AO55" s="47"/>
      <c r="AP55" s="47"/>
      <c r="AQ55" s="48"/>
    </row>
    <row r="56">
      <c r="A56" s="32" t="s">
        <v>1390</v>
      </c>
      <c r="B56" s="33" t="s">
        <v>1220</v>
      </c>
      <c r="C56" s="34">
        <v>7.0</v>
      </c>
      <c r="D56" s="35" t="s">
        <v>668</v>
      </c>
      <c r="E56" s="35" t="s">
        <v>668</v>
      </c>
      <c r="F56" s="35" t="s">
        <v>1360</v>
      </c>
      <c r="G56" s="33" t="s">
        <v>1361</v>
      </c>
      <c r="H56" s="33"/>
      <c r="I56" s="36"/>
      <c r="J56" s="36" t="str">
        <f>iferror(vlookup(vlookup(B56,'Co-firing inputs'!B:C,2,false),'Co-firing inputs'!B:G,6,false),"None")</f>
        <v>Commercial/implemented</v>
      </c>
      <c r="K56" s="51" t="s">
        <v>1389</v>
      </c>
      <c r="L56" s="52">
        <v>0.1</v>
      </c>
      <c r="M56" s="36"/>
      <c r="N56" s="37" t="s">
        <v>51</v>
      </c>
      <c r="O56" s="38" t="s">
        <v>51</v>
      </c>
      <c r="P56" s="38" t="s">
        <v>51</v>
      </c>
      <c r="Q56" s="34">
        <v>2014.0</v>
      </c>
      <c r="R56" s="34"/>
      <c r="S56" s="34"/>
      <c r="T56" s="34">
        <f t="shared" si="1"/>
        <v>12</v>
      </c>
      <c r="U56" s="39" t="str">
        <f t="shared" si="2"/>
        <v>1</v>
      </c>
      <c r="V56" s="39" t="str">
        <f t="shared" si="3"/>
        <v>3</v>
      </c>
      <c r="W56" s="40" t="s">
        <v>965</v>
      </c>
      <c r="X56" s="40" t="s">
        <v>1363</v>
      </c>
      <c r="Y56" s="40" t="s">
        <v>1364</v>
      </c>
      <c r="Z56" s="41"/>
      <c r="AA56" s="42" t="s">
        <v>1370</v>
      </c>
      <c r="AB56" s="40"/>
      <c r="AC56" s="43">
        <v>-8.50860004088458</v>
      </c>
      <c r="AD56" s="43">
        <v>121.701339503693</v>
      </c>
      <c r="AE56" s="44"/>
      <c r="AF56" s="44"/>
      <c r="AG56" s="44"/>
      <c r="AH56" s="45"/>
      <c r="AI56" s="45"/>
      <c r="AJ56" s="45"/>
      <c r="AK56" s="45"/>
      <c r="AL56" s="61">
        <v>53.94</v>
      </c>
      <c r="AM56" s="47"/>
      <c r="AN56" s="47"/>
      <c r="AO56" s="47"/>
      <c r="AP56" s="47"/>
      <c r="AQ56" s="48"/>
    </row>
    <row r="57">
      <c r="A57" s="32" t="s">
        <v>1390</v>
      </c>
      <c r="B57" s="33" t="s">
        <v>1221</v>
      </c>
      <c r="C57" s="34">
        <v>3.0</v>
      </c>
      <c r="D57" s="35" t="s">
        <v>668</v>
      </c>
      <c r="E57" s="35" t="s">
        <v>668</v>
      </c>
      <c r="F57" s="35" t="s">
        <v>1360</v>
      </c>
      <c r="G57" s="33" t="s">
        <v>1361</v>
      </c>
      <c r="H57" s="33" t="s">
        <v>1362</v>
      </c>
      <c r="I57" s="36"/>
      <c r="J57" s="36" t="str">
        <f>iferror(vlookup(vlookup(B57,'Co-firing inputs'!B:C,2,false),'Co-firing inputs'!B:G,6,false),"None")</f>
        <v>None</v>
      </c>
      <c r="K57" s="33"/>
      <c r="L57" s="33"/>
      <c r="M57" s="36"/>
      <c r="N57" s="37" t="s">
        <v>981</v>
      </c>
      <c r="O57" s="38" t="s">
        <v>981</v>
      </c>
      <c r="P57" s="38"/>
      <c r="Q57" s="34">
        <v>2025.0</v>
      </c>
      <c r="R57" s="34"/>
      <c r="S57" s="34"/>
      <c r="T57" s="34">
        <f t="shared" si="1"/>
        <v>1</v>
      </c>
      <c r="U57" s="39" t="str">
        <f t="shared" si="2"/>
        <v>1</v>
      </c>
      <c r="V57" s="39" t="str">
        <f t="shared" si="3"/>
        <v>1</v>
      </c>
      <c r="W57" s="40" t="s">
        <v>965</v>
      </c>
      <c r="X57" s="40" t="s">
        <v>1363</v>
      </c>
      <c r="Y57" s="40" t="s">
        <v>1364</v>
      </c>
      <c r="Z57" s="41"/>
      <c r="AA57" s="42"/>
      <c r="AB57" s="40"/>
      <c r="AC57" s="43">
        <v>-10.6714187402383</v>
      </c>
      <c r="AD57" s="43">
        <v>123.108793412582</v>
      </c>
      <c r="AE57" s="44"/>
      <c r="AF57" s="44"/>
      <c r="AG57" s="44"/>
      <c r="AH57" s="45"/>
      <c r="AI57" s="45"/>
      <c r="AJ57" s="45"/>
      <c r="AK57" s="45"/>
      <c r="AL57" s="46"/>
      <c r="AM57" s="47"/>
      <c r="AN57" s="47"/>
      <c r="AO57" s="47"/>
      <c r="AP57" s="47"/>
      <c r="AQ57" s="48"/>
    </row>
    <row r="58">
      <c r="A58" s="32" t="s">
        <v>1390</v>
      </c>
      <c r="B58" s="33" t="s">
        <v>1222</v>
      </c>
      <c r="C58" s="34">
        <v>3.0</v>
      </c>
      <c r="D58" s="35" t="s">
        <v>668</v>
      </c>
      <c r="E58" s="35" t="s">
        <v>668</v>
      </c>
      <c r="F58" s="35" t="s">
        <v>1360</v>
      </c>
      <c r="G58" s="33" t="s">
        <v>1361</v>
      </c>
      <c r="H58" s="33" t="s">
        <v>1362</v>
      </c>
      <c r="I58" s="36"/>
      <c r="J58" s="36" t="str">
        <f>iferror(vlookup(vlookup(B58,'Co-firing inputs'!B:C,2,false),'Co-firing inputs'!B:G,6,false),"None")</f>
        <v>None</v>
      </c>
      <c r="K58" s="33"/>
      <c r="L58" s="33"/>
      <c r="M58" s="36"/>
      <c r="N58" s="37" t="s">
        <v>981</v>
      </c>
      <c r="O58" s="38" t="s">
        <v>981</v>
      </c>
      <c r="P58" s="38"/>
      <c r="Q58" s="34">
        <v>2025.0</v>
      </c>
      <c r="R58" s="34"/>
      <c r="S58" s="34"/>
      <c r="T58" s="34">
        <f t="shared" si="1"/>
        <v>1</v>
      </c>
      <c r="U58" s="39" t="str">
        <f t="shared" si="2"/>
        <v>1</v>
      </c>
      <c r="V58" s="39" t="str">
        <f t="shared" si="3"/>
        <v>1</v>
      </c>
      <c r="W58" s="40" t="s">
        <v>965</v>
      </c>
      <c r="X58" s="40" t="s">
        <v>1363</v>
      </c>
      <c r="Y58" s="40" t="s">
        <v>1364</v>
      </c>
      <c r="Z58" s="41"/>
      <c r="AA58" s="42"/>
      <c r="AB58" s="40"/>
      <c r="AC58" s="43">
        <v>-10.6714187402383</v>
      </c>
      <c r="AD58" s="43">
        <v>123.108793412582</v>
      </c>
      <c r="AE58" s="44"/>
      <c r="AF58" s="44"/>
      <c r="AG58" s="44"/>
      <c r="AH58" s="45"/>
      <c r="AI58" s="45"/>
      <c r="AJ58" s="45"/>
      <c r="AK58" s="45"/>
      <c r="AL58" s="46"/>
      <c r="AM58" s="47"/>
      <c r="AN58" s="47"/>
      <c r="AO58" s="47"/>
      <c r="AP58" s="47"/>
      <c r="AQ58" s="48"/>
    </row>
    <row r="59">
      <c r="A59" s="32" t="s">
        <v>1390</v>
      </c>
      <c r="B59" s="33" t="s">
        <v>1223</v>
      </c>
      <c r="C59" s="34">
        <v>25.0</v>
      </c>
      <c r="D59" s="35" t="s">
        <v>668</v>
      </c>
      <c r="E59" s="35" t="s">
        <v>668</v>
      </c>
      <c r="F59" s="35" t="s">
        <v>1360</v>
      </c>
      <c r="G59" s="33" t="s">
        <v>1368</v>
      </c>
      <c r="H59" s="33" t="s">
        <v>1362</v>
      </c>
      <c r="I59" s="51" t="s">
        <v>1362</v>
      </c>
      <c r="J59" s="36" t="str">
        <f>iferror(vlookup(vlookup(B59,'Co-firing inputs'!B:C,2,false),'Co-firing inputs'!B:G,6,false),"None")</f>
        <v>None</v>
      </c>
      <c r="K59" s="33"/>
      <c r="L59" s="33"/>
      <c r="M59" s="36"/>
      <c r="N59" s="37" t="s">
        <v>981</v>
      </c>
      <c r="O59" s="38" t="s">
        <v>981</v>
      </c>
      <c r="P59" s="38"/>
      <c r="Q59" s="54">
        <v>2025.0</v>
      </c>
      <c r="R59" s="55">
        <v>2030.0</v>
      </c>
      <c r="S59" s="34"/>
      <c r="T59" s="34">
        <f t="shared" si="1"/>
        <v>1</v>
      </c>
      <c r="U59" s="39" t="str">
        <f t="shared" si="2"/>
        <v>1</v>
      </c>
      <c r="V59" s="39" t="str">
        <f t="shared" si="3"/>
        <v>1</v>
      </c>
      <c r="W59" s="40" t="s">
        <v>965</v>
      </c>
      <c r="X59" s="40" t="s">
        <v>1363</v>
      </c>
      <c r="Y59" s="40" t="s">
        <v>1372</v>
      </c>
      <c r="Z59" s="41"/>
      <c r="AA59" s="42"/>
      <c r="AB59" s="40"/>
      <c r="AC59" s="43">
        <v>-2.762279094</v>
      </c>
      <c r="AD59" s="43">
        <v>112.9063553</v>
      </c>
      <c r="AE59" s="44"/>
      <c r="AF59" s="44"/>
      <c r="AG59" s="44"/>
      <c r="AH59" s="45"/>
      <c r="AI59" s="45"/>
      <c r="AJ59" s="45"/>
      <c r="AK59" s="45"/>
      <c r="AL59" s="46"/>
      <c r="AM59" s="47"/>
      <c r="AN59" s="47"/>
      <c r="AO59" s="47"/>
      <c r="AP59" s="47"/>
      <c r="AQ59" s="48"/>
    </row>
    <row r="60">
      <c r="A60" s="94" t="s">
        <v>1391</v>
      </c>
      <c r="B60" s="33" t="s">
        <v>1224</v>
      </c>
      <c r="C60" s="34">
        <v>25.0</v>
      </c>
      <c r="D60" s="35" t="s">
        <v>668</v>
      </c>
      <c r="E60" s="35" t="s">
        <v>668</v>
      </c>
      <c r="F60" s="35" t="s">
        <v>1360</v>
      </c>
      <c r="G60" s="33" t="s">
        <v>1368</v>
      </c>
      <c r="H60" s="33" t="s">
        <v>1362</v>
      </c>
      <c r="I60" s="51" t="s">
        <v>1362</v>
      </c>
      <c r="J60" s="36" t="str">
        <f>iferror(vlookup(vlookup(B60,'Co-firing inputs'!B:C,2,false),'Co-firing inputs'!B:G,6,false),"None")</f>
        <v>None</v>
      </c>
      <c r="K60" s="33"/>
      <c r="L60" s="33"/>
      <c r="M60" s="36"/>
      <c r="N60" s="37" t="s">
        <v>981</v>
      </c>
      <c r="O60" s="38" t="s">
        <v>981</v>
      </c>
      <c r="P60" s="38"/>
      <c r="Q60" s="54">
        <v>2025.0</v>
      </c>
      <c r="R60" s="55">
        <v>2030.0</v>
      </c>
      <c r="S60" s="34"/>
      <c r="T60" s="34">
        <f t="shared" si="1"/>
        <v>1</v>
      </c>
      <c r="U60" s="39" t="str">
        <f t="shared" si="2"/>
        <v>1</v>
      </c>
      <c r="V60" s="39" t="str">
        <f t="shared" si="3"/>
        <v>1</v>
      </c>
      <c r="W60" s="40" t="s">
        <v>965</v>
      </c>
      <c r="X60" s="40" t="s">
        <v>1363</v>
      </c>
      <c r="Y60" s="40" t="s">
        <v>1372</v>
      </c>
      <c r="Z60" s="41"/>
      <c r="AA60" s="42"/>
      <c r="AB60" s="40"/>
      <c r="AC60" s="43">
        <v>-2.762279094</v>
      </c>
      <c r="AD60" s="43">
        <v>112.9063553</v>
      </c>
      <c r="AE60" s="44"/>
      <c r="AF60" s="44"/>
      <c r="AG60" s="44"/>
      <c r="AH60" s="45"/>
      <c r="AI60" s="45"/>
      <c r="AJ60" s="45"/>
      <c r="AK60" s="45"/>
      <c r="AL60" s="46"/>
      <c r="AM60" s="47"/>
      <c r="AN60" s="47"/>
      <c r="AO60" s="47"/>
      <c r="AP60" s="47"/>
      <c r="AQ60" s="48"/>
    </row>
    <row r="61">
      <c r="A61" s="94" t="s">
        <v>1392</v>
      </c>
      <c r="B61" s="33" t="s">
        <v>1225</v>
      </c>
      <c r="C61" s="34">
        <v>7.0</v>
      </c>
      <c r="D61" s="35" t="s">
        <v>668</v>
      </c>
      <c r="E61" s="35" t="s">
        <v>668</v>
      </c>
      <c r="F61" s="35" t="s">
        <v>1360</v>
      </c>
      <c r="G61" s="33" t="s">
        <v>1368</v>
      </c>
      <c r="H61" s="33"/>
      <c r="I61" s="36"/>
      <c r="J61" s="36" t="str">
        <f>iferror(vlookup(vlookup(B61,'Co-firing inputs'!B:C,2,false),'Co-firing inputs'!B:G,6,false),"None")</f>
        <v>Commercial/implemented</v>
      </c>
      <c r="K61" s="51" t="s">
        <v>1369</v>
      </c>
      <c r="L61" s="52">
        <v>0.05</v>
      </c>
      <c r="M61" s="36"/>
      <c r="N61" s="37" t="s">
        <v>51</v>
      </c>
      <c r="O61" s="38" t="s">
        <v>51</v>
      </c>
      <c r="P61" s="38" t="s">
        <v>51</v>
      </c>
      <c r="Q61" s="34">
        <v>2014.0</v>
      </c>
      <c r="R61" s="34"/>
      <c r="S61" s="34"/>
      <c r="T61" s="34">
        <f t="shared" si="1"/>
        <v>12</v>
      </c>
      <c r="U61" s="39" t="str">
        <f t="shared" si="2"/>
        <v>1</v>
      </c>
      <c r="V61" s="39" t="str">
        <f t="shared" si="3"/>
        <v>3</v>
      </c>
      <c r="W61" s="40" t="s">
        <v>965</v>
      </c>
      <c r="X61" s="40" t="s">
        <v>1363</v>
      </c>
      <c r="Y61" s="40" t="s">
        <v>1364</v>
      </c>
      <c r="Z61" s="41"/>
      <c r="AA61" s="42" t="s">
        <v>1393</v>
      </c>
      <c r="AB61" s="40"/>
      <c r="AC61" s="43">
        <v>0.0307096650128428</v>
      </c>
      <c r="AD61" s="43">
        <v>110.555541297939</v>
      </c>
      <c r="AE61" s="44"/>
      <c r="AF61" s="44"/>
      <c r="AG61" s="44"/>
      <c r="AH61" s="45"/>
      <c r="AI61" s="45"/>
      <c r="AJ61" s="45"/>
      <c r="AK61" s="45"/>
      <c r="AL61" s="46"/>
      <c r="AM61" s="47"/>
      <c r="AN61" s="47"/>
      <c r="AO61" s="47"/>
      <c r="AP61" s="47"/>
      <c r="AQ61" s="48"/>
    </row>
    <row r="62">
      <c r="A62" s="32" t="s">
        <v>1383</v>
      </c>
      <c r="B62" s="33" t="s">
        <v>1226</v>
      </c>
      <c r="C62" s="34">
        <v>7.0</v>
      </c>
      <c r="D62" s="35" t="s">
        <v>668</v>
      </c>
      <c r="E62" s="35" t="s">
        <v>668</v>
      </c>
      <c r="F62" s="35" t="s">
        <v>1360</v>
      </c>
      <c r="G62" s="33" t="s">
        <v>1368</v>
      </c>
      <c r="H62" s="33"/>
      <c r="I62" s="36"/>
      <c r="J62" s="36" t="str">
        <f>iferror(vlookup(vlookup(B62,'Co-firing inputs'!B:C,2,false),'Co-firing inputs'!B:G,6,false),"None")</f>
        <v>Commercial/implemented</v>
      </c>
      <c r="K62" s="51" t="s">
        <v>1369</v>
      </c>
      <c r="L62" s="52">
        <v>0.05</v>
      </c>
      <c r="M62" s="36"/>
      <c r="N62" s="37" t="s">
        <v>51</v>
      </c>
      <c r="O62" s="38" t="s">
        <v>51</v>
      </c>
      <c r="P62" s="38" t="s">
        <v>51</v>
      </c>
      <c r="Q62" s="34">
        <v>2014.0</v>
      </c>
      <c r="R62" s="34"/>
      <c r="S62" s="34"/>
      <c r="T62" s="34">
        <f t="shared" si="1"/>
        <v>12</v>
      </c>
      <c r="U62" s="39" t="str">
        <f t="shared" si="2"/>
        <v>1</v>
      </c>
      <c r="V62" s="39" t="str">
        <f t="shared" si="3"/>
        <v>3</v>
      </c>
      <c r="W62" s="40" t="s">
        <v>965</v>
      </c>
      <c r="X62" s="40" t="s">
        <v>1363</v>
      </c>
      <c r="Y62" s="40" t="s">
        <v>1364</v>
      </c>
      <c r="Z62" s="41"/>
      <c r="AA62" s="42" t="s">
        <v>1384</v>
      </c>
      <c r="AB62" s="40"/>
      <c r="AC62" s="43">
        <v>0.0307096650128428</v>
      </c>
      <c r="AD62" s="43">
        <v>110.555541297939</v>
      </c>
      <c r="AE62" s="44"/>
      <c r="AF62" s="44"/>
      <c r="AG62" s="44"/>
      <c r="AH62" s="45"/>
      <c r="AI62" s="45"/>
      <c r="AJ62" s="45"/>
      <c r="AK62" s="45"/>
      <c r="AL62" s="46"/>
      <c r="AM62" s="47"/>
      <c r="AN62" s="47"/>
      <c r="AO62" s="47"/>
      <c r="AP62" s="47"/>
      <c r="AQ62" s="48"/>
    </row>
    <row r="63">
      <c r="A63" s="32" t="s">
        <v>1390</v>
      </c>
      <c r="B63" s="33" t="s">
        <v>1231</v>
      </c>
      <c r="C63" s="34">
        <v>7.0</v>
      </c>
      <c r="D63" s="35" t="s">
        <v>668</v>
      </c>
      <c r="E63" s="35" t="s">
        <v>668</v>
      </c>
      <c r="F63" s="35" t="s">
        <v>1360</v>
      </c>
      <c r="G63" s="33" t="s">
        <v>1368</v>
      </c>
      <c r="H63" s="33"/>
      <c r="I63" s="95"/>
      <c r="J63" s="95" t="str">
        <f>iferror(vlookup(vlookup(B63,'Co-firing inputs'!B:C,2,false),'Co-firing inputs'!B:G,6,false),"None")</f>
        <v>Commercial/implemented</v>
      </c>
      <c r="K63" s="51" t="s">
        <v>1369</v>
      </c>
      <c r="L63" s="52">
        <v>0.05</v>
      </c>
      <c r="M63" s="36"/>
      <c r="N63" s="37" t="s">
        <v>51</v>
      </c>
      <c r="O63" s="38" t="s">
        <v>51</v>
      </c>
      <c r="P63" s="38" t="s">
        <v>51</v>
      </c>
      <c r="Q63" s="34">
        <v>2018.0</v>
      </c>
      <c r="R63" s="34"/>
      <c r="S63" s="34"/>
      <c r="T63" s="34">
        <f t="shared" si="1"/>
        <v>8</v>
      </c>
      <c r="U63" s="39" t="str">
        <f t="shared" si="2"/>
        <v>1</v>
      </c>
      <c r="V63" s="39" t="str">
        <f t="shared" si="3"/>
        <v>2</v>
      </c>
      <c r="W63" s="40" t="s">
        <v>965</v>
      </c>
      <c r="X63" s="40" t="s">
        <v>1363</v>
      </c>
      <c r="Y63" s="40" t="s">
        <v>1364</v>
      </c>
      <c r="Z63" s="41"/>
      <c r="AA63" s="42" t="s">
        <v>1384</v>
      </c>
      <c r="AB63" s="40"/>
      <c r="AC63" s="43">
        <v>0.0742565935846098</v>
      </c>
      <c r="AD63" s="43">
        <v>111.433994213283</v>
      </c>
      <c r="AE63" s="44"/>
      <c r="AF63" s="44"/>
      <c r="AG63" s="44"/>
      <c r="AH63" s="45"/>
      <c r="AI63" s="45"/>
      <c r="AJ63" s="45"/>
      <c r="AK63" s="45"/>
      <c r="AL63" s="46"/>
      <c r="AM63" s="47"/>
      <c r="AN63" s="47"/>
      <c r="AO63" s="47"/>
      <c r="AP63" s="47"/>
      <c r="AQ63" s="48"/>
    </row>
    <row r="64">
      <c r="A64" s="96" t="s">
        <v>1359</v>
      </c>
      <c r="B64" s="33" t="s">
        <v>1232</v>
      </c>
      <c r="C64" s="34">
        <v>7.0</v>
      </c>
      <c r="D64" s="35" t="s">
        <v>668</v>
      </c>
      <c r="E64" s="35" t="s">
        <v>668</v>
      </c>
      <c r="F64" s="35" t="s">
        <v>1360</v>
      </c>
      <c r="G64" s="33" t="s">
        <v>1368</v>
      </c>
      <c r="H64" s="33"/>
      <c r="I64" s="95"/>
      <c r="J64" s="95" t="str">
        <f>iferror(vlookup(vlookup(B64,'Co-firing inputs'!B:C,2,false),'Co-firing inputs'!B:G,6,false),"None")</f>
        <v>Commercial/implemented</v>
      </c>
      <c r="K64" s="51" t="s">
        <v>1369</v>
      </c>
      <c r="L64" s="52">
        <v>0.05</v>
      </c>
      <c r="M64" s="36"/>
      <c r="N64" s="37" t="s">
        <v>51</v>
      </c>
      <c r="O64" s="38" t="s">
        <v>51</v>
      </c>
      <c r="P64" s="38" t="s">
        <v>51</v>
      </c>
      <c r="Q64" s="34">
        <v>2018.0</v>
      </c>
      <c r="R64" s="34"/>
      <c r="S64" s="34"/>
      <c r="T64" s="34">
        <f t="shared" si="1"/>
        <v>8</v>
      </c>
      <c r="U64" s="39" t="str">
        <f t="shared" si="2"/>
        <v>1</v>
      </c>
      <c r="V64" s="39" t="str">
        <f t="shared" si="3"/>
        <v>2</v>
      </c>
      <c r="W64" s="40" t="s">
        <v>965</v>
      </c>
      <c r="X64" s="40" t="s">
        <v>1363</v>
      </c>
      <c r="Y64" s="40" t="s">
        <v>1364</v>
      </c>
      <c r="Z64" s="41"/>
      <c r="AA64" s="42" t="s">
        <v>1384</v>
      </c>
      <c r="AB64" s="40"/>
      <c r="AC64" s="43">
        <v>0.0742565935846098</v>
      </c>
      <c r="AD64" s="43">
        <v>111.433994213283</v>
      </c>
      <c r="AE64" s="44"/>
      <c r="AF64" s="44"/>
      <c r="AG64" s="44"/>
      <c r="AH64" s="45"/>
      <c r="AI64" s="45"/>
      <c r="AJ64" s="45"/>
      <c r="AK64" s="45"/>
      <c r="AL64" s="46"/>
      <c r="AM64" s="47"/>
      <c r="AN64" s="47"/>
      <c r="AO64" s="47"/>
      <c r="AP64" s="47"/>
      <c r="AQ64" s="48"/>
    </row>
    <row r="65">
      <c r="A65" s="96" t="s">
        <v>1359</v>
      </c>
      <c r="B65" s="33" t="s">
        <v>1233</v>
      </c>
      <c r="C65" s="34">
        <v>7.0</v>
      </c>
      <c r="D65" s="35" t="s">
        <v>668</v>
      </c>
      <c r="E65" s="35" t="s">
        <v>668</v>
      </c>
      <c r="F65" s="35" t="s">
        <v>1360</v>
      </c>
      <c r="G65" s="33" t="s">
        <v>1368</v>
      </c>
      <c r="H65" s="33"/>
      <c r="I65" s="95"/>
      <c r="J65" s="95" t="str">
        <f>iferror(vlookup(vlookup(B65,'Co-firing inputs'!B:C,2,false),'Co-firing inputs'!B:G,6,false),"None")</f>
        <v>Commercial/implemented</v>
      </c>
      <c r="K65" s="51" t="s">
        <v>1369</v>
      </c>
      <c r="L65" s="52">
        <v>0.05</v>
      </c>
      <c r="M65" s="36"/>
      <c r="N65" s="37" t="s">
        <v>51</v>
      </c>
      <c r="O65" s="38" t="s">
        <v>51</v>
      </c>
      <c r="P65" s="38" t="s">
        <v>51</v>
      </c>
      <c r="Q65" s="34">
        <v>2018.0</v>
      </c>
      <c r="R65" s="34"/>
      <c r="S65" s="34"/>
      <c r="T65" s="34">
        <f t="shared" si="1"/>
        <v>8</v>
      </c>
      <c r="U65" s="39" t="str">
        <f t="shared" si="2"/>
        <v>1</v>
      </c>
      <c r="V65" s="39" t="str">
        <f t="shared" si="3"/>
        <v>2</v>
      </c>
      <c r="W65" s="40" t="s">
        <v>965</v>
      </c>
      <c r="X65" s="40" t="s">
        <v>1363</v>
      </c>
      <c r="Y65" s="40" t="s">
        <v>1364</v>
      </c>
      <c r="Z65" s="41"/>
      <c r="AA65" s="42" t="s">
        <v>1384</v>
      </c>
      <c r="AB65" s="40"/>
      <c r="AC65" s="43">
        <v>0.0742565935846098</v>
      </c>
      <c r="AD65" s="43">
        <v>111.433994213283</v>
      </c>
      <c r="AE65" s="44"/>
      <c r="AF65" s="44"/>
      <c r="AG65" s="44"/>
      <c r="AH65" s="45"/>
      <c r="AI65" s="45"/>
      <c r="AJ65" s="45"/>
      <c r="AK65" s="45"/>
      <c r="AL65" s="46"/>
      <c r="AM65" s="47"/>
      <c r="AN65" s="47"/>
      <c r="AO65" s="47"/>
      <c r="AP65" s="47"/>
      <c r="AQ65" s="48"/>
    </row>
    <row r="66">
      <c r="A66" s="32" t="s">
        <v>1383</v>
      </c>
      <c r="B66" s="35" t="s">
        <v>1234</v>
      </c>
      <c r="C66" s="34">
        <v>3.0</v>
      </c>
      <c r="D66" s="35" t="s">
        <v>668</v>
      </c>
      <c r="E66" s="35" t="s">
        <v>668</v>
      </c>
      <c r="F66" s="35" t="s">
        <v>1360</v>
      </c>
      <c r="G66" s="33" t="s">
        <v>354</v>
      </c>
      <c r="H66" s="33" t="s">
        <v>1362</v>
      </c>
      <c r="I66" s="51" t="s">
        <v>1362</v>
      </c>
      <c r="J66" s="51" t="str">
        <f>iferror(vlookup(vlookup(B66,'Co-firing inputs'!B:C,2,false),'Co-firing inputs'!B:G,6,false),"None")</f>
        <v>Planned</v>
      </c>
      <c r="K66" s="33"/>
      <c r="L66" s="33"/>
      <c r="M66" s="36"/>
      <c r="N66" s="37" t="s">
        <v>51</v>
      </c>
      <c r="O66" s="38" t="s">
        <v>51</v>
      </c>
      <c r="P66" s="38" t="s">
        <v>51</v>
      </c>
      <c r="Q66" s="54">
        <v>2023.0</v>
      </c>
      <c r="R66" s="55">
        <v>2025.0</v>
      </c>
      <c r="S66" s="34"/>
      <c r="T66" s="34">
        <f t="shared" si="1"/>
        <v>3</v>
      </c>
      <c r="U66" s="39" t="str">
        <f t="shared" si="2"/>
        <v>1</v>
      </c>
      <c r="V66" s="39" t="str">
        <f t="shared" si="3"/>
        <v>1</v>
      </c>
      <c r="W66" s="40" t="s">
        <v>965</v>
      </c>
      <c r="X66" s="40" t="s">
        <v>1363</v>
      </c>
      <c r="Y66" s="40" t="s">
        <v>1364</v>
      </c>
      <c r="Z66" s="41"/>
      <c r="AA66" s="42"/>
      <c r="AB66" s="40"/>
      <c r="AC66" s="43">
        <v>0.649669378487927</v>
      </c>
      <c r="AD66" s="43">
        <v>127.541292344178</v>
      </c>
      <c r="AE66" s="44"/>
      <c r="AF66" s="44"/>
      <c r="AG66" s="44"/>
      <c r="AH66" s="45"/>
      <c r="AI66" s="45"/>
      <c r="AJ66" s="45"/>
      <c r="AK66" s="45"/>
      <c r="AL66" s="46"/>
      <c r="AM66" s="47"/>
      <c r="AN66" s="47"/>
      <c r="AO66" s="47"/>
      <c r="AP66" s="47"/>
      <c r="AQ66" s="48"/>
    </row>
    <row r="67">
      <c r="A67" s="32" t="s">
        <v>1383</v>
      </c>
      <c r="B67" s="35" t="s">
        <v>1235</v>
      </c>
      <c r="C67" s="34">
        <v>3.0</v>
      </c>
      <c r="D67" s="35" t="s">
        <v>668</v>
      </c>
      <c r="E67" s="35" t="s">
        <v>668</v>
      </c>
      <c r="F67" s="35" t="s">
        <v>1360</v>
      </c>
      <c r="G67" s="33" t="s">
        <v>354</v>
      </c>
      <c r="H67" s="33" t="s">
        <v>1362</v>
      </c>
      <c r="I67" s="51" t="s">
        <v>1362</v>
      </c>
      <c r="J67" s="51" t="str">
        <f>iferror(vlookup(vlookup(B67,'Co-firing inputs'!B:C,2,false),'Co-firing inputs'!B:G,6,false),"None")</f>
        <v>Planned</v>
      </c>
      <c r="K67" s="33"/>
      <c r="L67" s="33"/>
      <c r="M67" s="36"/>
      <c r="N67" s="37" t="s">
        <v>51</v>
      </c>
      <c r="O67" s="38" t="s">
        <v>51</v>
      </c>
      <c r="P67" s="38" t="s">
        <v>51</v>
      </c>
      <c r="Q67" s="54">
        <v>2023.0</v>
      </c>
      <c r="R67" s="55">
        <v>2025.0</v>
      </c>
      <c r="S67" s="34"/>
      <c r="T67" s="34">
        <f t="shared" si="1"/>
        <v>3</v>
      </c>
      <c r="U67" s="39" t="str">
        <f t="shared" si="2"/>
        <v>1</v>
      </c>
      <c r="V67" s="39" t="str">
        <f t="shared" si="3"/>
        <v>1</v>
      </c>
      <c r="W67" s="40" t="s">
        <v>965</v>
      </c>
      <c r="X67" s="40" t="s">
        <v>1363</v>
      </c>
      <c r="Y67" s="40" t="s">
        <v>1364</v>
      </c>
      <c r="Z67" s="41"/>
      <c r="AA67" s="42"/>
      <c r="AB67" s="40"/>
      <c r="AC67" s="43">
        <v>0.649669378487927</v>
      </c>
      <c r="AD67" s="43">
        <v>127.541292344178</v>
      </c>
      <c r="AE67" s="44"/>
      <c r="AF67" s="44"/>
      <c r="AG67" s="44"/>
      <c r="AH67" s="45"/>
      <c r="AI67" s="45"/>
      <c r="AJ67" s="45"/>
      <c r="AK67" s="45"/>
      <c r="AL67" s="46"/>
      <c r="AM67" s="47"/>
      <c r="AN67" s="47"/>
      <c r="AO67" s="47"/>
      <c r="AP67" s="47"/>
      <c r="AQ67" s="48"/>
    </row>
    <row r="68">
      <c r="A68" s="32" t="s">
        <v>1359</v>
      </c>
      <c r="B68" s="33" t="s">
        <v>1236</v>
      </c>
      <c r="C68" s="34">
        <v>7.0</v>
      </c>
      <c r="D68" s="35" t="s">
        <v>668</v>
      </c>
      <c r="E68" s="35" t="s">
        <v>668</v>
      </c>
      <c r="F68" s="35" t="s">
        <v>1360</v>
      </c>
      <c r="G68" s="33" t="s">
        <v>222</v>
      </c>
      <c r="H68" s="33" t="s">
        <v>1362</v>
      </c>
      <c r="I68" s="51" t="s">
        <v>1362</v>
      </c>
      <c r="J68" s="36" t="str">
        <f>iferror(vlookup(vlookup(B68,'Co-firing inputs'!B:C,2,false),'Co-firing inputs'!B:G,6,false),"None")</f>
        <v>None</v>
      </c>
      <c r="K68" s="33"/>
      <c r="L68" s="33"/>
      <c r="M68" s="36"/>
      <c r="N68" s="37" t="s">
        <v>981</v>
      </c>
      <c r="O68" s="38" t="s">
        <v>51</v>
      </c>
      <c r="P68" s="38" t="s">
        <v>51</v>
      </c>
      <c r="Q68" s="54">
        <v>2023.0</v>
      </c>
      <c r="R68" s="55">
        <v>2025.0</v>
      </c>
      <c r="S68" s="34"/>
      <c r="T68" s="34">
        <f t="shared" si="1"/>
        <v>3</v>
      </c>
      <c r="U68" s="39" t="str">
        <f t="shared" si="2"/>
        <v>1</v>
      </c>
      <c r="V68" s="39" t="str">
        <f t="shared" si="3"/>
        <v>1</v>
      </c>
      <c r="W68" s="40" t="s">
        <v>965</v>
      </c>
      <c r="X68" s="40" t="s">
        <v>1363</v>
      </c>
      <c r="Y68" s="40" t="s">
        <v>1364</v>
      </c>
      <c r="Z68" s="41"/>
      <c r="AA68" s="42"/>
      <c r="AB68" s="40"/>
      <c r="AC68" s="43">
        <v>-1.01947639971638</v>
      </c>
      <c r="AD68" s="43">
        <v>131.249352151647</v>
      </c>
      <c r="AE68" s="44"/>
      <c r="AF68" s="44"/>
      <c r="AG68" s="44"/>
      <c r="AH68" s="45"/>
      <c r="AI68" s="45"/>
      <c r="AJ68" s="45"/>
      <c r="AK68" s="45"/>
      <c r="AL68" s="46"/>
      <c r="AM68" s="47"/>
      <c r="AN68" s="47"/>
      <c r="AO68" s="47"/>
      <c r="AP68" s="47"/>
      <c r="AQ68" s="48"/>
    </row>
    <row r="69">
      <c r="A69" s="32" t="s">
        <v>1359</v>
      </c>
      <c r="B69" s="33" t="s">
        <v>1237</v>
      </c>
      <c r="C69" s="34">
        <v>7.0</v>
      </c>
      <c r="D69" s="35" t="s">
        <v>668</v>
      </c>
      <c r="E69" s="35" t="s">
        <v>668</v>
      </c>
      <c r="F69" s="35" t="s">
        <v>1360</v>
      </c>
      <c r="G69" s="33" t="s">
        <v>222</v>
      </c>
      <c r="H69" s="33" t="s">
        <v>1362</v>
      </c>
      <c r="I69" s="51" t="s">
        <v>1362</v>
      </c>
      <c r="J69" s="36" t="str">
        <f>iferror(vlookup(vlookup(B69,'Co-firing inputs'!B:C,2,false),'Co-firing inputs'!B:G,6,false),"None")</f>
        <v>None</v>
      </c>
      <c r="K69" s="33"/>
      <c r="L69" s="33"/>
      <c r="M69" s="36"/>
      <c r="N69" s="37" t="s">
        <v>981</v>
      </c>
      <c r="O69" s="38" t="s">
        <v>51</v>
      </c>
      <c r="P69" s="38" t="s">
        <v>51</v>
      </c>
      <c r="Q69" s="54">
        <v>2023.0</v>
      </c>
      <c r="R69" s="55">
        <v>2025.0</v>
      </c>
      <c r="S69" s="34"/>
      <c r="T69" s="34">
        <f t="shared" si="1"/>
        <v>3</v>
      </c>
      <c r="U69" s="39" t="str">
        <f t="shared" si="2"/>
        <v>1</v>
      </c>
      <c r="V69" s="39" t="str">
        <f t="shared" si="3"/>
        <v>1</v>
      </c>
      <c r="W69" s="40" t="s">
        <v>965</v>
      </c>
      <c r="X69" s="40" t="s">
        <v>1363</v>
      </c>
      <c r="Y69" s="40" t="s">
        <v>1364</v>
      </c>
      <c r="Z69" s="41"/>
      <c r="AA69" s="42"/>
      <c r="AB69" s="40"/>
      <c r="AC69" s="43">
        <v>-1.01947639971638</v>
      </c>
      <c r="AD69" s="43">
        <v>131.249352151647</v>
      </c>
      <c r="AE69" s="44"/>
      <c r="AF69" s="44"/>
      <c r="AG69" s="44"/>
      <c r="AH69" s="45"/>
      <c r="AI69" s="45"/>
      <c r="AJ69" s="45"/>
      <c r="AK69" s="45"/>
      <c r="AL69" s="46"/>
      <c r="AM69" s="47"/>
      <c r="AN69" s="47"/>
      <c r="AO69" s="47"/>
      <c r="AP69" s="47"/>
      <c r="AQ69" s="48"/>
    </row>
    <row r="70">
      <c r="A70" s="32" t="s">
        <v>1359</v>
      </c>
      <c r="B70" s="33" t="s">
        <v>1238</v>
      </c>
      <c r="C70" s="34">
        <v>7.0</v>
      </c>
      <c r="D70" s="35" t="s">
        <v>668</v>
      </c>
      <c r="E70" s="35" t="s">
        <v>668</v>
      </c>
      <c r="F70" s="35" t="s">
        <v>1360</v>
      </c>
      <c r="G70" s="33" t="s">
        <v>222</v>
      </c>
      <c r="H70" s="33" t="s">
        <v>1362</v>
      </c>
      <c r="I70" s="51" t="s">
        <v>1362</v>
      </c>
      <c r="J70" s="36" t="str">
        <f>iferror(vlookup(vlookup(B70,'Co-firing inputs'!B:C,2,false),'Co-firing inputs'!B:G,6,false),"None")</f>
        <v>None</v>
      </c>
      <c r="K70" s="33"/>
      <c r="L70" s="33"/>
      <c r="M70" s="36"/>
      <c r="N70" s="37" t="s">
        <v>981</v>
      </c>
      <c r="O70" s="38" t="s">
        <v>51</v>
      </c>
      <c r="P70" s="38" t="s">
        <v>51</v>
      </c>
      <c r="Q70" s="54">
        <v>2023.0</v>
      </c>
      <c r="R70" s="55">
        <v>2026.0</v>
      </c>
      <c r="S70" s="34"/>
      <c r="T70" s="34">
        <f t="shared" si="1"/>
        <v>3</v>
      </c>
      <c r="U70" s="39" t="str">
        <f t="shared" si="2"/>
        <v>1</v>
      </c>
      <c r="V70" s="39" t="str">
        <f t="shared" si="3"/>
        <v>1</v>
      </c>
      <c r="W70" s="40" t="s">
        <v>965</v>
      </c>
      <c r="X70" s="40" t="s">
        <v>1363</v>
      </c>
      <c r="Y70" s="40" t="s">
        <v>1364</v>
      </c>
      <c r="Z70" s="41"/>
      <c r="AA70" s="42"/>
      <c r="AB70" s="40"/>
      <c r="AC70" s="43">
        <v>-1.01947639971638</v>
      </c>
      <c r="AD70" s="43">
        <v>131.249352151647</v>
      </c>
      <c r="AE70" s="44"/>
      <c r="AF70" s="44"/>
      <c r="AG70" s="44"/>
      <c r="AH70" s="45"/>
      <c r="AI70" s="45"/>
      <c r="AJ70" s="45"/>
      <c r="AK70" s="45"/>
      <c r="AL70" s="46"/>
      <c r="AM70" s="47"/>
      <c r="AN70" s="47"/>
      <c r="AO70" s="47"/>
      <c r="AP70" s="47"/>
      <c r="AQ70" s="48"/>
    </row>
    <row r="71">
      <c r="A71" s="32" t="s">
        <v>1390</v>
      </c>
      <c r="B71" s="33" t="s">
        <v>1239</v>
      </c>
      <c r="C71" s="34">
        <v>7.0</v>
      </c>
      <c r="D71" s="35" t="s">
        <v>668</v>
      </c>
      <c r="E71" s="35" t="s">
        <v>668</v>
      </c>
      <c r="F71" s="35" t="s">
        <v>1360</v>
      </c>
      <c r="G71" s="33" t="s">
        <v>222</v>
      </c>
      <c r="H71" s="33" t="s">
        <v>1362</v>
      </c>
      <c r="I71" s="51" t="s">
        <v>1362</v>
      </c>
      <c r="J71" s="36" t="str">
        <f>iferror(vlookup(vlookup(B71,'Co-firing inputs'!B:C,2,false),'Co-firing inputs'!B:G,6,false),"None")</f>
        <v>None</v>
      </c>
      <c r="K71" s="33"/>
      <c r="L71" s="33"/>
      <c r="M71" s="36"/>
      <c r="N71" s="37" t="s">
        <v>981</v>
      </c>
      <c r="O71" s="38" t="s">
        <v>51</v>
      </c>
      <c r="P71" s="38" t="s">
        <v>51</v>
      </c>
      <c r="Q71" s="54">
        <v>2023.0</v>
      </c>
      <c r="R71" s="55">
        <v>2026.0</v>
      </c>
      <c r="S71" s="34"/>
      <c r="T71" s="34">
        <f t="shared" si="1"/>
        <v>3</v>
      </c>
      <c r="U71" s="39" t="str">
        <f t="shared" si="2"/>
        <v>1</v>
      </c>
      <c r="V71" s="39" t="str">
        <f t="shared" si="3"/>
        <v>1</v>
      </c>
      <c r="W71" s="40" t="s">
        <v>965</v>
      </c>
      <c r="X71" s="40" t="s">
        <v>1363</v>
      </c>
      <c r="Y71" s="40" t="s">
        <v>1364</v>
      </c>
      <c r="Z71" s="41"/>
      <c r="AA71" s="42"/>
      <c r="AB71" s="40"/>
      <c r="AC71" s="43">
        <v>-1.01947639971638</v>
      </c>
      <c r="AD71" s="43">
        <v>131.249352151647</v>
      </c>
      <c r="AE71" s="44"/>
      <c r="AF71" s="44"/>
      <c r="AG71" s="44"/>
      <c r="AH71" s="45"/>
      <c r="AI71" s="45"/>
      <c r="AJ71" s="45"/>
      <c r="AK71" s="45"/>
      <c r="AL71" s="46"/>
      <c r="AM71" s="47"/>
      <c r="AN71" s="47"/>
      <c r="AO71" s="47"/>
      <c r="AP71" s="47"/>
      <c r="AQ71" s="48"/>
    </row>
    <row r="72">
      <c r="A72" s="49"/>
      <c r="B72" s="57" t="s">
        <v>1240</v>
      </c>
      <c r="C72" s="34">
        <v>16.5</v>
      </c>
      <c r="D72" s="35" t="s">
        <v>668</v>
      </c>
      <c r="E72" s="35" t="s">
        <v>668</v>
      </c>
      <c r="F72" s="35" t="s">
        <v>1360</v>
      </c>
      <c r="G72" s="57" t="s">
        <v>1394</v>
      </c>
      <c r="H72" s="57"/>
      <c r="I72" s="36"/>
      <c r="J72" s="36" t="str">
        <f>iferror(vlookup(vlookup(B72,'Co-firing inputs'!B:C,2,false),'Co-firing inputs'!B:G,6,false),"None")</f>
        <v>Commercial/implemented</v>
      </c>
      <c r="K72" s="51" t="s">
        <v>1369</v>
      </c>
      <c r="L72" s="52">
        <v>0.05</v>
      </c>
      <c r="M72" s="36"/>
      <c r="N72" s="37" t="s">
        <v>51</v>
      </c>
      <c r="O72" s="38" t="s">
        <v>51</v>
      </c>
      <c r="P72" s="38" t="s">
        <v>51</v>
      </c>
      <c r="Q72" s="34">
        <v>2015.0</v>
      </c>
      <c r="R72" s="34"/>
      <c r="S72" s="34"/>
      <c r="T72" s="34">
        <f t="shared" si="1"/>
        <v>11</v>
      </c>
      <c r="U72" s="39" t="str">
        <f t="shared" si="2"/>
        <v>1</v>
      </c>
      <c r="V72" s="39" t="str">
        <f t="shared" si="3"/>
        <v>3</v>
      </c>
      <c r="W72" s="59" t="s">
        <v>965</v>
      </c>
      <c r="X72" s="40" t="s">
        <v>1363</v>
      </c>
      <c r="Y72" s="59" t="s">
        <v>1372</v>
      </c>
      <c r="Z72" s="60"/>
      <c r="AA72" s="42" t="s">
        <v>1378</v>
      </c>
      <c r="AB72" s="40"/>
      <c r="AC72" s="43">
        <v>-2.89214405419706</v>
      </c>
      <c r="AD72" s="43">
        <v>107.564665671009</v>
      </c>
      <c r="AE72" s="44"/>
      <c r="AF72" s="44"/>
      <c r="AG72" s="44"/>
      <c r="AH72" s="45"/>
      <c r="AI72" s="45"/>
      <c r="AJ72" s="45"/>
      <c r="AK72" s="45"/>
      <c r="AL72" s="46"/>
      <c r="AM72" s="47"/>
      <c r="AN72" s="47"/>
      <c r="AO72" s="47"/>
      <c r="AP72" s="47"/>
      <c r="AQ72" s="48"/>
    </row>
    <row r="73">
      <c r="A73" s="49"/>
      <c r="B73" s="57" t="s">
        <v>1241</v>
      </c>
      <c r="C73" s="34">
        <v>16.5</v>
      </c>
      <c r="D73" s="35" t="s">
        <v>668</v>
      </c>
      <c r="E73" s="35" t="s">
        <v>668</v>
      </c>
      <c r="F73" s="35" t="s">
        <v>1360</v>
      </c>
      <c r="G73" s="57" t="s">
        <v>1394</v>
      </c>
      <c r="H73" s="57"/>
      <c r="I73" s="36"/>
      <c r="J73" s="36" t="str">
        <f>iferror(vlookup(vlookup(B73,'Co-firing inputs'!B:C,2,false),'Co-firing inputs'!B:G,6,false),"None")</f>
        <v>Commercial/implemented</v>
      </c>
      <c r="K73" s="51" t="s">
        <v>1369</v>
      </c>
      <c r="L73" s="52">
        <v>0.05</v>
      </c>
      <c r="M73" s="36"/>
      <c r="N73" s="37" t="s">
        <v>51</v>
      </c>
      <c r="O73" s="38" t="s">
        <v>51</v>
      </c>
      <c r="P73" s="38" t="s">
        <v>51</v>
      </c>
      <c r="Q73" s="34">
        <v>2015.0</v>
      </c>
      <c r="R73" s="34"/>
      <c r="S73" s="34"/>
      <c r="T73" s="34">
        <f t="shared" si="1"/>
        <v>11</v>
      </c>
      <c r="U73" s="39" t="str">
        <f t="shared" si="2"/>
        <v>1</v>
      </c>
      <c r="V73" s="39" t="str">
        <f t="shared" si="3"/>
        <v>3</v>
      </c>
      <c r="W73" s="59" t="s">
        <v>965</v>
      </c>
      <c r="X73" s="40" t="s">
        <v>1363</v>
      </c>
      <c r="Y73" s="59" t="s">
        <v>1372</v>
      </c>
      <c r="Z73" s="60"/>
      <c r="AA73" s="42" t="s">
        <v>1370</v>
      </c>
      <c r="AB73" s="40"/>
      <c r="AC73" s="43">
        <v>-2.89214405419706</v>
      </c>
      <c r="AD73" s="43">
        <v>107.564665671009</v>
      </c>
      <c r="AE73" s="44"/>
      <c r="AF73" s="44"/>
      <c r="AG73" s="44"/>
      <c r="AH73" s="45"/>
      <c r="AI73" s="45"/>
      <c r="AJ73" s="45"/>
      <c r="AK73" s="45"/>
      <c r="AL73" s="46"/>
      <c r="AM73" s="47"/>
      <c r="AN73" s="47"/>
      <c r="AO73" s="47"/>
      <c r="AP73" s="47"/>
      <c r="AQ73" s="48"/>
    </row>
    <row r="74">
      <c r="A74" s="49"/>
      <c r="B74" s="33" t="s">
        <v>1260</v>
      </c>
      <c r="C74" s="34">
        <v>7.0</v>
      </c>
      <c r="D74" s="35" t="s">
        <v>668</v>
      </c>
      <c r="E74" s="35" t="s">
        <v>668</v>
      </c>
      <c r="F74" s="35" t="s">
        <v>1360</v>
      </c>
      <c r="G74" s="33" t="s">
        <v>1361</v>
      </c>
      <c r="H74" s="33"/>
      <c r="I74" s="51"/>
      <c r="J74" s="51" t="str">
        <f>iferror(vlookup(vlookup(B74,'Co-firing inputs'!B:C,2,false),'Co-firing inputs'!B:G,6,false),"None")</f>
        <v>Commercial/implemented</v>
      </c>
      <c r="K74" s="51" t="s">
        <v>1395</v>
      </c>
      <c r="L74" s="52">
        <v>0.03</v>
      </c>
      <c r="M74" s="36"/>
      <c r="N74" s="37" t="s">
        <v>51</v>
      </c>
      <c r="O74" s="38" t="s">
        <v>51</v>
      </c>
      <c r="P74" s="38" t="s">
        <v>51</v>
      </c>
      <c r="Q74" s="34">
        <v>2019.0</v>
      </c>
      <c r="R74" s="34"/>
      <c r="S74" s="34"/>
      <c r="T74" s="34">
        <f t="shared" si="1"/>
        <v>7</v>
      </c>
      <c r="U74" s="39" t="str">
        <f t="shared" si="2"/>
        <v>1</v>
      </c>
      <c r="V74" s="39" t="str">
        <f t="shared" si="3"/>
        <v>2</v>
      </c>
      <c r="W74" s="40" t="s">
        <v>965</v>
      </c>
      <c r="X74" s="40" t="s">
        <v>1363</v>
      </c>
      <c r="Y74" s="40" t="s">
        <v>1364</v>
      </c>
      <c r="Z74" s="41"/>
      <c r="AA74" s="42" t="s">
        <v>1370</v>
      </c>
      <c r="AB74" s="53"/>
      <c r="AC74" s="43">
        <v>-8.74209553113602</v>
      </c>
      <c r="AD74" s="43">
        <v>116.776891598511</v>
      </c>
      <c r="AE74" s="44"/>
      <c r="AF74" s="44"/>
      <c r="AG74" s="44"/>
      <c r="AH74" s="45"/>
      <c r="AI74" s="45"/>
      <c r="AJ74" s="45"/>
      <c r="AK74" s="45"/>
      <c r="AL74" s="46"/>
      <c r="AM74" s="47"/>
      <c r="AN74" s="47"/>
      <c r="AO74" s="47"/>
      <c r="AP74" s="47"/>
      <c r="AQ74" s="48"/>
    </row>
    <row r="75">
      <c r="A75" s="49"/>
      <c r="B75" s="33" t="s">
        <v>1261</v>
      </c>
      <c r="C75" s="34">
        <v>7.0</v>
      </c>
      <c r="D75" s="35" t="s">
        <v>668</v>
      </c>
      <c r="E75" s="35" t="s">
        <v>668</v>
      </c>
      <c r="F75" s="35" t="s">
        <v>1360</v>
      </c>
      <c r="G75" s="33" t="s">
        <v>1361</v>
      </c>
      <c r="H75" s="33"/>
      <c r="I75" s="51"/>
      <c r="J75" s="51" t="str">
        <f>iferror(vlookup(vlookup(B75,'Co-firing inputs'!B:C,2,false),'Co-firing inputs'!B:G,6,false),"None")</f>
        <v>Commercial/implemented</v>
      </c>
      <c r="K75" s="51" t="s">
        <v>1395</v>
      </c>
      <c r="L75" s="52">
        <v>0.03</v>
      </c>
      <c r="M75" s="36"/>
      <c r="N75" s="37" t="s">
        <v>51</v>
      </c>
      <c r="O75" s="38" t="s">
        <v>51</v>
      </c>
      <c r="P75" s="38" t="s">
        <v>51</v>
      </c>
      <c r="Q75" s="34">
        <v>2019.0</v>
      </c>
      <c r="R75" s="34"/>
      <c r="S75" s="34"/>
      <c r="T75" s="34">
        <f t="shared" si="1"/>
        <v>7</v>
      </c>
      <c r="U75" s="39" t="str">
        <f t="shared" si="2"/>
        <v>1</v>
      </c>
      <c r="V75" s="39" t="str">
        <f t="shared" si="3"/>
        <v>2</v>
      </c>
      <c r="W75" s="40" t="s">
        <v>965</v>
      </c>
      <c r="X75" s="40" t="s">
        <v>1363</v>
      </c>
      <c r="Y75" s="40" t="s">
        <v>1364</v>
      </c>
      <c r="Z75" s="41"/>
      <c r="AA75" s="42" t="s">
        <v>1370</v>
      </c>
      <c r="AB75" s="53"/>
      <c r="AC75" s="43">
        <v>-8.74209553113602</v>
      </c>
      <c r="AD75" s="43">
        <v>116.776891598511</v>
      </c>
      <c r="AE75" s="44"/>
      <c r="AF75" s="44"/>
      <c r="AG75" s="44"/>
      <c r="AH75" s="45"/>
      <c r="AI75" s="45"/>
      <c r="AJ75" s="45"/>
      <c r="AK75" s="45"/>
      <c r="AL75" s="46"/>
      <c r="AM75" s="47"/>
      <c r="AN75" s="47"/>
      <c r="AO75" s="47"/>
      <c r="AP75" s="47"/>
      <c r="AQ75" s="48"/>
    </row>
    <row r="76">
      <c r="A76" s="49"/>
      <c r="B76" s="35" t="s">
        <v>1278</v>
      </c>
      <c r="C76" s="34">
        <v>3.0</v>
      </c>
      <c r="D76" s="35" t="s">
        <v>668</v>
      </c>
      <c r="E76" s="35" t="s">
        <v>668</v>
      </c>
      <c r="F76" s="35" t="s">
        <v>1360</v>
      </c>
      <c r="G76" s="33" t="s">
        <v>1365</v>
      </c>
      <c r="H76" s="33" t="s">
        <v>1362</v>
      </c>
      <c r="I76" s="36"/>
      <c r="J76" s="36" t="str">
        <f>iferror(vlookup(vlookup(B76,'Co-firing inputs'!B:C,2,false),'Co-firing inputs'!B:G,6,false),"None")</f>
        <v>None</v>
      </c>
      <c r="K76" s="33"/>
      <c r="L76" s="33"/>
      <c r="M76" s="36"/>
      <c r="N76" s="37" t="s">
        <v>51</v>
      </c>
      <c r="O76" s="38" t="s">
        <v>51</v>
      </c>
      <c r="P76" s="38" t="s">
        <v>51</v>
      </c>
      <c r="Q76" s="34">
        <v>2022.0</v>
      </c>
      <c r="R76" s="34"/>
      <c r="S76" s="34"/>
      <c r="T76" s="34">
        <f t="shared" si="1"/>
        <v>4</v>
      </c>
      <c r="U76" s="39" t="str">
        <f t="shared" si="2"/>
        <v>1</v>
      </c>
      <c r="V76" s="39" t="str">
        <f t="shared" si="3"/>
        <v>1</v>
      </c>
      <c r="W76" s="40" t="s">
        <v>965</v>
      </c>
      <c r="X76" s="40" t="s">
        <v>1363</v>
      </c>
      <c r="Y76" s="40" t="s">
        <v>1364</v>
      </c>
      <c r="Z76" s="41"/>
      <c r="AA76" s="42"/>
      <c r="AB76" s="40"/>
      <c r="AC76" s="43">
        <v>4.07542388443435</v>
      </c>
      <c r="AD76" s="43">
        <v>126.69762944032</v>
      </c>
      <c r="AE76" s="91"/>
      <c r="AG76" s="44"/>
      <c r="AH76" s="45"/>
      <c r="AI76" s="45"/>
      <c r="AJ76" s="45"/>
      <c r="AK76" s="45"/>
      <c r="AL76" s="46"/>
      <c r="AM76" s="47"/>
      <c r="AN76" s="47"/>
      <c r="AO76" s="47"/>
      <c r="AP76" s="47"/>
      <c r="AQ76" s="48"/>
    </row>
    <row r="77">
      <c r="A77" s="49"/>
      <c r="B77" s="35" t="s">
        <v>1279</v>
      </c>
      <c r="C77" s="34">
        <v>3.0</v>
      </c>
      <c r="D77" s="35" t="s">
        <v>668</v>
      </c>
      <c r="E77" s="35" t="s">
        <v>668</v>
      </c>
      <c r="F77" s="35" t="s">
        <v>1360</v>
      </c>
      <c r="G77" s="33" t="s">
        <v>1365</v>
      </c>
      <c r="H77" s="33" t="s">
        <v>1362</v>
      </c>
      <c r="I77" s="36"/>
      <c r="J77" s="36" t="str">
        <f>iferror(vlookup(vlookup(B77,'Co-firing inputs'!B:C,2,false),'Co-firing inputs'!B:G,6,false),"None")</f>
        <v>None</v>
      </c>
      <c r="K77" s="33"/>
      <c r="L77" s="33"/>
      <c r="M77" s="36"/>
      <c r="N77" s="37" t="s">
        <v>51</v>
      </c>
      <c r="O77" s="38" t="s">
        <v>51</v>
      </c>
      <c r="P77" s="38" t="s">
        <v>51</v>
      </c>
      <c r="Q77" s="34">
        <v>2022.0</v>
      </c>
      <c r="R77" s="34"/>
      <c r="S77" s="34"/>
      <c r="T77" s="34">
        <f t="shared" si="1"/>
        <v>4</v>
      </c>
      <c r="U77" s="39" t="str">
        <f t="shared" si="2"/>
        <v>1</v>
      </c>
      <c r="V77" s="39" t="str">
        <f t="shared" si="3"/>
        <v>1</v>
      </c>
      <c r="W77" s="40" t="s">
        <v>965</v>
      </c>
      <c r="X77" s="40" t="s">
        <v>1363</v>
      </c>
      <c r="Y77" s="40" t="s">
        <v>1364</v>
      </c>
      <c r="Z77" s="41"/>
      <c r="AA77" s="42"/>
      <c r="AB77" s="40"/>
      <c r="AC77" s="43">
        <v>4.07542388443435</v>
      </c>
      <c r="AD77" s="43">
        <v>126.69762944032</v>
      </c>
      <c r="AE77" s="93"/>
      <c r="AF77" s="92"/>
      <c r="AG77" s="44"/>
      <c r="AH77" s="45"/>
      <c r="AI77" s="45"/>
      <c r="AJ77" s="45"/>
      <c r="AK77" s="45"/>
      <c r="AL77" s="46"/>
      <c r="AM77" s="47"/>
      <c r="AN77" s="47"/>
      <c r="AO77" s="47"/>
      <c r="AP77" s="47"/>
      <c r="AQ77" s="48"/>
    </row>
    <row r="78">
      <c r="A78" s="56"/>
      <c r="B78" s="33" t="s">
        <v>1280</v>
      </c>
      <c r="C78" s="34">
        <v>7.0</v>
      </c>
      <c r="D78" s="35" t="s">
        <v>668</v>
      </c>
      <c r="E78" s="35" t="s">
        <v>668</v>
      </c>
      <c r="F78" s="35" t="s">
        <v>1360</v>
      </c>
      <c r="G78" s="33" t="s">
        <v>1368</v>
      </c>
      <c r="H78" s="33" t="s">
        <v>1362</v>
      </c>
      <c r="I78" s="51" t="s">
        <v>1362</v>
      </c>
      <c r="J78" s="36" t="str">
        <f>iferror(vlookup(vlookup(B78,'Co-firing inputs'!B:C,2,false),'Co-firing inputs'!B:G,6,false),"None")</f>
        <v>None</v>
      </c>
      <c r="K78" s="33"/>
      <c r="L78" s="33"/>
      <c r="M78" s="36"/>
      <c r="N78" s="37" t="s">
        <v>51</v>
      </c>
      <c r="O78" s="38" t="s">
        <v>51</v>
      </c>
      <c r="P78" s="38" t="s">
        <v>51</v>
      </c>
      <c r="Q78" s="54">
        <v>2023.0</v>
      </c>
      <c r="R78" s="55">
        <v>2030.0</v>
      </c>
      <c r="S78" s="34"/>
      <c r="T78" s="34">
        <f t="shared" si="1"/>
        <v>3</v>
      </c>
      <c r="U78" s="39" t="str">
        <f t="shared" si="2"/>
        <v>1</v>
      </c>
      <c r="V78" s="39" t="str">
        <f t="shared" si="3"/>
        <v>1</v>
      </c>
      <c r="W78" s="40" t="s">
        <v>965</v>
      </c>
      <c r="X78" s="40" t="s">
        <v>1363</v>
      </c>
      <c r="Y78" s="40" t="s">
        <v>1364</v>
      </c>
      <c r="Z78" s="41"/>
      <c r="AA78" s="42"/>
      <c r="AB78" s="40"/>
      <c r="AC78" s="43">
        <v>-1.816346762</v>
      </c>
      <c r="AD78" s="43">
        <v>116.1932741</v>
      </c>
      <c r="AE78" s="44"/>
      <c r="AF78" s="44"/>
      <c r="AG78" s="44"/>
      <c r="AH78" s="45"/>
      <c r="AI78" s="45"/>
      <c r="AJ78" s="45"/>
      <c r="AK78" s="45"/>
      <c r="AL78" s="46"/>
      <c r="AM78" s="47"/>
      <c r="AN78" s="47"/>
      <c r="AO78" s="47"/>
      <c r="AP78" s="47"/>
      <c r="AQ78" s="48"/>
    </row>
    <row r="79">
      <c r="A79" s="49"/>
      <c r="B79" s="33" t="s">
        <v>1281</v>
      </c>
      <c r="C79" s="34">
        <v>7.0</v>
      </c>
      <c r="D79" s="35" t="s">
        <v>668</v>
      </c>
      <c r="E79" s="35" t="s">
        <v>668</v>
      </c>
      <c r="F79" s="35" t="s">
        <v>1360</v>
      </c>
      <c r="G79" s="33" t="s">
        <v>1368</v>
      </c>
      <c r="H79" s="33" t="s">
        <v>1362</v>
      </c>
      <c r="I79" s="51" t="s">
        <v>1362</v>
      </c>
      <c r="J79" s="36" t="str">
        <f>iferror(vlookup(vlookup(B79,'Co-firing inputs'!B:C,2,false),'Co-firing inputs'!B:G,6,false),"None")</f>
        <v>None</v>
      </c>
      <c r="K79" s="33"/>
      <c r="L79" s="33"/>
      <c r="M79" s="36"/>
      <c r="N79" s="37" t="s">
        <v>51</v>
      </c>
      <c r="O79" s="38" t="s">
        <v>51</v>
      </c>
      <c r="P79" s="38" t="s">
        <v>51</v>
      </c>
      <c r="Q79" s="54">
        <v>2023.0</v>
      </c>
      <c r="R79" s="55">
        <v>2030.0</v>
      </c>
      <c r="S79" s="34"/>
      <c r="T79" s="34">
        <f t="shared" si="1"/>
        <v>3</v>
      </c>
      <c r="U79" s="39" t="str">
        <f t="shared" si="2"/>
        <v>1</v>
      </c>
      <c r="V79" s="39" t="str">
        <f t="shared" si="3"/>
        <v>1</v>
      </c>
      <c r="W79" s="40" t="s">
        <v>965</v>
      </c>
      <c r="X79" s="40" t="s">
        <v>1363</v>
      </c>
      <c r="Y79" s="40" t="s">
        <v>1364</v>
      </c>
      <c r="Z79" s="41"/>
      <c r="AA79" s="42"/>
      <c r="AB79" s="40"/>
      <c r="AC79" s="43">
        <v>-1.816346762</v>
      </c>
      <c r="AD79" s="43">
        <v>116.1932741</v>
      </c>
      <c r="AE79" s="44"/>
      <c r="AF79" s="44"/>
      <c r="AG79" s="44"/>
      <c r="AH79" s="45"/>
      <c r="AI79" s="45"/>
      <c r="AJ79" s="45"/>
      <c r="AK79" s="45"/>
      <c r="AL79" s="46"/>
      <c r="AM79" s="47"/>
      <c r="AN79" s="47"/>
      <c r="AO79" s="47"/>
      <c r="AP79" s="47"/>
      <c r="AQ79" s="48"/>
    </row>
    <row r="80">
      <c r="A80" s="49"/>
      <c r="B80" s="57" t="s">
        <v>1286</v>
      </c>
      <c r="C80" s="34">
        <v>7.0</v>
      </c>
      <c r="D80" s="35" t="s">
        <v>668</v>
      </c>
      <c r="E80" s="35" t="s">
        <v>668</v>
      </c>
      <c r="F80" s="35" t="s">
        <v>1360</v>
      </c>
      <c r="G80" s="57" t="s">
        <v>1394</v>
      </c>
      <c r="H80" s="57"/>
      <c r="I80" s="36"/>
      <c r="J80" s="51" t="s">
        <v>1366</v>
      </c>
      <c r="K80" s="35" t="s">
        <v>1367</v>
      </c>
      <c r="L80" s="35" t="s">
        <v>668</v>
      </c>
      <c r="M80" s="36"/>
      <c r="N80" s="37" t="s">
        <v>51</v>
      </c>
      <c r="O80" s="38" t="s">
        <v>51</v>
      </c>
      <c r="P80" s="38" t="s">
        <v>51</v>
      </c>
      <c r="Q80" s="34">
        <v>2014.0</v>
      </c>
      <c r="R80" s="34"/>
      <c r="S80" s="34"/>
      <c r="T80" s="34">
        <f t="shared" si="1"/>
        <v>12</v>
      </c>
      <c r="U80" s="39" t="str">
        <f t="shared" si="2"/>
        <v>1</v>
      </c>
      <c r="V80" s="39" t="str">
        <f t="shared" si="3"/>
        <v>3</v>
      </c>
      <c r="W80" s="59" t="s">
        <v>965</v>
      </c>
      <c r="X80" s="40" t="s">
        <v>1363</v>
      </c>
      <c r="Y80" s="59" t="s">
        <v>1364</v>
      </c>
      <c r="Z80" s="60"/>
      <c r="AA80" s="42" t="s">
        <v>1396</v>
      </c>
      <c r="AB80" s="40"/>
      <c r="AC80" s="43">
        <v>1.04533887391639</v>
      </c>
      <c r="AD80" s="43">
        <v>103.410542026985</v>
      </c>
      <c r="AE80" s="44"/>
      <c r="AF80" s="44"/>
      <c r="AG80" s="44"/>
      <c r="AH80" s="45"/>
      <c r="AI80" s="45"/>
      <c r="AJ80" s="45"/>
      <c r="AK80" s="45"/>
      <c r="AL80" s="61">
        <v>59.1</v>
      </c>
      <c r="AM80" s="47"/>
      <c r="AN80" s="47"/>
      <c r="AO80" s="47"/>
      <c r="AP80" s="47"/>
      <c r="AQ80" s="48"/>
    </row>
    <row r="81">
      <c r="A81" s="49"/>
      <c r="B81" s="57" t="s">
        <v>1289</v>
      </c>
      <c r="C81" s="34">
        <v>7.0</v>
      </c>
      <c r="D81" s="35" t="s">
        <v>668</v>
      </c>
      <c r="E81" s="35" t="s">
        <v>668</v>
      </c>
      <c r="F81" s="35" t="s">
        <v>1360</v>
      </c>
      <c r="G81" s="57" t="s">
        <v>1394</v>
      </c>
      <c r="H81" s="57"/>
      <c r="I81" s="36"/>
      <c r="J81" s="51" t="s">
        <v>1366</v>
      </c>
      <c r="K81" s="35" t="s">
        <v>1367</v>
      </c>
      <c r="L81" s="35" t="s">
        <v>668</v>
      </c>
      <c r="M81" s="36"/>
      <c r="N81" s="37" t="s">
        <v>51</v>
      </c>
      <c r="O81" s="38" t="s">
        <v>51</v>
      </c>
      <c r="P81" s="38" t="s">
        <v>51</v>
      </c>
      <c r="Q81" s="34">
        <v>2013.0</v>
      </c>
      <c r="R81" s="34"/>
      <c r="S81" s="34"/>
      <c r="T81" s="34">
        <f t="shared" si="1"/>
        <v>13</v>
      </c>
      <c r="U81" s="39" t="str">
        <f t="shared" si="2"/>
        <v>1</v>
      </c>
      <c r="V81" s="39" t="str">
        <f t="shared" si="3"/>
        <v>3</v>
      </c>
      <c r="W81" s="59" t="s">
        <v>965</v>
      </c>
      <c r="X81" s="40" t="s">
        <v>1363</v>
      </c>
      <c r="Y81" s="59" t="s">
        <v>1364</v>
      </c>
      <c r="Z81" s="60"/>
      <c r="AA81" s="42" t="s">
        <v>1396</v>
      </c>
      <c r="AB81" s="40"/>
      <c r="AC81" s="43">
        <v>1.04533887391639</v>
      </c>
      <c r="AD81" s="43">
        <v>103.410542026985</v>
      </c>
      <c r="AE81" s="44"/>
      <c r="AF81" s="44"/>
      <c r="AG81" s="44"/>
      <c r="AH81" s="45"/>
      <c r="AI81" s="45"/>
      <c r="AJ81" s="45"/>
      <c r="AK81" s="45"/>
      <c r="AL81" s="61">
        <v>59.1</v>
      </c>
      <c r="AM81" s="47"/>
      <c r="AN81" s="47"/>
      <c r="AO81" s="47"/>
      <c r="AP81" s="47"/>
      <c r="AQ81" s="48"/>
    </row>
    <row r="82">
      <c r="A82" s="49"/>
      <c r="B82" s="33" t="s">
        <v>1294</v>
      </c>
      <c r="C82" s="34">
        <v>7.0</v>
      </c>
      <c r="D82" s="35" t="s">
        <v>668</v>
      </c>
      <c r="E82" s="35" t="s">
        <v>668</v>
      </c>
      <c r="F82" s="35" t="s">
        <v>1360</v>
      </c>
      <c r="G82" s="33" t="s">
        <v>1368</v>
      </c>
      <c r="H82" s="33" t="s">
        <v>1362</v>
      </c>
      <c r="I82" s="51" t="s">
        <v>1362</v>
      </c>
      <c r="J82" s="36" t="str">
        <f>iferror(vlookup(vlookup(B82,'Co-firing inputs'!B:C,2,false),'Co-firing inputs'!B:G,6,false),"None")</f>
        <v>None</v>
      </c>
      <c r="K82" s="33"/>
      <c r="L82" s="33"/>
      <c r="M82" s="36"/>
      <c r="N82" s="97"/>
      <c r="O82" s="38" t="s">
        <v>51</v>
      </c>
      <c r="P82" s="38" t="s">
        <v>51</v>
      </c>
      <c r="Q82" s="54">
        <v>2023.0</v>
      </c>
      <c r="R82" s="55">
        <v>2030.0</v>
      </c>
      <c r="S82" s="34"/>
      <c r="T82" s="34">
        <f t="shared" si="1"/>
        <v>3</v>
      </c>
      <c r="U82" s="39" t="str">
        <f t="shared" si="2"/>
        <v>1</v>
      </c>
      <c r="V82" s="39" t="str">
        <f t="shared" si="3"/>
        <v>1</v>
      </c>
      <c r="W82" s="40" t="s">
        <v>965</v>
      </c>
      <c r="X82" s="40" t="s">
        <v>1363</v>
      </c>
      <c r="Y82" s="40" t="s">
        <v>1364</v>
      </c>
      <c r="Z82" s="41"/>
      <c r="AA82" s="42"/>
      <c r="AB82" s="40"/>
      <c r="AC82" s="43">
        <v>2.813762563</v>
      </c>
      <c r="AD82" s="43">
        <v>117.3675432</v>
      </c>
      <c r="AE82" s="44"/>
      <c r="AF82" s="44"/>
      <c r="AG82" s="44"/>
      <c r="AH82" s="45"/>
      <c r="AI82" s="45"/>
      <c r="AJ82" s="45"/>
      <c r="AK82" s="45"/>
      <c r="AL82" s="46"/>
      <c r="AM82" s="47"/>
      <c r="AN82" s="47"/>
      <c r="AO82" s="47"/>
      <c r="AP82" s="47"/>
      <c r="AQ82" s="48"/>
    </row>
    <row r="83">
      <c r="A83" s="49"/>
      <c r="B83" s="33" t="s">
        <v>1295</v>
      </c>
      <c r="C83" s="34">
        <v>7.0</v>
      </c>
      <c r="D83" s="35" t="s">
        <v>668</v>
      </c>
      <c r="E83" s="35" t="s">
        <v>668</v>
      </c>
      <c r="F83" s="35" t="s">
        <v>1360</v>
      </c>
      <c r="G83" s="33" t="s">
        <v>1368</v>
      </c>
      <c r="H83" s="33" t="s">
        <v>1362</v>
      </c>
      <c r="I83" s="51" t="s">
        <v>1362</v>
      </c>
      <c r="J83" s="36" t="str">
        <f>iferror(vlookup(vlookup(B83,'Co-firing inputs'!B:C,2,false),'Co-firing inputs'!B:G,6,false),"None")</f>
        <v>None</v>
      </c>
      <c r="K83" s="33"/>
      <c r="L83" s="33"/>
      <c r="M83" s="36"/>
      <c r="N83" s="97"/>
      <c r="O83" s="38" t="s">
        <v>51</v>
      </c>
      <c r="P83" s="38" t="s">
        <v>51</v>
      </c>
      <c r="Q83" s="54">
        <v>2023.0</v>
      </c>
      <c r="R83" s="55">
        <v>2030.0</v>
      </c>
      <c r="S83" s="34"/>
      <c r="T83" s="34">
        <f t="shared" si="1"/>
        <v>3</v>
      </c>
      <c r="U83" s="39" t="str">
        <f t="shared" si="2"/>
        <v>1</v>
      </c>
      <c r="V83" s="39" t="str">
        <f t="shared" si="3"/>
        <v>1</v>
      </c>
      <c r="W83" s="40" t="s">
        <v>965</v>
      </c>
      <c r="X83" s="40" t="s">
        <v>1363</v>
      </c>
      <c r="Y83" s="40" t="s">
        <v>1364</v>
      </c>
      <c r="Z83" s="41"/>
      <c r="AA83" s="42"/>
      <c r="AB83" s="40"/>
      <c r="AC83" s="43">
        <v>2.813762563</v>
      </c>
      <c r="AD83" s="43">
        <v>117.3675432</v>
      </c>
      <c r="AE83" s="44"/>
      <c r="AF83" s="44"/>
      <c r="AG83" s="44"/>
      <c r="AH83" s="45"/>
      <c r="AI83" s="45"/>
      <c r="AJ83" s="45"/>
      <c r="AK83" s="45"/>
      <c r="AL83" s="46"/>
      <c r="AM83" s="47"/>
      <c r="AN83" s="47"/>
      <c r="AO83" s="47"/>
      <c r="AP83" s="47"/>
      <c r="AQ83" s="48"/>
    </row>
    <row r="84">
      <c r="A84" s="49"/>
      <c r="B84" s="57" t="s">
        <v>1312</v>
      </c>
      <c r="C84" s="34">
        <v>7.0</v>
      </c>
      <c r="D84" s="35" t="s">
        <v>668</v>
      </c>
      <c r="E84" s="35" t="s">
        <v>668</v>
      </c>
      <c r="F84" s="35" t="s">
        <v>1360</v>
      </c>
      <c r="G84" s="57" t="s">
        <v>1394</v>
      </c>
      <c r="H84" s="57"/>
      <c r="I84" s="36"/>
      <c r="J84" s="51" t="s">
        <v>1366</v>
      </c>
      <c r="K84" s="85" t="s">
        <v>1367</v>
      </c>
      <c r="L84" s="58">
        <v>0.25</v>
      </c>
      <c r="M84" s="36"/>
      <c r="N84" s="37" t="s">
        <v>51</v>
      </c>
      <c r="O84" s="38" t="s">
        <v>51</v>
      </c>
      <c r="P84" s="38" t="s">
        <v>51</v>
      </c>
      <c r="Q84" s="34">
        <v>2015.0</v>
      </c>
      <c r="R84" s="34"/>
      <c r="S84" s="34"/>
      <c r="T84" s="34">
        <f t="shared" si="1"/>
        <v>11</v>
      </c>
      <c r="U84" s="39" t="str">
        <f t="shared" si="2"/>
        <v>1</v>
      </c>
      <c r="V84" s="39" t="str">
        <f t="shared" si="3"/>
        <v>3</v>
      </c>
      <c r="W84" s="59" t="s">
        <v>965</v>
      </c>
      <c r="X84" s="40" t="s">
        <v>1363</v>
      </c>
      <c r="Y84" s="59" t="s">
        <v>1364</v>
      </c>
      <c r="Z84" s="60"/>
      <c r="AA84" s="42" t="s">
        <v>1370</v>
      </c>
      <c r="AB84" s="40"/>
      <c r="AC84" s="43">
        <v>-0.298165180934061</v>
      </c>
      <c r="AD84" s="43">
        <v>103.203699465385</v>
      </c>
      <c r="AE84" s="44"/>
      <c r="AF84" s="44"/>
      <c r="AG84" s="44"/>
      <c r="AH84" s="45"/>
      <c r="AI84" s="45"/>
      <c r="AJ84" s="45"/>
      <c r="AK84" s="45"/>
      <c r="AL84" s="46"/>
      <c r="AM84" s="47"/>
      <c r="AN84" s="47"/>
      <c r="AO84" s="47"/>
      <c r="AP84" s="47"/>
      <c r="AQ84" s="48"/>
    </row>
    <row r="85">
      <c r="A85" s="49"/>
      <c r="B85" s="57" t="s">
        <v>1313</v>
      </c>
      <c r="C85" s="34">
        <v>7.0</v>
      </c>
      <c r="D85" s="35" t="s">
        <v>668</v>
      </c>
      <c r="E85" s="35" t="s">
        <v>668</v>
      </c>
      <c r="F85" s="35" t="s">
        <v>1360</v>
      </c>
      <c r="G85" s="57" t="s">
        <v>1394</v>
      </c>
      <c r="H85" s="57"/>
      <c r="I85" s="36"/>
      <c r="J85" s="51" t="s">
        <v>1366</v>
      </c>
      <c r="K85" s="85" t="s">
        <v>1367</v>
      </c>
      <c r="L85" s="58">
        <v>0.25</v>
      </c>
      <c r="M85" s="36"/>
      <c r="N85" s="37" t="s">
        <v>51</v>
      </c>
      <c r="O85" s="38" t="s">
        <v>51</v>
      </c>
      <c r="P85" s="38" t="s">
        <v>51</v>
      </c>
      <c r="Q85" s="34">
        <v>2015.0</v>
      </c>
      <c r="R85" s="34"/>
      <c r="S85" s="34"/>
      <c r="T85" s="34">
        <f t="shared" si="1"/>
        <v>11</v>
      </c>
      <c r="U85" s="39" t="str">
        <f t="shared" si="2"/>
        <v>1</v>
      </c>
      <c r="V85" s="39" t="str">
        <f t="shared" si="3"/>
        <v>3</v>
      </c>
      <c r="W85" s="59" t="s">
        <v>965</v>
      </c>
      <c r="X85" s="40" t="s">
        <v>1363</v>
      </c>
      <c r="Y85" s="59" t="s">
        <v>1364</v>
      </c>
      <c r="Z85" s="60"/>
      <c r="AA85" s="42" t="s">
        <v>1370</v>
      </c>
      <c r="AB85" s="40"/>
      <c r="AC85" s="43">
        <v>-0.298165180934061</v>
      </c>
      <c r="AD85" s="43">
        <v>103.203699465385</v>
      </c>
      <c r="AE85" s="44"/>
      <c r="AF85" s="44"/>
      <c r="AG85" s="44"/>
      <c r="AH85" s="45"/>
      <c r="AI85" s="45"/>
      <c r="AJ85" s="45"/>
      <c r="AK85" s="45"/>
      <c r="AL85" s="46"/>
      <c r="AM85" s="47"/>
      <c r="AN85" s="47"/>
      <c r="AO85" s="47"/>
      <c r="AP85" s="47"/>
      <c r="AQ85" s="48"/>
    </row>
    <row r="86">
      <c r="A86" s="49"/>
      <c r="B86" s="57" t="s">
        <v>1318</v>
      </c>
      <c r="C86" s="34">
        <v>7.0</v>
      </c>
      <c r="D86" s="35" t="s">
        <v>668</v>
      </c>
      <c r="E86" s="35" t="s">
        <v>668</v>
      </c>
      <c r="F86" s="35" t="s">
        <v>1360</v>
      </c>
      <c r="G86" s="57" t="s">
        <v>354</v>
      </c>
      <c r="H86" s="57"/>
      <c r="I86" s="36"/>
      <c r="J86" s="51" t="s">
        <v>1366</v>
      </c>
      <c r="K86" s="35" t="s">
        <v>1367</v>
      </c>
      <c r="L86" s="52">
        <v>0.05</v>
      </c>
      <c r="M86" s="36"/>
      <c r="N86" s="37" t="s">
        <v>51</v>
      </c>
      <c r="O86" s="38" t="s">
        <v>51</v>
      </c>
      <c r="P86" s="38" t="s">
        <v>51</v>
      </c>
      <c r="Q86" s="34">
        <v>2016.0</v>
      </c>
      <c r="R86" s="34"/>
      <c r="S86" s="34"/>
      <c r="T86" s="34">
        <f t="shared" si="1"/>
        <v>10</v>
      </c>
      <c r="U86" s="39" t="str">
        <f t="shared" si="2"/>
        <v>1</v>
      </c>
      <c r="V86" s="39" t="str">
        <f t="shared" si="3"/>
        <v>2</v>
      </c>
      <c r="W86" s="59" t="s">
        <v>965</v>
      </c>
      <c r="X86" s="40" t="s">
        <v>1363</v>
      </c>
      <c r="Y86" s="59" t="s">
        <v>1364</v>
      </c>
      <c r="Z86" s="60"/>
      <c r="AA86" s="42" t="s">
        <v>1370</v>
      </c>
      <c r="AB86" s="40"/>
      <c r="AC86" s="43">
        <v>0.739080014226665</v>
      </c>
      <c r="AD86" s="43">
        <v>127.388663854389</v>
      </c>
      <c r="AE86" s="44"/>
      <c r="AF86" s="44"/>
      <c r="AG86" s="44"/>
      <c r="AH86" s="45"/>
      <c r="AI86" s="45"/>
      <c r="AJ86" s="45"/>
      <c r="AK86" s="45"/>
      <c r="AL86" s="61">
        <v>57.5</v>
      </c>
      <c r="AM86" s="98">
        <v>40.0</v>
      </c>
      <c r="AN86" s="98">
        <v>3.0</v>
      </c>
      <c r="AO86" s="98">
        <v>26.85</v>
      </c>
      <c r="AP86" s="98">
        <v>54.12</v>
      </c>
      <c r="AQ86" s="99" t="s">
        <v>1397</v>
      </c>
    </row>
    <row r="87">
      <c r="A87" s="49"/>
      <c r="B87" s="57" t="s">
        <v>1319</v>
      </c>
      <c r="C87" s="34">
        <v>7.0</v>
      </c>
      <c r="D87" s="35" t="s">
        <v>668</v>
      </c>
      <c r="E87" s="35" t="s">
        <v>668</v>
      </c>
      <c r="F87" s="35" t="s">
        <v>1360</v>
      </c>
      <c r="G87" s="57" t="s">
        <v>354</v>
      </c>
      <c r="H87" s="57"/>
      <c r="I87" s="36"/>
      <c r="J87" s="51" t="s">
        <v>1366</v>
      </c>
      <c r="K87" s="35" t="s">
        <v>1367</v>
      </c>
      <c r="L87" s="52">
        <v>0.05</v>
      </c>
      <c r="M87" s="36"/>
      <c r="N87" s="37" t="s">
        <v>51</v>
      </c>
      <c r="O87" s="38" t="s">
        <v>51</v>
      </c>
      <c r="P87" s="38" t="s">
        <v>51</v>
      </c>
      <c r="Q87" s="34">
        <v>2016.0</v>
      </c>
      <c r="R87" s="34"/>
      <c r="S87" s="34"/>
      <c r="T87" s="34">
        <f t="shared" si="1"/>
        <v>10</v>
      </c>
      <c r="U87" s="39" t="str">
        <f t="shared" si="2"/>
        <v>1</v>
      </c>
      <c r="V87" s="39" t="str">
        <f t="shared" si="3"/>
        <v>2</v>
      </c>
      <c r="W87" s="59" t="s">
        <v>965</v>
      </c>
      <c r="X87" s="40" t="s">
        <v>1363</v>
      </c>
      <c r="Y87" s="59" t="s">
        <v>1364</v>
      </c>
      <c r="Z87" s="60"/>
      <c r="AA87" s="42" t="s">
        <v>1370</v>
      </c>
      <c r="AB87" s="40"/>
      <c r="AC87" s="43">
        <v>0.739080014226665</v>
      </c>
      <c r="AD87" s="43">
        <v>127.388663854389</v>
      </c>
      <c r="AE87" s="44"/>
      <c r="AF87" s="44"/>
      <c r="AG87" s="44"/>
      <c r="AH87" s="45"/>
      <c r="AI87" s="45"/>
      <c r="AJ87" s="45"/>
      <c r="AK87" s="45"/>
      <c r="AL87" s="61">
        <v>57.5</v>
      </c>
      <c r="AM87" s="98">
        <v>40.0</v>
      </c>
      <c r="AN87" s="98">
        <v>3.0</v>
      </c>
      <c r="AO87" s="98">
        <v>26.85</v>
      </c>
      <c r="AP87" s="98">
        <v>54.12</v>
      </c>
      <c r="AQ87" s="99" t="s">
        <v>1397</v>
      </c>
    </row>
    <row r="88">
      <c r="A88" s="49"/>
      <c r="B88" s="33" t="s">
        <v>973</v>
      </c>
      <c r="C88" s="34">
        <v>660.0</v>
      </c>
      <c r="D88" s="50" t="s">
        <v>1398</v>
      </c>
      <c r="E88" s="50" t="s">
        <v>974</v>
      </c>
      <c r="F88" s="33" t="str">
        <f>vlookup(D88,'GCPT Jul 2026'!A:G,7,false)</f>
        <v>Adipala Unit 1</v>
      </c>
      <c r="G88" s="33" t="s">
        <v>1399</v>
      </c>
      <c r="H88" s="33"/>
      <c r="I88" s="36"/>
      <c r="J88" s="36" t="str">
        <f>iferror(vlookup(vlookup(B88,'Co-firing inputs'!B:C,2,false),'Co-firing inputs'!B:G,6,false),"None")</f>
        <v>Commercial/implemented</v>
      </c>
      <c r="K88" s="51" t="s">
        <v>1400</v>
      </c>
      <c r="L88" s="52">
        <v>0.05</v>
      </c>
      <c r="M88" s="36"/>
      <c r="N88" s="37" t="s">
        <v>51</v>
      </c>
      <c r="O88" s="38" t="s">
        <v>51</v>
      </c>
      <c r="P88" s="71" t="s">
        <v>51</v>
      </c>
      <c r="Q88" s="34">
        <v>2015.0</v>
      </c>
      <c r="R88" s="34"/>
      <c r="S88" s="34"/>
      <c r="T88" s="34">
        <f t="shared" si="1"/>
        <v>11</v>
      </c>
      <c r="U88" s="39" t="str">
        <f t="shared" si="2"/>
        <v>4</v>
      </c>
      <c r="V88" s="39" t="str">
        <f t="shared" si="3"/>
        <v>3</v>
      </c>
      <c r="W88" s="40" t="s">
        <v>965</v>
      </c>
      <c r="X88" s="40" t="s">
        <v>1401</v>
      </c>
      <c r="Y88" s="40" t="s">
        <v>1373</v>
      </c>
      <c r="Z88" s="41"/>
      <c r="AA88" s="42" t="s">
        <v>1378</v>
      </c>
      <c r="AB88" s="40"/>
      <c r="AC88" s="40">
        <f>vlookup(D88,'GCPT Jul 2026'!A:AF,31,false)</f>
        <v>-7.685942</v>
      </c>
      <c r="AD88" s="53">
        <f>vlookup(D88,'GCPT Jul 2026'!A:AF,32,false)</f>
        <v>109.13756</v>
      </c>
      <c r="AE88" s="44"/>
      <c r="AF88" s="44"/>
      <c r="AG88" s="44"/>
      <c r="AH88" s="45"/>
      <c r="AI88" s="45"/>
      <c r="AJ88" s="45"/>
      <c r="AK88" s="45"/>
      <c r="AL88" s="61"/>
      <c r="AM88" s="98">
        <v>210.0</v>
      </c>
      <c r="AN88" s="47"/>
      <c r="AO88" s="47"/>
      <c r="AP88" s="47"/>
      <c r="AQ88" s="100" t="s">
        <v>1402</v>
      </c>
    </row>
    <row r="89">
      <c r="A89" s="49"/>
      <c r="B89" s="33" t="s">
        <v>993</v>
      </c>
      <c r="C89" s="34">
        <v>30.0</v>
      </c>
      <c r="D89" s="50" t="s">
        <v>1403</v>
      </c>
      <c r="E89" s="50" t="s">
        <v>994</v>
      </c>
      <c r="F89" s="33" t="str">
        <f>vlookup(D89,'GCPT Jul 2026'!A:G,7,false)</f>
        <v>Amurang Unit 1</v>
      </c>
      <c r="G89" s="33" t="s">
        <v>1365</v>
      </c>
      <c r="H89" s="33"/>
      <c r="I89" s="36"/>
      <c r="J89" s="36" t="str">
        <f>iferror(vlookup(vlookup(B89,'Co-firing inputs'!B:C,2,false),'Co-firing inputs'!B:G,6,false),"None")</f>
        <v>Commercial/implemented</v>
      </c>
      <c r="K89" s="51" t="s">
        <v>1400</v>
      </c>
      <c r="L89" s="52">
        <v>0.05</v>
      </c>
      <c r="M89" s="36"/>
      <c r="N89" s="37" t="s">
        <v>51</v>
      </c>
      <c r="O89" s="38" t="s">
        <v>51</v>
      </c>
      <c r="P89" s="71" t="s">
        <v>51</v>
      </c>
      <c r="Q89" s="34">
        <v>2012.0</v>
      </c>
      <c r="R89" s="34"/>
      <c r="S89" s="34"/>
      <c r="T89" s="34">
        <f t="shared" si="1"/>
        <v>14</v>
      </c>
      <c r="U89" s="39" t="str">
        <f t="shared" si="2"/>
        <v>1</v>
      </c>
      <c r="V89" s="39" t="str">
        <f t="shared" si="3"/>
        <v>3</v>
      </c>
      <c r="W89" s="40" t="s">
        <v>965</v>
      </c>
      <c r="X89" s="40" t="s">
        <v>1363</v>
      </c>
      <c r="Y89" s="40" t="s">
        <v>1372</v>
      </c>
      <c r="Z89" s="41"/>
      <c r="AA89" s="42" t="s">
        <v>1382</v>
      </c>
      <c r="AB89" s="40"/>
      <c r="AC89" s="40">
        <v>1.182502</v>
      </c>
      <c r="AD89" s="53">
        <f>vlookup(D89,'GCPT Jul 2026'!A:AF,32,false)</f>
        <v>124.480564</v>
      </c>
      <c r="AE89" s="44"/>
      <c r="AF89" s="44"/>
      <c r="AG89" s="44"/>
      <c r="AH89" s="45"/>
      <c r="AI89" s="45"/>
      <c r="AJ89" s="45"/>
      <c r="AK89" s="45"/>
      <c r="AL89" s="61"/>
      <c r="AM89" s="98">
        <v>60.5</v>
      </c>
      <c r="AN89" s="98">
        <v>3.36</v>
      </c>
      <c r="AO89" s="47"/>
      <c r="AP89" s="47"/>
      <c r="AQ89" s="99" t="s">
        <v>1404</v>
      </c>
    </row>
    <row r="90">
      <c r="A90" s="49"/>
      <c r="B90" s="33" t="s">
        <v>995</v>
      </c>
      <c r="C90" s="34">
        <v>30.0</v>
      </c>
      <c r="D90" s="50" t="s">
        <v>1405</v>
      </c>
      <c r="E90" s="50" t="s">
        <v>996</v>
      </c>
      <c r="F90" s="33" t="str">
        <f>vlookup(D90,'GCPT Jul 2026'!A:G,7,false)</f>
        <v>Amurang Unit 2</v>
      </c>
      <c r="G90" s="33" t="s">
        <v>1365</v>
      </c>
      <c r="H90" s="33"/>
      <c r="I90" s="36"/>
      <c r="J90" s="36" t="str">
        <f>iferror(vlookup(vlookup(B90,'Co-firing inputs'!B:C,2,false),'Co-firing inputs'!B:G,6,false),"None")</f>
        <v>Commercial/implemented</v>
      </c>
      <c r="K90" s="51" t="s">
        <v>1400</v>
      </c>
      <c r="L90" s="52">
        <v>0.05</v>
      </c>
      <c r="M90" s="36"/>
      <c r="N90" s="37" t="s">
        <v>51</v>
      </c>
      <c r="O90" s="38" t="s">
        <v>51</v>
      </c>
      <c r="P90" s="71" t="s">
        <v>51</v>
      </c>
      <c r="Q90" s="34">
        <v>2012.0</v>
      </c>
      <c r="R90" s="34"/>
      <c r="S90" s="34"/>
      <c r="T90" s="34">
        <f t="shared" si="1"/>
        <v>14</v>
      </c>
      <c r="U90" s="39" t="str">
        <f t="shared" si="2"/>
        <v>1</v>
      </c>
      <c r="V90" s="39" t="str">
        <f t="shared" si="3"/>
        <v>3</v>
      </c>
      <c r="W90" s="40" t="s">
        <v>965</v>
      </c>
      <c r="X90" s="40" t="s">
        <v>1363</v>
      </c>
      <c r="Y90" s="40" t="s">
        <v>1372</v>
      </c>
      <c r="Z90" s="41"/>
      <c r="AA90" s="42" t="s">
        <v>1382</v>
      </c>
      <c r="AB90" s="40"/>
      <c r="AC90" s="40">
        <v>1.182502</v>
      </c>
      <c r="AD90" s="53">
        <f>vlookup(D90,'GCPT Jul 2026'!A:AF,32,false)</f>
        <v>124.480564</v>
      </c>
      <c r="AE90" s="44"/>
      <c r="AF90" s="44"/>
      <c r="AG90" s="44"/>
      <c r="AH90" s="45"/>
      <c r="AI90" s="45"/>
      <c r="AJ90" s="45"/>
      <c r="AK90" s="45"/>
      <c r="AL90" s="61"/>
      <c r="AM90" s="98">
        <v>60.5</v>
      </c>
      <c r="AN90" s="98">
        <v>3.36</v>
      </c>
      <c r="AO90" s="47"/>
      <c r="AP90" s="47"/>
      <c r="AQ90" s="99" t="s">
        <v>1404</v>
      </c>
    </row>
    <row r="91">
      <c r="A91" s="49"/>
      <c r="B91" s="33" t="s">
        <v>989</v>
      </c>
      <c r="C91" s="34">
        <v>30.0</v>
      </c>
      <c r="D91" s="50" t="s">
        <v>1406</v>
      </c>
      <c r="E91" s="50" t="s">
        <v>990</v>
      </c>
      <c r="F91" s="33" t="str">
        <f>vlookup(D91,'GCPT Jul 2026'!A:G,7,false)</f>
        <v>Amurang-2 Unit 1</v>
      </c>
      <c r="G91" s="33" t="s">
        <v>1365</v>
      </c>
      <c r="H91" s="33"/>
      <c r="I91" s="36"/>
      <c r="J91" s="36" t="str">
        <f>iferror(vlookup(vlookup(B91,'Co-firing inputs'!B:C,2,false),'Co-firing inputs'!B:G,6,false),"None")</f>
        <v>None</v>
      </c>
      <c r="K91" s="33"/>
      <c r="L91" s="33"/>
      <c r="M91" s="36"/>
      <c r="N91" s="37" t="s">
        <v>51</v>
      </c>
      <c r="O91" s="38" t="s">
        <v>51</v>
      </c>
      <c r="P91" s="71" t="s">
        <v>51</v>
      </c>
      <c r="Q91" s="34">
        <v>2018.0</v>
      </c>
      <c r="R91" s="34"/>
      <c r="S91" s="34"/>
      <c r="T91" s="34">
        <f t="shared" si="1"/>
        <v>8</v>
      </c>
      <c r="U91" s="39" t="str">
        <f t="shared" si="2"/>
        <v>1</v>
      </c>
      <c r="V91" s="39" t="str">
        <f t="shared" si="3"/>
        <v>2</v>
      </c>
      <c r="W91" s="40" t="s">
        <v>965</v>
      </c>
      <c r="X91" s="40" t="s">
        <v>1363</v>
      </c>
      <c r="Y91" s="40" t="s">
        <v>1372</v>
      </c>
      <c r="Z91" s="41"/>
      <c r="AA91" s="42" t="s">
        <v>1384</v>
      </c>
      <c r="AB91" s="40"/>
      <c r="AC91" s="40">
        <v>1.182502</v>
      </c>
      <c r="AD91" s="53">
        <f>vlookup(D91,'GCPT Jul 2026'!A:AF,32,false)</f>
        <v>124.480564</v>
      </c>
      <c r="AE91" s="44"/>
      <c r="AF91" s="44"/>
      <c r="AG91" s="44"/>
      <c r="AH91" s="45"/>
      <c r="AI91" s="45"/>
      <c r="AJ91" s="45"/>
      <c r="AK91" s="45"/>
      <c r="AL91" s="46"/>
      <c r="AM91" s="47"/>
      <c r="AN91" s="47"/>
      <c r="AO91" s="47"/>
      <c r="AP91" s="47"/>
      <c r="AQ91" s="48"/>
    </row>
    <row r="92">
      <c r="A92" s="49"/>
      <c r="B92" s="33" t="s">
        <v>991</v>
      </c>
      <c r="C92" s="34">
        <v>30.0</v>
      </c>
      <c r="D92" s="50" t="s">
        <v>1407</v>
      </c>
      <c r="E92" s="50" t="s">
        <v>992</v>
      </c>
      <c r="F92" s="33" t="str">
        <f>vlookup(D92,'GCPT Jul 2026'!A:G,7,false)</f>
        <v>Amurang-2 Unit 2</v>
      </c>
      <c r="G92" s="33" t="s">
        <v>1365</v>
      </c>
      <c r="H92" s="33"/>
      <c r="I92" s="36"/>
      <c r="J92" s="36" t="str">
        <f>iferror(vlookup(vlookup(B92,'Co-firing inputs'!B:C,2,false),'Co-firing inputs'!B:G,6,false),"None")</f>
        <v>None</v>
      </c>
      <c r="K92" s="33"/>
      <c r="L92" s="33"/>
      <c r="M92" s="36"/>
      <c r="N92" s="37" t="s">
        <v>51</v>
      </c>
      <c r="O92" s="38" t="s">
        <v>51</v>
      </c>
      <c r="P92" s="71" t="s">
        <v>51</v>
      </c>
      <c r="Q92" s="34">
        <v>2018.0</v>
      </c>
      <c r="R92" s="34"/>
      <c r="S92" s="34"/>
      <c r="T92" s="34">
        <f t="shared" si="1"/>
        <v>8</v>
      </c>
      <c r="U92" s="39" t="str">
        <f t="shared" si="2"/>
        <v>1</v>
      </c>
      <c r="V92" s="39" t="str">
        <f t="shared" si="3"/>
        <v>2</v>
      </c>
      <c r="W92" s="40" t="s">
        <v>965</v>
      </c>
      <c r="X92" s="40" t="s">
        <v>1363</v>
      </c>
      <c r="Y92" s="40" t="s">
        <v>1372</v>
      </c>
      <c r="Z92" s="41"/>
      <c r="AA92" s="42" t="s">
        <v>1384</v>
      </c>
      <c r="AB92" s="53"/>
      <c r="AC92" s="40">
        <v>1.182502</v>
      </c>
      <c r="AD92" s="53">
        <f>vlookup(D92,'GCPT Jul 2026'!A:AF,32,false)</f>
        <v>124.480564</v>
      </c>
      <c r="AE92" s="44"/>
      <c r="AF92" s="44"/>
      <c r="AG92" s="44"/>
      <c r="AH92" s="45"/>
      <c r="AI92" s="45"/>
      <c r="AJ92" s="45"/>
      <c r="AK92" s="45"/>
      <c r="AL92" s="46"/>
      <c r="AM92" s="47"/>
      <c r="AN92" s="47"/>
      <c r="AO92" s="47"/>
      <c r="AP92" s="47"/>
      <c r="AQ92" s="48"/>
    </row>
    <row r="93">
      <c r="A93" s="49"/>
      <c r="B93" s="33" t="s">
        <v>997</v>
      </c>
      <c r="C93" s="34">
        <v>65.0</v>
      </c>
      <c r="D93" s="50" t="s">
        <v>1408</v>
      </c>
      <c r="E93" s="50" t="s">
        <v>998</v>
      </c>
      <c r="F93" s="33" t="str">
        <f>vlookup(D93,'GCPT Jul 2026'!A:G,7,false)</f>
        <v>Asam-Asam Unit 1</v>
      </c>
      <c r="G93" s="33" t="s">
        <v>1368</v>
      </c>
      <c r="H93" s="33"/>
      <c r="I93" s="36"/>
      <c r="J93" s="36" t="str">
        <f>iferror(vlookup(vlookup(B93,'Co-firing inputs'!B:C,2,false),'Co-firing inputs'!B:G,6,false),"None")</f>
        <v>Commercial/implemented</v>
      </c>
      <c r="K93" s="51" t="s">
        <v>1400</v>
      </c>
      <c r="L93" s="52">
        <v>0.05</v>
      </c>
      <c r="M93" s="36"/>
      <c r="N93" s="37" t="s">
        <v>51</v>
      </c>
      <c r="O93" s="38" t="s">
        <v>51</v>
      </c>
      <c r="P93" s="71" t="s">
        <v>51</v>
      </c>
      <c r="Q93" s="34">
        <v>2013.0</v>
      </c>
      <c r="R93" s="34"/>
      <c r="S93" s="34"/>
      <c r="T93" s="34">
        <f t="shared" si="1"/>
        <v>13</v>
      </c>
      <c r="U93" s="39" t="str">
        <f t="shared" si="2"/>
        <v>1</v>
      </c>
      <c r="V93" s="39" t="str">
        <f t="shared" si="3"/>
        <v>3</v>
      </c>
      <c r="W93" s="40" t="s">
        <v>965</v>
      </c>
      <c r="X93" s="40" t="s">
        <v>1363</v>
      </c>
      <c r="Y93" s="40" t="s">
        <v>1373</v>
      </c>
      <c r="Z93" s="41"/>
      <c r="AA93" s="42" t="s">
        <v>1378</v>
      </c>
      <c r="AB93" s="40"/>
      <c r="AC93" s="40">
        <f>vlookup(D93,'GCPT Jul 2026'!A:AF,31,false)</f>
        <v>-3.9265336</v>
      </c>
      <c r="AD93" s="53">
        <f>vlookup(D93,'GCPT Jul 2026'!A:AF,32,false)</f>
        <v>115.105805</v>
      </c>
      <c r="AE93" s="44"/>
      <c r="AF93" s="44"/>
      <c r="AG93" s="44"/>
      <c r="AH93" s="101">
        <v>123.0</v>
      </c>
      <c r="AI93" s="101">
        <v>323.0</v>
      </c>
      <c r="AJ93" s="101">
        <f t="shared" ref="AJ93:AJ94" si="4">average(1, 339)</f>
        <v>170</v>
      </c>
      <c r="AK93" s="101" t="s">
        <v>1409</v>
      </c>
      <c r="AL93" s="61">
        <v>62.4</v>
      </c>
      <c r="AM93" s="47"/>
      <c r="AN93" s="47"/>
      <c r="AO93" s="47"/>
      <c r="AP93" s="47"/>
      <c r="AQ93" s="102" t="s">
        <v>1410</v>
      </c>
    </row>
    <row r="94">
      <c r="A94" s="49"/>
      <c r="B94" s="33" t="s">
        <v>999</v>
      </c>
      <c r="C94" s="34">
        <v>65.0</v>
      </c>
      <c r="D94" s="50" t="s">
        <v>1411</v>
      </c>
      <c r="E94" s="50" t="s">
        <v>1000</v>
      </c>
      <c r="F94" s="33" t="str">
        <f>vlookup(D94,'GCPT Jul 2026'!A:G,7,false)</f>
        <v>Asam-Asam Unit 2</v>
      </c>
      <c r="G94" s="33" t="s">
        <v>1368</v>
      </c>
      <c r="H94" s="33"/>
      <c r="I94" s="36"/>
      <c r="J94" s="36" t="str">
        <f>iferror(vlookup(vlookup(B94,'Co-firing inputs'!B:C,2,false),'Co-firing inputs'!B:G,6,false),"None")</f>
        <v>Commercial/implemented</v>
      </c>
      <c r="K94" s="51" t="s">
        <v>1400</v>
      </c>
      <c r="L94" s="52">
        <v>0.05</v>
      </c>
      <c r="M94" s="36"/>
      <c r="N94" s="37" t="s">
        <v>51</v>
      </c>
      <c r="O94" s="38" t="s">
        <v>51</v>
      </c>
      <c r="P94" s="71" t="s">
        <v>51</v>
      </c>
      <c r="Q94" s="34">
        <v>2013.0</v>
      </c>
      <c r="R94" s="34"/>
      <c r="S94" s="34"/>
      <c r="T94" s="34">
        <f t="shared" si="1"/>
        <v>13</v>
      </c>
      <c r="U94" s="39" t="str">
        <f t="shared" si="2"/>
        <v>1</v>
      </c>
      <c r="V94" s="39" t="str">
        <f t="shared" si="3"/>
        <v>3</v>
      </c>
      <c r="W94" s="40" t="s">
        <v>965</v>
      </c>
      <c r="X94" s="40" t="s">
        <v>1363</v>
      </c>
      <c r="Y94" s="40" t="s">
        <v>1373</v>
      </c>
      <c r="Z94" s="41"/>
      <c r="AA94" s="42" t="s">
        <v>1378</v>
      </c>
      <c r="AB94" s="40"/>
      <c r="AC94" s="40">
        <f>vlookup(D94,'GCPT Jul 2026'!A:AF,31,false)</f>
        <v>-3.9265336</v>
      </c>
      <c r="AD94" s="53">
        <f>vlookup(D94,'GCPT Jul 2026'!A:AF,32,false)</f>
        <v>115.105805</v>
      </c>
      <c r="AE94" s="44"/>
      <c r="AF94" s="44"/>
      <c r="AG94" s="44"/>
      <c r="AH94" s="101">
        <v>123.0</v>
      </c>
      <c r="AI94" s="101">
        <v>323.0</v>
      </c>
      <c r="AJ94" s="101">
        <f t="shared" si="4"/>
        <v>170</v>
      </c>
      <c r="AK94" s="101" t="s">
        <v>1409</v>
      </c>
      <c r="AL94" s="61">
        <v>62.4</v>
      </c>
      <c r="AM94" s="47"/>
      <c r="AN94" s="47"/>
      <c r="AO94" s="47"/>
      <c r="AP94" s="47"/>
      <c r="AQ94" s="102" t="s">
        <v>1410</v>
      </c>
    </row>
    <row r="95">
      <c r="A95" s="49"/>
      <c r="B95" s="33" t="s">
        <v>1075</v>
      </c>
      <c r="C95" s="34">
        <v>100.0</v>
      </c>
      <c r="D95" s="50" t="s">
        <v>1412</v>
      </c>
      <c r="E95" s="50" t="s">
        <v>1076</v>
      </c>
      <c r="F95" s="33" t="str">
        <f>vlookup(D95,'GCPT Jul 2026'!A:G,7,false)</f>
        <v>Asam-Asam Unit 5</v>
      </c>
      <c r="G95" s="33" t="s">
        <v>1368</v>
      </c>
      <c r="H95" s="33" t="s">
        <v>1362</v>
      </c>
      <c r="I95" s="103"/>
      <c r="J95" s="104" t="s">
        <v>1366</v>
      </c>
      <c r="K95" s="35" t="s">
        <v>668</v>
      </c>
      <c r="L95" s="35" t="s">
        <v>668</v>
      </c>
      <c r="M95" s="36"/>
      <c r="N95" s="37" t="s">
        <v>264</v>
      </c>
      <c r="O95" s="38" t="s">
        <v>264</v>
      </c>
      <c r="P95" s="105" t="s">
        <v>51</v>
      </c>
      <c r="Q95" s="55">
        <v>2024.0</v>
      </c>
      <c r="R95" s="34"/>
      <c r="S95" s="34"/>
      <c r="T95" s="34">
        <f t="shared" si="1"/>
        <v>2</v>
      </c>
      <c r="U95" s="39" t="str">
        <f t="shared" si="2"/>
        <v>1</v>
      </c>
      <c r="V95" s="39" t="str">
        <f t="shared" si="3"/>
        <v>1</v>
      </c>
      <c r="W95" s="40" t="s">
        <v>965</v>
      </c>
      <c r="X95" s="40" t="s">
        <v>1363</v>
      </c>
      <c r="Y95" s="40" t="s">
        <v>1373</v>
      </c>
      <c r="Z95" s="41"/>
      <c r="AA95" s="42"/>
      <c r="AB95" s="40"/>
      <c r="AC95" s="40">
        <f>vlookup(D95,'GCPT Jul 2026'!A:AF,31,false)</f>
        <v>-3.9265336</v>
      </c>
      <c r="AD95" s="53">
        <f>vlookup(D95,'GCPT Jul 2026'!A:AF,32,false)</f>
        <v>115.105805</v>
      </c>
      <c r="AE95" s="91"/>
      <c r="AF95" s="92"/>
      <c r="AG95" s="44"/>
      <c r="AH95" s="45"/>
      <c r="AI95" s="45"/>
      <c r="AJ95" s="45"/>
      <c r="AK95" s="45"/>
      <c r="AL95" s="46"/>
      <c r="AM95" s="47"/>
      <c r="AN95" s="47"/>
      <c r="AO95" s="47"/>
      <c r="AP95" s="47"/>
      <c r="AQ95" s="48"/>
    </row>
    <row r="96">
      <c r="A96" s="49"/>
      <c r="B96" s="33" t="s">
        <v>1077</v>
      </c>
      <c r="C96" s="34">
        <v>100.0</v>
      </c>
      <c r="D96" s="50" t="s">
        <v>1413</v>
      </c>
      <c r="E96" s="50" t="s">
        <v>1078</v>
      </c>
      <c r="F96" s="33" t="str">
        <f>vlookup(D96,'GCPT Jul 2026'!A:G,7,false)</f>
        <v>Asam-Asam Unit 6</v>
      </c>
      <c r="G96" s="33" t="s">
        <v>1368</v>
      </c>
      <c r="H96" s="33" t="s">
        <v>1362</v>
      </c>
      <c r="I96" s="103"/>
      <c r="J96" s="104" t="s">
        <v>1366</v>
      </c>
      <c r="K96" s="35" t="s">
        <v>668</v>
      </c>
      <c r="L96" s="35" t="s">
        <v>668</v>
      </c>
      <c r="M96" s="36"/>
      <c r="N96" s="37" t="s">
        <v>264</v>
      </c>
      <c r="O96" s="38" t="s">
        <v>264</v>
      </c>
      <c r="P96" s="105" t="s">
        <v>51</v>
      </c>
      <c r="Q96" s="34">
        <v>2025.0</v>
      </c>
      <c r="R96" s="34"/>
      <c r="S96" s="34"/>
      <c r="T96" s="34">
        <f t="shared" si="1"/>
        <v>1</v>
      </c>
      <c r="U96" s="39" t="str">
        <f t="shared" si="2"/>
        <v>1</v>
      </c>
      <c r="V96" s="39" t="str">
        <f t="shared" si="3"/>
        <v>1</v>
      </c>
      <c r="W96" s="40" t="s">
        <v>965</v>
      </c>
      <c r="X96" s="40" t="s">
        <v>1363</v>
      </c>
      <c r="Y96" s="40" t="s">
        <v>1373</v>
      </c>
      <c r="Z96" s="41"/>
      <c r="AA96" s="42"/>
      <c r="AB96" s="40"/>
      <c r="AC96" s="40">
        <f>vlookup(D96,'GCPT Jul 2026'!A:AF,31,false)</f>
        <v>-3.9265336</v>
      </c>
      <c r="AD96" s="53">
        <f>vlookup(D96,'GCPT Jul 2026'!A:AF,32,false)</f>
        <v>115.105805</v>
      </c>
      <c r="AE96" s="44"/>
      <c r="AF96" s="44"/>
      <c r="AG96" s="44"/>
      <c r="AH96" s="45"/>
      <c r="AI96" s="45"/>
      <c r="AJ96" s="45"/>
      <c r="AK96" s="45"/>
      <c r="AL96" s="46"/>
      <c r="AM96" s="47"/>
      <c r="AN96" s="47"/>
      <c r="AO96" s="47"/>
      <c r="AP96" s="47"/>
      <c r="AQ96" s="48"/>
    </row>
    <row r="97">
      <c r="A97" s="64"/>
      <c r="B97" s="33" t="s">
        <v>1001</v>
      </c>
      <c r="C97" s="34">
        <v>65.0</v>
      </c>
      <c r="D97" s="50" t="s">
        <v>1414</v>
      </c>
      <c r="E97" s="50" t="s">
        <v>1002</v>
      </c>
      <c r="F97" s="33" t="str">
        <f>vlookup(D97,'GCPT Jul 2026'!A:G,7,false)</f>
        <v>Asam-Asam Unit B-3</v>
      </c>
      <c r="G97" s="33" t="s">
        <v>1368</v>
      </c>
      <c r="H97" s="33"/>
      <c r="I97" s="36"/>
      <c r="J97" s="36" t="str">
        <f>iferror(vlookup(vlookup(B97,'Co-firing inputs'!B:C,2,false),'Co-firing inputs'!B:G,6,false),"None")</f>
        <v>Commercial/implemented</v>
      </c>
      <c r="K97" s="51" t="s">
        <v>1400</v>
      </c>
      <c r="L97" s="52">
        <v>0.05</v>
      </c>
      <c r="M97" s="36" t="s">
        <v>1371</v>
      </c>
      <c r="N97" s="37" t="s">
        <v>51</v>
      </c>
      <c r="O97" s="38" t="s">
        <v>51</v>
      </c>
      <c r="P97" s="71" t="s">
        <v>51</v>
      </c>
      <c r="Q97" s="34">
        <v>2000.0</v>
      </c>
      <c r="R97" s="34"/>
      <c r="S97" s="34"/>
      <c r="T97" s="34">
        <f t="shared" si="1"/>
        <v>26</v>
      </c>
      <c r="U97" s="39" t="str">
        <f t="shared" si="2"/>
        <v>1</v>
      </c>
      <c r="V97" s="39" t="str">
        <f t="shared" si="3"/>
        <v>6</v>
      </c>
      <c r="W97" s="40" t="s">
        <v>965</v>
      </c>
      <c r="X97" s="40" t="s">
        <v>1363</v>
      </c>
      <c r="Y97" s="40" t="s">
        <v>1373</v>
      </c>
      <c r="Z97" s="41"/>
      <c r="AA97" s="42" t="s">
        <v>1378</v>
      </c>
      <c r="AB97" s="40"/>
      <c r="AC97" s="40">
        <f>vlookup(D97,'GCPT Jul 2026'!A:AF,31,false)</f>
        <v>-3.9265336</v>
      </c>
      <c r="AD97" s="53">
        <f>vlookup(D97,'GCPT Jul 2026'!A:AF,32,false)</f>
        <v>115.105805</v>
      </c>
      <c r="AE97" s="44"/>
      <c r="AF97" s="44"/>
      <c r="AG97" s="44"/>
      <c r="AH97" s="101">
        <v>123.0</v>
      </c>
      <c r="AI97" s="101">
        <v>323.0</v>
      </c>
      <c r="AJ97" s="101">
        <f t="shared" ref="AJ97:AJ98" si="5">average(1, 339)</f>
        <v>170</v>
      </c>
      <c r="AK97" s="101" t="s">
        <v>1409</v>
      </c>
      <c r="AL97" s="61">
        <v>62.4</v>
      </c>
      <c r="AM97" s="47"/>
      <c r="AN97" s="47"/>
      <c r="AO97" s="47"/>
      <c r="AP97" s="47"/>
      <c r="AQ97" s="102" t="s">
        <v>1410</v>
      </c>
    </row>
    <row r="98">
      <c r="A98" s="64"/>
      <c r="B98" s="33" t="s">
        <v>1003</v>
      </c>
      <c r="C98" s="34">
        <v>65.0</v>
      </c>
      <c r="D98" s="50" t="s">
        <v>1415</v>
      </c>
      <c r="E98" s="50" t="s">
        <v>1004</v>
      </c>
      <c r="F98" s="33" t="str">
        <f>vlookup(D98,'GCPT Jul 2026'!A:G,7,false)</f>
        <v>Asam-Asam Unit B-4</v>
      </c>
      <c r="G98" s="33" t="s">
        <v>1368</v>
      </c>
      <c r="H98" s="33"/>
      <c r="I98" s="36"/>
      <c r="J98" s="36" t="str">
        <f>iferror(vlookup(vlookup(B98,'Co-firing inputs'!B:C,2,false),'Co-firing inputs'!B:G,6,false),"None")</f>
        <v>Commercial/implemented</v>
      </c>
      <c r="K98" s="51" t="s">
        <v>1400</v>
      </c>
      <c r="L98" s="52">
        <v>0.05</v>
      </c>
      <c r="M98" s="36" t="s">
        <v>1371</v>
      </c>
      <c r="N98" s="37" t="s">
        <v>51</v>
      </c>
      <c r="O98" s="38" t="s">
        <v>51</v>
      </c>
      <c r="P98" s="71" t="s">
        <v>51</v>
      </c>
      <c r="Q98" s="34">
        <v>2000.0</v>
      </c>
      <c r="R98" s="34"/>
      <c r="S98" s="34"/>
      <c r="T98" s="34">
        <f t="shared" si="1"/>
        <v>26</v>
      </c>
      <c r="U98" s="39" t="str">
        <f t="shared" si="2"/>
        <v>1</v>
      </c>
      <c r="V98" s="39" t="str">
        <f t="shared" si="3"/>
        <v>6</v>
      </c>
      <c r="W98" s="40" t="s">
        <v>965</v>
      </c>
      <c r="X98" s="40" t="s">
        <v>1363</v>
      </c>
      <c r="Y98" s="40" t="s">
        <v>1373</v>
      </c>
      <c r="Z98" s="41"/>
      <c r="AA98" s="42" t="s">
        <v>1378</v>
      </c>
      <c r="AB98" s="40"/>
      <c r="AC98" s="40">
        <f>vlookup(D98,'GCPT Jul 2026'!A:AF,31,false)</f>
        <v>-3.9265336</v>
      </c>
      <c r="AD98" s="53">
        <f>vlookup(D98,'GCPT Jul 2026'!A:AF,32,false)</f>
        <v>115.105805</v>
      </c>
      <c r="AE98" s="44"/>
      <c r="AF98" s="44"/>
      <c r="AG98" s="44"/>
      <c r="AH98" s="101">
        <v>123.0</v>
      </c>
      <c r="AI98" s="101">
        <v>323.0</v>
      </c>
      <c r="AJ98" s="101">
        <f t="shared" si="5"/>
        <v>170</v>
      </c>
      <c r="AK98" s="101" t="s">
        <v>1409</v>
      </c>
      <c r="AL98" s="61">
        <v>62.4</v>
      </c>
      <c r="AM98" s="47"/>
      <c r="AN98" s="47"/>
      <c r="AO98" s="47"/>
      <c r="AP98" s="47"/>
      <c r="AQ98" s="102" t="s">
        <v>1410</v>
      </c>
    </row>
    <row r="99">
      <c r="A99" s="49"/>
      <c r="B99" s="33" t="s">
        <v>975</v>
      </c>
      <c r="C99" s="34">
        <v>30.0</v>
      </c>
      <c r="D99" s="50" t="s">
        <v>1416</v>
      </c>
      <c r="E99" s="50" t="s">
        <v>976</v>
      </c>
      <c r="F99" s="33" t="str">
        <f>vlookup(D99,'GCPT Jul 2026'!A:G,7,false)</f>
        <v>Bangka Baru Unit 1</v>
      </c>
      <c r="G99" s="33" t="s">
        <v>1394</v>
      </c>
      <c r="H99" s="33"/>
      <c r="I99" s="51"/>
      <c r="J99" s="51" t="str">
        <f>iferror(vlookup(vlookup(B99,'Co-firing inputs'!B:C,2,false),'Co-firing inputs'!B:G,6,false),"None")</f>
        <v>Commercial/implemented</v>
      </c>
      <c r="K99" s="51" t="s">
        <v>1367</v>
      </c>
      <c r="L99" s="52">
        <v>0.05</v>
      </c>
      <c r="M99" s="36"/>
      <c r="N99" s="37" t="s">
        <v>51</v>
      </c>
      <c r="O99" s="38" t="s">
        <v>51</v>
      </c>
      <c r="P99" s="71" t="s">
        <v>51</v>
      </c>
      <c r="Q99" s="34">
        <v>2014.0</v>
      </c>
      <c r="R99" s="34"/>
      <c r="S99" s="34"/>
      <c r="T99" s="34">
        <f t="shared" si="1"/>
        <v>12</v>
      </c>
      <c r="U99" s="39" t="str">
        <f t="shared" si="2"/>
        <v>1</v>
      </c>
      <c r="V99" s="39" t="str">
        <f t="shared" si="3"/>
        <v>3</v>
      </c>
      <c r="W99" s="40" t="s">
        <v>965</v>
      </c>
      <c r="X99" s="40" t="s">
        <v>1363</v>
      </c>
      <c r="Y99" s="40" t="s">
        <v>1372</v>
      </c>
      <c r="Z99" s="41"/>
      <c r="AA99" s="42" t="s">
        <v>1370</v>
      </c>
      <c r="AB99" s="40"/>
      <c r="AC99" s="40">
        <f>vlookup(D99,'GCPT Jul 2026'!A:AF,31,false)</f>
        <v>-2.079245</v>
      </c>
      <c r="AD99" s="53">
        <f>vlookup(D99,'GCPT Jul 2026'!A:AF,32,false)</f>
        <v>106.149617</v>
      </c>
      <c r="AE99" s="44"/>
      <c r="AF99" s="44"/>
      <c r="AG99" s="44"/>
      <c r="AH99" s="45"/>
      <c r="AI99" s="45"/>
      <c r="AJ99" s="45"/>
      <c r="AK99" s="45"/>
      <c r="AL99" s="61">
        <v>134.0</v>
      </c>
      <c r="AM99" s="47"/>
      <c r="AN99" s="47"/>
      <c r="AO99" s="98">
        <v>153.15</v>
      </c>
      <c r="AP99" s="47"/>
      <c r="AQ99" s="100" t="s">
        <v>1417</v>
      </c>
    </row>
    <row r="100">
      <c r="A100" s="49"/>
      <c r="B100" s="33" t="s">
        <v>978</v>
      </c>
      <c r="C100" s="34">
        <v>30.0</v>
      </c>
      <c r="D100" s="50" t="s">
        <v>1418</v>
      </c>
      <c r="E100" s="50" t="s">
        <v>979</v>
      </c>
      <c r="F100" s="33" t="str">
        <f>vlookup(D100,'GCPT Jul 2026'!A:G,7,false)</f>
        <v>Bangka Baru Unit 2</v>
      </c>
      <c r="G100" s="33" t="s">
        <v>1394</v>
      </c>
      <c r="H100" s="33"/>
      <c r="I100" s="51"/>
      <c r="J100" s="51" t="str">
        <f>iferror(vlookup(vlookup(B100,'Co-firing inputs'!B:C,2,false),'Co-firing inputs'!B:G,6,false),"None")</f>
        <v>Commercial/implemented</v>
      </c>
      <c r="K100" s="51" t="s">
        <v>1367</v>
      </c>
      <c r="L100" s="52">
        <v>0.05</v>
      </c>
      <c r="M100" s="36"/>
      <c r="N100" s="37" t="s">
        <v>51</v>
      </c>
      <c r="O100" s="38" t="s">
        <v>51</v>
      </c>
      <c r="P100" s="71" t="s">
        <v>51</v>
      </c>
      <c r="Q100" s="34">
        <v>2014.0</v>
      </c>
      <c r="R100" s="34"/>
      <c r="S100" s="34"/>
      <c r="T100" s="34">
        <f t="shared" si="1"/>
        <v>12</v>
      </c>
      <c r="U100" s="39" t="str">
        <f t="shared" si="2"/>
        <v>1</v>
      </c>
      <c r="V100" s="39" t="str">
        <f t="shared" si="3"/>
        <v>3</v>
      </c>
      <c r="W100" s="40" t="s">
        <v>965</v>
      </c>
      <c r="X100" s="40" t="s">
        <v>1363</v>
      </c>
      <c r="Y100" s="40" t="s">
        <v>1372</v>
      </c>
      <c r="Z100" s="41"/>
      <c r="AA100" s="42" t="s">
        <v>1370</v>
      </c>
      <c r="AB100" s="40"/>
      <c r="AC100" s="40">
        <f>vlookup(D100,'GCPT Jul 2026'!A:AF,31,false)</f>
        <v>-2.079245</v>
      </c>
      <c r="AD100" s="53">
        <f>vlookup(D100,'GCPT Jul 2026'!A:AF,32,false)</f>
        <v>106.149617</v>
      </c>
      <c r="AE100" s="44"/>
      <c r="AF100" s="44"/>
      <c r="AG100" s="44"/>
      <c r="AH100" s="45"/>
      <c r="AI100" s="45"/>
      <c r="AJ100" s="45"/>
      <c r="AK100" s="45"/>
      <c r="AL100" s="61">
        <v>134.0</v>
      </c>
      <c r="AM100" s="47"/>
      <c r="AN100" s="47"/>
      <c r="AO100" s="98">
        <v>153.15</v>
      </c>
      <c r="AP100" s="47"/>
      <c r="AQ100" s="100" t="s">
        <v>1417</v>
      </c>
    </row>
    <row r="101">
      <c r="A101" s="49"/>
      <c r="B101" s="35" t="s">
        <v>934</v>
      </c>
      <c r="C101" s="55">
        <v>660.0</v>
      </c>
      <c r="D101" s="50" t="s">
        <v>1419</v>
      </c>
      <c r="E101" s="50" t="s">
        <v>935</v>
      </c>
      <c r="F101" s="33" t="str">
        <f>vlookup(D101,'GCPT Jul 2026'!A:G,7,false)</f>
        <v>Bangko Tengah Unit 1</v>
      </c>
      <c r="G101" s="33" t="s">
        <v>1394</v>
      </c>
      <c r="H101" s="33" t="s">
        <v>1362</v>
      </c>
      <c r="I101" s="36"/>
      <c r="J101" s="36" t="str">
        <f>iferror(vlookup(vlookup(B101,'Co-firing inputs'!B:C,2,false),'Co-firing inputs'!B:G,6,false),"None")</f>
        <v>None</v>
      </c>
      <c r="K101" s="33"/>
      <c r="L101" s="33"/>
      <c r="M101" s="36"/>
      <c r="N101" s="37" t="s">
        <v>264</v>
      </c>
      <c r="O101" s="38" t="s">
        <v>51</v>
      </c>
      <c r="P101" s="71" t="s">
        <v>51</v>
      </c>
      <c r="Q101" s="34">
        <v>2023.0</v>
      </c>
      <c r="R101" s="34"/>
      <c r="S101" s="34"/>
      <c r="T101" s="34">
        <f t="shared" si="1"/>
        <v>3</v>
      </c>
      <c r="U101" s="39" t="str">
        <f t="shared" si="2"/>
        <v>4</v>
      </c>
      <c r="V101" s="39" t="str">
        <f t="shared" si="3"/>
        <v>1</v>
      </c>
      <c r="W101" s="40" t="s">
        <v>577</v>
      </c>
      <c r="X101" s="40" t="s">
        <v>1420</v>
      </c>
      <c r="Y101" s="40" t="s">
        <v>1373</v>
      </c>
      <c r="Z101" s="41"/>
      <c r="AA101" s="42"/>
      <c r="AB101" s="40"/>
      <c r="AC101" s="40">
        <f>vlookup(D101,'GCPT Jul 2026'!A:AF,31,false)</f>
        <v>-3.838679</v>
      </c>
      <c r="AD101" s="53">
        <f>vlookup(D101,'GCPT Jul 2026'!A:AF,32,false)</f>
        <v>103.804133</v>
      </c>
      <c r="AE101" s="106"/>
      <c r="AG101" s="44"/>
      <c r="AH101" s="45"/>
      <c r="AI101" s="45"/>
      <c r="AJ101" s="45"/>
      <c r="AK101" s="45"/>
      <c r="AL101" s="46"/>
      <c r="AM101" s="47"/>
      <c r="AN101" s="47"/>
      <c r="AO101" s="47"/>
      <c r="AP101" s="47"/>
      <c r="AQ101" s="99"/>
    </row>
    <row r="102">
      <c r="A102" s="49"/>
      <c r="B102" s="35" t="s">
        <v>936</v>
      </c>
      <c r="C102" s="55">
        <v>660.0</v>
      </c>
      <c r="D102" s="50" t="s">
        <v>1421</v>
      </c>
      <c r="E102" s="50" t="s">
        <v>937</v>
      </c>
      <c r="F102" s="33" t="str">
        <f>vlookup(D102,'GCPT Jul 2026'!A:G,7,false)</f>
        <v>Bangko Tengah Unit 2</v>
      </c>
      <c r="G102" s="33" t="s">
        <v>1394</v>
      </c>
      <c r="H102" s="33" t="s">
        <v>1362</v>
      </c>
      <c r="I102" s="36"/>
      <c r="J102" s="36" t="str">
        <f>iferror(vlookup(vlookup(B102,'Co-firing inputs'!B:C,2,false),'Co-firing inputs'!B:G,6,false),"None")</f>
        <v>None</v>
      </c>
      <c r="K102" s="33"/>
      <c r="L102" s="33"/>
      <c r="M102" s="36"/>
      <c r="N102" s="37" t="s">
        <v>264</v>
      </c>
      <c r="O102" s="38" t="s">
        <v>51</v>
      </c>
      <c r="P102" s="71" t="s">
        <v>51</v>
      </c>
      <c r="Q102" s="34">
        <v>2023.0</v>
      </c>
      <c r="R102" s="34"/>
      <c r="S102" s="34"/>
      <c r="T102" s="34">
        <f t="shared" si="1"/>
        <v>3</v>
      </c>
      <c r="U102" s="39" t="str">
        <f t="shared" si="2"/>
        <v>4</v>
      </c>
      <c r="V102" s="39" t="str">
        <f t="shared" si="3"/>
        <v>1</v>
      </c>
      <c r="W102" s="40" t="s">
        <v>577</v>
      </c>
      <c r="X102" s="40" t="s">
        <v>1420</v>
      </c>
      <c r="Y102" s="40" t="s">
        <v>1373</v>
      </c>
      <c r="Z102" s="41"/>
      <c r="AA102" s="42"/>
      <c r="AB102" s="40"/>
      <c r="AC102" s="40">
        <f>vlookup(D102,'GCPT Jul 2026'!A:AF,31,false)</f>
        <v>-3.838679</v>
      </c>
      <c r="AD102" s="53">
        <f>vlookup(D102,'GCPT Jul 2026'!A:AF,32,false)</f>
        <v>103.804133</v>
      </c>
      <c r="AE102" s="93"/>
      <c r="AF102" s="92"/>
      <c r="AG102" s="44"/>
      <c r="AH102" s="45"/>
      <c r="AI102" s="45"/>
      <c r="AJ102" s="45"/>
      <c r="AK102" s="45"/>
      <c r="AL102" s="46"/>
      <c r="AM102" s="47"/>
      <c r="AN102" s="47"/>
      <c r="AO102" s="47"/>
      <c r="AP102" s="47"/>
      <c r="AQ102" s="99"/>
    </row>
    <row r="103">
      <c r="A103" s="49"/>
      <c r="B103" s="33" t="s">
        <v>589</v>
      </c>
      <c r="C103" s="55">
        <v>110.0</v>
      </c>
      <c r="D103" s="50" t="s">
        <v>1422</v>
      </c>
      <c r="E103" s="50" t="s">
        <v>590</v>
      </c>
      <c r="F103" s="33" t="str">
        <f>vlookup(D103,'GCPT Jul 2026'!A:G,7,false)</f>
        <v>Banjarsari Unit 1</v>
      </c>
      <c r="G103" s="33" t="s">
        <v>1394</v>
      </c>
      <c r="H103" s="33"/>
      <c r="I103" s="36"/>
      <c r="J103" s="36" t="str">
        <f>iferror(vlookup(vlookup(B103,'Co-firing inputs'!B:C,2,false),'Co-firing inputs'!B:G,6,false),"None")</f>
        <v>None</v>
      </c>
      <c r="K103" s="33"/>
      <c r="L103" s="33"/>
      <c r="M103" s="36"/>
      <c r="N103" s="37" t="s">
        <v>51</v>
      </c>
      <c r="O103" s="38" t="s">
        <v>51</v>
      </c>
      <c r="P103" s="71" t="s">
        <v>51</v>
      </c>
      <c r="Q103" s="34">
        <v>2015.0</v>
      </c>
      <c r="R103" s="34"/>
      <c r="S103" s="34"/>
      <c r="T103" s="34">
        <f t="shared" si="1"/>
        <v>11</v>
      </c>
      <c r="U103" s="39" t="str">
        <f t="shared" si="2"/>
        <v>2</v>
      </c>
      <c r="V103" s="39" t="str">
        <f t="shared" si="3"/>
        <v>3</v>
      </c>
      <c r="W103" s="40" t="s">
        <v>577</v>
      </c>
      <c r="X103" s="40" t="s">
        <v>1423</v>
      </c>
      <c r="Y103" s="40" t="s">
        <v>1372</v>
      </c>
      <c r="Z103" s="41"/>
      <c r="AA103" s="42"/>
      <c r="AB103" s="40"/>
      <c r="AC103" s="40">
        <v>-3.72507</v>
      </c>
      <c r="AD103" s="53">
        <f>vlookup(D103,'GCPT Jul 2026'!A:AF,32,false)</f>
        <v>103.69039</v>
      </c>
      <c r="AE103" s="44"/>
      <c r="AF103" s="44"/>
      <c r="AG103" s="44"/>
      <c r="AH103" s="45"/>
      <c r="AI103" s="45"/>
      <c r="AJ103" s="45"/>
      <c r="AK103" s="45"/>
      <c r="AL103" s="46"/>
      <c r="AM103" s="47"/>
      <c r="AN103" s="47"/>
      <c r="AO103" s="47"/>
      <c r="AP103" s="47"/>
      <c r="AQ103" s="48"/>
    </row>
    <row r="104">
      <c r="A104" s="49"/>
      <c r="B104" s="33" t="s">
        <v>592</v>
      </c>
      <c r="C104" s="55">
        <v>110.0</v>
      </c>
      <c r="D104" s="50" t="s">
        <v>1424</v>
      </c>
      <c r="E104" s="50" t="s">
        <v>593</v>
      </c>
      <c r="F104" s="33" t="str">
        <f>vlookup(D104,'GCPT Jul 2026'!A:G,7,false)</f>
        <v>Banjarsari Unit 2</v>
      </c>
      <c r="G104" s="33" t="s">
        <v>1394</v>
      </c>
      <c r="H104" s="33"/>
      <c r="I104" s="36"/>
      <c r="J104" s="36" t="str">
        <f>iferror(vlookup(vlookup(B104,'Co-firing inputs'!B:C,2,false),'Co-firing inputs'!B:G,6,false),"None")</f>
        <v>None</v>
      </c>
      <c r="K104" s="33"/>
      <c r="L104" s="33"/>
      <c r="M104" s="36"/>
      <c r="N104" s="37" t="s">
        <v>51</v>
      </c>
      <c r="O104" s="38" t="s">
        <v>51</v>
      </c>
      <c r="P104" s="71" t="s">
        <v>51</v>
      </c>
      <c r="Q104" s="34">
        <v>2015.0</v>
      </c>
      <c r="R104" s="34"/>
      <c r="S104" s="34"/>
      <c r="T104" s="34">
        <f t="shared" si="1"/>
        <v>11</v>
      </c>
      <c r="U104" s="39" t="str">
        <f t="shared" si="2"/>
        <v>2</v>
      </c>
      <c r="V104" s="39" t="str">
        <f t="shared" si="3"/>
        <v>3</v>
      </c>
      <c r="W104" s="40" t="s">
        <v>577</v>
      </c>
      <c r="X104" s="40" t="s">
        <v>1423</v>
      </c>
      <c r="Y104" s="40" t="s">
        <v>1372</v>
      </c>
      <c r="Z104" s="41"/>
      <c r="AA104" s="42"/>
      <c r="AB104" s="40"/>
      <c r="AC104" s="40">
        <v>-3.72507</v>
      </c>
      <c r="AD104" s="53">
        <f>vlookup(D104,'GCPT Jul 2026'!A:AF,32,false)</f>
        <v>103.69039</v>
      </c>
      <c r="AE104" s="44"/>
      <c r="AF104" s="44"/>
      <c r="AG104" s="44"/>
      <c r="AH104" s="45"/>
      <c r="AI104" s="45"/>
      <c r="AJ104" s="45"/>
      <c r="AK104" s="45"/>
      <c r="AL104" s="46"/>
      <c r="AM104" s="47"/>
      <c r="AN104" s="47"/>
      <c r="AO104" s="47"/>
      <c r="AP104" s="47"/>
      <c r="AQ104" s="48"/>
    </row>
    <row r="105">
      <c r="A105" s="49"/>
      <c r="B105" s="33" t="s">
        <v>1098</v>
      </c>
      <c r="C105" s="34">
        <v>300.0</v>
      </c>
      <c r="D105" s="50" t="s">
        <v>1425</v>
      </c>
      <c r="E105" s="50" t="s">
        <v>1099</v>
      </c>
      <c r="F105" s="33" t="str">
        <f>vlookup(D105,'GCPT Jul 2026'!A:G,7,false)</f>
        <v>Banten Labuan Unit 1</v>
      </c>
      <c r="G105" s="33" t="s">
        <v>1399</v>
      </c>
      <c r="H105" s="33"/>
      <c r="I105" s="36"/>
      <c r="J105" s="36" t="str">
        <f>iferror(vlookup(vlookup(B105,'Co-firing inputs'!B:C,2,false),'Co-firing inputs'!B:G,6,false),"None")</f>
        <v>Commercial/implemented</v>
      </c>
      <c r="K105" s="51" t="s">
        <v>1400</v>
      </c>
      <c r="L105" s="52">
        <v>0.05</v>
      </c>
      <c r="M105" s="36"/>
      <c r="N105" s="37" t="s">
        <v>51</v>
      </c>
      <c r="O105" s="38" t="s">
        <v>51</v>
      </c>
      <c r="P105" s="71" t="s">
        <v>51</v>
      </c>
      <c r="Q105" s="34">
        <v>2009.0</v>
      </c>
      <c r="R105" s="34"/>
      <c r="S105" s="34"/>
      <c r="T105" s="34">
        <f t="shared" si="1"/>
        <v>17</v>
      </c>
      <c r="U105" s="39" t="str">
        <f t="shared" si="2"/>
        <v>2</v>
      </c>
      <c r="V105" s="39" t="str">
        <f t="shared" si="3"/>
        <v>4</v>
      </c>
      <c r="W105" s="40" t="s">
        <v>965</v>
      </c>
      <c r="X105" s="40" t="s">
        <v>1363</v>
      </c>
      <c r="Y105" s="40" t="s">
        <v>1373</v>
      </c>
      <c r="Z105" s="41"/>
      <c r="AA105" s="42" t="s">
        <v>1378</v>
      </c>
      <c r="AB105" s="40"/>
      <c r="AC105" s="40">
        <f>vlookup(D105,'GCPT Jul 2026'!A:AF,31,false)</f>
        <v>-6.392179</v>
      </c>
      <c r="AD105" s="53">
        <f>vlookup(D105,'GCPT Jul 2026'!A:AF,32,false)</f>
        <v>105.82778</v>
      </c>
      <c r="AE105" s="44"/>
      <c r="AF105" s="44"/>
      <c r="AG105" s="44"/>
      <c r="AH105" s="45"/>
      <c r="AI105" s="45"/>
      <c r="AJ105" s="45"/>
      <c r="AK105" s="45"/>
      <c r="AL105" s="61"/>
      <c r="AM105" s="98">
        <v>215.0</v>
      </c>
      <c r="AN105" s="98">
        <v>7.5</v>
      </c>
      <c r="AO105" s="98">
        <v>95.0</v>
      </c>
      <c r="AP105" s="98">
        <v>87.56</v>
      </c>
      <c r="AQ105" s="107" t="s">
        <v>1426</v>
      </c>
    </row>
    <row r="106">
      <c r="A106" s="49"/>
      <c r="B106" s="33" t="s">
        <v>1100</v>
      </c>
      <c r="C106" s="34">
        <v>300.0</v>
      </c>
      <c r="D106" s="50" t="s">
        <v>1427</v>
      </c>
      <c r="E106" s="50" t="s">
        <v>1101</v>
      </c>
      <c r="F106" s="33" t="str">
        <f>vlookup(D106,'GCPT Jul 2026'!A:G,7,false)</f>
        <v>Banten Labuan Unit 2</v>
      </c>
      <c r="G106" s="33" t="s">
        <v>1399</v>
      </c>
      <c r="H106" s="33"/>
      <c r="I106" s="36"/>
      <c r="J106" s="36" t="str">
        <f>iferror(vlookup(vlookup(B106,'Co-firing inputs'!B:C,2,false),'Co-firing inputs'!B:G,6,false),"None")</f>
        <v>Commercial/implemented</v>
      </c>
      <c r="K106" s="51" t="s">
        <v>1400</v>
      </c>
      <c r="L106" s="52">
        <v>0.05</v>
      </c>
      <c r="M106" s="36"/>
      <c r="N106" s="37" t="s">
        <v>51</v>
      </c>
      <c r="O106" s="38" t="s">
        <v>51</v>
      </c>
      <c r="P106" s="71" t="s">
        <v>51</v>
      </c>
      <c r="Q106" s="34">
        <v>2010.0</v>
      </c>
      <c r="R106" s="34"/>
      <c r="S106" s="34"/>
      <c r="T106" s="34">
        <f t="shared" si="1"/>
        <v>16</v>
      </c>
      <c r="U106" s="39" t="str">
        <f t="shared" si="2"/>
        <v>2</v>
      </c>
      <c r="V106" s="39" t="str">
        <f t="shared" si="3"/>
        <v>4</v>
      </c>
      <c r="W106" s="40" t="s">
        <v>965</v>
      </c>
      <c r="X106" s="40" t="s">
        <v>1363</v>
      </c>
      <c r="Y106" s="40" t="s">
        <v>1373</v>
      </c>
      <c r="Z106" s="41"/>
      <c r="AA106" s="42" t="s">
        <v>1378</v>
      </c>
      <c r="AB106" s="40"/>
      <c r="AC106" s="40">
        <f>vlookup(D106,'GCPT Jul 2026'!A:AF,31,false)</f>
        <v>-6.392179</v>
      </c>
      <c r="AD106" s="53">
        <f>vlookup(D106,'GCPT Jul 2026'!A:AF,32,false)</f>
        <v>105.82778</v>
      </c>
      <c r="AE106" s="44"/>
      <c r="AF106" s="44"/>
      <c r="AG106" s="44"/>
      <c r="AH106" s="45"/>
      <c r="AI106" s="45"/>
      <c r="AJ106" s="45"/>
      <c r="AK106" s="45"/>
      <c r="AL106" s="61"/>
      <c r="AM106" s="98">
        <v>215.0</v>
      </c>
      <c r="AN106" s="98">
        <v>7.5</v>
      </c>
      <c r="AO106" s="98">
        <v>95.0</v>
      </c>
      <c r="AP106" s="98">
        <v>87.56</v>
      </c>
      <c r="AQ106" s="107" t="s">
        <v>1428</v>
      </c>
    </row>
    <row r="107">
      <c r="A107" s="64"/>
      <c r="B107" s="33" t="s">
        <v>1121</v>
      </c>
      <c r="C107" s="34">
        <v>315.0</v>
      </c>
      <c r="D107" s="50" t="s">
        <v>1429</v>
      </c>
      <c r="E107" s="50" t="s">
        <v>1122</v>
      </c>
      <c r="F107" s="33" t="str">
        <f>vlookup(D107,'GCPT Jul 2026'!A:G,7,false)</f>
        <v>Banten Lontar Unit 1</v>
      </c>
      <c r="G107" s="33" t="s">
        <v>1399</v>
      </c>
      <c r="H107" s="33"/>
      <c r="I107" s="36"/>
      <c r="J107" s="36" t="str">
        <f>iferror(vlookup(vlookup(B107,'Co-firing inputs'!B:C,2,false),'Co-firing inputs'!B:G,6,false),"None")</f>
        <v>Commercial/implemented</v>
      </c>
      <c r="K107" s="51" t="s">
        <v>1400</v>
      </c>
      <c r="L107" s="52">
        <v>0.01</v>
      </c>
      <c r="M107" s="36"/>
      <c r="N107" s="37" t="s">
        <v>51</v>
      </c>
      <c r="O107" s="38" t="s">
        <v>51</v>
      </c>
      <c r="P107" s="71" t="s">
        <v>51</v>
      </c>
      <c r="Q107" s="34">
        <v>2011.0</v>
      </c>
      <c r="R107" s="34"/>
      <c r="S107" s="34"/>
      <c r="T107" s="34">
        <f t="shared" si="1"/>
        <v>15</v>
      </c>
      <c r="U107" s="39" t="str">
        <f t="shared" si="2"/>
        <v>3</v>
      </c>
      <c r="V107" s="39" t="str">
        <f t="shared" si="3"/>
        <v>3</v>
      </c>
      <c r="W107" s="40" t="s">
        <v>965</v>
      </c>
      <c r="X107" s="40" t="s">
        <v>1363</v>
      </c>
      <c r="Y107" s="40" t="s">
        <v>1373</v>
      </c>
      <c r="Z107" s="41"/>
      <c r="AA107" s="42" t="s">
        <v>1378</v>
      </c>
      <c r="AB107" s="40"/>
      <c r="AC107" s="40">
        <f>vlookup(D107,'GCPT Jul 2026'!A:AF,31,false)</f>
        <v>-6.058874</v>
      </c>
      <c r="AD107" s="53">
        <f>vlookup(D107,'GCPT Jul 2026'!A:AF,32,false)</f>
        <v>106.4643</v>
      </c>
      <c r="AE107" s="44"/>
      <c r="AF107" s="44"/>
      <c r="AG107" s="44"/>
      <c r="AH107" s="101">
        <v>591.8</v>
      </c>
      <c r="AI107" s="101">
        <v>748.3</v>
      </c>
      <c r="AJ107" s="101">
        <v>21.5</v>
      </c>
      <c r="AK107" s="101" t="s">
        <v>1430</v>
      </c>
      <c r="AL107" s="61">
        <v>26.34</v>
      </c>
      <c r="AM107" s="98">
        <v>127.0</v>
      </c>
      <c r="AN107" s="98">
        <v>6.5</v>
      </c>
      <c r="AO107" s="98">
        <v>131.0</v>
      </c>
      <c r="AP107" s="98">
        <v>25.0</v>
      </c>
      <c r="AQ107" s="99" t="s">
        <v>1431</v>
      </c>
    </row>
    <row r="108">
      <c r="A108" s="64"/>
      <c r="B108" s="33" t="s">
        <v>1123</v>
      </c>
      <c r="C108" s="34">
        <v>315.0</v>
      </c>
      <c r="D108" s="50" t="s">
        <v>1432</v>
      </c>
      <c r="E108" s="50" t="s">
        <v>1124</v>
      </c>
      <c r="F108" s="33" t="str">
        <f>vlookup(D108,'GCPT Jul 2026'!A:G,7,false)</f>
        <v>Banten Lontar Unit 2</v>
      </c>
      <c r="G108" s="33" t="s">
        <v>1399</v>
      </c>
      <c r="H108" s="33"/>
      <c r="I108" s="36"/>
      <c r="J108" s="36" t="str">
        <f>iferror(vlookup(vlookup(B108,'Co-firing inputs'!B:C,2,false),'Co-firing inputs'!B:G,6,false),"None")</f>
        <v>Commercial/implemented</v>
      </c>
      <c r="K108" s="51" t="s">
        <v>1400</v>
      </c>
      <c r="L108" s="52">
        <v>0.01</v>
      </c>
      <c r="M108" s="36"/>
      <c r="N108" s="37" t="s">
        <v>51</v>
      </c>
      <c r="O108" s="38" t="s">
        <v>51</v>
      </c>
      <c r="P108" s="71" t="s">
        <v>51</v>
      </c>
      <c r="Q108" s="34">
        <v>2012.0</v>
      </c>
      <c r="R108" s="34"/>
      <c r="S108" s="34"/>
      <c r="T108" s="34">
        <f t="shared" si="1"/>
        <v>14</v>
      </c>
      <c r="U108" s="39" t="str">
        <f t="shared" si="2"/>
        <v>3</v>
      </c>
      <c r="V108" s="39" t="str">
        <f t="shared" si="3"/>
        <v>3</v>
      </c>
      <c r="W108" s="40" t="s">
        <v>965</v>
      </c>
      <c r="X108" s="40" t="s">
        <v>1363</v>
      </c>
      <c r="Y108" s="40" t="s">
        <v>1373</v>
      </c>
      <c r="Z108" s="41"/>
      <c r="AA108" s="42" t="s">
        <v>1378</v>
      </c>
      <c r="AB108" s="40"/>
      <c r="AC108" s="40">
        <f>vlookup(D108,'GCPT Jul 2026'!A:AF,31,false)</f>
        <v>-6.058874</v>
      </c>
      <c r="AD108" s="53">
        <f>vlookup(D108,'GCPT Jul 2026'!A:AF,32,false)</f>
        <v>106.4643</v>
      </c>
      <c r="AE108" s="44"/>
      <c r="AF108" s="44"/>
      <c r="AG108" s="44"/>
      <c r="AH108" s="101">
        <v>590.8</v>
      </c>
      <c r="AI108" s="101">
        <v>747.0</v>
      </c>
      <c r="AJ108" s="101">
        <v>21.5</v>
      </c>
      <c r="AK108" s="101" t="s">
        <v>1430</v>
      </c>
      <c r="AL108" s="61">
        <v>26.34</v>
      </c>
      <c r="AM108" s="98">
        <v>127.0</v>
      </c>
      <c r="AN108" s="98">
        <v>4.6</v>
      </c>
      <c r="AO108" s="98">
        <v>131.0</v>
      </c>
      <c r="AP108" s="98">
        <v>25.0</v>
      </c>
      <c r="AQ108" s="99" t="s">
        <v>1431</v>
      </c>
    </row>
    <row r="109">
      <c r="A109" s="49"/>
      <c r="B109" s="33" t="s">
        <v>1125</v>
      </c>
      <c r="C109" s="34">
        <v>315.0</v>
      </c>
      <c r="D109" s="50" t="s">
        <v>1433</v>
      </c>
      <c r="E109" s="50" t="s">
        <v>1126</v>
      </c>
      <c r="F109" s="33" t="str">
        <f>vlookup(D109,'GCPT Jul 2026'!A:G,7,false)</f>
        <v>Banten Lontar Unit 3</v>
      </c>
      <c r="G109" s="33" t="s">
        <v>1399</v>
      </c>
      <c r="H109" s="33"/>
      <c r="I109" s="36"/>
      <c r="J109" s="36" t="str">
        <f>iferror(vlookup(vlookup(B109,'Co-firing inputs'!B:C,2,false),'Co-firing inputs'!B:G,6,false),"None")</f>
        <v>Commercial/implemented</v>
      </c>
      <c r="K109" s="51" t="s">
        <v>1400</v>
      </c>
      <c r="L109" s="52">
        <v>0.01</v>
      </c>
      <c r="M109" s="36"/>
      <c r="N109" s="37" t="s">
        <v>51</v>
      </c>
      <c r="O109" s="38" t="s">
        <v>51</v>
      </c>
      <c r="P109" s="71" t="s">
        <v>51</v>
      </c>
      <c r="Q109" s="34">
        <v>2012.0</v>
      </c>
      <c r="R109" s="34"/>
      <c r="S109" s="34"/>
      <c r="T109" s="34">
        <f t="shared" si="1"/>
        <v>14</v>
      </c>
      <c r="U109" s="39" t="str">
        <f t="shared" si="2"/>
        <v>3</v>
      </c>
      <c r="V109" s="39" t="str">
        <f t="shared" si="3"/>
        <v>3</v>
      </c>
      <c r="W109" s="40" t="s">
        <v>965</v>
      </c>
      <c r="X109" s="40" t="s">
        <v>1363</v>
      </c>
      <c r="Y109" s="40" t="s">
        <v>1373</v>
      </c>
      <c r="Z109" s="41"/>
      <c r="AA109" s="42" t="s">
        <v>1378</v>
      </c>
      <c r="AB109" s="40"/>
      <c r="AC109" s="40">
        <f>vlookup(D109,'GCPT Jul 2026'!A:AF,31,false)</f>
        <v>-6.058874</v>
      </c>
      <c r="AD109" s="53">
        <f>vlookup(D109,'GCPT Jul 2026'!A:AF,32,false)</f>
        <v>106.4643</v>
      </c>
      <c r="AE109" s="44"/>
      <c r="AF109" s="44"/>
      <c r="AG109" s="44"/>
      <c r="AH109" s="101">
        <v>591.8</v>
      </c>
      <c r="AI109" s="101">
        <v>748.3</v>
      </c>
      <c r="AJ109" s="101">
        <v>21.5</v>
      </c>
      <c r="AK109" s="101" t="s">
        <v>1430</v>
      </c>
      <c r="AL109" s="61">
        <v>26.34</v>
      </c>
      <c r="AM109" s="98">
        <v>127.0</v>
      </c>
      <c r="AN109" s="98">
        <v>4.6</v>
      </c>
      <c r="AO109" s="98">
        <v>131.0</v>
      </c>
      <c r="AP109" s="98">
        <v>25.0</v>
      </c>
      <c r="AQ109" s="99" t="s">
        <v>1431</v>
      </c>
    </row>
    <row r="110">
      <c r="A110" s="49"/>
      <c r="B110" s="33" t="s">
        <v>1119</v>
      </c>
      <c r="C110" s="34">
        <v>315.0</v>
      </c>
      <c r="D110" s="108" t="s">
        <v>1434</v>
      </c>
      <c r="E110" s="109" t="s">
        <v>1120</v>
      </c>
      <c r="F110" s="33" t="str">
        <f>vlookup(D110,'GCPT Jul 2026'!A:G,7,false)</f>
        <v>Banten Lontar Unit 4</v>
      </c>
      <c r="G110" s="33" t="s">
        <v>1399</v>
      </c>
      <c r="H110" s="33" t="s">
        <v>1362</v>
      </c>
      <c r="I110" s="36"/>
      <c r="J110" s="51" t="s">
        <v>1366</v>
      </c>
      <c r="K110" s="35" t="s">
        <v>1400</v>
      </c>
      <c r="L110" s="52">
        <v>0.01</v>
      </c>
      <c r="M110" s="36"/>
      <c r="N110" s="37" t="s">
        <v>264</v>
      </c>
      <c r="O110" s="38" t="s">
        <v>264</v>
      </c>
      <c r="P110" s="105" t="s">
        <v>51</v>
      </c>
      <c r="Q110" s="34">
        <v>2024.0</v>
      </c>
      <c r="R110" s="34"/>
      <c r="S110" s="34"/>
      <c r="T110" s="34">
        <f t="shared" si="1"/>
        <v>2</v>
      </c>
      <c r="U110" s="39" t="str">
        <f t="shared" si="2"/>
        <v>3</v>
      </c>
      <c r="V110" s="39" t="str">
        <f t="shared" si="3"/>
        <v>1</v>
      </c>
      <c r="W110" s="40" t="s">
        <v>965</v>
      </c>
      <c r="X110" s="40" t="s">
        <v>1363</v>
      </c>
      <c r="Y110" s="40" t="s">
        <v>1373</v>
      </c>
      <c r="Z110" s="41"/>
      <c r="AA110" s="42"/>
      <c r="AB110" s="40"/>
      <c r="AC110" s="40">
        <f>vlookup(D110,'GCPT Jul 2026'!A:AF,31,false)</f>
        <v>-6.058874</v>
      </c>
      <c r="AD110" s="53">
        <f>vlookup(D110,'GCPT Jul 2026'!A:AF,32,false)</f>
        <v>106.4643</v>
      </c>
      <c r="AE110" s="93"/>
      <c r="AF110" s="92"/>
      <c r="AG110" s="44"/>
      <c r="AH110" s="101">
        <v>550.0</v>
      </c>
      <c r="AI110" s="101">
        <v>550.0</v>
      </c>
      <c r="AJ110" s="101">
        <v>21.0</v>
      </c>
      <c r="AK110" s="101" t="s">
        <v>1430</v>
      </c>
      <c r="AL110" s="61">
        <v>26.34</v>
      </c>
      <c r="AM110" s="98">
        <v>127.0</v>
      </c>
      <c r="AN110" s="98">
        <v>4.6</v>
      </c>
      <c r="AO110" s="98">
        <v>131.0</v>
      </c>
      <c r="AP110" s="98">
        <v>25.0</v>
      </c>
      <c r="AQ110" s="102" t="s">
        <v>1435</v>
      </c>
    </row>
    <row r="111">
      <c r="A111" s="49"/>
      <c r="B111" s="33" t="s">
        <v>1436</v>
      </c>
      <c r="C111" s="34">
        <v>660.0</v>
      </c>
      <c r="D111" s="35" t="s">
        <v>1437</v>
      </c>
      <c r="E111" s="35" t="s">
        <v>603</v>
      </c>
      <c r="F111" s="33" t="str">
        <f>vlookup(D111,'GCPT Jul 2026'!A:G,7,false)</f>
        <v>Banten Serang Unit 1</v>
      </c>
      <c r="G111" s="33" t="s">
        <v>1399</v>
      </c>
      <c r="H111" s="39"/>
      <c r="I111" s="36"/>
      <c r="J111" s="36" t="str">
        <f>iferror(vlookup(vlookup(B111,'Co-firing inputs'!B:C,2,false),'Co-firing inputs'!B:G,6,false),"None")</f>
        <v>None</v>
      </c>
      <c r="K111" s="33"/>
      <c r="L111" s="33"/>
      <c r="M111" s="36"/>
      <c r="N111" s="37" t="s">
        <v>51</v>
      </c>
      <c r="O111" s="38" t="s">
        <v>51</v>
      </c>
      <c r="P111" s="71" t="s">
        <v>51</v>
      </c>
      <c r="Q111" s="34">
        <v>2017.0</v>
      </c>
      <c r="R111" s="34"/>
      <c r="S111" s="34"/>
      <c r="T111" s="34">
        <f t="shared" si="1"/>
        <v>9</v>
      </c>
      <c r="U111" s="39" t="str">
        <f t="shared" si="2"/>
        <v>4</v>
      </c>
      <c r="V111" s="39" t="str">
        <f t="shared" si="3"/>
        <v>2</v>
      </c>
      <c r="W111" s="40" t="s">
        <v>577</v>
      </c>
      <c r="X111" s="40" t="s">
        <v>1401</v>
      </c>
      <c r="Y111" s="40" t="s">
        <v>1373</v>
      </c>
      <c r="Z111" s="41"/>
      <c r="AA111" s="42"/>
      <c r="AB111" s="87"/>
      <c r="AC111" s="40">
        <f>vlookup(D111,'GCPT Jul 2026'!A:AF,31,false)</f>
        <v>-5.882972</v>
      </c>
      <c r="AD111" s="53">
        <f>vlookup(D111,'GCPT Jul 2026'!A:AF,32,false)</f>
        <v>106.045929</v>
      </c>
      <c r="AE111" s="44"/>
      <c r="AF111" s="44"/>
      <c r="AG111" s="44"/>
      <c r="AH111" s="45"/>
      <c r="AI111" s="45"/>
      <c r="AJ111" s="45"/>
      <c r="AK111" s="45"/>
      <c r="AL111" s="46"/>
      <c r="AM111" s="47"/>
      <c r="AN111" s="47"/>
      <c r="AO111" s="47"/>
      <c r="AP111" s="47"/>
      <c r="AQ111" s="107" t="s">
        <v>1438</v>
      </c>
    </row>
    <row r="112">
      <c r="A112" s="49"/>
      <c r="B112" s="33" t="s">
        <v>1262</v>
      </c>
      <c r="C112" s="34">
        <v>400.0</v>
      </c>
      <c r="D112" s="50" t="s">
        <v>1439</v>
      </c>
      <c r="E112" s="50" t="s">
        <v>1263</v>
      </c>
      <c r="F112" s="33" t="str">
        <f>vlookup(D112,'GCPT Jul 2026'!A:G,7,false)</f>
        <v>Banten Suralaya Phase I Unit 1</v>
      </c>
      <c r="G112" s="33" t="s">
        <v>1399</v>
      </c>
      <c r="H112" s="33"/>
      <c r="I112" s="36"/>
      <c r="J112" s="36" t="str">
        <f>iferror(vlookup(vlookup(B112,'Co-firing inputs'!B:C,2,false),'Co-firing inputs'!B:G,6,false),"None")</f>
        <v>Commercial/implemented</v>
      </c>
      <c r="K112" s="51" t="s">
        <v>1400</v>
      </c>
      <c r="L112" s="52">
        <v>0.05</v>
      </c>
      <c r="M112" s="36"/>
      <c r="N112" s="37" t="s">
        <v>51</v>
      </c>
      <c r="O112" s="38" t="s">
        <v>51</v>
      </c>
      <c r="P112" s="71" t="s">
        <v>51</v>
      </c>
      <c r="Q112" s="34">
        <v>1984.0</v>
      </c>
      <c r="R112" s="34"/>
      <c r="S112" s="34"/>
      <c r="T112" s="34">
        <f t="shared" si="1"/>
        <v>42</v>
      </c>
      <c r="U112" s="39" t="str">
        <f t="shared" si="2"/>
        <v>3</v>
      </c>
      <c r="V112" s="39" t="str">
        <f t="shared" si="3"/>
        <v>9</v>
      </c>
      <c r="W112" s="40" t="s">
        <v>965</v>
      </c>
      <c r="X112" s="40" t="s">
        <v>1363</v>
      </c>
      <c r="Y112" s="40" t="s">
        <v>1373</v>
      </c>
      <c r="Z112" s="110">
        <v>0.3436</v>
      </c>
      <c r="AA112" s="42" t="s">
        <v>1378</v>
      </c>
      <c r="AB112" s="40"/>
      <c r="AC112" s="40">
        <f>vlookup(D112,'GCPT Jul 2026'!A:AF,31,false)</f>
        <v>-5.8919073</v>
      </c>
      <c r="AD112" s="53">
        <f>vlookup(D112,'GCPT Jul 2026'!A:AF,32,false)</f>
        <v>106.0302341</v>
      </c>
      <c r="AE112" s="44"/>
      <c r="AF112" s="44"/>
      <c r="AG112" s="44"/>
      <c r="AH112" s="101">
        <f>(202.09+448.69)/2</f>
        <v>325.39</v>
      </c>
      <c r="AI112" s="101">
        <f>(508.87+716.72)/2</f>
        <v>612.795</v>
      </c>
      <c r="AJ112" s="101">
        <f>(49.69+111.85)/2</f>
        <v>80.77</v>
      </c>
      <c r="AK112" s="101" t="s">
        <v>1430</v>
      </c>
      <c r="AL112" s="61">
        <v>176.0</v>
      </c>
      <c r="AM112" s="98">
        <v>200.0</v>
      </c>
      <c r="AN112" s="98">
        <v>7.0</v>
      </c>
      <c r="AO112" s="98">
        <v>538.0</v>
      </c>
      <c r="AP112" s="98">
        <v>21.0</v>
      </c>
      <c r="AQ112" s="99" t="s">
        <v>1440</v>
      </c>
    </row>
    <row r="113">
      <c r="A113" s="49"/>
      <c r="B113" s="33" t="s">
        <v>1264</v>
      </c>
      <c r="C113" s="34">
        <v>400.0</v>
      </c>
      <c r="D113" s="50" t="s">
        <v>1441</v>
      </c>
      <c r="E113" s="50" t="s">
        <v>1265</v>
      </c>
      <c r="F113" s="33" t="str">
        <f>vlookup(D113,'GCPT Jul 2026'!A:G,7,false)</f>
        <v>Banten Suralaya Phase I Unit 2</v>
      </c>
      <c r="G113" s="33" t="s">
        <v>1399</v>
      </c>
      <c r="H113" s="33"/>
      <c r="I113" s="36"/>
      <c r="J113" s="36" t="str">
        <f>iferror(vlookup(vlookup(B113,'Co-firing inputs'!B:C,2,false),'Co-firing inputs'!B:G,6,false),"None")</f>
        <v>Commercial/implemented</v>
      </c>
      <c r="K113" s="51" t="s">
        <v>1400</v>
      </c>
      <c r="L113" s="52">
        <v>0.05</v>
      </c>
      <c r="M113" s="36"/>
      <c r="N113" s="37" t="s">
        <v>51</v>
      </c>
      <c r="O113" s="38" t="s">
        <v>51</v>
      </c>
      <c r="P113" s="71" t="s">
        <v>51</v>
      </c>
      <c r="Q113" s="34">
        <v>1985.0</v>
      </c>
      <c r="R113" s="34"/>
      <c r="S113" s="34"/>
      <c r="T113" s="34">
        <f t="shared" si="1"/>
        <v>41</v>
      </c>
      <c r="U113" s="39" t="str">
        <f t="shared" si="2"/>
        <v>3</v>
      </c>
      <c r="V113" s="39" t="str">
        <f t="shared" si="3"/>
        <v>9</v>
      </c>
      <c r="W113" s="40" t="s">
        <v>965</v>
      </c>
      <c r="X113" s="40" t="s">
        <v>1363</v>
      </c>
      <c r="Y113" s="40" t="s">
        <v>1373</v>
      </c>
      <c r="Z113" s="110">
        <v>0.345</v>
      </c>
      <c r="AA113" s="42" t="s">
        <v>1378</v>
      </c>
      <c r="AB113" s="40"/>
      <c r="AC113" s="40">
        <f>vlookup(D113,'GCPT Jul 2026'!A:AF,31,false)</f>
        <v>-5.8919073</v>
      </c>
      <c r="AD113" s="53">
        <f>vlookup(D113,'GCPT Jul 2026'!A:AF,32,false)</f>
        <v>106.0302341</v>
      </c>
      <c r="AE113" s="44"/>
      <c r="AF113" s="44"/>
      <c r="AG113" s="44"/>
      <c r="AH113" s="101">
        <f>(205.09+448.69)/2</f>
        <v>326.89</v>
      </c>
      <c r="AI113" s="101">
        <f>(482.83+674.73)/2</f>
        <v>578.78</v>
      </c>
      <c r="AJ113" s="101">
        <f>(79.92+135.79)/2</f>
        <v>107.855</v>
      </c>
      <c r="AK113" s="101" t="s">
        <v>1430</v>
      </c>
      <c r="AL113" s="61">
        <v>176.0</v>
      </c>
      <c r="AM113" s="98">
        <v>200.0</v>
      </c>
      <c r="AN113" s="98">
        <v>7.0</v>
      </c>
      <c r="AO113" s="98">
        <v>538.0</v>
      </c>
      <c r="AP113" s="98">
        <v>22.0</v>
      </c>
      <c r="AQ113" s="99" t="s">
        <v>1440</v>
      </c>
    </row>
    <row r="114">
      <c r="A114" s="49"/>
      <c r="B114" s="33" t="s">
        <v>1266</v>
      </c>
      <c r="C114" s="34">
        <v>400.0</v>
      </c>
      <c r="D114" s="50" t="s">
        <v>1442</v>
      </c>
      <c r="E114" s="50" t="s">
        <v>1267</v>
      </c>
      <c r="F114" s="33" t="str">
        <f>vlookup(D114,'GCPT Jul 2026'!A:G,7,false)</f>
        <v>Banten Suralaya Phase I Unit 3</v>
      </c>
      <c r="G114" s="33" t="s">
        <v>1399</v>
      </c>
      <c r="H114" s="33"/>
      <c r="I114" s="36"/>
      <c r="J114" s="36" t="str">
        <f>iferror(vlookup(vlookup(B114,'Co-firing inputs'!B:C,2,false),'Co-firing inputs'!B:G,6,false),"None")</f>
        <v>Commercial/implemented</v>
      </c>
      <c r="K114" s="51" t="s">
        <v>1400</v>
      </c>
      <c r="L114" s="52">
        <v>0.05</v>
      </c>
      <c r="M114" s="36"/>
      <c r="N114" s="37" t="s">
        <v>51</v>
      </c>
      <c r="O114" s="38" t="s">
        <v>51</v>
      </c>
      <c r="P114" s="71" t="s">
        <v>51</v>
      </c>
      <c r="Q114" s="34">
        <v>1988.0</v>
      </c>
      <c r="R114" s="34"/>
      <c r="S114" s="34"/>
      <c r="T114" s="34">
        <f t="shared" si="1"/>
        <v>38</v>
      </c>
      <c r="U114" s="39" t="str">
        <f t="shared" si="2"/>
        <v>3</v>
      </c>
      <c r="V114" s="39" t="str">
        <f t="shared" si="3"/>
        <v>8</v>
      </c>
      <c r="W114" s="40" t="s">
        <v>965</v>
      </c>
      <c r="X114" s="40" t="s">
        <v>1363</v>
      </c>
      <c r="Y114" s="40" t="s">
        <v>1373</v>
      </c>
      <c r="Z114" s="110">
        <v>0.3546</v>
      </c>
      <c r="AA114" s="42" t="s">
        <v>1378</v>
      </c>
      <c r="AB114" s="40"/>
      <c r="AC114" s="40">
        <f>vlookup(D114,'GCPT Jul 2026'!A:AF,31,false)</f>
        <v>-5.8919073</v>
      </c>
      <c r="AD114" s="53">
        <f>vlookup(D114,'GCPT Jul 2026'!A:AF,32,false)</f>
        <v>106.0302341</v>
      </c>
      <c r="AE114" s="44"/>
      <c r="AF114" s="44"/>
      <c r="AG114" s="44"/>
      <c r="AH114" s="45">
        <f>(232.06+466.37)/2</f>
        <v>349.215</v>
      </c>
      <c r="AI114" s="45">
        <f>(405.75+416.77)/2</f>
        <v>411.26</v>
      </c>
      <c r="AJ114" s="45">
        <f>(85.42+103)/2</f>
        <v>94.21</v>
      </c>
      <c r="AK114" s="101" t="s">
        <v>1430</v>
      </c>
      <c r="AL114" s="61">
        <v>176.0</v>
      </c>
      <c r="AM114" s="98">
        <v>200.0</v>
      </c>
      <c r="AN114" s="98">
        <v>7.0</v>
      </c>
      <c r="AO114" s="98">
        <v>538.0</v>
      </c>
      <c r="AP114" s="98">
        <v>22.0</v>
      </c>
      <c r="AQ114" s="99" t="s">
        <v>1440</v>
      </c>
    </row>
    <row r="115">
      <c r="A115" s="49"/>
      <c r="B115" s="33" t="s">
        <v>1268</v>
      </c>
      <c r="C115" s="34">
        <v>400.0</v>
      </c>
      <c r="D115" s="50" t="s">
        <v>1443</v>
      </c>
      <c r="E115" s="50" t="s">
        <v>1269</v>
      </c>
      <c r="F115" s="33" t="str">
        <f>vlookup(D115,'GCPT Jul 2026'!A:G,7,false)</f>
        <v>Banten Suralaya Phase I Unit 4</v>
      </c>
      <c r="G115" s="33" t="s">
        <v>1399</v>
      </c>
      <c r="H115" s="33"/>
      <c r="I115" s="36"/>
      <c r="J115" s="36" t="str">
        <f>iferror(vlookup(vlookup(B115,'Co-firing inputs'!B:C,2,false),'Co-firing inputs'!B:G,6,false),"None")</f>
        <v>Commercial/implemented</v>
      </c>
      <c r="K115" s="51" t="s">
        <v>1400</v>
      </c>
      <c r="L115" s="52">
        <v>0.05</v>
      </c>
      <c r="M115" s="36"/>
      <c r="N115" s="37" t="s">
        <v>51</v>
      </c>
      <c r="O115" s="38" t="s">
        <v>51</v>
      </c>
      <c r="P115" s="71" t="s">
        <v>51</v>
      </c>
      <c r="Q115" s="34">
        <v>1989.0</v>
      </c>
      <c r="R115" s="34"/>
      <c r="S115" s="34"/>
      <c r="T115" s="34">
        <f t="shared" si="1"/>
        <v>37</v>
      </c>
      <c r="U115" s="39" t="str">
        <f t="shared" si="2"/>
        <v>3</v>
      </c>
      <c r="V115" s="39" t="str">
        <f t="shared" si="3"/>
        <v>8</v>
      </c>
      <c r="W115" s="40" t="s">
        <v>965</v>
      </c>
      <c r="X115" s="40" t="s">
        <v>1363</v>
      </c>
      <c r="Y115" s="40" t="s">
        <v>1373</v>
      </c>
      <c r="Z115" s="110">
        <v>0.357</v>
      </c>
      <c r="AA115" s="42" t="s">
        <v>1378</v>
      </c>
      <c r="AB115" s="40"/>
      <c r="AC115" s="40">
        <f>vlookup(D115,'GCPT Jul 2026'!A:AF,31,false)</f>
        <v>-5.8919073</v>
      </c>
      <c r="AD115" s="53">
        <f>vlookup(D115,'GCPT Jul 2026'!A:AF,32,false)</f>
        <v>106.0302341</v>
      </c>
      <c r="AE115" s="44"/>
      <c r="AF115" s="44"/>
      <c r="AG115" s="44"/>
      <c r="AH115" s="45">
        <f>(323.37+812.38)/2</f>
        <v>567.875</v>
      </c>
      <c r="AI115" s="45">
        <f>(560.42+686.98)/2</f>
        <v>623.7</v>
      </c>
      <c r="AJ115" s="45">
        <f>(58.78+121.77)/2</f>
        <v>90.275</v>
      </c>
      <c r="AK115" s="101" t="s">
        <v>1430</v>
      </c>
      <c r="AL115" s="61">
        <v>176.0</v>
      </c>
      <c r="AM115" s="98">
        <v>200.0</v>
      </c>
      <c r="AN115" s="98">
        <v>7.0</v>
      </c>
      <c r="AO115" s="98">
        <v>538.0</v>
      </c>
      <c r="AP115" s="98">
        <v>21.0</v>
      </c>
      <c r="AQ115" s="99" t="s">
        <v>1440</v>
      </c>
    </row>
    <row r="116">
      <c r="A116" s="49"/>
      <c r="B116" s="33" t="s">
        <v>1270</v>
      </c>
      <c r="C116" s="34">
        <v>600.0</v>
      </c>
      <c r="D116" s="50" t="s">
        <v>1444</v>
      </c>
      <c r="E116" s="50" t="s">
        <v>1271</v>
      </c>
      <c r="F116" s="33" t="str">
        <f>vlookup(D116,'GCPT Jul 2026'!A:G,7,false)</f>
        <v>Banten Suralaya Phase II Unit 1</v>
      </c>
      <c r="G116" s="33" t="s">
        <v>1399</v>
      </c>
      <c r="H116" s="33"/>
      <c r="I116" s="36"/>
      <c r="J116" s="36" t="str">
        <f>iferror(vlookup(vlookup(B116,'Co-firing inputs'!B:C,2,false),'Co-firing inputs'!B:G,6,false),"None")</f>
        <v>Commercial/implemented</v>
      </c>
      <c r="K116" s="51" t="s">
        <v>1400</v>
      </c>
      <c r="L116" s="35" t="s">
        <v>668</v>
      </c>
      <c r="M116" s="36"/>
      <c r="N116" s="37" t="s">
        <v>51</v>
      </c>
      <c r="O116" s="38" t="s">
        <v>51</v>
      </c>
      <c r="P116" s="71" t="s">
        <v>51</v>
      </c>
      <c r="Q116" s="34">
        <v>1996.0</v>
      </c>
      <c r="R116" s="34"/>
      <c r="S116" s="34"/>
      <c r="T116" s="34">
        <f t="shared" si="1"/>
        <v>30</v>
      </c>
      <c r="U116" s="39" t="str">
        <f t="shared" si="2"/>
        <v>3</v>
      </c>
      <c r="V116" s="39" t="str">
        <f t="shared" si="3"/>
        <v>6</v>
      </c>
      <c r="W116" s="40" t="s">
        <v>965</v>
      </c>
      <c r="X116" s="40" t="s">
        <v>1363</v>
      </c>
      <c r="Y116" s="40" t="s">
        <v>1373</v>
      </c>
      <c r="Z116" s="110">
        <v>0.3525</v>
      </c>
      <c r="AA116" s="42" t="s">
        <v>1378</v>
      </c>
      <c r="AB116" s="40"/>
      <c r="AC116" s="40">
        <f>vlookup(D116,'GCPT Jul 2026'!A:AF,31,false)</f>
        <v>-5.8919073</v>
      </c>
      <c r="AD116" s="53">
        <f>vlookup(D116,'GCPT Jul 2026'!A:AF,32,false)</f>
        <v>106.0302341</v>
      </c>
      <c r="AE116" s="44"/>
      <c r="AF116" s="44"/>
      <c r="AG116" s="44"/>
      <c r="AH116" s="45">
        <f>(285.66+481.76)/2</f>
        <v>383.71</v>
      </c>
      <c r="AI116" s="45">
        <f>(521.45+673.64)/2</f>
        <v>597.545</v>
      </c>
      <c r="AJ116" s="45">
        <f>(67.49+123.64)/2</f>
        <v>95.565</v>
      </c>
      <c r="AK116" s="101" t="s">
        <v>1430</v>
      </c>
      <c r="AL116" s="61">
        <v>176.0</v>
      </c>
      <c r="AM116" s="98">
        <v>275.0</v>
      </c>
      <c r="AN116" s="98">
        <v>8.5</v>
      </c>
      <c r="AO116" s="98">
        <v>538.0</v>
      </c>
      <c r="AP116" s="98">
        <v>22.0</v>
      </c>
      <c r="AQ116" s="99" t="s">
        <v>1440</v>
      </c>
    </row>
    <row r="117">
      <c r="A117" s="49"/>
      <c r="B117" s="33" t="s">
        <v>1272</v>
      </c>
      <c r="C117" s="34">
        <v>600.0</v>
      </c>
      <c r="D117" s="50" t="s">
        <v>1445</v>
      </c>
      <c r="E117" s="50" t="s">
        <v>1273</v>
      </c>
      <c r="F117" s="33" t="str">
        <f>vlookup(D117,'GCPT Jul 2026'!A:G,7,false)</f>
        <v>Banten Suralaya Phase II Unit 2</v>
      </c>
      <c r="G117" s="33" t="s">
        <v>1399</v>
      </c>
      <c r="H117" s="33"/>
      <c r="I117" s="36"/>
      <c r="J117" s="36" t="str">
        <f>iferror(vlookup(vlookup(B117,'Co-firing inputs'!B:C,2,false),'Co-firing inputs'!B:G,6,false),"None")</f>
        <v>Commercial/implemented</v>
      </c>
      <c r="K117" s="51" t="s">
        <v>1400</v>
      </c>
      <c r="L117" s="35" t="s">
        <v>668</v>
      </c>
      <c r="M117" s="36"/>
      <c r="N117" s="37" t="s">
        <v>51</v>
      </c>
      <c r="O117" s="38" t="s">
        <v>51</v>
      </c>
      <c r="P117" s="71" t="s">
        <v>51</v>
      </c>
      <c r="Q117" s="34">
        <v>1997.0</v>
      </c>
      <c r="R117" s="34"/>
      <c r="S117" s="34"/>
      <c r="T117" s="34">
        <f t="shared" si="1"/>
        <v>29</v>
      </c>
      <c r="U117" s="39" t="str">
        <f t="shared" si="2"/>
        <v>3</v>
      </c>
      <c r="V117" s="39" t="str">
        <f t="shared" si="3"/>
        <v>6</v>
      </c>
      <c r="W117" s="40" t="s">
        <v>965</v>
      </c>
      <c r="X117" s="40" t="s">
        <v>1363</v>
      </c>
      <c r="Y117" s="40" t="s">
        <v>1373</v>
      </c>
      <c r="Z117" s="110">
        <v>0.3648</v>
      </c>
      <c r="AA117" s="42" t="s">
        <v>1378</v>
      </c>
      <c r="AB117" s="40"/>
      <c r="AC117" s="40">
        <f>vlookup(D117,'GCPT Jul 2026'!A:AF,31,false)</f>
        <v>-5.8919073</v>
      </c>
      <c r="AD117" s="53">
        <f>vlookup(D117,'GCPT Jul 2026'!A:AF,32,false)</f>
        <v>106.0302341</v>
      </c>
      <c r="AE117" s="44"/>
      <c r="AF117" s="44"/>
      <c r="AG117" s="44"/>
      <c r="AH117" s="45">
        <f>(353.9+418.49)/2</f>
        <v>386.195</v>
      </c>
      <c r="AI117" s="45">
        <f>(455.75+564.14)/2</f>
        <v>509.945</v>
      </c>
      <c r="AJ117" s="45">
        <f>(98.92+130.68)/2</f>
        <v>114.8</v>
      </c>
      <c r="AK117" s="101" t="s">
        <v>1430</v>
      </c>
      <c r="AL117" s="61">
        <v>176.0</v>
      </c>
      <c r="AM117" s="98">
        <v>275.0</v>
      </c>
      <c r="AN117" s="98">
        <v>8.5</v>
      </c>
      <c r="AO117" s="98">
        <v>538.0</v>
      </c>
      <c r="AP117" s="98">
        <v>20.0</v>
      </c>
      <c r="AQ117" s="99" t="s">
        <v>1440</v>
      </c>
    </row>
    <row r="118">
      <c r="A118" s="49"/>
      <c r="B118" s="33" t="s">
        <v>1274</v>
      </c>
      <c r="C118" s="34">
        <v>600.0</v>
      </c>
      <c r="D118" s="50" t="s">
        <v>1446</v>
      </c>
      <c r="E118" s="50" t="s">
        <v>1275</v>
      </c>
      <c r="F118" s="33" t="str">
        <f>vlookup(D118,'GCPT Jul 2026'!A:G,7,false)</f>
        <v>Banten Suralaya Phase II Unit 3</v>
      </c>
      <c r="G118" s="33" t="s">
        <v>1399</v>
      </c>
      <c r="H118" s="33"/>
      <c r="I118" s="36"/>
      <c r="J118" s="36" t="str">
        <f>iferror(vlookup(vlookup(B118,'Co-firing inputs'!B:C,2,false),'Co-firing inputs'!B:G,6,false),"None")</f>
        <v>Commercial/implemented</v>
      </c>
      <c r="K118" s="51" t="s">
        <v>1400</v>
      </c>
      <c r="L118" s="35" t="s">
        <v>668</v>
      </c>
      <c r="M118" s="36"/>
      <c r="N118" s="37" t="s">
        <v>51</v>
      </c>
      <c r="O118" s="38" t="s">
        <v>51</v>
      </c>
      <c r="P118" s="71" t="s">
        <v>51</v>
      </c>
      <c r="Q118" s="34">
        <v>1997.0</v>
      </c>
      <c r="R118" s="34"/>
      <c r="S118" s="34"/>
      <c r="T118" s="34">
        <f t="shared" si="1"/>
        <v>29</v>
      </c>
      <c r="U118" s="39" t="str">
        <f t="shared" si="2"/>
        <v>3</v>
      </c>
      <c r="V118" s="39" t="str">
        <f t="shared" si="3"/>
        <v>6</v>
      </c>
      <c r="W118" s="40" t="s">
        <v>965</v>
      </c>
      <c r="X118" s="40" t="s">
        <v>1363</v>
      </c>
      <c r="Y118" s="40" t="s">
        <v>1373</v>
      </c>
      <c r="Z118" s="110">
        <v>0.3679</v>
      </c>
      <c r="AA118" s="42" t="s">
        <v>1378</v>
      </c>
      <c r="AB118" s="40"/>
      <c r="AC118" s="40">
        <f>vlookup(D118,'GCPT Jul 2026'!A:AF,31,false)</f>
        <v>-5.8919073</v>
      </c>
      <c r="AD118" s="53">
        <f>vlookup(D118,'GCPT Jul 2026'!A:AF,32,false)</f>
        <v>106.0302341</v>
      </c>
      <c r="AE118" s="44"/>
      <c r="AF118" s="44"/>
      <c r="AG118" s="44"/>
      <c r="AH118" s="45">
        <f t="shared" ref="AH118:AH119" si="6">(406.84+485.95)/2</f>
        <v>446.395</v>
      </c>
      <c r="AI118" s="45">
        <f t="shared" ref="AI118:AI119" si="7">(503.09+637.2)/2</f>
        <v>570.145</v>
      </c>
      <c r="AJ118" s="45">
        <f t="shared" ref="AJ118:AJ119" si="8">(62.36+107.87)/2</f>
        <v>85.115</v>
      </c>
      <c r="AK118" s="101" t="s">
        <v>1430</v>
      </c>
      <c r="AL118" s="61">
        <v>176.0</v>
      </c>
      <c r="AM118" s="98">
        <v>275.0</v>
      </c>
      <c r="AN118" s="98">
        <v>8.5</v>
      </c>
      <c r="AO118" s="98">
        <v>538.0</v>
      </c>
      <c r="AP118" s="98">
        <v>19.0</v>
      </c>
      <c r="AQ118" s="99" t="s">
        <v>1440</v>
      </c>
    </row>
    <row r="119">
      <c r="A119" s="49"/>
      <c r="B119" s="33" t="s">
        <v>1276</v>
      </c>
      <c r="C119" s="34">
        <v>625.0</v>
      </c>
      <c r="D119" s="50" t="s">
        <v>1447</v>
      </c>
      <c r="E119" s="50" t="s">
        <v>1277</v>
      </c>
      <c r="F119" s="33" t="str">
        <f>vlookup(D119,'GCPT Jul 2026'!A:G,7,false)</f>
        <v>Banten Suralaya Unit 08</v>
      </c>
      <c r="G119" s="33" t="s">
        <v>1399</v>
      </c>
      <c r="H119" s="39"/>
      <c r="I119" s="36"/>
      <c r="J119" s="51" t="s">
        <v>1366</v>
      </c>
      <c r="K119" s="35" t="s">
        <v>1400</v>
      </c>
      <c r="L119" s="35" t="s">
        <v>668</v>
      </c>
      <c r="M119" s="36"/>
      <c r="N119" s="37" t="s">
        <v>51</v>
      </c>
      <c r="O119" s="38" t="s">
        <v>51</v>
      </c>
      <c r="P119" s="71" t="s">
        <v>51</v>
      </c>
      <c r="Q119" s="34">
        <v>2011.0</v>
      </c>
      <c r="R119" s="34"/>
      <c r="S119" s="34"/>
      <c r="T119" s="34">
        <f t="shared" si="1"/>
        <v>15</v>
      </c>
      <c r="U119" s="39" t="str">
        <f t="shared" si="2"/>
        <v>4</v>
      </c>
      <c r="V119" s="39" t="str">
        <f t="shared" si="3"/>
        <v>3</v>
      </c>
      <c r="W119" s="40" t="s">
        <v>965</v>
      </c>
      <c r="X119" s="40" t="s">
        <v>1363</v>
      </c>
      <c r="Y119" s="40" t="s">
        <v>1373</v>
      </c>
      <c r="Z119" s="41"/>
      <c r="AA119" s="42" t="s">
        <v>1378</v>
      </c>
      <c r="AB119" s="40"/>
      <c r="AC119" s="40">
        <f>vlookup(D119,'GCPT Jul 2026'!A:AF,31,false)</f>
        <v>-5.8892179</v>
      </c>
      <c r="AD119" s="53">
        <f>vlookup(D119,'GCPT Jul 2026'!A:AF,32,false)</f>
        <v>106.0336018</v>
      </c>
      <c r="AE119" s="44"/>
      <c r="AF119" s="44"/>
      <c r="AG119" s="44"/>
      <c r="AH119" s="45">
        <f t="shared" si="6"/>
        <v>446.395</v>
      </c>
      <c r="AI119" s="45">
        <f t="shared" si="7"/>
        <v>570.145</v>
      </c>
      <c r="AJ119" s="45">
        <f t="shared" si="8"/>
        <v>85.115</v>
      </c>
      <c r="AK119" s="101" t="s">
        <v>1430</v>
      </c>
      <c r="AL119" s="61"/>
      <c r="AM119" s="98">
        <v>265.0</v>
      </c>
      <c r="AN119" s="47"/>
      <c r="AO119" s="47"/>
      <c r="AP119" s="47"/>
      <c r="AQ119" s="48"/>
    </row>
    <row r="120">
      <c r="A120" s="49"/>
      <c r="B120" s="33" t="s">
        <v>721</v>
      </c>
      <c r="C120" s="34">
        <v>1000.0</v>
      </c>
      <c r="D120" s="50" t="s">
        <v>1448</v>
      </c>
      <c r="E120" s="50" t="s">
        <v>722</v>
      </c>
      <c r="F120" s="33" t="str">
        <f>vlookup(D120,'GCPT Jul 2026'!A:G,7,false)</f>
        <v>Banten Suralaya Unit 09</v>
      </c>
      <c r="G120" s="33" t="s">
        <v>1399</v>
      </c>
      <c r="H120" s="33" t="s">
        <v>1362</v>
      </c>
      <c r="I120" s="51" t="s">
        <v>1362</v>
      </c>
      <c r="J120" s="36" t="str">
        <f>iferror(vlookup(vlookup(B120,'Co-firing inputs'!B:C,2,false),'Co-firing inputs'!B:G,6,false),"None")</f>
        <v>None</v>
      </c>
      <c r="K120" s="33"/>
      <c r="L120" s="33"/>
      <c r="M120" s="36"/>
      <c r="N120" s="37" t="s">
        <v>264</v>
      </c>
      <c r="O120" s="38" t="s">
        <v>264</v>
      </c>
      <c r="P120" s="105" t="s">
        <v>51</v>
      </c>
      <c r="Q120" s="34">
        <v>2025.0</v>
      </c>
      <c r="R120" s="55">
        <v>2025.0</v>
      </c>
      <c r="S120" s="34"/>
      <c r="T120" s="34">
        <f t="shared" si="1"/>
        <v>1</v>
      </c>
      <c r="U120" s="39" t="str">
        <f t="shared" si="2"/>
        <v>4</v>
      </c>
      <c r="V120" s="39" t="str">
        <f t="shared" si="3"/>
        <v>1</v>
      </c>
      <c r="W120" s="40" t="s">
        <v>577</v>
      </c>
      <c r="X120" s="40" t="s">
        <v>1449</v>
      </c>
      <c r="Y120" s="40" t="s">
        <v>1373</v>
      </c>
      <c r="Z120" s="41"/>
      <c r="AA120" s="42" t="s">
        <v>1450</v>
      </c>
      <c r="AB120" s="40"/>
      <c r="AC120" s="40">
        <f>vlookup(D120,'GCPT Jul 2026'!A:AF,31,false)</f>
        <v>-5.8892179</v>
      </c>
      <c r="AD120" s="53">
        <f>vlookup(D120,'GCPT Jul 2026'!A:AF,32,false)</f>
        <v>106.0336018</v>
      </c>
      <c r="AE120" s="44"/>
      <c r="AF120" s="44"/>
      <c r="AG120" s="44"/>
      <c r="AH120" s="101">
        <v>125.0</v>
      </c>
      <c r="AI120" s="101">
        <v>110.0</v>
      </c>
      <c r="AJ120" s="101">
        <v>50.0</v>
      </c>
      <c r="AK120" s="101" t="s">
        <v>1430</v>
      </c>
      <c r="AL120" s="61"/>
      <c r="AM120" s="98">
        <v>285.0</v>
      </c>
      <c r="AN120" s="98">
        <v>8.5</v>
      </c>
      <c r="AO120" s="47"/>
      <c r="AP120" s="47"/>
      <c r="AQ120" s="107" t="s">
        <v>1451</v>
      </c>
    </row>
    <row r="121">
      <c r="A121" s="49"/>
      <c r="B121" s="33" t="s">
        <v>693</v>
      </c>
      <c r="C121" s="34">
        <v>1000.0</v>
      </c>
      <c r="D121" s="35" t="s">
        <v>1452</v>
      </c>
      <c r="E121" s="35" t="s">
        <v>694</v>
      </c>
      <c r="F121" s="33" t="str">
        <f>vlookup(D121,'GCPT Jul 2026'!A:G,7,false)</f>
        <v>Banten Suralaya Unit 10</v>
      </c>
      <c r="G121" s="33" t="s">
        <v>1399</v>
      </c>
      <c r="H121" s="33" t="s">
        <v>1362</v>
      </c>
      <c r="I121" s="51" t="s">
        <v>1362</v>
      </c>
      <c r="J121" s="36" t="str">
        <f>iferror(vlookup(vlookup(B121,'Co-firing inputs'!B:C,2,false),'Co-firing inputs'!B:G,6,false),"None")</f>
        <v>None</v>
      </c>
      <c r="K121" s="33"/>
      <c r="L121" s="33"/>
      <c r="M121" s="36"/>
      <c r="N121" s="37" t="s">
        <v>264</v>
      </c>
      <c r="O121" s="38" t="s">
        <v>264</v>
      </c>
      <c r="P121" s="111" t="s">
        <v>51</v>
      </c>
      <c r="Q121" s="54">
        <v>2025.0</v>
      </c>
      <c r="R121" s="55">
        <v>2025.0</v>
      </c>
      <c r="S121" s="34"/>
      <c r="T121" s="34">
        <f t="shared" si="1"/>
        <v>1</v>
      </c>
      <c r="U121" s="39" t="str">
        <f t="shared" si="2"/>
        <v>4</v>
      </c>
      <c r="V121" s="39" t="str">
        <f t="shared" si="3"/>
        <v>1</v>
      </c>
      <c r="W121" s="40" t="s">
        <v>577</v>
      </c>
      <c r="X121" s="40" t="s">
        <v>1449</v>
      </c>
      <c r="Y121" s="40" t="s">
        <v>1373</v>
      </c>
      <c r="Z121" s="41"/>
      <c r="AA121" s="42" t="s">
        <v>1450</v>
      </c>
      <c r="AB121" s="40"/>
      <c r="AC121" s="40">
        <f>vlookup(D121,'GCPT Jul 2026'!A:AF,31,false)</f>
        <v>-5.8892179</v>
      </c>
      <c r="AD121" s="53">
        <f>vlookup(D121,'GCPT Jul 2026'!A:AF,32,false)</f>
        <v>106.0336018</v>
      </c>
      <c r="AE121" s="44"/>
      <c r="AF121" s="44"/>
      <c r="AG121" s="44"/>
      <c r="AH121" s="101">
        <v>125.0</v>
      </c>
      <c r="AI121" s="101">
        <v>110.0</v>
      </c>
      <c r="AJ121" s="101">
        <v>50.0</v>
      </c>
      <c r="AK121" s="101" t="s">
        <v>1430</v>
      </c>
      <c r="AL121" s="61"/>
      <c r="AM121" s="98">
        <v>285.0</v>
      </c>
      <c r="AN121" s="98">
        <v>8.5</v>
      </c>
      <c r="AO121" s="47"/>
      <c r="AP121" s="47"/>
      <c r="AQ121" s="107" t="s">
        <v>1451</v>
      </c>
    </row>
    <row r="122">
      <c r="A122" s="49"/>
      <c r="B122" s="33" t="s">
        <v>1250</v>
      </c>
      <c r="C122" s="34">
        <v>100.0</v>
      </c>
      <c r="D122" s="35" t="s">
        <v>1453</v>
      </c>
      <c r="E122" s="35" t="s">
        <v>1251</v>
      </c>
      <c r="F122" s="33" t="str">
        <f>vlookup(D122,'GCPT Jul 2026'!A:G,7,false)</f>
        <v>Barru Phase II Unit 1</v>
      </c>
      <c r="G122" s="33" t="s">
        <v>1365</v>
      </c>
      <c r="H122" s="33" t="s">
        <v>1362</v>
      </c>
      <c r="I122" s="36"/>
      <c r="J122" s="36" t="str">
        <f>iferror(vlookup(vlookup(B122,'Co-firing inputs'!B:C,2,false),'Co-firing inputs'!B:G,6,false),"None")</f>
        <v>None</v>
      </c>
      <c r="K122" s="33"/>
      <c r="L122" s="33"/>
      <c r="M122" s="36"/>
      <c r="N122" s="37" t="s">
        <v>264</v>
      </c>
      <c r="O122" s="38" t="s">
        <v>264</v>
      </c>
      <c r="P122" s="105" t="s">
        <v>51</v>
      </c>
      <c r="Q122" s="34">
        <v>2023.0</v>
      </c>
      <c r="R122" s="34"/>
      <c r="S122" s="34"/>
      <c r="T122" s="34">
        <f t="shared" si="1"/>
        <v>3</v>
      </c>
      <c r="U122" s="39" t="str">
        <f t="shared" si="2"/>
        <v>1</v>
      </c>
      <c r="V122" s="39" t="str">
        <f t="shared" si="3"/>
        <v>1</v>
      </c>
      <c r="W122" s="40" t="s">
        <v>965</v>
      </c>
      <c r="X122" s="40" t="s">
        <v>1363</v>
      </c>
      <c r="Y122" s="40" t="s">
        <v>1373</v>
      </c>
      <c r="Z122" s="41"/>
      <c r="AA122" s="42"/>
      <c r="AB122" s="40"/>
      <c r="AC122" s="40">
        <v>-4.29329</v>
      </c>
      <c r="AD122" s="53">
        <f>vlookup(D122,'GCPT Jul 2026'!A:AF,32,false)</f>
        <v>119.63135</v>
      </c>
      <c r="AE122" s="89"/>
      <c r="AF122" s="89"/>
      <c r="AG122" s="89"/>
      <c r="AH122" s="45"/>
      <c r="AI122" s="45"/>
      <c r="AJ122" s="45"/>
      <c r="AK122" s="45"/>
      <c r="AL122" s="46"/>
      <c r="AM122" s="47"/>
      <c r="AN122" s="47"/>
      <c r="AO122" s="47"/>
      <c r="AP122" s="47"/>
      <c r="AQ122" s="48"/>
    </row>
    <row r="123">
      <c r="A123" s="49"/>
      <c r="B123" s="33" t="s">
        <v>1246</v>
      </c>
      <c r="C123" s="34">
        <v>50.0</v>
      </c>
      <c r="D123" s="50" t="s">
        <v>1454</v>
      </c>
      <c r="E123" s="50" t="s">
        <v>1247</v>
      </c>
      <c r="F123" s="33" t="str">
        <f>vlookup(D123,'GCPT Jul 2026'!A:G,7,false)</f>
        <v>Barru Unit 1</v>
      </c>
      <c r="G123" s="33" t="s">
        <v>1365</v>
      </c>
      <c r="H123" s="33"/>
      <c r="I123" s="36"/>
      <c r="J123" s="36" t="str">
        <f>iferror(vlookup(vlookup(B123,'Co-firing inputs'!B:C,2,false),'Co-firing inputs'!B:G,6,false),"None")</f>
        <v>Commercial/implemented</v>
      </c>
      <c r="K123" s="51" t="s">
        <v>1400</v>
      </c>
      <c r="L123" s="52">
        <v>0.03</v>
      </c>
      <c r="M123" s="36"/>
      <c r="N123" s="37" t="s">
        <v>51</v>
      </c>
      <c r="O123" s="38" t="s">
        <v>51</v>
      </c>
      <c r="P123" s="71" t="s">
        <v>51</v>
      </c>
      <c r="Q123" s="34">
        <v>2013.0</v>
      </c>
      <c r="R123" s="34"/>
      <c r="S123" s="34"/>
      <c r="T123" s="34">
        <f t="shared" si="1"/>
        <v>13</v>
      </c>
      <c r="U123" s="39" t="str">
        <f t="shared" si="2"/>
        <v>1</v>
      </c>
      <c r="V123" s="39" t="str">
        <f t="shared" si="3"/>
        <v>3</v>
      </c>
      <c r="W123" s="40" t="s">
        <v>965</v>
      </c>
      <c r="X123" s="40" t="s">
        <v>1363</v>
      </c>
      <c r="Y123" s="40" t="s">
        <v>1372</v>
      </c>
      <c r="Z123" s="41"/>
      <c r="AA123" s="42" t="s">
        <v>1455</v>
      </c>
      <c r="AB123" s="40"/>
      <c r="AC123" s="40">
        <v>-4.29329</v>
      </c>
      <c r="AD123" s="53">
        <f>vlookup(D123,'GCPT Jul 2026'!A:AF,32,false)</f>
        <v>119.63135</v>
      </c>
      <c r="AE123" s="44"/>
      <c r="AF123" s="44"/>
      <c r="AG123" s="44"/>
      <c r="AH123" s="45"/>
      <c r="AI123" s="45"/>
      <c r="AJ123" s="45"/>
      <c r="AK123" s="45"/>
      <c r="AL123" s="46"/>
      <c r="AM123" s="47"/>
      <c r="AN123" s="47"/>
      <c r="AO123" s="47"/>
      <c r="AP123" s="47"/>
      <c r="AQ123" s="48"/>
    </row>
    <row r="124">
      <c r="A124" s="49"/>
      <c r="B124" s="33" t="s">
        <v>1248</v>
      </c>
      <c r="C124" s="34">
        <v>50.0</v>
      </c>
      <c r="D124" s="50" t="s">
        <v>1456</v>
      </c>
      <c r="E124" s="50" t="s">
        <v>1249</v>
      </c>
      <c r="F124" s="33" t="str">
        <f>vlookup(D124,'GCPT Jul 2026'!A:G,7,false)</f>
        <v>Barru Unit 2</v>
      </c>
      <c r="G124" s="33" t="s">
        <v>1365</v>
      </c>
      <c r="H124" s="33"/>
      <c r="I124" s="36"/>
      <c r="J124" s="36" t="str">
        <f>iferror(vlookup(vlookup(B124,'Co-firing inputs'!B:C,2,false),'Co-firing inputs'!B:G,6,false),"None")</f>
        <v>Commercial/implemented</v>
      </c>
      <c r="K124" s="51" t="s">
        <v>1400</v>
      </c>
      <c r="L124" s="52">
        <v>0.03</v>
      </c>
      <c r="M124" s="36"/>
      <c r="N124" s="37" t="s">
        <v>51</v>
      </c>
      <c r="O124" s="38" t="s">
        <v>51</v>
      </c>
      <c r="P124" s="71" t="s">
        <v>51</v>
      </c>
      <c r="Q124" s="34">
        <v>2013.0</v>
      </c>
      <c r="R124" s="34"/>
      <c r="S124" s="34"/>
      <c r="T124" s="34">
        <f t="shared" si="1"/>
        <v>13</v>
      </c>
      <c r="U124" s="39" t="str">
        <f t="shared" si="2"/>
        <v>1</v>
      </c>
      <c r="V124" s="39" t="str">
        <f t="shared" si="3"/>
        <v>3</v>
      </c>
      <c r="W124" s="40" t="s">
        <v>965</v>
      </c>
      <c r="X124" s="40" t="s">
        <v>1363</v>
      </c>
      <c r="Y124" s="40" t="s">
        <v>1372</v>
      </c>
      <c r="Z124" s="41"/>
      <c r="AA124" s="42" t="s">
        <v>1455</v>
      </c>
      <c r="AB124" s="40"/>
      <c r="AC124" s="40">
        <v>-4.29329</v>
      </c>
      <c r="AD124" s="53">
        <f>vlookup(D124,'GCPT Jul 2026'!A:AF,32,false)</f>
        <v>119.63135</v>
      </c>
      <c r="AE124" s="44"/>
      <c r="AF124" s="44"/>
      <c r="AG124" s="44"/>
      <c r="AH124" s="45"/>
      <c r="AI124" s="45"/>
      <c r="AJ124" s="45"/>
      <c r="AK124" s="45"/>
      <c r="AL124" s="46"/>
      <c r="AM124" s="47"/>
      <c r="AN124" s="47"/>
      <c r="AO124" s="47"/>
      <c r="AP124" s="47"/>
      <c r="AQ124" s="48"/>
    </row>
    <row r="125">
      <c r="A125" s="49"/>
      <c r="B125" s="35" t="s">
        <v>969</v>
      </c>
      <c r="C125" s="55">
        <v>50.0</v>
      </c>
      <c r="D125" s="50" t="s">
        <v>1457</v>
      </c>
      <c r="E125" s="50" t="s">
        <v>970</v>
      </c>
      <c r="F125" s="33" t="str">
        <f>vlookup(D125,'GCPT Jul 2026'!A:G,7,false)</f>
        <v>Bengkayang Unit 1</v>
      </c>
      <c r="G125" s="35" t="s">
        <v>1368</v>
      </c>
      <c r="H125" s="33"/>
      <c r="I125" s="36"/>
      <c r="J125" s="51" t="s">
        <v>1366</v>
      </c>
      <c r="K125" s="35" t="s">
        <v>1369</v>
      </c>
      <c r="L125" s="35" t="s">
        <v>668</v>
      </c>
      <c r="M125" s="36"/>
      <c r="N125" s="37" t="s">
        <v>51</v>
      </c>
      <c r="O125" s="112" t="s">
        <v>51</v>
      </c>
      <c r="P125" s="71" t="s">
        <v>51</v>
      </c>
      <c r="Q125" s="55">
        <v>2018.0</v>
      </c>
      <c r="R125" s="34"/>
      <c r="S125" s="34"/>
      <c r="T125" s="34">
        <f t="shared" si="1"/>
        <v>8</v>
      </c>
      <c r="U125" s="39" t="str">
        <f t="shared" si="2"/>
        <v>1</v>
      </c>
      <c r="V125" s="39" t="str">
        <f t="shared" si="3"/>
        <v>2</v>
      </c>
      <c r="W125" s="87" t="s">
        <v>965</v>
      </c>
      <c r="X125" s="87" t="s">
        <v>1363</v>
      </c>
      <c r="Y125" s="40"/>
      <c r="Z125" s="41"/>
      <c r="AA125" s="42"/>
      <c r="AB125" s="62"/>
      <c r="AC125" s="87">
        <f>vlookup(D125,'GCPT Jul 2026'!A:AF,31,false)</f>
        <v>0.83511</v>
      </c>
      <c r="AD125" s="87">
        <f>vlookup(D125,'GCPT Jul 2026'!A:AF,32,false)</f>
        <v>108.873675</v>
      </c>
      <c r="AE125" s="44"/>
      <c r="AF125" s="44"/>
      <c r="AG125" s="44"/>
      <c r="AH125" s="45"/>
      <c r="AI125" s="45"/>
      <c r="AJ125" s="45"/>
      <c r="AK125" s="45"/>
      <c r="AL125" s="46"/>
      <c r="AM125" s="47"/>
      <c r="AN125" s="47"/>
      <c r="AO125" s="47"/>
      <c r="AP125" s="47"/>
      <c r="AQ125" s="113"/>
    </row>
    <row r="126">
      <c r="A126" s="49"/>
      <c r="B126" s="35" t="s">
        <v>971</v>
      </c>
      <c r="C126" s="55">
        <v>50.0</v>
      </c>
      <c r="D126" s="50" t="s">
        <v>1458</v>
      </c>
      <c r="E126" s="50" t="s">
        <v>972</v>
      </c>
      <c r="F126" s="33" t="str">
        <f>vlookup(D126,'GCPT Jul 2026'!A:G,7,false)</f>
        <v>Bengkayang Unit 2</v>
      </c>
      <c r="G126" s="35" t="s">
        <v>1368</v>
      </c>
      <c r="H126" s="33"/>
      <c r="I126" s="36"/>
      <c r="J126" s="51" t="s">
        <v>1366</v>
      </c>
      <c r="K126" s="35" t="s">
        <v>1369</v>
      </c>
      <c r="L126" s="35" t="s">
        <v>668</v>
      </c>
      <c r="M126" s="36"/>
      <c r="N126" s="37" t="s">
        <v>51</v>
      </c>
      <c r="O126" s="112" t="s">
        <v>51</v>
      </c>
      <c r="P126" s="71" t="s">
        <v>51</v>
      </c>
      <c r="Q126" s="55">
        <v>2019.0</v>
      </c>
      <c r="R126" s="34"/>
      <c r="S126" s="34"/>
      <c r="T126" s="34">
        <f t="shared" si="1"/>
        <v>7</v>
      </c>
      <c r="U126" s="39" t="str">
        <f t="shared" si="2"/>
        <v>1</v>
      </c>
      <c r="V126" s="39" t="str">
        <f t="shared" si="3"/>
        <v>2</v>
      </c>
      <c r="W126" s="87" t="s">
        <v>965</v>
      </c>
      <c r="X126" s="87" t="s">
        <v>1363</v>
      </c>
      <c r="Y126" s="40"/>
      <c r="Z126" s="41"/>
      <c r="AA126" s="42"/>
      <c r="AB126" s="62"/>
      <c r="AC126" s="87">
        <f>vlookup(D126,'GCPT Jul 2026'!A:AF,31,false)</f>
        <v>0.83511</v>
      </c>
      <c r="AD126" s="87">
        <f>vlookup(D126,'GCPT Jul 2026'!A:AF,32,false)</f>
        <v>108.873675</v>
      </c>
      <c r="AE126" s="44"/>
      <c r="AF126" s="44"/>
      <c r="AG126" s="44"/>
      <c r="AH126" s="45"/>
      <c r="AI126" s="45"/>
      <c r="AJ126" s="45"/>
      <c r="AK126" s="45"/>
      <c r="AL126" s="46"/>
      <c r="AM126" s="47"/>
      <c r="AN126" s="47"/>
      <c r="AO126" s="47"/>
      <c r="AP126" s="47"/>
      <c r="AQ126" s="113"/>
    </row>
    <row r="127">
      <c r="A127" s="49"/>
      <c r="B127" s="33" t="s">
        <v>613</v>
      </c>
      <c r="C127" s="34">
        <v>100.0</v>
      </c>
      <c r="D127" s="50" t="s">
        <v>1459</v>
      </c>
      <c r="E127" s="50" t="s">
        <v>614</v>
      </c>
      <c r="F127" s="33" t="str">
        <f>vlookup(D127,'GCPT Jul 2026'!A:G,7,false)</f>
        <v>Bengkulu Unit 1</v>
      </c>
      <c r="G127" s="33" t="s">
        <v>1394</v>
      </c>
      <c r="H127" s="33"/>
      <c r="I127" s="36"/>
      <c r="J127" s="36" t="str">
        <f>iferror(vlookup(vlookup(B127,'Co-firing inputs'!B:C,2,false),'Co-firing inputs'!B:G,6,false),"None")</f>
        <v>None</v>
      </c>
      <c r="K127" s="33"/>
      <c r="L127" s="33"/>
      <c r="M127" s="36"/>
      <c r="N127" s="37" t="s">
        <v>51</v>
      </c>
      <c r="O127" s="38" t="s">
        <v>51</v>
      </c>
      <c r="P127" s="71" t="s">
        <v>51</v>
      </c>
      <c r="Q127" s="34">
        <v>2019.0</v>
      </c>
      <c r="R127" s="34"/>
      <c r="S127" s="34"/>
      <c r="T127" s="34">
        <f t="shared" si="1"/>
        <v>7</v>
      </c>
      <c r="U127" s="39" t="str">
        <f t="shared" si="2"/>
        <v>1</v>
      </c>
      <c r="V127" s="39" t="str">
        <f t="shared" si="3"/>
        <v>2</v>
      </c>
      <c r="W127" s="40" t="s">
        <v>577</v>
      </c>
      <c r="X127" s="40" t="s">
        <v>1363</v>
      </c>
      <c r="Y127" s="40" t="s">
        <v>1372</v>
      </c>
      <c r="Z127" s="41"/>
      <c r="AA127" s="42"/>
      <c r="AB127" s="62" t="s">
        <v>1460</v>
      </c>
      <c r="AC127" s="40">
        <f>vlookup(D127,'GCPT Jul 2026'!A:AF,31,false)</f>
        <v>-3.912348</v>
      </c>
      <c r="AD127" s="53">
        <f>vlookup(D127,'GCPT Jul 2026'!A:AF,32,false)</f>
        <v>102.270375</v>
      </c>
      <c r="AE127" s="44"/>
      <c r="AF127" s="44"/>
      <c r="AG127" s="44"/>
      <c r="AH127" s="114">
        <v>53.0</v>
      </c>
      <c r="AI127" s="114">
        <v>61.0</v>
      </c>
      <c r="AJ127" s="114">
        <v>54.0</v>
      </c>
      <c r="AK127" s="101" t="s">
        <v>1430</v>
      </c>
      <c r="AL127" s="46"/>
      <c r="AM127" s="98">
        <v>120.0</v>
      </c>
      <c r="AN127" s="98">
        <v>4.7</v>
      </c>
      <c r="AO127" s="47"/>
      <c r="AP127" s="98">
        <v>8.5</v>
      </c>
      <c r="AQ127" s="113" t="s">
        <v>1461</v>
      </c>
    </row>
    <row r="128">
      <c r="A128" s="64"/>
      <c r="B128" s="33" t="s">
        <v>617</v>
      </c>
      <c r="C128" s="34">
        <v>100.0</v>
      </c>
      <c r="D128" s="50" t="s">
        <v>1462</v>
      </c>
      <c r="E128" s="50" t="s">
        <v>618</v>
      </c>
      <c r="F128" s="33" t="str">
        <f>vlookup(D128,'GCPT Jul 2026'!A:G,7,false)</f>
        <v>Bengkulu Unit 2</v>
      </c>
      <c r="G128" s="33" t="s">
        <v>1394</v>
      </c>
      <c r="H128" s="33"/>
      <c r="I128" s="36"/>
      <c r="J128" s="36" t="str">
        <f>iferror(vlookup(vlookup(B128,'Co-firing inputs'!B:C,2,false),'Co-firing inputs'!B:G,6,false),"None")</f>
        <v>None</v>
      </c>
      <c r="K128" s="33"/>
      <c r="L128" s="33"/>
      <c r="M128" s="36"/>
      <c r="N128" s="37" t="s">
        <v>51</v>
      </c>
      <c r="O128" s="38" t="s">
        <v>51</v>
      </c>
      <c r="P128" s="71" t="s">
        <v>51</v>
      </c>
      <c r="Q128" s="34">
        <v>2019.0</v>
      </c>
      <c r="R128" s="34"/>
      <c r="S128" s="34"/>
      <c r="T128" s="34">
        <f t="shared" si="1"/>
        <v>7</v>
      </c>
      <c r="U128" s="39" t="str">
        <f t="shared" si="2"/>
        <v>1</v>
      </c>
      <c r="V128" s="39" t="str">
        <f t="shared" si="3"/>
        <v>2</v>
      </c>
      <c r="W128" s="40" t="s">
        <v>577</v>
      </c>
      <c r="X128" s="40" t="s">
        <v>1363</v>
      </c>
      <c r="Y128" s="40" t="s">
        <v>1372</v>
      </c>
      <c r="Z128" s="41"/>
      <c r="AA128" s="42"/>
      <c r="AB128" s="115" t="s">
        <v>1460</v>
      </c>
      <c r="AC128" s="40">
        <f>vlookup(D128,'GCPT Jul 2026'!A:AF,31,false)</f>
        <v>-3.912348</v>
      </c>
      <c r="AD128" s="53">
        <f>vlookup(D128,'GCPT Jul 2026'!A:AF,32,false)</f>
        <v>102.270375</v>
      </c>
      <c r="AE128" s="44"/>
      <c r="AF128" s="44"/>
      <c r="AG128" s="44"/>
      <c r="AH128" s="114">
        <v>53.0</v>
      </c>
      <c r="AI128" s="114">
        <v>61.0</v>
      </c>
      <c r="AJ128" s="114">
        <v>54.0</v>
      </c>
      <c r="AK128" s="101" t="s">
        <v>1430</v>
      </c>
      <c r="AL128" s="46"/>
      <c r="AM128" s="98">
        <v>120.0</v>
      </c>
      <c r="AN128" s="98">
        <v>4.7</v>
      </c>
      <c r="AO128" s="47"/>
      <c r="AP128" s="98">
        <v>8.5</v>
      </c>
      <c r="AQ128" s="113" t="s">
        <v>1463</v>
      </c>
    </row>
    <row r="129">
      <c r="A129" s="64"/>
      <c r="B129" s="33" t="s">
        <v>1026</v>
      </c>
      <c r="C129" s="34">
        <v>65.0</v>
      </c>
      <c r="D129" s="50" t="s">
        <v>1464</v>
      </c>
      <c r="E129" s="50" t="s">
        <v>1027</v>
      </c>
      <c r="F129" s="33" t="str">
        <f>vlookup(D129,'GCPT Jul 2026'!A:G,7,false)</f>
        <v>Bukit Asam Muara Enim Unit 1</v>
      </c>
      <c r="G129" s="33" t="s">
        <v>1394</v>
      </c>
      <c r="H129" s="33"/>
      <c r="I129" s="36"/>
      <c r="J129" s="36" t="str">
        <f>iferror(vlookup(vlookup(B129,'Co-firing inputs'!B:C,2,false),'Co-firing inputs'!B:G,6,false),"None")</f>
        <v>Commercial/implemented</v>
      </c>
      <c r="K129" s="51" t="s">
        <v>1400</v>
      </c>
      <c r="L129" s="52">
        <v>0.05</v>
      </c>
      <c r="M129" s="36"/>
      <c r="N129" s="37" t="s">
        <v>51</v>
      </c>
      <c r="O129" s="38" t="s">
        <v>51</v>
      </c>
      <c r="P129" s="71" t="s">
        <v>51</v>
      </c>
      <c r="Q129" s="34">
        <v>1987.0</v>
      </c>
      <c r="R129" s="34"/>
      <c r="S129" s="34"/>
      <c r="T129" s="34">
        <f t="shared" si="1"/>
        <v>39</v>
      </c>
      <c r="U129" s="39" t="str">
        <f t="shared" si="2"/>
        <v>1</v>
      </c>
      <c r="V129" s="39" t="str">
        <f t="shared" si="3"/>
        <v>8</v>
      </c>
      <c r="W129" s="40" t="s">
        <v>965</v>
      </c>
      <c r="X129" s="40" t="s">
        <v>1363</v>
      </c>
      <c r="Y129" s="40" t="s">
        <v>1373</v>
      </c>
      <c r="Z129" s="41"/>
      <c r="AA129" s="42" t="s">
        <v>1378</v>
      </c>
      <c r="AB129" s="40"/>
      <c r="AC129" s="40">
        <v>-3.73213</v>
      </c>
      <c r="AD129" s="53">
        <f>vlookup(D129,'GCPT Jul 2026'!A:AF,32,false)</f>
        <v>103.797527</v>
      </c>
      <c r="AE129" s="44"/>
      <c r="AF129" s="44"/>
      <c r="AG129" s="44"/>
      <c r="AH129" s="45"/>
      <c r="AI129" s="45"/>
      <c r="AJ129" s="45"/>
      <c r="AK129" s="45"/>
      <c r="AL129" s="61">
        <v>23.47</v>
      </c>
      <c r="AM129" s="47"/>
      <c r="AN129" s="47"/>
      <c r="AO129" s="47"/>
      <c r="AP129" s="47"/>
      <c r="AQ129" s="48"/>
    </row>
    <row r="130">
      <c r="A130" s="64"/>
      <c r="B130" s="33" t="s">
        <v>1028</v>
      </c>
      <c r="C130" s="34">
        <v>65.0</v>
      </c>
      <c r="D130" s="50" t="s">
        <v>1465</v>
      </c>
      <c r="E130" s="50" t="s">
        <v>1029</v>
      </c>
      <c r="F130" s="33" t="str">
        <f>vlookup(D130,'GCPT Jul 2026'!A:G,7,false)</f>
        <v>Bukit Asam Muara Enim Unit 2</v>
      </c>
      <c r="G130" s="33" t="s">
        <v>1394</v>
      </c>
      <c r="H130" s="33"/>
      <c r="I130" s="36"/>
      <c r="J130" s="36" t="str">
        <f>iferror(vlookup(vlookup(B130,'Co-firing inputs'!B:C,2,false),'Co-firing inputs'!B:G,6,false),"None")</f>
        <v>Commercial/implemented</v>
      </c>
      <c r="K130" s="51" t="s">
        <v>1400</v>
      </c>
      <c r="L130" s="52">
        <v>0.05</v>
      </c>
      <c r="M130" s="36"/>
      <c r="N130" s="37" t="s">
        <v>51</v>
      </c>
      <c r="O130" s="38" t="s">
        <v>51</v>
      </c>
      <c r="P130" s="71" t="s">
        <v>51</v>
      </c>
      <c r="Q130" s="34">
        <v>1987.0</v>
      </c>
      <c r="R130" s="34"/>
      <c r="S130" s="34"/>
      <c r="T130" s="34">
        <f t="shared" si="1"/>
        <v>39</v>
      </c>
      <c r="U130" s="39" t="str">
        <f t="shared" si="2"/>
        <v>1</v>
      </c>
      <c r="V130" s="39" t="str">
        <f t="shared" si="3"/>
        <v>8</v>
      </c>
      <c r="W130" s="40" t="s">
        <v>965</v>
      </c>
      <c r="X130" s="40" t="s">
        <v>1363</v>
      </c>
      <c r="Y130" s="40" t="s">
        <v>1373</v>
      </c>
      <c r="Z130" s="41"/>
      <c r="AA130" s="42" t="s">
        <v>1378</v>
      </c>
      <c r="AB130" s="40"/>
      <c r="AC130" s="40">
        <v>-3.73213</v>
      </c>
      <c r="AD130" s="53">
        <f>vlookup(D130,'GCPT Jul 2026'!A:AF,32,false)</f>
        <v>103.797527</v>
      </c>
      <c r="AE130" s="44"/>
      <c r="AF130" s="44"/>
      <c r="AG130" s="44"/>
      <c r="AH130" s="45"/>
      <c r="AI130" s="45"/>
      <c r="AJ130" s="45"/>
      <c r="AK130" s="45"/>
      <c r="AL130" s="61">
        <v>23.47</v>
      </c>
      <c r="AM130" s="47"/>
      <c r="AN130" s="47"/>
      <c r="AO130" s="47"/>
      <c r="AP130" s="47"/>
      <c r="AQ130" s="48"/>
    </row>
    <row r="131">
      <c r="A131" s="49"/>
      <c r="B131" s="33" t="s">
        <v>1030</v>
      </c>
      <c r="C131" s="34">
        <v>65.0</v>
      </c>
      <c r="D131" s="50" t="s">
        <v>1466</v>
      </c>
      <c r="E131" s="50" t="s">
        <v>1031</v>
      </c>
      <c r="F131" s="33" t="str">
        <f>vlookup(D131,'GCPT Jul 2026'!A:G,7,false)</f>
        <v>Bukit Asam Muara Enim Unit 3</v>
      </c>
      <c r="G131" s="33" t="s">
        <v>1394</v>
      </c>
      <c r="H131" s="33"/>
      <c r="I131" s="36"/>
      <c r="J131" s="36" t="str">
        <f>iferror(vlookup(vlookup(B131,'Co-firing inputs'!B:C,2,false),'Co-firing inputs'!B:G,6,false),"None")</f>
        <v>Commercial/implemented</v>
      </c>
      <c r="K131" s="51" t="s">
        <v>1400</v>
      </c>
      <c r="L131" s="52">
        <v>0.05</v>
      </c>
      <c r="M131" s="36"/>
      <c r="N131" s="37" t="s">
        <v>51</v>
      </c>
      <c r="O131" s="38" t="s">
        <v>51</v>
      </c>
      <c r="P131" s="71" t="s">
        <v>51</v>
      </c>
      <c r="Q131" s="34">
        <v>1994.0</v>
      </c>
      <c r="R131" s="34"/>
      <c r="S131" s="34"/>
      <c r="T131" s="34">
        <f t="shared" si="1"/>
        <v>32</v>
      </c>
      <c r="U131" s="39" t="str">
        <f t="shared" si="2"/>
        <v>1</v>
      </c>
      <c r="V131" s="39" t="str">
        <f t="shared" si="3"/>
        <v>7</v>
      </c>
      <c r="W131" s="40" t="s">
        <v>965</v>
      </c>
      <c r="X131" s="40" t="s">
        <v>1363</v>
      </c>
      <c r="Y131" s="40" t="s">
        <v>1373</v>
      </c>
      <c r="Z131" s="41"/>
      <c r="AA131" s="42" t="s">
        <v>1378</v>
      </c>
      <c r="AB131" s="40"/>
      <c r="AC131" s="40">
        <v>-3.73213</v>
      </c>
      <c r="AD131" s="53">
        <f>vlookup(D131,'GCPT Jul 2026'!A:AF,32,false)</f>
        <v>103.797527</v>
      </c>
      <c r="AE131" s="44"/>
      <c r="AF131" s="44"/>
      <c r="AG131" s="44"/>
      <c r="AH131" s="45"/>
      <c r="AI131" s="45"/>
      <c r="AJ131" s="45"/>
      <c r="AK131" s="45"/>
      <c r="AL131" s="61">
        <v>23.47</v>
      </c>
      <c r="AM131" s="47"/>
      <c r="AN131" s="47"/>
      <c r="AO131" s="47"/>
      <c r="AP131" s="47"/>
      <c r="AQ131" s="48"/>
    </row>
    <row r="132">
      <c r="A132" s="49"/>
      <c r="B132" s="33" t="s">
        <v>1032</v>
      </c>
      <c r="C132" s="34">
        <v>65.0</v>
      </c>
      <c r="D132" s="50" t="s">
        <v>1467</v>
      </c>
      <c r="E132" s="50" t="s">
        <v>1033</v>
      </c>
      <c r="F132" s="33" t="str">
        <f>vlookup(D132,'GCPT Jul 2026'!A:G,7,false)</f>
        <v>Bukit Asam Muara Enim Unit 4</v>
      </c>
      <c r="G132" s="33" t="s">
        <v>1394</v>
      </c>
      <c r="H132" s="33"/>
      <c r="I132" s="36"/>
      <c r="J132" s="36" t="str">
        <f>iferror(vlookup(vlookup(B132,'Co-firing inputs'!B:C,2,false),'Co-firing inputs'!B:G,6,false),"None")</f>
        <v>Commercial/implemented</v>
      </c>
      <c r="K132" s="51" t="s">
        <v>1400</v>
      </c>
      <c r="L132" s="52">
        <v>0.05</v>
      </c>
      <c r="M132" s="36"/>
      <c r="N132" s="37" t="s">
        <v>51</v>
      </c>
      <c r="O132" s="38" t="s">
        <v>51</v>
      </c>
      <c r="P132" s="71" t="s">
        <v>51</v>
      </c>
      <c r="Q132" s="34">
        <v>1994.0</v>
      </c>
      <c r="R132" s="34"/>
      <c r="S132" s="34"/>
      <c r="T132" s="34">
        <f t="shared" si="1"/>
        <v>32</v>
      </c>
      <c r="U132" s="39" t="str">
        <f t="shared" si="2"/>
        <v>1</v>
      </c>
      <c r="V132" s="39" t="str">
        <f t="shared" si="3"/>
        <v>7</v>
      </c>
      <c r="W132" s="40" t="s">
        <v>965</v>
      </c>
      <c r="X132" s="40" t="s">
        <v>1363</v>
      </c>
      <c r="Y132" s="40" t="s">
        <v>1373</v>
      </c>
      <c r="Z132" s="41"/>
      <c r="AA132" s="42" t="s">
        <v>1378</v>
      </c>
      <c r="AB132" s="40"/>
      <c r="AC132" s="40">
        <v>-3.73213</v>
      </c>
      <c r="AD132" s="53">
        <f>vlookup(D132,'GCPT Jul 2026'!A:AF,32,false)</f>
        <v>103.797527</v>
      </c>
      <c r="AE132" s="44"/>
      <c r="AF132" s="44"/>
      <c r="AG132" s="44"/>
      <c r="AH132" s="45"/>
      <c r="AI132" s="45"/>
      <c r="AJ132" s="45"/>
      <c r="AK132" s="45"/>
      <c r="AL132" s="61">
        <v>23.47</v>
      </c>
      <c r="AM132" s="47"/>
      <c r="AN132" s="47"/>
      <c r="AO132" s="47"/>
      <c r="AP132" s="47"/>
      <c r="AQ132" s="48"/>
    </row>
    <row r="133">
      <c r="A133" s="94" t="s">
        <v>1468</v>
      </c>
      <c r="B133" s="33" t="s">
        <v>636</v>
      </c>
      <c r="C133" s="55">
        <v>142.0</v>
      </c>
      <c r="D133" s="50" t="s">
        <v>1469</v>
      </c>
      <c r="E133" s="50" t="s">
        <v>637</v>
      </c>
      <c r="F133" s="33" t="str">
        <f>vlookup(D133,'GCPT Jul 2026'!A:G,7,false)</f>
        <v>Celukan Bawang Unit 1</v>
      </c>
      <c r="G133" s="33" t="s">
        <v>581</v>
      </c>
      <c r="H133" s="33"/>
      <c r="I133" s="36"/>
      <c r="J133" s="36" t="str">
        <f>iferror(vlookup(vlookup(B133,'Co-firing inputs'!B:C,2,false),'Co-firing inputs'!B:G,6,false),"None")</f>
        <v>None</v>
      </c>
      <c r="K133" s="33"/>
      <c r="L133" s="33"/>
      <c r="M133" s="36"/>
      <c r="N133" s="37" t="s">
        <v>51</v>
      </c>
      <c r="O133" s="38" t="s">
        <v>51</v>
      </c>
      <c r="P133" s="71" t="s">
        <v>51</v>
      </c>
      <c r="Q133" s="34">
        <v>2015.0</v>
      </c>
      <c r="R133" s="34"/>
      <c r="S133" s="34"/>
      <c r="T133" s="34">
        <f t="shared" si="1"/>
        <v>11</v>
      </c>
      <c r="U133" s="39" t="str">
        <f t="shared" si="2"/>
        <v>2</v>
      </c>
      <c r="V133" s="39" t="str">
        <f t="shared" si="3"/>
        <v>3</v>
      </c>
      <c r="W133" s="40" t="s">
        <v>577</v>
      </c>
      <c r="X133" s="40" t="s">
        <v>1363</v>
      </c>
      <c r="Y133" s="40" t="s">
        <v>1372</v>
      </c>
      <c r="Z133" s="41"/>
      <c r="AA133" s="116" t="s">
        <v>1470</v>
      </c>
      <c r="AB133" s="40"/>
      <c r="AC133" s="40">
        <f>vlookup(D133,'GCPT Jul 2026'!A:AF,31,false)</f>
        <v>-8.196295</v>
      </c>
      <c r="AD133" s="53">
        <f>vlookup(D133,'GCPT Jul 2026'!A:AF,32,false)</f>
        <v>114.851568</v>
      </c>
      <c r="AE133" s="117">
        <f t="shared" ref="AE133:AE135" si="9">4688/3</f>
        <v>1562.666667</v>
      </c>
      <c r="AF133" s="117">
        <f t="shared" ref="AF133:AF135" si="10">6566/3</f>
        <v>2188.666667</v>
      </c>
      <c r="AG133" s="117">
        <f t="shared" ref="AG133:AG135" si="11">499/3</f>
        <v>166.3333333</v>
      </c>
      <c r="AH133" s="101">
        <v>500.0</v>
      </c>
      <c r="AI133" s="101">
        <v>357.0</v>
      </c>
      <c r="AJ133" s="101">
        <v>38.0</v>
      </c>
      <c r="AK133" s="101" t="s">
        <v>1430</v>
      </c>
      <c r="AL133" s="46">
        <f t="shared" ref="AL133:AL135" si="12">30.7/1.7</f>
        <v>18.05882353</v>
      </c>
      <c r="AM133" s="98">
        <v>210.0</v>
      </c>
      <c r="AN133" s="98">
        <v>8.5</v>
      </c>
      <c r="AO133" s="98">
        <v>50.0</v>
      </c>
      <c r="AP133" s="98">
        <v>20.0</v>
      </c>
      <c r="AQ133" s="102" t="s">
        <v>1471</v>
      </c>
    </row>
    <row r="134">
      <c r="A134" s="94" t="s">
        <v>1472</v>
      </c>
      <c r="B134" s="33" t="s">
        <v>639</v>
      </c>
      <c r="C134" s="55">
        <v>142.0</v>
      </c>
      <c r="D134" s="50" t="s">
        <v>1473</v>
      </c>
      <c r="E134" s="50" t="s">
        <v>640</v>
      </c>
      <c r="F134" s="33" t="str">
        <f>vlookup(D134,'GCPT Jul 2026'!A:G,7,false)</f>
        <v>Celukan Bawang Unit 2</v>
      </c>
      <c r="G134" s="33" t="s">
        <v>581</v>
      </c>
      <c r="H134" s="33"/>
      <c r="I134" s="36"/>
      <c r="J134" s="36" t="str">
        <f>iferror(vlookup(vlookup(B134,'Co-firing inputs'!B:C,2,false),'Co-firing inputs'!B:G,6,false),"None")</f>
        <v>None</v>
      </c>
      <c r="K134" s="33"/>
      <c r="L134" s="33"/>
      <c r="M134" s="36"/>
      <c r="N134" s="37" t="s">
        <v>51</v>
      </c>
      <c r="O134" s="38" t="s">
        <v>51</v>
      </c>
      <c r="P134" s="71" t="s">
        <v>51</v>
      </c>
      <c r="Q134" s="34">
        <v>2015.0</v>
      </c>
      <c r="R134" s="34"/>
      <c r="S134" s="34"/>
      <c r="T134" s="34">
        <f t="shared" si="1"/>
        <v>11</v>
      </c>
      <c r="U134" s="39" t="str">
        <f t="shared" si="2"/>
        <v>2</v>
      </c>
      <c r="V134" s="39" t="str">
        <f t="shared" si="3"/>
        <v>3</v>
      </c>
      <c r="W134" s="40" t="s">
        <v>577</v>
      </c>
      <c r="X134" s="40" t="s">
        <v>1363</v>
      </c>
      <c r="Y134" s="40" t="s">
        <v>1372</v>
      </c>
      <c r="Z134" s="41"/>
      <c r="AA134" s="116" t="s">
        <v>1470</v>
      </c>
      <c r="AB134" s="40"/>
      <c r="AC134" s="40">
        <f>vlookup(D134,'GCPT Jul 2026'!A:AF,31,false)</f>
        <v>-8.196295</v>
      </c>
      <c r="AD134" s="53">
        <f>vlookup(D134,'GCPT Jul 2026'!A:AF,32,false)</f>
        <v>114.851568</v>
      </c>
      <c r="AE134" s="117">
        <f t="shared" si="9"/>
        <v>1562.666667</v>
      </c>
      <c r="AF134" s="117">
        <f t="shared" si="10"/>
        <v>2188.666667</v>
      </c>
      <c r="AG134" s="117">
        <f t="shared" si="11"/>
        <v>166.3333333</v>
      </c>
      <c r="AH134" s="101">
        <v>500.0</v>
      </c>
      <c r="AI134" s="101">
        <v>357.0</v>
      </c>
      <c r="AJ134" s="101">
        <v>38.0</v>
      </c>
      <c r="AK134" s="101" t="s">
        <v>1430</v>
      </c>
      <c r="AL134" s="46">
        <f t="shared" si="12"/>
        <v>18.05882353</v>
      </c>
      <c r="AM134" s="98">
        <v>210.0</v>
      </c>
      <c r="AN134" s="98">
        <v>8.5</v>
      </c>
      <c r="AO134" s="98">
        <v>50.0</v>
      </c>
      <c r="AP134" s="98">
        <v>20.0</v>
      </c>
      <c r="AQ134" s="102" t="s">
        <v>1471</v>
      </c>
    </row>
    <row r="135">
      <c r="A135" s="32" t="s">
        <v>1359</v>
      </c>
      <c r="B135" s="33" t="s">
        <v>641</v>
      </c>
      <c r="C135" s="55">
        <v>142.0</v>
      </c>
      <c r="D135" s="50" t="s">
        <v>1474</v>
      </c>
      <c r="E135" s="50" t="s">
        <v>642</v>
      </c>
      <c r="F135" s="33" t="str">
        <f>vlookup(D135,'GCPT Jul 2026'!A:G,7,false)</f>
        <v>Celukan Bawang Unit 3</v>
      </c>
      <c r="G135" s="33" t="s">
        <v>581</v>
      </c>
      <c r="H135" s="33"/>
      <c r="I135" s="36"/>
      <c r="J135" s="36" t="str">
        <f>iferror(vlookup(vlookup(B135,'Co-firing inputs'!B:C,2,false),'Co-firing inputs'!B:G,6,false),"None")</f>
        <v>None</v>
      </c>
      <c r="K135" s="33"/>
      <c r="L135" s="33"/>
      <c r="M135" s="36"/>
      <c r="N135" s="37" t="s">
        <v>51</v>
      </c>
      <c r="O135" s="38" t="s">
        <v>51</v>
      </c>
      <c r="P135" s="71" t="s">
        <v>51</v>
      </c>
      <c r="Q135" s="34">
        <v>2015.0</v>
      </c>
      <c r="R135" s="34"/>
      <c r="S135" s="34"/>
      <c r="T135" s="34">
        <f t="shared" si="1"/>
        <v>11</v>
      </c>
      <c r="U135" s="39" t="str">
        <f t="shared" si="2"/>
        <v>2</v>
      </c>
      <c r="V135" s="39" t="str">
        <f t="shared" si="3"/>
        <v>3</v>
      </c>
      <c r="W135" s="40" t="s">
        <v>577</v>
      </c>
      <c r="X135" s="40" t="s">
        <v>1363</v>
      </c>
      <c r="Y135" s="40" t="s">
        <v>1372</v>
      </c>
      <c r="Z135" s="41"/>
      <c r="AA135" s="116" t="s">
        <v>1470</v>
      </c>
      <c r="AB135" s="40"/>
      <c r="AC135" s="40">
        <f>vlookup(D135,'GCPT Jul 2026'!A:AF,31,false)</f>
        <v>-8.196295</v>
      </c>
      <c r="AD135" s="53">
        <f>vlookup(D135,'GCPT Jul 2026'!A:AF,32,false)</f>
        <v>114.851568</v>
      </c>
      <c r="AE135" s="117">
        <f t="shared" si="9"/>
        <v>1562.666667</v>
      </c>
      <c r="AF135" s="117">
        <f t="shared" si="10"/>
        <v>2188.666667</v>
      </c>
      <c r="AG135" s="117">
        <f t="shared" si="11"/>
        <v>166.3333333</v>
      </c>
      <c r="AH135" s="101">
        <v>500.0</v>
      </c>
      <c r="AI135" s="101">
        <v>357.0</v>
      </c>
      <c r="AJ135" s="101">
        <v>38.0</v>
      </c>
      <c r="AK135" s="101" t="s">
        <v>1430</v>
      </c>
      <c r="AL135" s="46">
        <f t="shared" si="12"/>
        <v>18.05882353</v>
      </c>
      <c r="AM135" s="98">
        <v>210.0</v>
      </c>
      <c r="AN135" s="98">
        <v>8.5</v>
      </c>
      <c r="AO135" s="98">
        <v>50.0</v>
      </c>
      <c r="AP135" s="98">
        <v>20.0</v>
      </c>
      <c r="AQ135" s="102" t="s">
        <v>1471</v>
      </c>
    </row>
    <row r="136">
      <c r="A136" s="32" t="s">
        <v>1359</v>
      </c>
      <c r="B136" s="33" t="s">
        <v>687</v>
      </c>
      <c r="C136" s="34">
        <v>950.0</v>
      </c>
      <c r="D136" s="50" t="s">
        <v>1475</v>
      </c>
      <c r="E136" s="50" t="s">
        <v>688</v>
      </c>
      <c r="F136" s="33" t="str">
        <f>vlookup(D136,'GCPT Jul 2026'!A:G,7,false)</f>
        <v>Central Java Power Project Unit 1</v>
      </c>
      <c r="G136" s="33" t="s">
        <v>1399</v>
      </c>
      <c r="H136" s="33" t="s">
        <v>1362</v>
      </c>
      <c r="I136" s="36"/>
      <c r="J136" s="36" t="str">
        <f>iferror(vlookup(vlookup(B136,'Co-firing inputs'!B:C,2,false),'Co-firing inputs'!B:G,6,false),"None")</f>
        <v>None</v>
      </c>
      <c r="K136" s="33"/>
      <c r="L136" s="33"/>
      <c r="M136" s="36" t="s">
        <v>1476</v>
      </c>
      <c r="N136" s="118" t="s">
        <v>264</v>
      </c>
      <c r="O136" s="38" t="s">
        <v>51</v>
      </c>
      <c r="P136" s="71" t="s">
        <v>51</v>
      </c>
      <c r="Q136" s="34">
        <v>2022.0</v>
      </c>
      <c r="R136" s="34"/>
      <c r="S136" s="34"/>
      <c r="T136" s="34">
        <f t="shared" si="1"/>
        <v>4</v>
      </c>
      <c r="U136" s="39" t="str">
        <f t="shared" si="2"/>
        <v>4</v>
      </c>
      <c r="V136" s="39" t="str">
        <f t="shared" si="3"/>
        <v>1</v>
      </c>
      <c r="W136" s="40" t="s">
        <v>577</v>
      </c>
      <c r="X136" s="40" t="s">
        <v>1449</v>
      </c>
      <c r="Y136" s="40" t="s">
        <v>1373</v>
      </c>
      <c r="Z136" s="41"/>
      <c r="AA136" s="42"/>
      <c r="AB136" s="53"/>
      <c r="AC136" s="40">
        <f>vlookup(D136,'GCPT Jul 2026'!A:AF,31,false)</f>
        <v>-6.900828</v>
      </c>
      <c r="AD136" s="53">
        <f>vlookup(D136,'GCPT Jul 2026'!A:AF,32,false)</f>
        <v>109.803685</v>
      </c>
      <c r="AE136" s="93"/>
      <c r="AF136" s="92"/>
      <c r="AG136" s="44"/>
      <c r="AH136" s="45"/>
      <c r="AI136" s="45"/>
      <c r="AJ136" s="45"/>
      <c r="AK136" s="45"/>
      <c r="AL136" s="46"/>
      <c r="AM136" s="47"/>
      <c r="AN136" s="47"/>
      <c r="AO136" s="47"/>
      <c r="AP136" s="47"/>
      <c r="AQ136" s="107" t="s">
        <v>1477</v>
      </c>
    </row>
    <row r="137">
      <c r="A137" s="32" t="s">
        <v>1383</v>
      </c>
      <c r="B137" s="33" t="s">
        <v>690</v>
      </c>
      <c r="C137" s="34">
        <v>950.0</v>
      </c>
      <c r="D137" s="50" t="s">
        <v>1478</v>
      </c>
      <c r="E137" s="50" t="s">
        <v>691</v>
      </c>
      <c r="F137" s="33" t="str">
        <f>vlookup(D137,'GCPT Jul 2026'!A:G,7,false)</f>
        <v>Central Java Power Project Unit 2</v>
      </c>
      <c r="G137" s="33" t="s">
        <v>1399</v>
      </c>
      <c r="H137" s="33" t="s">
        <v>1362</v>
      </c>
      <c r="I137" s="36"/>
      <c r="J137" s="36" t="str">
        <f>iferror(vlookup(vlookup(B137,'Co-firing inputs'!B:C,2,false),'Co-firing inputs'!B:G,6,false),"None")</f>
        <v>None</v>
      </c>
      <c r="K137" s="33"/>
      <c r="L137" s="33"/>
      <c r="M137" s="36" t="s">
        <v>1476</v>
      </c>
      <c r="N137" s="118" t="s">
        <v>264</v>
      </c>
      <c r="O137" s="38" t="s">
        <v>51</v>
      </c>
      <c r="P137" s="71" t="s">
        <v>51</v>
      </c>
      <c r="Q137" s="34">
        <v>2022.0</v>
      </c>
      <c r="R137" s="34"/>
      <c r="S137" s="34"/>
      <c r="T137" s="34">
        <f t="shared" si="1"/>
        <v>4</v>
      </c>
      <c r="U137" s="39" t="str">
        <f t="shared" si="2"/>
        <v>4</v>
      </c>
      <c r="V137" s="39" t="str">
        <f t="shared" si="3"/>
        <v>1</v>
      </c>
      <c r="W137" s="40" t="s">
        <v>577</v>
      </c>
      <c r="X137" s="40" t="s">
        <v>1449</v>
      </c>
      <c r="Y137" s="40" t="s">
        <v>1373</v>
      </c>
      <c r="Z137" s="41"/>
      <c r="AA137" s="42"/>
      <c r="AB137" s="53"/>
      <c r="AC137" s="40">
        <f>vlookup(D137,'GCPT Jul 2026'!A:AF,31,false)</f>
        <v>-6.900828</v>
      </c>
      <c r="AD137" s="53">
        <f>vlookup(D137,'GCPT Jul 2026'!A:AF,32,false)</f>
        <v>109.803685</v>
      </c>
      <c r="AE137" s="93"/>
      <c r="AF137" s="92"/>
      <c r="AG137" s="44"/>
      <c r="AH137" s="45"/>
      <c r="AI137" s="45"/>
      <c r="AJ137" s="45"/>
      <c r="AK137" s="45"/>
      <c r="AL137" s="46"/>
      <c r="AM137" s="47"/>
      <c r="AN137" s="47"/>
      <c r="AO137" s="47"/>
      <c r="AP137" s="47"/>
      <c r="AQ137" s="100" t="s">
        <v>1477</v>
      </c>
    </row>
    <row r="138">
      <c r="A138" s="119" t="s">
        <v>1479</v>
      </c>
      <c r="B138" s="33" t="s">
        <v>647</v>
      </c>
      <c r="C138" s="34">
        <v>300.0</v>
      </c>
      <c r="D138" s="50" t="s">
        <v>1480</v>
      </c>
      <c r="E138" s="50" t="s">
        <v>648</v>
      </c>
      <c r="F138" s="33" t="str">
        <f>vlookup(D138,'GCPT Jul 2026'!A:G,7,false)</f>
        <v>Cilacap Sumber Phase I Unit 1</v>
      </c>
      <c r="G138" s="33" t="s">
        <v>1399</v>
      </c>
      <c r="H138" s="33"/>
      <c r="I138" s="36"/>
      <c r="J138" s="36" t="str">
        <f>iferror(vlookup(vlookup(B138,'Co-firing inputs'!B:C,2,false),'Co-firing inputs'!B:G,6,false),"None")</f>
        <v>None</v>
      </c>
      <c r="K138" s="33"/>
      <c r="L138" s="33"/>
      <c r="M138" s="36"/>
      <c r="N138" s="37" t="s">
        <v>51</v>
      </c>
      <c r="O138" s="38" t="s">
        <v>51</v>
      </c>
      <c r="P138" s="71" t="s">
        <v>51</v>
      </c>
      <c r="Q138" s="34">
        <v>2006.0</v>
      </c>
      <c r="R138" s="34"/>
      <c r="S138" s="34"/>
      <c r="T138" s="34">
        <f t="shared" si="1"/>
        <v>20</v>
      </c>
      <c r="U138" s="39" t="str">
        <f t="shared" si="2"/>
        <v>2</v>
      </c>
      <c r="V138" s="39" t="str">
        <f t="shared" si="3"/>
        <v>4</v>
      </c>
      <c r="W138" s="40" t="s">
        <v>577</v>
      </c>
      <c r="X138" s="40" t="s">
        <v>1363</v>
      </c>
      <c r="Y138" s="40" t="s">
        <v>1373</v>
      </c>
      <c r="Z138" s="41"/>
      <c r="AA138" s="42" t="s">
        <v>1378</v>
      </c>
      <c r="AB138" s="40"/>
      <c r="AC138" s="40">
        <v>-7.68575</v>
      </c>
      <c r="AD138" s="53">
        <f>vlookup(D138,'GCPT Jul 2026'!A:AF,32,false)</f>
        <v>109.08977</v>
      </c>
      <c r="AE138" s="44"/>
      <c r="AF138" s="44"/>
      <c r="AG138" s="44"/>
      <c r="AH138" s="101" t="s">
        <v>1481</v>
      </c>
      <c r="AI138" s="45"/>
      <c r="AJ138" s="45"/>
      <c r="AK138" s="45"/>
      <c r="AL138" s="61"/>
      <c r="AM138" s="98"/>
      <c r="AN138" s="98"/>
      <c r="AO138" s="47"/>
      <c r="AP138" s="47"/>
      <c r="AQ138" s="48"/>
    </row>
    <row r="139">
      <c r="A139" s="119" t="s">
        <v>1479</v>
      </c>
      <c r="B139" s="33" t="s">
        <v>652</v>
      </c>
      <c r="C139" s="34">
        <v>300.0</v>
      </c>
      <c r="D139" s="50" t="s">
        <v>1482</v>
      </c>
      <c r="E139" s="50" t="s">
        <v>653</v>
      </c>
      <c r="F139" s="33" t="str">
        <f>vlookup(D139,'GCPT Jul 2026'!A:G,7,false)</f>
        <v>Cilacap Sumber Phase I Unit 2</v>
      </c>
      <c r="G139" s="33" t="s">
        <v>1399</v>
      </c>
      <c r="H139" s="33"/>
      <c r="I139" s="36"/>
      <c r="J139" s="36" t="str">
        <f>iferror(vlookup(vlookup(B139,'Co-firing inputs'!B:C,2,false),'Co-firing inputs'!B:G,6,false),"None")</f>
        <v>None</v>
      </c>
      <c r="K139" s="33"/>
      <c r="L139" s="33"/>
      <c r="M139" s="36"/>
      <c r="N139" s="37" t="s">
        <v>51</v>
      </c>
      <c r="O139" s="38" t="s">
        <v>51</v>
      </c>
      <c r="P139" s="71" t="s">
        <v>51</v>
      </c>
      <c r="Q139" s="34">
        <v>2006.0</v>
      </c>
      <c r="R139" s="34"/>
      <c r="S139" s="34"/>
      <c r="T139" s="34">
        <f t="shared" si="1"/>
        <v>20</v>
      </c>
      <c r="U139" s="39" t="str">
        <f t="shared" si="2"/>
        <v>2</v>
      </c>
      <c r="V139" s="39" t="str">
        <f t="shared" si="3"/>
        <v>4</v>
      </c>
      <c r="W139" s="40" t="s">
        <v>577</v>
      </c>
      <c r="X139" s="40" t="s">
        <v>1363</v>
      </c>
      <c r="Y139" s="40" t="s">
        <v>1373</v>
      </c>
      <c r="Z139" s="41"/>
      <c r="AA139" s="42" t="s">
        <v>1378</v>
      </c>
      <c r="AB139" s="40"/>
      <c r="AC139" s="40">
        <v>-7.68575</v>
      </c>
      <c r="AD139" s="53">
        <f>vlookup(D139,'GCPT Jul 2026'!A:AF,32,false)</f>
        <v>109.08977</v>
      </c>
      <c r="AE139" s="44"/>
      <c r="AF139" s="44"/>
      <c r="AG139" s="44"/>
      <c r="AH139" s="45"/>
      <c r="AI139" s="45"/>
      <c r="AJ139" s="45"/>
      <c r="AK139" s="45"/>
      <c r="AL139" s="46"/>
      <c r="AM139" s="47"/>
      <c r="AN139" s="47"/>
      <c r="AO139" s="47"/>
      <c r="AP139" s="47"/>
      <c r="AQ139" s="48"/>
    </row>
    <row r="140">
      <c r="A140" s="32" t="s">
        <v>1359</v>
      </c>
      <c r="B140" s="33" t="s">
        <v>655</v>
      </c>
      <c r="C140" s="34">
        <v>660.0</v>
      </c>
      <c r="D140" s="35" t="s">
        <v>1483</v>
      </c>
      <c r="E140" s="35" t="s">
        <v>656</v>
      </c>
      <c r="F140" s="33" t="str">
        <f>vlookup(D140,'GCPT Jul 2026'!A:G,7,false)</f>
        <v>Cilacap Sumber Phase II Unit 3</v>
      </c>
      <c r="G140" s="33" t="s">
        <v>1399</v>
      </c>
      <c r="H140" s="33"/>
      <c r="I140" s="36"/>
      <c r="J140" s="36" t="str">
        <f>iferror(vlookup(vlookup(B140,'Co-firing inputs'!B:C,2,false),'Co-firing inputs'!B:G,6,false),"None")</f>
        <v>None</v>
      </c>
      <c r="K140" s="33"/>
      <c r="L140" s="33"/>
      <c r="M140" s="36"/>
      <c r="N140" s="37" t="s">
        <v>51</v>
      </c>
      <c r="O140" s="38" t="s">
        <v>51</v>
      </c>
      <c r="P140" s="71" t="s">
        <v>51</v>
      </c>
      <c r="Q140" s="34">
        <v>2016.0</v>
      </c>
      <c r="R140" s="34"/>
      <c r="S140" s="34"/>
      <c r="T140" s="34">
        <f t="shared" si="1"/>
        <v>10</v>
      </c>
      <c r="U140" s="39" t="str">
        <f t="shared" si="2"/>
        <v>4</v>
      </c>
      <c r="V140" s="39" t="str">
        <f t="shared" si="3"/>
        <v>2</v>
      </c>
      <c r="W140" s="40" t="s">
        <v>577</v>
      </c>
      <c r="X140" s="40" t="s">
        <v>1401</v>
      </c>
      <c r="Y140" s="40" t="s">
        <v>1373</v>
      </c>
      <c r="Z140" s="41"/>
      <c r="AA140" s="42" t="s">
        <v>1484</v>
      </c>
      <c r="AB140" s="40"/>
      <c r="AC140" s="40">
        <f>vlookup(D140,'GCPT Jul 2026'!A:AF,31,false)</f>
        <v>-7.6832417</v>
      </c>
      <c r="AD140" s="53">
        <f>vlookup(D140,'GCPT Jul 2026'!A:AF,32,false)</f>
        <v>109.096384</v>
      </c>
      <c r="AE140" s="44"/>
      <c r="AF140" s="44"/>
      <c r="AG140" s="44"/>
      <c r="AH140" s="45"/>
      <c r="AI140" s="45"/>
      <c r="AJ140" s="45"/>
      <c r="AK140" s="45"/>
      <c r="AL140" s="61"/>
      <c r="AM140" s="98">
        <v>210.0</v>
      </c>
      <c r="AN140" s="98">
        <v>7.0</v>
      </c>
      <c r="AO140" s="47"/>
      <c r="AP140" s="47"/>
      <c r="AQ140" s="102" t="s">
        <v>1485</v>
      </c>
    </row>
    <row r="141">
      <c r="A141" s="32" t="s">
        <v>1359</v>
      </c>
      <c r="B141" s="33" t="s">
        <v>719</v>
      </c>
      <c r="C141" s="34">
        <v>1000.0</v>
      </c>
      <c r="D141" s="35" t="s">
        <v>1486</v>
      </c>
      <c r="E141" s="35" t="s">
        <v>720</v>
      </c>
      <c r="F141" s="33" t="str">
        <f>vlookup(D141,'GCPT Jul 2026'!A:G,7,false)</f>
        <v>Cilacap Sumber Phase III Unit 4</v>
      </c>
      <c r="G141" s="33" t="s">
        <v>1399</v>
      </c>
      <c r="H141" s="33"/>
      <c r="I141" s="36"/>
      <c r="J141" s="36" t="str">
        <f>iferror(vlookup(vlookup(B141,'Co-firing inputs'!B:C,2,false),'Co-firing inputs'!B:G,6,false),"None")</f>
        <v>None</v>
      </c>
      <c r="K141" s="33"/>
      <c r="L141" s="33"/>
      <c r="M141" s="36"/>
      <c r="N141" s="37" t="s">
        <v>51</v>
      </c>
      <c r="O141" s="38" t="s">
        <v>51</v>
      </c>
      <c r="P141" s="71" t="s">
        <v>51</v>
      </c>
      <c r="Q141" s="34">
        <v>2019.0</v>
      </c>
      <c r="R141" s="34"/>
      <c r="S141" s="34"/>
      <c r="T141" s="34">
        <f t="shared" si="1"/>
        <v>7</v>
      </c>
      <c r="U141" s="39" t="str">
        <f t="shared" si="2"/>
        <v>4</v>
      </c>
      <c r="V141" s="39" t="str">
        <f t="shared" si="3"/>
        <v>2</v>
      </c>
      <c r="W141" s="40" t="s">
        <v>577</v>
      </c>
      <c r="X141" s="40" t="s">
        <v>1449</v>
      </c>
      <c r="Y141" s="40" t="s">
        <v>1373</v>
      </c>
      <c r="Z141" s="41"/>
      <c r="AA141" s="42"/>
      <c r="AB141" s="40"/>
      <c r="AC141" s="40">
        <f>vlookup(D141,'GCPT Jul 2026'!A:AF,31,false)</f>
        <v>-7.6832417</v>
      </c>
      <c r="AD141" s="53">
        <f>vlookup(D141,'GCPT Jul 2026'!A:AF,32,false)</f>
        <v>109.096384</v>
      </c>
      <c r="AE141" s="44"/>
      <c r="AF141" s="44"/>
      <c r="AG141" s="44"/>
      <c r="AH141" s="45"/>
      <c r="AI141" s="45"/>
      <c r="AJ141" s="45"/>
      <c r="AK141" s="45"/>
      <c r="AL141" s="46"/>
      <c r="AM141" s="47"/>
      <c r="AN141" s="47"/>
      <c r="AO141" s="47"/>
      <c r="AP141" s="47"/>
      <c r="AQ141" s="99"/>
    </row>
    <row r="142">
      <c r="A142" s="94" t="s">
        <v>1487</v>
      </c>
      <c r="B142" s="33" t="s">
        <v>662</v>
      </c>
      <c r="C142" s="34">
        <v>660.0</v>
      </c>
      <c r="D142" s="50" t="s">
        <v>1488</v>
      </c>
      <c r="E142" s="50" t="s">
        <v>663</v>
      </c>
      <c r="F142" s="33" t="str">
        <f>vlookup(D142,'GCPT Jul 2026'!A:G,7,false)</f>
        <v>Cirebon Unit 1</v>
      </c>
      <c r="G142" s="33" t="s">
        <v>1399</v>
      </c>
      <c r="H142" s="33"/>
      <c r="I142" s="36"/>
      <c r="J142" s="36" t="str">
        <f>iferror(vlookup(vlookup(B142,'Co-firing inputs'!B:C,2,false),'Co-firing inputs'!B:G,6,false),"None")</f>
        <v>None</v>
      </c>
      <c r="K142" s="33"/>
      <c r="L142" s="33"/>
      <c r="M142" s="36"/>
      <c r="N142" s="37" t="s">
        <v>51</v>
      </c>
      <c r="O142" s="38" t="s">
        <v>51</v>
      </c>
      <c r="P142" s="71" t="s">
        <v>51</v>
      </c>
      <c r="Q142" s="34">
        <v>2012.0</v>
      </c>
      <c r="R142" s="55"/>
      <c r="S142" s="55">
        <v>2042.0</v>
      </c>
      <c r="T142" s="34">
        <f t="shared" si="1"/>
        <v>14</v>
      </c>
      <c r="U142" s="39" t="str">
        <f t="shared" si="2"/>
        <v>4</v>
      </c>
      <c r="V142" s="39" t="str">
        <f t="shared" si="3"/>
        <v>3</v>
      </c>
      <c r="W142" s="40" t="s">
        <v>577</v>
      </c>
      <c r="X142" s="40" t="s">
        <v>1401</v>
      </c>
      <c r="Y142" s="40" t="s">
        <v>1373</v>
      </c>
      <c r="Z142" s="41"/>
      <c r="AA142" s="42" t="s">
        <v>1378</v>
      </c>
      <c r="AB142" s="40"/>
      <c r="AC142" s="40">
        <f>vlookup(D142,'GCPT Jul 2026'!A:AF,31,false)</f>
        <v>-6.770286</v>
      </c>
      <c r="AD142" s="53">
        <f>vlookup(D142,'GCPT Jul 2026'!A:AF,32,false)</f>
        <v>108.614858</v>
      </c>
      <c r="AE142" s="44"/>
      <c r="AF142" s="44"/>
      <c r="AG142" s="44"/>
      <c r="AH142" s="101">
        <v>829.0</v>
      </c>
      <c r="AI142" s="101">
        <v>649.0</v>
      </c>
      <c r="AJ142" s="101">
        <v>29.0</v>
      </c>
      <c r="AK142" s="101" t="s">
        <v>1430</v>
      </c>
      <c r="AL142" s="61"/>
      <c r="AM142" s="98">
        <v>215.0</v>
      </c>
      <c r="AN142" s="98">
        <v>7.1</v>
      </c>
      <c r="AO142" s="98">
        <v>138.0</v>
      </c>
      <c r="AP142" s="98">
        <v>25.0</v>
      </c>
      <c r="AQ142" s="102" t="s">
        <v>1489</v>
      </c>
    </row>
    <row r="143">
      <c r="A143" s="49"/>
      <c r="B143" s="35" t="s">
        <v>21</v>
      </c>
      <c r="C143" s="34">
        <v>924.0</v>
      </c>
      <c r="D143" s="35" t="s">
        <v>1490</v>
      </c>
      <c r="E143" s="35" t="s">
        <v>692</v>
      </c>
      <c r="F143" s="33" t="str">
        <f>vlookup(D143,'GCPT Jul 2026'!A:G,7,false)</f>
        <v>Cirebon Unit 2</v>
      </c>
      <c r="G143" s="33" t="s">
        <v>1399</v>
      </c>
      <c r="H143" s="33" t="s">
        <v>1362</v>
      </c>
      <c r="I143" s="36"/>
      <c r="J143" s="36" t="str">
        <f>iferror(vlookup(vlookup(B143,'Co-firing inputs'!B:C,2,false),'Co-firing inputs'!B:G,6,false),"None")</f>
        <v>None</v>
      </c>
      <c r="K143" s="33"/>
      <c r="L143" s="33"/>
      <c r="M143" s="36"/>
      <c r="N143" s="37" t="s">
        <v>264</v>
      </c>
      <c r="O143" s="38" t="s">
        <v>51</v>
      </c>
      <c r="P143" s="71" t="s">
        <v>51</v>
      </c>
      <c r="Q143" s="34">
        <v>2023.0</v>
      </c>
      <c r="R143" s="34"/>
      <c r="S143" s="34"/>
      <c r="T143" s="34">
        <f t="shared" si="1"/>
        <v>3</v>
      </c>
      <c r="U143" s="39" t="str">
        <f t="shared" si="2"/>
        <v>4</v>
      </c>
      <c r="V143" s="39" t="str">
        <f t="shared" si="3"/>
        <v>1</v>
      </c>
      <c r="W143" s="40" t="s">
        <v>577</v>
      </c>
      <c r="X143" s="40" t="s">
        <v>1449</v>
      </c>
      <c r="Y143" s="40" t="s">
        <v>1373</v>
      </c>
      <c r="Z143" s="41"/>
      <c r="AA143" s="42"/>
      <c r="AB143" s="40"/>
      <c r="AC143" s="40">
        <f>vlookup(D143,'GCPT Jul 2026'!A:AF,31,false)</f>
        <v>-6.770286</v>
      </c>
      <c r="AD143" s="53">
        <f>vlookup(D143,'GCPT Jul 2026'!A:AF,32,false)</f>
        <v>108.614858</v>
      </c>
      <c r="AE143" s="93"/>
      <c r="AF143" s="92"/>
      <c r="AG143" s="44"/>
      <c r="AH143" s="101">
        <v>510.0</v>
      </c>
      <c r="AI143" s="101">
        <v>625.0</v>
      </c>
      <c r="AJ143" s="101">
        <v>50.0</v>
      </c>
      <c r="AK143" s="101" t="s">
        <v>1430</v>
      </c>
      <c r="AL143" s="61"/>
      <c r="AM143" s="98">
        <v>200.0</v>
      </c>
      <c r="AN143" s="98">
        <v>8.5</v>
      </c>
      <c r="AO143" s="98">
        <v>119.0</v>
      </c>
      <c r="AP143" s="98">
        <v>25.0</v>
      </c>
      <c r="AQ143" s="102" t="s">
        <v>1491</v>
      </c>
    </row>
    <row r="144">
      <c r="A144" s="49"/>
      <c r="B144" s="33" t="s">
        <v>671</v>
      </c>
      <c r="C144" s="55">
        <v>60.0</v>
      </c>
      <c r="D144" s="50" t="s">
        <v>1492</v>
      </c>
      <c r="E144" s="50" t="s">
        <v>672</v>
      </c>
      <c r="F144" s="33" t="str">
        <f>vlookup(D144,'GCPT Jul 2026'!A:G,7,false)</f>
        <v>Embalut Unit 3</v>
      </c>
      <c r="G144" s="33" t="s">
        <v>1368</v>
      </c>
      <c r="H144" s="33"/>
      <c r="I144" s="36"/>
      <c r="J144" s="36" t="str">
        <f>iferror(vlookup(vlookup(B144,'Co-firing inputs'!B:C,2,false),'Co-firing inputs'!B:G,6,false),"None")</f>
        <v>None</v>
      </c>
      <c r="K144" s="33"/>
      <c r="L144" s="33"/>
      <c r="M144" s="36"/>
      <c r="N144" s="37" t="s">
        <v>51</v>
      </c>
      <c r="O144" s="38" t="s">
        <v>51</v>
      </c>
      <c r="P144" s="71" t="s">
        <v>51</v>
      </c>
      <c r="Q144" s="34">
        <v>2014.0</v>
      </c>
      <c r="R144" s="34"/>
      <c r="S144" s="34"/>
      <c r="T144" s="34">
        <f t="shared" si="1"/>
        <v>12</v>
      </c>
      <c r="U144" s="39" t="str">
        <f t="shared" si="2"/>
        <v>1</v>
      </c>
      <c r="V144" s="39" t="str">
        <f t="shared" si="3"/>
        <v>3</v>
      </c>
      <c r="W144" s="40" t="s">
        <v>577</v>
      </c>
      <c r="X144" s="40" t="s">
        <v>1363</v>
      </c>
      <c r="Y144" s="40" t="s">
        <v>1372</v>
      </c>
      <c r="Z144" s="41"/>
      <c r="AA144" s="42"/>
      <c r="AB144" s="87" t="s">
        <v>1493</v>
      </c>
      <c r="AC144" s="40">
        <f>vlookup(D144,'GCPT Jul 2026'!A:AF,31,false)</f>
        <v>-0.373097</v>
      </c>
      <c r="AD144" s="53">
        <f>vlookup(D144,'GCPT Jul 2026'!A:AF,32,false)</f>
        <v>117.062462</v>
      </c>
      <c r="AE144" s="44"/>
      <c r="AF144" s="44"/>
      <c r="AG144" s="44"/>
      <c r="AH144" s="45"/>
      <c r="AI144" s="45"/>
      <c r="AJ144" s="45"/>
      <c r="AK144" s="45"/>
      <c r="AL144" s="46"/>
      <c r="AM144" s="47"/>
      <c r="AN144" s="47"/>
      <c r="AO144" s="47"/>
      <c r="AP144" s="47"/>
      <c r="AQ144" s="48"/>
    </row>
    <row r="145">
      <c r="A145" s="49"/>
      <c r="B145" s="33" t="s">
        <v>1040</v>
      </c>
      <c r="C145" s="34">
        <v>330.0</v>
      </c>
      <c r="D145" s="108" t="s">
        <v>1494</v>
      </c>
      <c r="E145" s="109" t="s">
        <v>1041</v>
      </c>
      <c r="F145" s="33" t="str">
        <f>vlookup(D145,'GCPT Jul 2026'!A:G,7,false)</f>
        <v>Indramayu Unit 1</v>
      </c>
      <c r="G145" s="33" t="s">
        <v>1399</v>
      </c>
      <c r="H145" s="33"/>
      <c r="I145" s="36"/>
      <c r="J145" s="36" t="str">
        <f>iferror(vlookup(vlookup(B145,'Co-firing inputs'!B:C,2,false),'Co-firing inputs'!B:G,6,false),"None")</f>
        <v>Commercial/implemented</v>
      </c>
      <c r="K145" s="51" t="s">
        <v>1400</v>
      </c>
      <c r="L145" s="52">
        <v>0.05</v>
      </c>
      <c r="M145" s="36"/>
      <c r="N145" s="37" t="s">
        <v>51</v>
      </c>
      <c r="O145" s="38" t="s">
        <v>51</v>
      </c>
      <c r="P145" s="71" t="s">
        <v>51</v>
      </c>
      <c r="Q145" s="34">
        <v>2010.0</v>
      </c>
      <c r="R145" s="34"/>
      <c r="S145" s="34"/>
      <c r="T145" s="34">
        <f t="shared" si="1"/>
        <v>16</v>
      </c>
      <c r="U145" s="39" t="str">
        <f t="shared" si="2"/>
        <v>3</v>
      </c>
      <c r="V145" s="39" t="str">
        <f t="shared" si="3"/>
        <v>4</v>
      </c>
      <c r="W145" s="40" t="s">
        <v>965</v>
      </c>
      <c r="X145" s="40" t="s">
        <v>1363</v>
      </c>
      <c r="Y145" s="40" t="s">
        <v>1373</v>
      </c>
      <c r="Z145" s="41"/>
      <c r="AA145" s="42" t="s">
        <v>1378</v>
      </c>
      <c r="AB145" s="40"/>
      <c r="AC145" s="40">
        <f>vlookup(D145,'GCPT Jul 2026'!A:AF,31,false)</f>
        <v>-6.274738</v>
      </c>
      <c r="AD145" s="53">
        <f>vlookup(D145,'GCPT Jul 2026'!A:AF,32,false)</f>
        <v>107.97043</v>
      </c>
      <c r="AE145" s="44"/>
      <c r="AF145" s="44"/>
      <c r="AG145" s="44"/>
      <c r="AH145" s="101">
        <v>308.81</v>
      </c>
      <c r="AI145" s="101">
        <v>220.83</v>
      </c>
      <c r="AJ145" s="101">
        <v>66.32</v>
      </c>
      <c r="AK145" s="101" t="s">
        <v>1430</v>
      </c>
      <c r="AL145" s="61">
        <v>58.72</v>
      </c>
      <c r="AM145" s="98">
        <v>220.0</v>
      </c>
      <c r="AN145" s="98">
        <v>9.2</v>
      </c>
      <c r="AO145" s="98">
        <v>130.0</v>
      </c>
      <c r="AP145" s="120">
        <v>20.3</v>
      </c>
      <c r="AQ145" s="121" t="s">
        <v>1495</v>
      </c>
    </row>
    <row r="146">
      <c r="A146" s="49"/>
      <c r="B146" s="33" t="s">
        <v>1042</v>
      </c>
      <c r="C146" s="34">
        <v>330.0</v>
      </c>
      <c r="D146" s="108" t="s">
        <v>1496</v>
      </c>
      <c r="E146" s="109" t="s">
        <v>1043</v>
      </c>
      <c r="F146" s="33" t="str">
        <f>vlookup(D146,'GCPT Jul 2026'!A:G,7,false)</f>
        <v>Indramayu Unit 2</v>
      </c>
      <c r="G146" s="33" t="s">
        <v>1399</v>
      </c>
      <c r="H146" s="33"/>
      <c r="I146" s="36"/>
      <c r="J146" s="36" t="str">
        <f>iferror(vlookup(vlookup(B146,'Co-firing inputs'!B:C,2,false),'Co-firing inputs'!B:G,6,false),"None")</f>
        <v>Commercial/implemented</v>
      </c>
      <c r="K146" s="51" t="s">
        <v>1400</v>
      </c>
      <c r="L146" s="52">
        <v>0.05</v>
      </c>
      <c r="M146" s="36"/>
      <c r="N146" s="37" t="s">
        <v>51</v>
      </c>
      <c r="O146" s="38" t="s">
        <v>51</v>
      </c>
      <c r="P146" s="71" t="s">
        <v>51</v>
      </c>
      <c r="Q146" s="34">
        <v>2011.0</v>
      </c>
      <c r="R146" s="34"/>
      <c r="S146" s="34"/>
      <c r="T146" s="34">
        <f t="shared" si="1"/>
        <v>15</v>
      </c>
      <c r="U146" s="39" t="str">
        <f t="shared" si="2"/>
        <v>3</v>
      </c>
      <c r="V146" s="39" t="str">
        <f t="shared" si="3"/>
        <v>3</v>
      </c>
      <c r="W146" s="40" t="s">
        <v>965</v>
      </c>
      <c r="X146" s="40" t="s">
        <v>1363</v>
      </c>
      <c r="Y146" s="40" t="s">
        <v>1373</v>
      </c>
      <c r="Z146" s="41"/>
      <c r="AA146" s="42" t="s">
        <v>1378</v>
      </c>
      <c r="AB146" s="40"/>
      <c r="AC146" s="40">
        <f>vlookup(D146,'GCPT Jul 2026'!A:AF,31,false)</f>
        <v>-6.274738</v>
      </c>
      <c r="AD146" s="53">
        <f>vlookup(D146,'GCPT Jul 2026'!A:AF,32,false)</f>
        <v>107.97043</v>
      </c>
      <c r="AE146" s="44"/>
      <c r="AF146" s="44"/>
      <c r="AG146" s="44"/>
      <c r="AH146" s="101">
        <v>308.81</v>
      </c>
      <c r="AI146" s="101">
        <v>220.83</v>
      </c>
      <c r="AJ146" s="101">
        <v>66.32</v>
      </c>
      <c r="AK146" s="101" t="s">
        <v>1430</v>
      </c>
      <c r="AL146" s="61">
        <v>58.72</v>
      </c>
      <c r="AM146" s="98">
        <v>220.0</v>
      </c>
      <c r="AN146" s="98">
        <v>9.2</v>
      </c>
      <c r="AO146" s="98">
        <v>130.0</v>
      </c>
      <c r="AP146" s="120">
        <v>20.3</v>
      </c>
      <c r="AQ146" s="121" t="s">
        <v>1495</v>
      </c>
    </row>
    <row r="147">
      <c r="A147" s="49"/>
      <c r="B147" s="33" t="s">
        <v>1044</v>
      </c>
      <c r="C147" s="34">
        <v>330.0</v>
      </c>
      <c r="D147" s="108" t="s">
        <v>1497</v>
      </c>
      <c r="E147" s="109" t="s">
        <v>1045</v>
      </c>
      <c r="F147" s="33" t="str">
        <f>vlookup(D147,'GCPT Jul 2026'!A:G,7,false)</f>
        <v>Indramayu Unit 3</v>
      </c>
      <c r="G147" s="33" t="s">
        <v>1399</v>
      </c>
      <c r="H147" s="33"/>
      <c r="I147" s="36"/>
      <c r="J147" s="36" t="str">
        <f>iferror(vlookup(vlookup(B147,'Co-firing inputs'!B:C,2,false),'Co-firing inputs'!B:G,6,false),"None")</f>
        <v>Commercial/implemented</v>
      </c>
      <c r="K147" s="51" t="s">
        <v>1400</v>
      </c>
      <c r="L147" s="52">
        <v>0.05</v>
      </c>
      <c r="M147" s="36"/>
      <c r="N147" s="37" t="s">
        <v>51</v>
      </c>
      <c r="O147" s="38" t="s">
        <v>51</v>
      </c>
      <c r="P147" s="71" t="s">
        <v>51</v>
      </c>
      <c r="Q147" s="34">
        <v>2011.0</v>
      </c>
      <c r="R147" s="34"/>
      <c r="S147" s="34"/>
      <c r="T147" s="34">
        <f t="shared" si="1"/>
        <v>15</v>
      </c>
      <c r="U147" s="39" t="str">
        <f t="shared" si="2"/>
        <v>3</v>
      </c>
      <c r="V147" s="39" t="str">
        <f t="shared" si="3"/>
        <v>3</v>
      </c>
      <c r="W147" s="40" t="s">
        <v>965</v>
      </c>
      <c r="X147" s="40" t="s">
        <v>1363</v>
      </c>
      <c r="Y147" s="40" t="s">
        <v>1373</v>
      </c>
      <c r="Z147" s="41"/>
      <c r="AA147" s="42" t="s">
        <v>1378</v>
      </c>
      <c r="AB147" s="40"/>
      <c r="AC147" s="40">
        <f>vlookup(D147,'GCPT Jul 2026'!A:AF,31,false)</f>
        <v>-6.274738</v>
      </c>
      <c r="AD147" s="53">
        <f>vlookup(D147,'GCPT Jul 2026'!A:AF,32,false)</f>
        <v>107.97043</v>
      </c>
      <c r="AE147" s="44"/>
      <c r="AF147" s="44"/>
      <c r="AG147" s="44"/>
      <c r="AH147" s="101">
        <v>308.81</v>
      </c>
      <c r="AI147" s="101">
        <v>220.83</v>
      </c>
      <c r="AJ147" s="101">
        <v>66.32</v>
      </c>
      <c r="AK147" s="101" t="s">
        <v>1430</v>
      </c>
      <c r="AL147" s="61">
        <v>58.72</v>
      </c>
      <c r="AM147" s="98">
        <v>220.0</v>
      </c>
      <c r="AN147" s="98">
        <v>9.2</v>
      </c>
      <c r="AO147" s="98">
        <v>130.0</v>
      </c>
      <c r="AP147" s="120">
        <v>20.3</v>
      </c>
      <c r="AQ147" s="121" t="s">
        <v>1495</v>
      </c>
    </row>
    <row r="148">
      <c r="A148" s="49"/>
      <c r="B148" s="35" t="s">
        <v>1046</v>
      </c>
      <c r="C148" s="55">
        <v>1000.0</v>
      </c>
      <c r="D148" s="50" t="s">
        <v>1498</v>
      </c>
      <c r="E148" s="50" t="s">
        <v>1047</v>
      </c>
      <c r="F148" s="33" t="str">
        <f>vlookup(D148,'GCPT Jul 2026'!A:G,7,false)</f>
        <v>Indramayu Unit 4</v>
      </c>
      <c r="G148" s="33" t="s">
        <v>1399</v>
      </c>
      <c r="H148" s="33"/>
      <c r="I148" s="36"/>
      <c r="J148" s="36" t="str">
        <f>iferror(vlookup(vlookup(B148,'Co-firing inputs'!B:C,2,false),'Co-firing inputs'!B:G,6,false),"None")</f>
        <v>None</v>
      </c>
      <c r="K148" s="33"/>
      <c r="L148" s="33"/>
      <c r="M148" s="36"/>
      <c r="N148" s="37" t="s">
        <v>11</v>
      </c>
      <c r="O148" s="112" t="s">
        <v>11</v>
      </c>
      <c r="P148" s="122" t="s">
        <v>63</v>
      </c>
      <c r="Q148" s="55">
        <v>2030.0</v>
      </c>
      <c r="R148" s="34"/>
      <c r="S148" s="34"/>
      <c r="T148" s="34">
        <f t="shared" si="1"/>
        <v>-4</v>
      </c>
      <c r="U148" s="39" t="str">
        <f t="shared" si="2"/>
        <v>4</v>
      </c>
      <c r="V148" s="39" t="str">
        <f t="shared" si="3"/>
        <v>Planned</v>
      </c>
      <c r="W148" s="40" t="s">
        <v>965</v>
      </c>
      <c r="X148" s="40"/>
      <c r="Y148" s="40"/>
      <c r="Z148" s="41"/>
      <c r="AA148" s="42"/>
      <c r="AB148" s="40"/>
      <c r="AC148" s="40">
        <v>-6.27474</v>
      </c>
      <c r="AD148" s="53">
        <v>107.9704</v>
      </c>
      <c r="AE148" s="93"/>
      <c r="AF148" s="93"/>
      <c r="AG148" s="93"/>
      <c r="AH148" s="101"/>
      <c r="AI148" s="101"/>
      <c r="AJ148" s="101"/>
      <c r="AK148" s="101"/>
      <c r="AL148" s="61"/>
      <c r="AM148" s="98"/>
      <c r="AN148" s="98"/>
      <c r="AO148" s="98"/>
      <c r="AP148" s="98"/>
      <c r="AQ148" s="99"/>
    </row>
    <row r="149">
      <c r="A149" s="49"/>
      <c r="B149" s="33" t="s">
        <v>676</v>
      </c>
      <c r="C149" s="34">
        <v>300.0</v>
      </c>
      <c r="D149" s="50" t="s">
        <v>1499</v>
      </c>
      <c r="E149" s="50" t="s">
        <v>677</v>
      </c>
      <c r="F149" s="33" t="str">
        <f>vlookup(D149,'GCPT Jul 2026'!A:G,7,false)</f>
        <v>Jambi-1 Unit 1</v>
      </c>
      <c r="G149" s="33" t="s">
        <v>1394</v>
      </c>
      <c r="H149" s="33" t="s">
        <v>1362</v>
      </c>
      <c r="I149" s="51" t="s">
        <v>1362</v>
      </c>
      <c r="J149" s="36" t="str">
        <f>iferror(vlookup(vlookup(B149,'Co-firing inputs'!B:C,2,false),'Co-firing inputs'!B:G,6,false),"None")</f>
        <v>None</v>
      </c>
      <c r="K149" s="33"/>
      <c r="L149" s="33"/>
      <c r="M149" s="36"/>
      <c r="N149" s="37" t="s">
        <v>678</v>
      </c>
      <c r="O149" s="123" t="s">
        <v>11</v>
      </c>
      <c r="P149" s="111" t="s">
        <v>678</v>
      </c>
      <c r="Q149" s="124">
        <v>2030.0</v>
      </c>
      <c r="R149" s="55">
        <v>2030.0</v>
      </c>
      <c r="S149" s="34"/>
      <c r="T149" s="34">
        <f t="shared" si="1"/>
        <v>-4</v>
      </c>
      <c r="U149" s="39" t="str">
        <f t="shared" si="2"/>
        <v>2</v>
      </c>
      <c r="V149" s="39" t="str">
        <f t="shared" si="3"/>
        <v>Planned</v>
      </c>
      <c r="W149" s="40" t="s">
        <v>577</v>
      </c>
      <c r="X149" s="40" t="s">
        <v>1380</v>
      </c>
      <c r="Y149" s="40" t="s">
        <v>1373</v>
      </c>
      <c r="Z149" s="41"/>
      <c r="AA149" s="42"/>
      <c r="AB149" s="87"/>
      <c r="AC149" s="87">
        <v>-2.1375</v>
      </c>
      <c r="AD149" s="62">
        <v>102.957222</v>
      </c>
      <c r="AE149" s="93">
        <v>6421.15</v>
      </c>
      <c r="AF149" s="93">
        <v>6421.15</v>
      </c>
      <c r="AG149" s="93">
        <v>856.153</v>
      </c>
      <c r="AH149" s="101">
        <v>750.0</v>
      </c>
      <c r="AI149" s="101">
        <v>750.0</v>
      </c>
      <c r="AJ149" s="101">
        <v>100.0</v>
      </c>
      <c r="AK149" s="101" t="s">
        <v>1500</v>
      </c>
      <c r="AL149" s="61"/>
      <c r="AM149" s="98">
        <v>210.0</v>
      </c>
      <c r="AN149" s="98">
        <v>5.0</v>
      </c>
      <c r="AO149" s="98">
        <v>130.0</v>
      </c>
      <c r="AP149" s="98">
        <v>15.72</v>
      </c>
      <c r="AQ149" s="100" t="s">
        <v>1501</v>
      </c>
    </row>
    <row r="150">
      <c r="A150" s="49"/>
      <c r="B150" s="33" t="s">
        <v>680</v>
      </c>
      <c r="C150" s="34">
        <v>300.0</v>
      </c>
      <c r="D150" s="50" t="s">
        <v>1502</v>
      </c>
      <c r="E150" s="50" t="s">
        <v>681</v>
      </c>
      <c r="F150" s="33" t="str">
        <f>vlookup(D150,'GCPT Jul 2026'!A:G,7,false)</f>
        <v>Jambi-1 Unit 2</v>
      </c>
      <c r="G150" s="33" t="s">
        <v>1394</v>
      </c>
      <c r="H150" s="33" t="s">
        <v>1362</v>
      </c>
      <c r="I150" s="51" t="s">
        <v>1362</v>
      </c>
      <c r="J150" s="36" t="str">
        <f>iferror(vlookup(vlookup(B150,'Co-firing inputs'!B:C,2,false),'Co-firing inputs'!B:G,6,false),"None")</f>
        <v>None</v>
      </c>
      <c r="K150" s="33"/>
      <c r="L150" s="33"/>
      <c r="M150" s="36"/>
      <c r="N150" s="37" t="s">
        <v>678</v>
      </c>
      <c r="O150" s="123" t="s">
        <v>11</v>
      </c>
      <c r="P150" s="111" t="s">
        <v>678</v>
      </c>
      <c r="Q150" s="124">
        <v>2030.0</v>
      </c>
      <c r="R150" s="55">
        <v>2032.0</v>
      </c>
      <c r="S150" s="34"/>
      <c r="T150" s="34">
        <f t="shared" si="1"/>
        <v>-4</v>
      </c>
      <c r="U150" s="39" t="str">
        <f t="shared" si="2"/>
        <v>2</v>
      </c>
      <c r="V150" s="39" t="str">
        <f t="shared" si="3"/>
        <v>Planned</v>
      </c>
      <c r="W150" s="40" t="s">
        <v>577</v>
      </c>
      <c r="X150" s="40" t="s">
        <v>1380</v>
      </c>
      <c r="Y150" s="40" t="s">
        <v>1373</v>
      </c>
      <c r="Z150" s="41"/>
      <c r="AA150" s="42"/>
      <c r="AB150" s="40"/>
      <c r="AC150" s="87">
        <v>-2.1375</v>
      </c>
      <c r="AD150" s="62">
        <v>102.957222</v>
      </c>
      <c r="AE150" s="93">
        <v>6421.15</v>
      </c>
      <c r="AF150" s="93">
        <v>6421.15</v>
      </c>
      <c r="AG150" s="93">
        <v>856.153</v>
      </c>
      <c r="AH150" s="101">
        <v>750.0</v>
      </c>
      <c r="AI150" s="101">
        <v>750.0</v>
      </c>
      <c r="AJ150" s="101">
        <v>100.0</v>
      </c>
      <c r="AK150" s="101" t="s">
        <v>1500</v>
      </c>
      <c r="AL150" s="61"/>
      <c r="AM150" s="98">
        <v>210.0</v>
      </c>
      <c r="AN150" s="98">
        <v>5.0</v>
      </c>
      <c r="AO150" s="98">
        <v>130.0</v>
      </c>
      <c r="AP150" s="98">
        <v>15.72</v>
      </c>
      <c r="AQ150" s="100" t="s">
        <v>1501</v>
      </c>
    </row>
    <row r="151">
      <c r="A151" s="49"/>
      <c r="B151" s="33" t="s">
        <v>682</v>
      </c>
      <c r="C151" s="124">
        <v>300.0</v>
      </c>
      <c r="D151" s="50" t="s">
        <v>1503</v>
      </c>
      <c r="E151" s="50" t="s">
        <v>683</v>
      </c>
      <c r="F151" s="33" t="str">
        <f>vlookup(D151,'GCPT Jul 2026'!A:G,7,false)</f>
        <v>Jambi-2 Unit 1</v>
      </c>
      <c r="G151" s="33" t="s">
        <v>1394</v>
      </c>
      <c r="H151" s="33" t="s">
        <v>1362</v>
      </c>
      <c r="I151" s="51" t="s">
        <v>1362</v>
      </c>
      <c r="J151" s="36" t="str">
        <f>iferror(vlookup(vlookup(B151,'Co-firing inputs'!B:C,2,false),'Co-firing inputs'!B:G,6,false),"None")</f>
        <v>None</v>
      </c>
      <c r="K151" s="33"/>
      <c r="L151" s="33"/>
      <c r="M151" s="36"/>
      <c r="N151" s="37" t="s">
        <v>10</v>
      </c>
      <c r="O151" s="123" t="s">
        <v>11</v>
      </c>
      <c r="P151" s="111" t="s">
        <v>10</v>
      </c>
      <c r="Q151" s="124">
        <v>2032.0</v>
      </c>
      <c r="R151" s="55">
        <v>2032.0</v>
      </c>
      <c r="S151" s="34"/>
      <c r="T151" s="34">
        <f t="shared" si="1"/>
        <v>-6</v>
      </c>
      <c r="U151" s="39" t="str">
        <f t="shared" si="2"/>
        <v>2</v>
      </c>
      <c r="V151" s="39" t="str">
        <f t="shared" si="3"/>
        <v>Planned</v>
      </c>
      <c r="W151" s="40" t="s">
        <v>577</v>
      </c>
      <c r="X151" s="40" t="s">
        <v>1380</v>
      </c>
      <c r="Y151" s="40" t="s">
        <v>1373</v>
      </c>
      <c r="Z151" s="41"/>
      <c r="AA151" s="42"/>
      <c r="AB151" s="40"/>
      <c r="AC151" s="87">
        <v>-1.928422</v>
      </c>
      <c r="AD151" s="62">
        <v>103.189944</v>
      </c>
      <c r="AE151" s="93">
        <v>6421.15</v>
      </c>
      <c r="AF151" s="93">
        <v>6421.15</v>
      </c>
      <c r="AG151" s="93">
        <v>856.153</v>
      </c>
      <c r="AH151" s="101">
        <v>750.0</v>
      </c>
      <c r="AI151" s="101">
        <v>750.0</v>
      </c>
      <c r="AJ151" s="101">
        <v>100.0</v>
      </c>
      <c r="AK151" s="101" t="s">
        <v>1500</v>
      </c>
      <c r="AL151" s="61"/>
      <c r="AM151" s="98">
        <v>210.0</v>
      </c>
      <c r="AN151" s="98">
        <v>5.0</v>
      </c>
      <c r="AO151" s="98">
        <v>130.0</v>
      </c>
      <c r="AP151" s="98">
        <v>15.72</v>
      </c>
      <c r="AQ151" s="100" t="s">
        <v>1501</v>
      </c>
    </row>
    <row r="152">
      <c r="A152" s="49"/>
      <c r="B152" s="33" t="s">
        <v>685</v>
      </c>
      <c r="C152" s="124">
        <v>300.0</v>
      </c>
      <c r="D152" s="50" t="s">
        <v>1504</v>
      </c>
      <c r="E152" s="50" t="s">
        <v>686</v>
      </c>
      <c r="F152" s="33" t="str">
        <f>vlookup(D152,'GCPT Jul 2026'!A:G,7,false)</f>
        <v>Jambi-2 Unit 2</v>
      </c>
      <c r="G152" s="33" t="s">
        <v>1394</v>
      </c>
      <c r="H152" s="33" t="s">
        <v>1362</v>
      </c>
      <c r="I152" s="51" t="s">
        <v>1362</v>
      </c>
      <c r="J152" s="36" t="str">
        <f>iferror(vlookup(vlookup(B152,'Co-firing inputs'!B:C,2,false),'Co-firing inputs'!B:G,6,false),"None")</f>
        <v>None</v>
      </c>
      <c r="K152" s="33"/>
      <c r="L152" s="33"/>
      <c r="M152" s="36"/>
      <c r="N152" s="37" t="s">
        <v>10</v>
      </c>
      <c r="O152" s="123" t="s">
        <v>11</v>
      </c>
      <c r="P152" s="111" t="s">
        <v>10</v>
      </c>
      <c r="Q152" s="124">
        <v>2032.0</v>
      </c>
      <c r="R152" s="55">
        <v>2032.0</v>
      </c>
      <c r="S152" s="34"/>
      <c r="T152" s="34">
        <f t="shared" si="1"/>
        <v>-6</v>
      </c>
      <c r="U152" s="39" t="str">
        <f t="shared" si="2"/>
        <v>2</v>
      </c>
      <c r="V152" s="39" t="str">
        <f t="shared" si="3"/>
        <v>Planned</v>
      </c>
      <c r="W152" s="40" t="s">
        <v>577</v>
      </c>
      <c r="X152" s="40" t="s">
        <v>1380</v>
      </c>
      <c r="Y152" s="40" t="s">
        <v>1373</v>
      </c>
      <c r="Z152" s="41"/>
      <c r="AA152" s="42"/>
      <c r="AB152" s="40"/>
      <c r="AC152" s="87">
        <v>-1.928422</v>
      </c>
      <c r="AD152" s="62">
        <v>103.189944</v>
      </c>
      <c r="AE152" s="93">
        <v>6421.15</v>
      </c>
      <c r="AF152" s="93">
        <v>6421.15</v>
      </c>
      <c r="AG152" s="93">
        <v>856.153</v>
      </c>
      <c r="AH152" s="101">
        <v>750.0</v>
      </c>
      <c r="AI152" s="101">
        <v>750.0</v>
      </c>
      <c r="AJ152" s="101">
        <v>100.0</v>
      </c>
      <c r="AK152" s="101" t="s">
        <v>1500</v>
      </c>
      <c r="AL152" s="61"/>
      <c r="AM152" s="98">
        <v>210.0</v>
      </c>
      <c r="AN152" s="98">
        <v>5.0</v>
      </c>
      <c r="AO152" s="98">
        <v>130.0</v>
      </c>
      <c r="AP152" s="98">
        <v>15.72</v>
      </c>
      <c r="AQ152" s="100" t="s">
        <v>1501</v>
      </c>
    </row>
    <row r="153">
      <c r="A153" s="49"/>
      <c r="B153" s="33" t="s">
        <v>714</v>
      </c>
      <c r="C153" s="34">
        <v>991.0</v>
      </c>
      <c r="D153" s="35" t="s">
        <v>1505</v>
      </c>
      <c r="E153" s="35" t="s">
        <v>715</v>
      </c>
      <c r="F153" s="33" t="str">
        <f>vlookup(D153,'GCPT Jul 2026'!A:G,7,false)</f>
        <v>Jawa-7 Unit 1</v>
      </c>
      <c r="G153" s="33" t="s">
        <v>1399</v>
      </c>
      <c r="H153" s="33"/>
      <c r="I153" s="36"/>
      <c r="J153" s="36" t="str">
        <f>iferror(vlookup(vlookup(B153,'Co-firing inputs'!B:C,2,false),'Co-firing inputs'!B:G,6,false),"None")</f>
        <v>None</v>
      </c>
      <c r="K153" s="33"/>
      <c r="L153" s="33"/>
      <c r="M153" s="36"/>
      <c r="N153" s="37" t="s">
        <v>51</v>
      </c>
      <c r="O153" s="38" t="s">
        <v>51</v>
      </c>
      <c r="P153" s="71" t="s">
        <v>51</v>
      </c>
      <c r="Q153" s="34">
        <v>2019.0</v>
      </c>
      <c r="R153" s="34"/>
      <c r="S153" s="34"/>
      <c r="T153" s="34">
        <f t="shared" si="1"/>
        <v>7</v>
      </c>
      <c r="U153" s="39" t="str">
        <f t="shared" si="2"/>
        <v>4</v>
      </c>
      <c r="V153" s="39" t="str">
        <f t="shared" si="3"/>
        <v>2</v>
      </c>
      <c r="W153" s="40" t="s">
        <v>577</v>
      </c>
      <c r="X153" s="40" t="s">
        <v>1449</v>
      </c>
      <c r="Y153" s="40" t="s">
        <v>1373</v>
      </c>
      <c r="Z153" s="41"/>
      <c r="AA153" s="42" t="s">
        <v>1506</v>
      </c>
      <c r="AB153" s="40"/>
      <c r="AC153" s="40">
        <f>vlookup(D153,'GCPT Jul 2026'!A:AF,31,false)</f>
        <v>-5.991694</v>
      </c>
      <c r="AD153" s="53">
        <f>vlookup(D153,'GCPT Jul 2026'!A:AF,32,false)</f>
        <v>106.1008</v>
      </c>
      <c r="AE153" s="44"/>
      <c r="AF153" s="44"/>
      <c r="AG153" s="44"/>
      <c r="AH153" s="101">
        <v>200.0</v>
      </c>
      <c r="AI153" s="101">
        <v>423.0</v>
      </c>
      <c r="AJ153" s="45"/>
      <c r="AK153" s="101" t="s">
        <v>1430</v>
      </c>
      <c r="AL153" s="61"/>
      <c r="AM153" s="98">
        <v>200.0</v>
      </c>
      <c r="AN153" s="47"/>
      <c r="AO153" s="47"/>
      <c r="AP153" s="47"/>
      <c r="AQ153" s="113" t="s">
        <v>1507</v>
      </c>
    </row>
    <row r="154">
      <c r="A154" s="49"/>
      <c r="B154" s="33" t="s">
        <v>717</v>
      </c>
      <c r="C154" s="34">
        <v>991.0</v>
      </c>
      <c r="D154" s="35" t="s">
        <v>1508</v>
      </c>
      <c r="E154" s="35" t="s">
        <v>718</v>
      </c>
      <c r="F154" s="33" t="str">
        <f>vlookup(D154,'GCPT Jul 2026'!A:G,7,false)</f>
        <v>Jawa-7 Unit 2</v>
      </c>
      <c r="G154" s="33" t="s">
        <v>1399</v>
      </c>
      <c r="H154" s="33"/>
      <c r="I154" s="36"/>
      <c r="J154" s="36" t="str">
        <f>iferror(vlookup(vlookup(B154,'Co-firing inputs'!B:C,2,false),'Co-firing inputs'!B:G,6,false),"None")</f>
        <v>None</v>
      </c>
      <c r="K154" s="33"/>
      <c r="L154" s="33"/>
      <c r="M154" s="36"/>
      <c r="N154" s="37" t="s">
        <v>51</v>
      </c>
      <c r="O154" s="38" t="s">
        <v>51</v>
      </c>
      <c r="P154" s="71" t="s">
        <v>51</v>
      </c>
      <c r="Q154" s="34">
        <v>2020.0</v>
      </c>
      <c r="R154" s="34"/>
      <c r="S154" s="34"/>
      <c r="T154" s="34">
        <f t="shared" si="1"/>
        <v>6</v>
      </c>
      <c r="U154" s="39" t="str">
        <f t="shared" si="2"/>
        <v>4</v>
      </c>
      <c r="V154" s="39" t="str">
        <f t="shared" si="3"/>
        <v>2</v>
      </c>
      <c r="W154" s="40" t="s">
        <v>577</v>
      </c>
      <c r="X154" s="40" t="s">
        <v>1449</v>
      </c>
      <c r="Y154" s="40" t="s">
        <v>1373</v>
      </c>
      <c r="Z154" s="41"/>
      <c r="AA154" s="42" t="s">
        <v>1506</v>
      </c>
      <c r="AB154" s="53"/>
      <c r="AC154" s="40">
        <f>vlookup(D154,'GCPT Jul 2026'!A:AF,31,false)</f>
        <v>-5.991694</v>
      </c>
      <c r="AD154" s="53">
        <f>vlookup(D154,'GCPT Jul 2026'!A:AF,32,false)</f>
        <v>106.1008</v>
      </c>
      <c r="AE154" s="125"/>
      <c r="AF154" s="125"/>
      <c r="AG154" s="44"/>
      <c r="AH154" s="101">
        <v>200.0</v>
      </c>
      <c r="AI154" s="101">
        <v>423.0</v>
      </c>
      <c r="AJ154" s="45"/>
      <c r="AK154" s="101" t="s">
        <v>1430</v>
      </c>
      <c r="AL154" s="61"/>
      <c r="AM154" s="98">
        <v>200.0</v>
      </c>
      <c r="AN154" s="47"/>
      <c r="AO154" s="47"/>
      <c r="AP154" s="47"/>
      <c r="AQ154" s="88" t="s">
        <v>1509</v>
      </c>
    </row>
    <row r="155">
      <c r="A155" s="49"/>
      <c r="B155" s="33" t="s">
        <v>740</v>
      </c>
      <c r="C155" s="34">
        <v>100.0</v>
      </c>
      <c r="D155" s="50" t="s">
        <v>1510</v>
      </c>
      <c r="E155" s="50" t="s">
        <v>741</v>
      </c>
      <c r="F155" s="33" t="str">
        <f>vlookup(D155,'GCPT Jul 2026'!A:G,7,false)</f>
        <v>Kalbar-1 Unit 1</v>
      </c>
      <c r="G155" s="33" t="s">
        <v>1368</v>
      </c>
      <c r="H155" s="33" t="s">
        <v>1362</v>
      </c>
      <c r="I155" s="36"/>
      <c r="J155" s="36" t="str">
        <f>iferror(vlookup(vlookup(B155,'Co-firing inputs'!B:C,2,false),'Co-firing inputs'!B:G,6,false),"None")</f>
        <v>None</v>
      </c>
      <c r="K155" s="33"/>
      <c r="L155" s="33"/>
      <c r="M155" s="36"/>
      <c r="N155" s="37" t="s">
        <v>51</v>
      </c>
      <c r="O155" s="38" t="s">
        <v>51</v>
      </c>
      <c r="P155" s="71" t="s">
        <v>51</v>
      </c>
      <c r="Q155" s="34">
        <v>2020.0</v>
      </c>
      <c r="R155" s="34"/>
      <c r="S155" s="34"/>
      <c r="T155" s="34">
        <f t="shared" si="1"/>
        <v>6</v>
      </c>
      <c r="U155" s="39" t="str">
        <f t="shared" si="2"/>
        <v>1</v>
      </c>
      <c r="V155" s="39" t="str">
        <f t="shared" si="3"/>
        <v>2</v>
      </c>
      <c r="W155" s="40" t="s">
        <v>577</v>
      </c>
      <c r="X155" s="40" t="s">
        <v>1363</v>
      </c>
      <c r="Y155" s="40" t="s">
        <v>1372</v>
      </c>
      <c r="Z155" s="41"/>
      <c r="AA155" s="42"/>
      <c r="AB155" s="40"/>
      <c r="AC155" s="40">
        <v>0.816152</v>
      </c>
      <c r="AD155" s="53">
        <f>vlookup(D155,'GCPT Jul 2026'!A:AF,32,false)</f>
        <v>108.846126</v>
      </c>
      <c r="AE155" s="89"/>
      <c r="AF155" s="89"/>
      <c r="AG155" s="89"/>
      <c r="AH155" s="45"/>
      <c r="AI155" s="45"/>
      <c r="AJ155" s="45"/>
      <c r="AK155" s="45"/>
      <c r="AL155" s="46"/>
      <c r="AM155" s="47"/>
      <c r="AN155" s="47"/>
      <c r="AO155" s="47"/>
      <c r="AP155" s="47"/>
      <c r="AQ155" s="48"/>
    </row>
    <row r="156">
      <c r="A156" s="49"/>
      <c r="B156" s="33" t="s">
        <v>737</v>
      </c>
      <c r="C156" s="34">
        <v>100.0</v>
      </c>
      <c r="D156" s="50" t="s">
        <v>1511</v>
      </c>
      <c r="E156" s="50" t="s">
        <v>738</v>
      </c>
      <c r="F156" s="33" t="str">
        <f>vlookup(D156,'GCPT Jul 2026'!A:G,7,false)</f>
        <v>Kalbar-1 Unit 2</v>
      </c>
      <c r="G156" s="33" t="s">
        <v>1368</v>
      </c>
      <c r="H156" s="39"/>
      <c r="I156" s="36"/>
      <c r="J156" s="36" t="str">
        <f>iferror(vlookup(vlookup(B156,'Co-firing inputs'!B:C,2,false),'Co-firing inputs'!B:G,6,false),"None")</f>
        <v>None</v>
      </c>
      <c r="K156" s="33"/>
      <c r="L156" s="33"/>
      <c r="M156" s="36"/>
      <c r="N156" s="37" t="s">
        <v>51</v>
      </c>
      <c r="O156" s="38" t="s">
        <v>51</v>
      </c>
      <c r="P156" s="71" t="s">
        <v>51</v>
      </c>
      <c r="Q156" s="34">
        <v>2021.0</v>
      </c>
      <c r="R156" s="34"/>
      <c r="S156" s="34"/>
      <c r="T156" s="34">
        <f t="shared" si="1"/>
        <v>5</v>
      </c>
      <c r="U156" s="39" t="str">
        <f t="shared" si="2"/>
        <v>1</v>
      </c>
      <c r="V156" s="39" t="str">
        <f t="shared" si="3"/>
        <v>1</v>
      </c>
      <c r="W156" s="40" t="s">
        <v>577</v>
      </c>
      <c r="X156" s="40" t="s">
        <v>1363</v>
      </c>
      <c r="Y156" s="40" t="s">
        <v>1372</v>
      </c>
      <c r="Z156" s="41"/>
      <c r="AA156" s="42"/>
      <c r="AB156" s="40"/>
      <c r="AC156" s="40">
        <v>0.816152</v>
      </c>
      <c r="AD156" s="53">
        <f>vlookup(D156,'GCPT Jul 2026'!A:AF,32,false)</f>
        <v>108.846126</v>
      </c>
      <c r="AE156" s="44"/>
      <c r="AF156" s="44"/>
      <c r="AG156" s="44"/>
      <c r="AH156" s="45"/>
      <c r="AI156" s="45"/>
      <c r="AJ156" s="45"/>
      <c r="AK156" s="45"/>
      <c r="AL156" s="46"/>
      <c r="AM156" s="47"/>
      <c r="AN156" s="47"/>
      <c r="AO156" s="47"/>
      <c r="AP156" s="47"/>
      <c r="AQ156" s="48"/>
    </row>
    <row r="157">
      <c r="A157" s="49"/>
      <c r="B157" s="33" t="s">
        <v>755</v>
      </c>
      <c r="C157" s="34">
        <v>100.0</v>
      </c>
      <c r="D157" s="50" t="s">
        <v>1512</v>
      </c>
      <c r="E157" s="50" t="s">
        <v>756</v>
      </c>
      <c r="F157" s="33" t="str">
        <f>vlookup(D157,'GCPT Jul 2026'!A:G,7,false)</f>
        <v>Kalselteng-1 Unit 1</v>
      </c>
      <c r="G157" s="33" t="s">
        <v>1368</v>
      </c>
      <c r="H157" s="39"/>
      <c r="I157" s="36"/>
      <c r="J157" s="51" t="s">
        <v>1513</v>
      </c>
      <c r="K157" s="33"/>
      <c r="L157" s="33"/>
      <c r="M157" s="36"/>
      <c r="N157" s="37" t="s">
        <v>51</v>
      </c>
      <c r="O157" s="38" t="s">
        <v>51</v>
      </c>
      <c r="P157" s="71" t="s">
        <v>51</v>
      </c>
      <c r="Q157" s="34">
        <v>2020.0</v>
      </c>
      <c r="R157" s="34"/>
      <c r="S157" s="34"/>
      <c r="T157" s="34">
        <f t="shared" si="1"/>
        <v>6</v>
      </c>
      <c r="U157" s="39" t="str">
        <f t="shared" si="2"/>
        <v>1</v>
      </c>
      <c r="V157" s="39" t="str">
        <f t="shared" si="3"/>
        <v>2</v>
      </c>
      <c r="W157" s="40" t="s">
        <v>577</v>
      </c>
      <c r="X157" s="40" t="s">
        <v>1363</v>
      </c>
      <c r="Y157" s="40" t="s">
        <v>1372</v>
      </c>
      <c r="Z157" s="41"/>
      <c r="AA157" s="42"/>
      <c r="AB157" s="40"/>
      <c r="AC157" s="40">
        <f>vlookup(D157,'GCPT Jul 2026'!A:AF,31,false)</f>
        <v>-1.370796</v>
      </c>
      <c r="AD157" s="53">
        <f>vlookup(D157,'GCPT Jul 2026'!A:AF,32,false)</f>
        <v>113.567203</v>
      </c>
      <c r="AE157" s="44"/>
      <c r="AF157" s="44"/>
      <c r="AG157" s="44"/>
      <c r="AH157" s="45"/>
      <c r="AI157" s="45"/>
      <c r="AJ157" s="45"/>
      <c r="AK157" s="45"/>
      <c r="AL157" s="46"/>
      <c r="AM157" s="47"/>
      <c r="AN157" s="47"/>
      <c r="AO157" s="47"/>
      <c r="AP157" s="47"/>
      <c r="AQ157" s="48"/>
    </row>
    <row r="158">
      <c r="A158" s="49"/>
      <c r="B158" s="33" t="s">
        <v>759</v>
      </c>
      <c r="C158" s="34">
        <v>100.0</v>
      </c>
      <c r="D158" s="50" t="s">
        <v>1514</v>
      </c>
      <c r="E158" s="50" t="s">
        <v>760</v>
      </c>
      <c r="F158" s="33" t="str">
        <f>vlookup(D158,'GCPT Jul 2026'!A:G,7,false)</f>
        <v>Kalselteng-1 Unit 2</v>
      </c>
      <c r="G158" s="33" t="s">
        <v>1368</v>
      </c>
      <c r="H158" s="39"/>
      <c r="I158" s="36"/>
      <c r="J158" s="51" t="s">
        <v>1513</v>
      </c>
      <c r="K158" s="33"/>
      <c r="L158" s="33"/>
      <c r="M158" s="36"/>
      <c r="N158" s="37" t="s">
        <v>51</v>
      </c>
      <c r="O158" s="38" t="s">
        <v>51</v>
      </c>
      <c r="P158" s="71" t="s">
        <v>51</v>
      </c>
      <c r="Q158" s="34">
        <v>2020.0</v>
      </c>
      <c r="R158" s="34"/>
      <c r="S158" s="34"/>
      <c r="T158" s="34">
        <f t="shared" si="1"/>
        <v>6</v>
      </c>
      <c r="U158" s="39" t="str">
        <f t="shared" si="2"/>
        <v>1</v>
      </c>
      <c r="V158" s="39" t="str">
        <f t="shared" si="3"/>
        <v>2</v>
      </c>
      <c r="W158" s="40" t="s">
        <v>577</v>
      </c>
      <c r="X158" s="40" t="s">
        <v>1363</v>
      </c>
      <c r="Y158" s="40" t="s">
        <v>1372</v>
      </c>
      <c r="Z158" s="41"/>
      <c r="AA158" s="42"/>
      <c r="AB158" s="40"/>
      <c r="AC158" s="40">
        <f>vlookup(D158,'GCPT Jul 2026'!A:AF,31,false)</f>
        <v>-1.370796</v>
      </c>
      <c r="AD158" s="53">
        <f>vlookup(D158,'GCPT Jul 2026'!A:AF,32,false)</f>
        <v>113.567203</v>
      </c>
      <c r="AE158" s="126"/>
      <c r="AF158" s="126"/>
      <c r="AG158" s="44"/>
      <c r="AH158" s="45"/>
      <c r="AI158" s="45"/>
      <c r="AJ158" s="45"/>
      <c r="AK158" s="45"/>
      <c r="AL158" s="46"/>
      <c r="AM158" s="47"/>
      <c r="AN158" s="47"/>
      <c r="AO158" s="47"/>
      <c r="AP158" s="47"/>
      <c r="AQ158" s="48"/>
    </row>
    <row r="159">
      <c r="A159" s="49"/>
      <c r="B159" s="127" t="s">
        <v>761</v>
      </c>
      <c r="C159" s="65">
        <v>100.0</v>
      </c>
      <c r="D159" s="128" t="s">
        <v>1515</v>
      </c>
      <c r="E159" s="128" t="s">
        <v>1515</v>
      </c>
      <c r="F159" s="33" t="str">
        <f>vlookup(D159,'GCPT Jul 2026'!A:G,7,false)</f>
        <v>Kalselteng-3 Unit 1</v>
      </c>
      <c r="G159" s="32" t="s">
        <v>1368</v>
      </c>
      <c r="H159" s="49"/>
      <c r="I159" s="67" t="s">
        <v>1362</v>
      </c>
      <c r="J159" s="36" t="str">
        <f>iferror(vlookup(vlookup(B159,'Co-firing inputs'!B:C,2,false),'Co-firing inputs'!B:G,6,false),"None")</f>
        <v>None</v>
      </c>
      <c r="K159" s="49"/>
      <c r="L159" s="49"/>
      <c r="M159" s="69"/>
      <c r="N159" s="70"/>
      <c r="O159" s="123" t="s">
        <v>63</v>
      </c>
      <c r="P159" s="105" t="s">
        <v>48</v>
      </c>
      <c r="Q159" s="72">
        <v>2029.0</v>
      </c>
      <c r="R159" s="65">
        <v>2029.0</v>
      </c>
      <c r="S159" s="73"/>
      <c r="T159" s="34">
        <f t="shared" si="1"/>
        <v>-3</v>
      </c>
      <c r="U159" s="39" t="str">
        <f t="shared" si="2"/>
        <v>1</v>
      </c>
      <c r="V159" s="39" t="str">
        <f t="shared" si="3"/>
        <v>Planned</v>
      </c>
      <c r="W159" s="74" t="s">
        <v>577</v>
      </c>
      <c r="X159" s="74" t="s">
        <v>1363</v>
      </c>
      <c r="Y159" s="75"/>
      <c r="Z159" s="76"/>
      <c r="AA159" s="77"/>
      <c r="AB159" s="78"/>
      <c r="AC159" s="74">
        <v>-2.8086279</v>
      </c>
      <c r="AD159" s="79">
        <v>111.6430664</v>
      </c>
      <c r="AE159" s="80"/>
      <c r="AF159" s="81"/>
      <c r="AG159" s="56"/>
      <c r="AH159" s="82"/>
      <c r="AI159" s="82"/>
      <c r="AJ159" s="82"/>
      <c r="AK159" s="82"/>
      <c r="AL159" s="83"/>
      <c r="AM159" s="84"/>
      <c r="AN159" s="84"/>
      <c r="AO159" s="84"/>
      <c r="AP159" s="84"/>
      <c r="AQ159" s="48"/>
    </row>
    <row r="160">
      <c r="A160" s="49"/>
      <c r="B160" s="127" t="s">
        <v>763</v>
      </c>
      <c r="C160" s="65">
        <v>100.0</v>
      </c>
      <c r="D160" s="128" t="s">
        <v>1516</v>
      </c>
      <c r="E160" s="128" t="s">
        <v>1516</v>
      </c>
      <c r="F160" s="33" t="str">
        <f>vlookup(D160,'GCPT Jul 2026'!A:G,7,false)</f>
        <v>Kalselteng-3 Unit 2</v>
      </c>
      <c r="G160" s="32" t="s">
        <v>1368</v>
      </c>
      <c r="H160" s="49"/>
      <c r="I160" s="67" t="s">
        <v>1362</v>
      </c>
      <c r="J160" s="36" t="str">
        <f>iferror(vlookup(vlookup(B160,'Co-firing inputs'!B:C,2,false),'Co-firing inputs'!B:G,6,false),"None")</f>
        <v>None</v>
      </c>
      <c r="K160" s="49"/>
      <c r="L160" s="49"/>
      <c r="M160" s="69"/>
      <c r="N160" s="70"/>
      <c r="O160" s="123" t="s">
        <v>63</v>
      </c>
      <c r="P160" s="105" t="s">
        <v>48</v>
      </c>
      <c r="Q160" s="72">
        <v>2029.0</v>
      </c>
      <c r="R160" s="65">
        <v>2029.0</v>
      </c>
      <c r="S160" s="73"/>
      <c r="T160" s="34">
        <f t="shared" si="1"/>
        <v>-3</v>
      </c>
      <c r="U160" s="39" t="str">
        <f t="shared" si="2"/>
        <v>1</v>
      </c>
      <c r="V160" s="39" t="str">
        <f t="shared" si="3"/>
        <v>Planned</v>
      </c>
      <c r="W160" s="74" t="s">
        <v>577</v>
      </c>
      <c r="X160" s="74" t="s">
        <v>1363</v>
      </c>
      <c r="Y160" s="75"/>
      <c r="Z160" s="76"/>
      <c r="AA160" s="77"/>
      <c r="AB160" s="78"/>
      <c r="AC160" s="74">
        <v>-2.8086279</v>
      </c>
      <c r="AD160" s="79">
        <v>111.6430664</v>
      </c>
      <c r="AE160" s="80"/>
      <c r="AF160" s="81"/>
      <c r="AG160" s="56"/>
      <c r="AH160" s="82"/>
      <c r="AI160" s="82"/>
      <c r="AJ160" s="82"/>
      <c r="AK160" s="82"/>
      <c r="AL160" s="83"/>
      <c r="AM160" s="84"/>
      <c r="AN160" s="84"/>
      <c r="AO160" s="84"/>
      <c r="AP160" s="84"/>
      <c r="AQ160" s="48"/>
    </row>
    <row r="161">
      <c r="A161" s="49"/>
      <c r="B161" s="127" t="s">
        <v>765</v>
      </c>
      <c r="C161" s="65">
        <v>100.0</v>
      </c>
      <c r="D161" s="128" t="s">
        <v>1517</v>
      </c>
      <c r="E161" s="128" t="s">
        <v>1517</v>
      </c>
      <c r="F161" s="33" t="str">
        <f>vlookup(D161,'GCPT Jul 2026'!A:G,7,false)</f>
        <v>Kalselteng-4 Hybrid Unit 1</v>
      </c>
      <c r="G161" s="32" t="s">
        <v>1368</v>
      </c>
      <c r="H161" s="49"/>
      <c r="I161" s="67" t="s">
        <v>1362</v>
      </c>
      <c r="J161" s="36" t="str">
        <f>iferror(vlookup(vlookup(B161,'Co-firing inputs'!B:C,2,false),'Co-firing inputs'!B:G,6,false),"None")</f>
        <v>None</v>
      </c>
      <c r="K161" s="32"/>
      <c r="L161" s="32"/>
      <c r="M161" s="67" t="s">
        <v>1518</v>
      </c>
      <c r="N161" s="70"/>
      <c r="O161" s="123" t="s">
        <v>63</v>
      </c>
      <c r="P161" s="105" t="s">
        <v>48</v>
      </c>
      <c r="Q161" s="72">
        <v>2032.0</v>
      </c>
      <c r="R161" s="65">
        <v>2032.0</v>
      </c>
      <c r="S161" s="73"/>
      <c r="T161" s="34">
        <f t="shared" si="1"/>
        <v>-6</v>
      </c>
      <c r="U161" s="39" t="str">
        <f t="shared" si="2"/>
        <v>1</v>
      </c>
      <c r="V161" s="39" t="str">
        <f t="shared" si="3"/>
        <v>Planned</v>
      </c>
      <c r="W161" s="74" t="s">
        <v>577</v>
      </c>
      <c r="X161" s="75"/>
      <c r="Y161" s="75"/>
      <c r="Z161" s="76"/>
      <c r="AA161" s="77"/>
      <c r="AB161" s="78"/>
      <c r="AC161" s="74">
        <v>1.034129</v>
      </c>
      <c r="AD161" s="79">
        <v>108.972598</v>
      </c>
      <c r="AE161" s="80"/>
      <c r="AF161" s="81"/>
      <c r="AG161" s="56"/>
      <c r="AH161" s="82"/>
      <c r="AI161" s="82"/>
      <c r="AJ161" s="82"/>
      <c r="AK161" s="82"/>
      <c r="AL161" s="83"/>
      <c r="AM161" s="84"/>
      <c r="AN161" s="84"/>
      <c r="AO161" s="84"/>
      <c r="AP161" s="84"/>
      <c r="AQ161" s="48"/>
    </row>
    <row r="162">
      <c r="A162" s="49"/>
      <c r="B162" s="127" t="s">
        <v>768</v>
      </c>
      <c r="C162" s="65">
        <v>100.0</v>
      </c>
      <c r="D162" s="128" t="s">
        <v>1519</v>
      </c>
      <c r="E162" s="128" t="s">
        <v>1519</v>
      </c>
      <c r="F162" s="33" t="str">
        <f>vlookup(D162,'GCPT Jul 2026'!A:G,7,false)</f>
        <v>Kalselteng-4 Hybrid Unit 2</v>
      </c>
      <c r="G162" s="32" t="s">
        <v>1368</v>
      </c>
      <c r="H162" s="49"/>
      <c r="I162" s="67" t="s">
        <v>1362</v>
      </c>
      <c r="J162" s="36" t="str">
        <f>iferror(vlookup(vlookup(B162,'Co-firing inputs'!B:C,2,false),'Co-firing inputs'!B:G,6,false),"None")</f>
        <v>None</v>
      </c>
      <c r="K162" s="32"/>
      <c r="L162" s="32"/>
      <c r="M162" s="67" t="s">
        <v>1518</v>
      </c>
      <c r="N162" s="70"/>
      <c r="O162" s="123" t="s">
        <v>63</v>
      </c>
      <c r="P162" s="105" t="s">
        <v>48</v>
      </c>
      <c r="Q162" s="72">
        <v>2032.0</v>
      </c>
      <c r="R162" s="65">
        <v>2032.0</v>
      </c>
      <c r="S162" s="73"/>
      <c r="T162" s="34">
        <f t="shared" si="1"/>
        <v>-6</v>
      </c>
      <c r="U162" s="39" t="str">
        <f t="shared" si="2"/>
        <v>1</v>
      </c>
      <c r="V162" s="39" t="str">
        <f t="shared" si="3"/>
        <v>Planned</v>
      </c>
      <c r="W162" s="74" t="s">
        <v>577</v>
      </c>
      <c r="X162" s="75"/>
      <c r="Y162" s="75"/>
      <c r="Z162" s="76"/>
      <c r="AA162" s="77"/>
      <c r="AB162" s="78"/>
      <c r="AC162" s="74">
        <v>1.034129</v>
      </c>
      <c r="AD162" s="79">
        <v>108.972598</v>
      </c>
      <c r="AE162" s="80"/>
      <c r="AF162" s="81"/>
      <c r="AG162" s="56"/>
      <c r="AH162" s="82"/>
      <c r="AI162" s="82"/>
      <c r="AJ162" s="82"/>
      <c r="AK162" s="82"/>
      <c r="AL162" s="83"/>
      <c r="AM162" s="84"/>
      <c r="AN162" s="84"/>
      <c r="AO162" s="84"/>
      <c r="AP162" s="84"/>
      <c r="AQ162" s="48"/>
    </row>
    <row r="163">
      <c r="A163" s="49"/>
      <c r="B163" s="33" t="s">
        <v>1197</v>
      </c>
      <c r="C163" s="34">
        <v>60.0</v>
      </c>
      <c r="D163" s="50" t="s">
        <v>1520</v>
      </c>
      <c r="E163" s="50" t="s">
        <v>1198</v>
      </c>
      <c r="F163" s="33" t="str">
        <f>vlookup(D163,'GCPT Jul 2026'!A:G,7,false)</f>
        <v>Kalteng-1 Pulang Pisau Unit 1</v>
      </c>
      <c r="G163" s="33" t="s">
        <v>1368</v>
      </c>
      <c r="H163" s="33"/>
      <c r="I163" s="36"/>
      <c r="J163" s="36" t="str">
        <f>iferror(vlookup(vlookup(B163,'Co-firing inputs'!B:C,2,false),'Co-firing inputs'!B:G,6,false),"None")</f>
        <v>Commercial/implemented</v>
      </c>
      <c r="K163" s="51" t="s">
        <v>1400</v>
      </c>
      <c r="L163" s="52">
        <v>0.05</v>
      </c>
      <c r="M163" s="36" t="s">
        <v>1371</v>
      </c>
      <c r="N163" s="37" t="s">
        <v>51</v>
      </c>
      <c r="O163" s="38" t="s">
        <v>51</v>
      </c>
      <c r="P163" s="71" t="s">
        <v>51</v>
      </c>
      <c r="Q163" s="34">
        <v>2015.0</v>
      </c>
      <c r="R163" s="34"/>
      <c r="S163" s="34"/>
      <c r="T163" s="34">
        <f t="shared" si="1"/>
        <v>11</v>
      </c>
      <c r="U163" s="39" t="str">
        <f t="shared" si="2"/>
        <v>1</v>
      </c>
      <c r="V163" s="39" t="str">
        <f t="shared" si="3"/>
        <v>3</v>
      </c>
      <c r="W163" s="40" t="s">
        <v>965</v>
      </c>
      <c r="X163" s="40" t="s">
        <v>1363</v>
      </c>
      <c r="Y163" s="40" t="s">
        <v>1372</v>
      </c>
      <c r="Z163" s="41"/>
      <c r="AA163" s="42" t="s">
        <v>1370</v>
      </c>
      <c r="AB163" s="40"/>
      <c r="AC163" s="40">
        <f>vlookup(D163,'GCPT Jul 2026'!A:AF,31,false)</f>
        <v>-2.822646</v>
      </c>
      <c r="AD163" s="53">
        <f>vlookup(D163,'GCPT Jul 2026'!A:AF,32,false)</f>
        <v>114.208831</v>
      </c>
      <c r="AE163" s="44"/>
      <c r="AF163" s="44"/>
      <c r="AG163" s="44"/>
      <c r="AH163" s="45"/>
      <c r="AI163" s="45"/>
      <c r="AJ163" s="45"/>
      <c r="AK163" s="45"/>
      <c r="AL163" s="46"/>
      <c r="AM163" s="47"/>
      <c r="AN163" s="47"/>
      <c r="AO163" s="47"/>
      <c r="AP163" s="47"/>
      <c r="AQ163" s="48"/>
    </row>
    <row r="164">
      <c r="A164" s="49"/>
      <c r="B164" s="33" t="s">
        <v>1199</v>
      </c>
      <c r="C164" s="34">
        <v>60.0</v>
      </c>
      <c r="D164" s="50" t="s">
        <v>1521</v>
      </c>
      <c r="E164" s="50" t="s">
        <v>1200</v>
      </c>
      <c r="F164" s="33" t="str">
        <f>vlookup(D164,'GCPT Jul 2026'!A:G,7,false)</f>
        <v>Kalteng-1 Pulang Pisau Unit 2</v>
      </c>
      <c r="G164" s="33" t="s">
        <v>1368</v>
      </c>
      <c r="H164" s="33"/>
      <c r="I164" s="36"/>
      <c r="J164" s="36" t="str">
        <f>iferror(vlookup(vlookup(B164,'Co-firing inputs'!B:C,2,false),'Co-firing inputs'!B:G,6,false),"None")</f>
        <v>Commercial/implemented</v>
      </c>
      <c r="K164" s="51" t="s">
        <v>1400</v>
      </c>
      <c r="L164" s="52">
        <v>0.05</v>
      </c>
      <c r="M164" s="36" t="s">
        <v>1371</v>
      </c>
      <c r="N164" s="37" t="s">
        <v>51</v>
      </c>
      <c r="O164" s="38" t="s">
        <v>51</v>
      </c>
      <c r="P164" s="71" t="s">
        <v>51</v>
      </c>
      <c r="Q164" s="34">
        <v>2015.0</v>
      </c>
      <c r="R164" s="34"/>
      <c r="S164" s="34"/>
      <c r="T164" s="34">
        <f t="shared" si="1"/>
        <v>11</v>
      </c>
      <c r="U164" s="39" t="str">
        <f t="shared" si="2"/>
        <v>1</v>
      </c>
      <c r="V164" s="39" t="str">
        <f t="shared" si="3"/>
        <v>3</v>
      </c>
      <c r="W164" s="40" t="s">
        <v>965</v>
      </c>
      <c r="X164" s="40" t="s">
        <v>1363</v>
      </c>
      <c r="Y164" s="40" t="s">
        <v>1372</v>
      </c>
      <c r="Z164" s="41"/>
      <c r="AA164" s="42" t="s">
        <v>1370</v>
      </c>
      <c r="AB164" s="40"/>
      <c r="AC164" s="40">
        <f>vlookup(D164,'GCPT Jul 2026'!A:AF,31,false)</f>
        <v>-2.822646</v>
      </c>
      <c r="AD164" s="53">
        <f>vlookup(D164,'GCPT Jul 2026'!A:AF,32,false)</f>
        <v>114.208831</v>
      </c>
      <c r="AE164" s="44"/>
      <c r="AF164" s="44"/>
      <c r="AG164" s="44"/>
      <c r="AH164" s="45"/>
      <c r="AI164" s="45"/>
      <c r="AJ164" s="45"/>
      <c r="AK164" s="45"/>
      <c r="AL164" s="46"/>
      <c r="AM164" s="47"/>
      <c r="AN164" s="47"/>
      <c r="AO164" s="47"/>
      <c r="AP164" s="47"/>
      <c r="AQ164" s="48"/>
    </row>
    <row r="165">
      <c r="A165" s="49"/>
      <c r="B165" s="33" t="s">
        <v>774</v>
      </c>
      <c r="C165" s="34">
        <v>100.0</v>
      </c>
      <c r="D165" s="50" t="s">
        <v>1522</v>
      </c>
      <c r="E165" s="50" t="s">
        <v>775</v>
      </c>
      <c r="F165" s="33" t="str">
        <f>vlookup(D165,'GCPT Jul 2026'!A:G,7,false)</f>
        <v>Kaltim FTP2 Unit 1</v>
      </c>
      <c r="G165" s="33" t="s">
        <v>1368</v>
      </c>
      <c r="H165" s="39"/>
      <c r="I165" s="36"/>
      <c r="J165" s="36" t="str">
        <f>iferror(vlookup(vlookup(B165,'Co-firing inputs'!B:C,2,false),'Co-firing inputs'!B:G,6,false),"None")</f>
        <v>None</v>
      </c>
      <c r="K165" s="33"/>
      <c r="L165" s="33"/>
      <c r="M165" s="36" t="s">
        <v>1523</v>
      </c>
      <c r="N165" s="37" t="s">
        <v>51</v>
      </c>
      <c r="O165" s="38" t="s">
        <v>51</v>
      </c>
      <c r="P165" s="71" t="s">
        <v>51</v>
      </c>
      <c r="Q165" s="34">
        <v>2019.0</v>
      </c>
      <c r="R165" s="34"/>
      <c r="S165" s="34"/>
      <c r="T165" s="34">
        <f t="shared" si="1"/>
        <v>7</v>
      </c>
      <c r="U165" s="39" t="str">
        <f t="shared" si="2"/>
        <v>1</v>
      </c>
      <c r="V165" s="39" t="str">
        <f t="shared" si="3"/>
        <v>2</v>
      </c>
      <c r="W165" s="40" t="s">
        <v>577</v>
      </c>
      <c r="X165" s="40" t="s">
        <v>1363</v>
      </c>
      <c r="Y165" s="40" t="s">
        <v>1372</v>
      </c>
      <c r="Z165" s="41"/>
      <c r="AA165" s="42"/>
      <c r="AB165" s="40"/>
      <c r="AC165" s="40">
        <f>vlookup(D165,'GCPT Jul 2026'!A:AF,31,false)</f>
        <v>0.0551785</v>
      </c>
      <c r="AD165" s="53">
        <f>vlookup(D165,'GCPT Jul 2026'!A:AF,32,false)</f>
        <v>117.4945887</v>
      </c>
      <c r="AE165" s="44"/>
      <c r="AF165" s="44"/>
      <c r="AG165" s="44"/>
      <c r="AH165" s="101">
        <v>281.0</v>
      </c>
      <c r="AI165" s="114">
        <v>31.0</v>
      </c>
      <c r="AJ165" s="45"/>
      <c r="AK165" s="101" t="s">
        <v>1430</v>
      </c>
      <c r="AL165" s="61"/>
      <c r="AM165" s="98">
        <v>59.8</v>
      </c>
      <c r="AN165" s="98">
        <v>5.28</v>
      </c>
      <c r="AO165" s="98">
        <v>108.5</v>
      </c>
      <c r="AP165" s="98">
        <v>10.18</v>
      </c>
      <c r="AQ165" s="100" t="s">
        <v>1524</v>
      </c>
    </row>
    <row r="166">
      <c r="A166" s="94" t="s">
        <v>1525</v>
      </c>
      <c r="B166" s="33" t="s">
        <v>776</v>
      </c>
      <c r="C166" s="34">
        <v>100.0</v>
      </c>
      <c r="D166" s="50" t="s">
        <v>1526</v>
      </c>
      <c r="E166" s="50" t="s">
        <v>777</v>
      </c>
      <c r="F166" s="33" t="str">
        <f>vlookup(D166,'GCPT Jul 2026'!A:G,7,false)</f>
        <v>Kaltim FTP2 Unit 2</v>
      </c>
      <c r="G166" s="33" t="s">
        <v>1368</v>
      </c>
      <c r="H166" s="39"/>
      <c r="I166" s="36"/>
      <c r="J166" s="36" t="str">
        <f>iferror(vlookup(vlookup(B166,'Co-firing inputs'!B:C,2,false),'Co-firing inputs'!B:G,6,false),"None")</f>
        <v>None</v>
      </c>
      <c r="K166" s="33"/>
      <c r="L166" s="33"/>
      <c r="M166" s="36" t="s">
        <v>1523</v>
      </c>
      <c r="N166" s="37" t="s">
        <v>51</v>
      </c>
      <c r="O166" s="38" t="s">
        <v>51</v>
      </c>
      <c r="P166" s="71" t="s">
        <v>51</v>
      </c>
      <c r="Q166" s="34">
        <v>2020.0</v>
      </c>
      <c r="R166" s="34"/>
      <c r="S166" s="34"/>
      <c r="T166" s="34">
        <f t="shared" si="1"/>
        <v>6</v>
      </c>
      <c r="U166" s="39" t="str">
        <f t="shared" si="2"/>
        <v>1</v>
      </c>
      <c r="V166" s="39" t="str">
        <f t="shared" si="3"/>
        <v>2</v>
      </c>
      <c r="W166" s="40" t="s">
        <v>577</v>
      </c>
      <c r="X166" s="40" t="s">
        <v>1363</v>
      </c>
      <c r="Y166" s="40" t="s">
        <v>1372</v>
      </c>
      <c r="Z166" s="41"/>
      <c r="AA166" s="42"/>
      <c r="AB166" s="40"/>
      <c r="AC166" s="40">
        <f>vlookup(D166,'GCPT Jul 2026'!A:AF,31,false)</f>
        <v>0.0551785</v>
      </c>
      <c r="AD166" s="53">
        <f>vlookup(D166,'GCPT Jul 2026'!A:AF,32,false)</f>
        <v>117.4945887</v>
      </c>
      <c r="AE166" s="44"/>
      <c r="AF166" s="44"/>
      <c r="AG166" s="44"/>
      <c r="AH166" s="101">
        <v>281.0</v>
      </c>
      <c r="AI166" s="114">
        <v>31.0</v>
      </c>
      <c r="AJ166" s="45"/>
      <c r="AK166" s="101" t="s">
        <v>1430</v>
      </c>
      <c r="AL166" s="61"/>
      <c r="AM166" s="98">
        <v>59.8</v>
      </c>
      <c r="AN166" s="98">
        <v>5.28</v>
      </c>
      <c r="AO166" s="98">
        <v>108.5</v>
      </c>
      <c r="AP166" s="98">
        <v>10.18</v>
      </c>
      <c r="AQ166" s="100" t="s">
        <v>1524</v>
      </c>
    </row>
    <row r="167">
      <c r="A167" s="94" t="s">
        <v>1527</v>
      </c>
      <c r="B167" s="33" t="s">
        <v>1304</v>
      </c>
      <c r="C167" s="34">
        <v>110.0</v>
      </c>
      <c r="D167" s="50" t="s">
        <v>1528</v>
      </c>
      <c r="E167" s="50" t="s">
        <v>1305</v>
      </c>
      <c r="F167" s="33" t="str">
        <f>vlookup(D167,'GCPT Jul 2026'!A:G,7,false)</f>
        <v>Kaltim Teluk Balikpapan Unit 1</v>
      </c>
      <c r="G167" s="33" t="s">
        <v>1368</v>
      </c>
      <c r="H167" s="39"/>
      <c r="I167" s="51"/>
      <c r="J167" s="51" t="str">
        <f>iferror(vlookup(vlookup(B167,'Co-firing inputs'!B:C,2,false),'Co-firing inputs'!B:G,6,false),"None")</f>
        <v>Commercial/implemented</v>
      </c>
      <c r="K167" s="51" t="s">
        <v>1367</v>
      </c>
      <c r="L167" s="52">
        <v>0.05</v>
      </c>
      <c r="M167" s="36" t="s">
        <v>1371</v>
      </c>
      <c r="N167" s="37" t="s">
        <v>51</v>
      </c>
      <c r="O167" s="38" t="s">
        <v>51</v>
      </c>
      <c r="P167" s="71" t="s">
        <v>51</v>
      </c>
      <c r="Q167" s="34">
        <v>2017.0</v>
      </c>
      <c r="R167" s="34"/>
      <c r="S167" s="34"/>
      <c r="T167" s="34">
        <f t="shared" si="1"/>
        <v>9</v>
      </c>
      <c r="U167" s="39" t="str">
        <f t="shared" si="2"/>
        <v>2</v>
      </c>
      <c r="V167" s="39" t="str">
        <f t="shared" si="3"/>
        <v>2</v>
      </c>
      <c r="W167" s="40" t="s">
        <v>965</v>
      </c>
      <c r="X167" s="40" t="s">
        <v>1363</v>
      </c>
      <c r="Y167" s="40" t="s">
        <v>1372</v>
      </c>
      <c r="Z167" s="41"/>
      <c r="AA167" s="42" t="s">
        <v>1384</v>
      </c>
      <c r="AB167" s="40"/>
      <c r="AC167" s="40">
        <v>-1.17036</v>
      </c>
      <c r="AD167" s="53">
        <f>vlookup(D167,'GCPT Jul 2026'!A:AF,32,false)</f>
        <v>116.78872</v>
      </c>
      <c r="AE167" s="44"/>
      <c r="AF167" s="44"/>
      <c r="AG167" s="44"/>
      <c r="AH167" s="45"/>
      <c r="AI167" s="45"/>
      <c r="AJ167" s="45"/>
      <c r="AK167" s="45"/>
      <c r="AL167" s="61">
        <v>86.71</v>
      </c>
      <c r="AM167" s="47"/>
      <c r="AN167" s="47"/>
      <c r="AO167" s="47"/>
      <c r="AP167" s="47"/>
      <c r="AQ167" s="48"/>
    </row>
    <row r="168">
      <c r="A168" s="49"/>
      <c r="B168" s="33" t="s">
        <v>1306</v>
      </c>
      <c r="C168" s="34">
        <v>110.0</v>
      </c>
      <c r="D168" s="50" t="s">
        <v>1529</v>
      </c>
      <c r="E168" s="50" t="s">
        <v>1307</v>
      </c>
      <c r="F168" s="33" t="str">
        <f>vlookup(D168,'GCPT Jul 2026'!A:G,7,false)</f>
        <v>Kaltim Teluk Balikpapan Unit 2</v>
      </c>
      <c r="G168" s="33" t="s">
        <v>1368</v>
      </c>
      <c r="H168" s="33"/>
      <c r="I168" s="51"/>
      <c r="J168" s="51" t="str">
        <f>iferror(vlookup(vlookup(B168,'Co-firing inputs'!B:C,2,false),'Co-firing inputs'!B:G,6,false),"None")</f>
        <v>Commercial/implemented</v>
      </c>
      <c r="K168" s="51" t="s">
        <v>1367</v>
      </c>
      <c r="L168" s="52">
        <v>0.05</v>
      </c>
      <c r="M168" s="36" t="s">
        <v>1371</v>
      </c>
      <c r="N168" s="37" t="s">
        <v>51</v>
      </c>
      <c r="O168" s="38" t="s">
        <v>51</v>
      </c>
      <c r="P168" s="71" t="s">
        <v>51</v>
      </c>
      <c r="Q168" s="34">
        <v>2017.0</v>
      </c>
      <c r="R168" s="34"/>
      <c r="S168" s="34"/>
      <c r="T168" s="34">
        <f t="shared" si="1"/>
        <v>9</v>
      </c>
      <c r="U168" s="39" t="str">
        <f t="shared" si="2"/>
        <v>2</v>
      </c>
      <c r="V168" s="39" t="str">
        <f t="shared" si="3"/>
        <v>2</v>
      </c>
      <c r="W168" s="40" t="s">
        <v>965</v>
      </c>
      <c r="X168" s="40" t="s">
        <v>1363</v>
      </c>
      <c r="Y168" s="40" t="s">
        <v>1372</v>
      </c>
      <c r="Z168" s="41"/>
      <c r="AA168" s="42" t="s">
        <v>1384</v>
      </c>
      <c r="AB168" s="40"/>
      <c r="AC168" s="40">
        <v>-1.17036</v>
      </c>
      <c r="AD168" s="53">
        <f>vlookup(D168,'GCPT Jul 2026'!A:AF,32,false)</f>
        <v>116.78872</v>
      </c>
      <c r="AE168" s="44"/>
      <c r="AF168" s="44"/>
      <c r="AG168" s="44"/>
      <c r="AH168" s="45"/>
      <c r="AI168" s="45"/>
      <c r="AJ168" s="45"/>
      <c r="AK168" s="45"/>
      <c r="AL168" s="61">
        <v>86.71</v>
      </c>
      <c r="AM168" s="47"/>
      <c r="AN168" s="47"/>
      <c r="AO168" s="47"/>
      <c r="AP168" s="47"/>
      <c r="AQ168" s="48"/>
    </row>
    <row r="169">
      <c r="A169" s="49"/>
      <c r="B169" s="33" t="s">
        <v>782</v>
      </c>
      <c r="C169" s="34">
        <v>100.0</v>
      </c>
      <c r="D169" s="50" t="s">
        <v>1530</v>
      </c>
      <c r="E169" s="50" t="s">
        <v>783</v>
      </c>
      <c r="F169" s="33" t="str">
        <f>vlookup(D169,'GCPT Jul 2026'!A:G,7,false)</f>
        <v>Kaltim-4 Unit 1</v>
      </c>
      <c r="G169" s="33" t="s">
        <v>1368</v>
      </c>
      <c r="H169" s="39"/>
      <c r="I169" s="36"/>
      <c r="J169" s="36" t="str">
        <f>iferror(vlookup(vlookup(B169,'Co-firing inputs'!B:C,2,false),'Co-firing inputs'!B:G,6,false),"None")</f>
        <v>None</v>
      </c>
      <c r="K169" s="33"/>
      <c r="L169" s="33"/>
      <c r="M169" s="36"/>
      <c r="N169" s="37" t="s">
        <v>51</v>
      </c>
      <c r="O169" s="38" t="s">
        <v>51</v>
      </c>
      <c r="P169" s="71" t="s">
        <v>51</v>
      </c>
      <c r="Q169" s="34">
        <v>2020.0</v>
      </c>
      <c r="R169" s="34"/>
      <c r="S169" s="34"/>
      <c r="T169" s="34">
        <f t="shared" si="1"/>
        <v>6</v>
      </c>
      <c r="U169" s="39" t="str">
        <f t="shared" si="2"/>
        <v>1</v>
      </c>
      <c r="V169" s="39" t="str">
        <f t="shared" si="3"/>
        <v>2</v>
      </c>
      <c r="W169" s="40" t="s">
        <v>577</v>
      </c>
      <c r="X169" s="40" t="s">
        <v>1363</v>
      </c>
      <c r="Y169" s="40" t="s">
        <v>1372</v>
      </c>
      <c r="Z169" s="41"/>
      <c r="AA169" s="42"/>
      <c r="AB169" s="40"/>
      <c r="AC169" s="40">
        <f>vlookup(D169,'GCPT Jul 2026'!A:AF,31,false)</f>
        <v>-0.364211</v>
      </c>
      <c r="AD169" s="53">
        <f>vlookup(D169,'GCPT Jul 2026'!A:AF,32,false)</f>
        <v>117.0663078</v>
      </c>
      <c r="AE169" s="44"/>
      <c r="AF169" s="44"/>
      <c r="AG169" s="44"/>
      <c r="AH169" s="45"/>
      <c r="AI169" s="45"/>
      <c r="AJ169" s="45"/>
      <c r="AK169" s="45"/>
      <c r="AL169" s="46"/>
      <c r="AM169" s="47"/>
      <c r="AN169" s="47"/>
      <c r="AO169" s="47"/>
      <c r="AP169" s="47"/>
      <c r="AQ169" s="48"/>
    </row>
    <row r="170">
      <c r="A170" s="49"/>
      <c r="B170" s="33" t="s">
        <v>785</v>
      </c>
      <c r="C170" s="34">
        <v>100.0</v>
      </c>
      <c r="D170" s="50" t="s">
        <v>1531</v>
      </c>
      <c r="E170" s="50" t="s">
        <v>786</v>
      </c>
      <c r="F170" s="33" t="str">
        <f>vlookup(D170,'GCPT Jul 2026'!A:G,7,false)</f>
        <v>Kaltim-4 Unit 2</v>
      </c>
      <c r="G170" s="33" t="s">
        <v>1368</v>
      </c>
      <c r="H170" s="39"/>
      <c r="I170" s="36"/>
      <c r="J170" s="36" t="str">
        <f>iferror(vlookup(vlookup(B170,'Co-firing inputs'!B:C,2,false),'Co-firing inputs'!B:G,6,false),"None")</f>
        <v>None</v>
      </c>
      <c r="K170" s="33"/>
      <c r="L170" s="33"/>
      <c r="M170" s="36"/>
      <c r="N170" s="37" t="s">
        <v>51</v>
      </c>
      <c r="O170" s="38" t="s">
        <v>51</v>
      </c>
      <c r="P170" s="71" t="s">
        <v>51</v>
      </c>
      <c r="Q170" s="34">
        <v>2020.0</v>
      </c>
      <c r="R170" s="34"/>
      <c r="S170" s="34"/>
      <c r="T170" s="34">
        <f t="shared" si="1"/>
        <v>6</v>
      </c>
      <c r="U170" s="39" t="str">
        <f t="shared" si="2"/>
        <v>1</v>
      </c>
      <c r="V170" s="39" t="str">
        <f t="shared" si="3"/>
        <v>2</v>
      </c>
      <c r="W170" s="40" t="s">
        <v>577</v>
      </c>
      <c r="X170" s="40" t="s">
        <v>1363</v>
      </c>
      <c r="Y170" s="40" t="s">
        <v>1372</v>
      </c>
      <c r="Z170" s="41"/>
      <c r="AA170" s="42"/>
      <c r="AB170" s="40"/>
      <c r="AC170" s="40">
        <f>vlookup(D170,'GCPT Jul 2026'!A:AF,31,false)</f>
        <v>-0.364211</v>
      </c>
      <c r="AD170" s="53">
        <f>vlookup(D170,'GCPT Jul 2026'!A:AF,32,false)</f>
        <v>117.0663078</v>
      </c>
      <c r="AE170" s="44"/>
      <c r="AF170" s="44"/>
      <c r="AG170" s="44"/>
      <c r="AH170" s="45"/>
      <c r="AI170" s="45"/>
      <c r="AJ170" s="45"/>
      <c r="AK170" s="45"/>
      <c r="AL170" s="46"/>
      <c r="AM170" s="47"/>
      <c r="AN170" s="47"/>
      <c r="AO170" s="47"/>
      <c r="AP170" s="47"/>
      <c r="AQ170" s="48"/>
    </row>
    <row r="171">
      <c r="A171" s="49"/>
      <c r="B171" s="33" t="s">
        <v>793</v>
      </c>
      <c r="C171" s="55">
        <v>135.0</v>
      </c>
      <c r="D171" s="50" t="s">
        <v>1532</v>
      </c>
      <c r="E171" s="50" t="s">
        <v>794</v>
      </c>
      <c r="F171" s="33" t="str">
        <f>vlookup(D171,'GCPT Jul 2026'!A:G,7,false)</f>
        <v>Keban Agung Unit 1</v>
      </c>
      <c r="G171" s="33" t="s">
        <v>1394</v>
      </c>
      <c r="H171" s="33"/>
      <c r="I171" s="36"/>
      <c r="J171" s="36" t="str">
        <f>iferror(vlookup(vlookup(B171,'Co-firing inputs'!B:C,2,false),'Co-firing inputs'!B:G,6,false),"None")</f>
        <v>None</v>
      </c>
      <c r="K171" s="33"/>
      <c r="L171" s="33"/>
      <c r="M171" s="36"/>
      <c r="N171" s="37" t="s">
        <v>51</v>
      </c>
      <c r="O171" s="38" t="s">
        <v>51</v>
      </c>
      <c r="P171" s="71" t="s">
        <v>51</v>
      </c>
      <c r="Q171" s="55">
        <v>2015.0</v>
      </c>
      <c r="R171" s="34"/>
      <c r="S171" s="34"/>
      <c r="T171" s="34">
        <f t="shared" si="1"/>
        <v>11</v>
      </c>
      <c r="U171" s="39" t="str">
        <f t="shared" si="2"/>
        <v>2</v>
      </c>
      <c r="V171" s="39" t="str">
        <f t="shared" si="3"/>
        <v>3</v>
      </c>
      <c r="W171" s="40" t="s">
        <v>577</v>
      </c>
      <c r="X171" s="40" t="s">
        <v>1380</v>
      </c>
      <c r="Y171" s="40" t="s">
        <v>1372</v>
      </c>
      <c r="Z171" s="41"/>
      <c r="AA171" s="42"/>
      <c r="AB171" s="87" t="s">
        <v>1533</v>
      </c>
      <c r="AC171" s="40">
        <v>-3.75149</v>
      </c>
      <c r="AD171" s="53">
        <f>vlookup(D171,'GCPT Jul 2026'!A:AF,32,false)</f>
        <v>103.64809</v>
      </c>
      <c r="AE171" s="44"/>
      <c r="AF171" s="44"/>
      <c r="AG171" s="44"/>
      <c r="AH171" s="45"/>
      <c r="AI171" s="45"/>
      <c r="AJ171" s="45"/>
      <c r="AK171" s="45"/>
      <c r="AL171" s="61"/>
      <c r="AM171" s="98">
        <v>80.0</v>
      </c>
      <c r="AN171" s="98">
        <v>4.1</v>
      </c>
      <c r="AO171" s="47"/>
      <c r="AP171" s="47"/>
      <c r="AQ171" s="99" t="s">
        <v>1534</v>
      </c>
    </row>
    <row r="172">
      <c r="A172" s="49"/>
      <c r="B172" s="33" t="s">
        <v>796</v>
      </c>
      <c r="C172" s="55">
        <v>135.0</v>
      </c>
      <c r="D172" s="50" t="s">
        <v>1535</v>
      </c>
      <c r="E172" s="50" t="s">
        <v>797</v>
      </c>
      <c r="F172" s="33" t="str">
        <f>vlookup(D172,'GCPT Jul 2026'!A:G,7,false)</f>
        <v>Keban Agung Unit 2</v>
      </c>
      <c r="G172" s="33" t="s">
        <v>1394</v>
      </c>
      <c r="H172" s="33"/>
      <c r="I172" s="36"/>
      <c r="J172" s="36" t="str">
        <f>iferror(vlookup(vlookup(B172,'Co-firing inputs'!B:C,2,false),'Co-firing inputs'!B:G,6,false),"None")</f>
        <v>None</v>
      </c>
      <c r="K172" s="33"/>
      <c r="L172" s="33"/>
      <c r="M172" s="36"/>
      <c r="N172" s="37" t="s">
        <v>51</v>
      </c>
      <c r="O172" s="38" t="s">
        <v>51</v>
      </c>
      <c r="P172" s="71" t="s">
        <v>51</v>
      </c>
      <c r="Q172" s="55">
        <v>2015.0</v>
      </c>
      <c r="R172" s="34"/>
      <c r="S172" s="34"/>
      <c r="T172" s="34">
        <f t="shared" si="1"/>
        <v>11</v>
      </c>
      <c r="U172" s="39" t="str">
        <f t="shared" si="2"/>
        <v>2</v>
      </c>
      <c r="V172" s="39" t="str">
        <f t="shared" si="3"/>
        <v>3</v>
      </c>
      <c r="W172" s="40" t="s">
        <v>577</v>
      </c>
      <c r="X172" s="40" t="s">
        <v>1380</v>
      </c>
      <c r="Y172" s="40" t="s">
        <v>1372</v>
      </c>
      <c r="Z172" s="41"/>
      <c r="AA172" s="42"/>
      <c r="AB172" s="87" t="s">
        <v>1533</v>
      </c>
      <c r="AC172" s="40">
        <v>-3.75149</v>
      </c>
      <c r="AD172" s="53">
        <f>vlookup(D172,'GCPT Jul 2026'!A:AF,32,false)</f>
        <v>103.64809</v>
      </c>
      <c r="AE172" s="44"/>
      <c r="AF172" s="44"/>
      <c r="AG172" s="44"/>
      <c r="AH172" s="45"/>
      <c r="AI172" s="45"/>
      <c r="AJ172" s="45"/>
      <c r="AK172" s="45"/>
      <c r="AL172" s="61"/>
      <c r="AM172" s="98">
        <v>80.0</v>
      </c>
      <c r="AN172" s="98">
        <v>4.1</v>
      </c>
      <c r="AO172" s="47"/>
      <c r="AP172" s="47"/>
      <c r="AQ172" s="99" t="s">
        <v>1534</v>
      </c>
    </row>
    <row r="173">
      <c r="A173" s="49"/>
      <c r="B173" s="33" t="s">
        <v>798</v>
      </c>
      <c r="C173" s="34">
        <v>50.0</v>
      </c>
      <c r="D173" s="50" t="s">
        <v>1536</v>
      </c>
      <c r="E173" s="50" t="s">
        <v>799</v>
      </c>
      <c r="F173" s="33" t="str">
        <f>vlookup(D173,'GCPT Jul 2026'!A:G,7,false)</f>
        <v>Kendari-3 Unit 1</v>
      </c>
      <c r="G173" s="33" t="s">
        <v>1365</v>
      </c>
      <c r="H173" s="33"/>
      <c r="I173" s="36"/>
      <c r="J173" s="36" t="str">
        <f>iferror(vlookup(vlookup(B173,'Co-firing inputs'!B:C,2,false),'Co-firing inputs'!B:G,6,false),"None")</f>
        <v>None</v>
      </c>
      <c r="K173" s="33"/>
      <c r="L173" s="33"/>
      <c r="M173" s="36"/>
      <c r="N173" s="37" t="s">
        <v>51</v>
      </c>
      <c r="O173" s="38" t="s">
        <v>51</v>
      </c>
      <c r="P173" s="71" t="s">
        <v>51</v>
      </c>
      <c r="Q173" s="34">
        <v>2019.0</v>
      </c>
      <c r="R173" s="55"/>
      <c r="S173" s="55">
        <v>2044.0</v>
      </c>
      <c r="T173" s="34">
        <f t="shared" si="1"/>
        <v>7</v>
      </c>
      <c r="U173" s="39" t="str">
        <f t="shared" si="2"/>
        <v>1</v>
      </c>
      <c r="V173" s="39" t="str">
        <f t="shared" si="3"/>
        <v>2</v>
      </c>
      <c r="W173" s="40" t="s">
        <v>577</v>
      </c>
      <c r="X173" s="40" t="s">
        <v>1363</v>
      </c>
      <c r="Y173" s="40" t="s">
        <v>1372</v>
      </c>
      <c r="Z173" s="41"/>
      <c r="AA173" s="42"/>
      <c r="AB173" s="53"/>
      <c r="AC173" s="40">
        <f>vlookup(D173,'GCPT Jul 2026'!A:AF,31,false)</f>
        <v>-4.0512916</v>
      </c>
      <c r="AD173" s="53">
        <f>vlookup(D173,'GCPT Jul 2026'!A:AF,32,false)</f>
        <v>122.6534484</v>
      </c>
      <c r="AE173" s="125"/>
      <c r="AF173" s="125"/>
      <c r="AG173" s="44"/>
      <c r="AH173" s="45"/>
      <c r="AI173" s="45"/>
      <c r="AJ173" s="45"/>
      <c r="AK173" s="45"/>
      <c r="AL173" s="46"/>
      <c r="AM173" s="47"/>
      <c r="AN173" s="47"/>
      <c r="AO173" s="47"/>
      <c r="AP173" s="47"/>
      <c r="AQ173" s="48"/>
    </row>
    <row r="174">
      <c r="A174" s="49"/>
      <c r="B174" s="33" t="s">
        <v>800</v>
      </c>
      <c r="C174" s="34">
        <v>50.0</v>
      </c>
      <c r="D174" s="50" t="s">
        <v>1537</v>
      </c>
      <c r="E174" s="50" t="s">
        <v>801</v>
      </c>
      <c r="F174" s="33" t="str">
        <f>vlookup(D174,'GCPT Jul 2026'!A:G,7,false)</f>
        <v>Kendari-3 Unit 2</v>
      </c>
      <c r="G174" s="33" t="s">
        <v>1365</v>
      </c>
      <c r="H174" s="33"/>
      <c r="I174" s="36"/>
      <c r="J174" s="36" t="str">
        <f>iferror(vlookup(vlookup(B174,'Co-firing inputs'!B:C,2,false),'Co-firing inputs'!B:G,6,false),"None")</f>
        <v>None</v>
      </c>
      <c r="K174" s="33"/>
      <c r="L174" s="33"/>
      <c r="M174" s="36"/>
      <c r="N174" s="37" t="s">
        <v>51</v>
      </c>
      <c r="O174" s="38" t="s">
        <v>51</v>
      </c>
      <c r="P174" s="71" t="s">
        <v>51</v>
      </c>
      <c r="Q174" s="34">
        <v>2019.0</v>
      </c>
      <c r="R174" s="55"/>
      <c r="S174" s="55">
        <v>2044.0</v>
      </c>
      <c r="T174" s="34">
        <f t="shared" si="1"/>
        <v>7</v>
      </c>
      <c r="U174" s="39" t="str">
        <f t="shared" si="2"/>
        <v>1</v>
      </c>
      <c r="V174" s="39" t="str">
        <f t="shared" si="3"/>
        <v>2</v>
      </c>
      <c r="W174" s="40" t="s">
        <v>577</v>
      </c>
      <c r="X174" s="40" t="s">
        <v>1363</v>
      </c>
      <c r="Y174" s="40" t="s">
        <v>1372</v>
      </c>
      <c r="Z174" s="41"/>
      <c r="AA174" s="42"/>
      <c r="AB174" s="53"/>
      <c r="AC174" s="40">
        <f>vlookup(D174,'GCPT Jul 2026'!A:AF,31,false)</f>
        <v>-4.0512916</v>
      </c>
      <c r="AD174" s="53">
        <f>vlookup(D174,'GCPT Jul 2026'!A:AF,32,false)</f>
        <v>122.6534484</v>
      </c>
      <c r="AE174" s="44"/>
      <c r="AF174" s="44"/>
      <c r="AG174" s="44"/>
      <c r="AH174" s="45"/>
      <c r="AI174" s="45"/>
      <c r="AJ174" s="45"/>
      <c r="AK174" s="45"/>
      <c r="AL174" s="46"/>
      <c r="AM174" s="47"/>
      <c r="AN174" s="47"/>
      <c r="AO174" s="47"/>
      <c r="AP174" s="47"/>
      <c r="AQ174" s="48"/>
    </row>
    <row r="175">
      <c r="A175" s="49"/>
      <c r="B175" s="33" t="s">
        <v>1102</v>
      </c>
      <c r="C175" s="34">
        <v>115.0</v>
      </c>
      <c r="D175" s="50" t="s">
        <v>1538</v>
      </c>
      <c r="E175" s="50" t="s">
        <v>1103</v>
      </c>
      <c r="F175" s="33" t="str">
        <f>vlookup(D175,'GCPT Jul 2026'!A:G,7,false)</f>
        <v>Labuhan Angin Unit 1</v>
      </c>
      <c r="G175" s="33" t="s">
        <v>1394</v>
      </c>
      <c r="H175" s="33"/>
      <c r="I175" s="36"/>
      <c r="J175" s="51" t="s">
        <v>1366</v>
      </c>
      <c r="K175" s="35" t="s">
        <v>1400</v>
      </c>
      <c r="L175" s="35" t="s">
        <v>668</v>
      </c>
      <c r="M175" s="36"/>
      <c r="N175" s="37" t="s">
        <v>51</v>
      </c>
      <c r="O175" s="38" t="s">
        <v>51</v>
      </c>
      <c r="P175" s="71" t="s">
        <v>51</v>
      </c>
      <c r="Q175" s="34">
        <v>2008.0</v>
      </c>
      <c r="R175" s="34"/>
      <c r="S175" s="34"/>
      <c r="T175" s="34">
        <f t="shared" si="1"/>
        <v>18</v>
      </c>
      <c r="U175" s="39" t="str">
        <f t="shared" si="2"/>
        <v>2</v>
      </c>
      <c r="V175" s="39" t="str">
        <f t="shared" si="3"/>
        <v>4</v>
      </c>
      <c r="W175" s="40" t="s">
        <v>965</v>
      </c>
      <c r="X175" s="40" t="s">
        <v>1363</v>
      </c>
      <c r="Y175" s="40" t="s">
        <v>1372</v>
      </c>
      <c r="Z175" s="41"/>
      <c r="AA175" s="42" t="s">
        <v>1378</v>
      </c>
      <c r="AB175" s="40"/>
      <c r="AC175" s="40">
        <f>vlookup(D175,'GCPT Jul 2026'!A:AF,31,false)</f>
        <v>1.7518502</v>
      </c>
      <c r="AD175" s="53">
        <f>vlookup(D175,'GCPT Jul 2026'!A:AF,32,false)</f>
        <v>98.7312856</v>
      </c>
      <c r="AE175" s="44"/>
      <c r="AF175" s="44"/>
      <c r="AG175" s="44"/>
      <c r="AH175" s="45"/>
      <c r="AI175" s="45"/>
      <c r="AJ175" s="45"/>
      <c r="AK175" s="45"/>
      <c r="AL175" s="61">
        <v>57.91</v>
      </c>
      <c r="AM175" s="47"/>
      <c r="AN175" s="47"/>
      <c r="AO175" s="47"/>
      <c r="AP175" s="47"/>
      <c r="AQ175" s="48"/>
    </row>
    <row r="176">
      <c r="A176" s="49"/>
      <c r="B176" s="33" t="s">
        <v>1104</v>
      </c>
      <c r="C176" s="34">
        <v>115.0</v>
      </c>
      <c r="D176" s="50" t="s">
        <v>1539</v>
      </c>
      <c r="E176" s="50" t="s">
        <v>1105</v>
      </c>
      <c r="F176" s="33" t="str">
        <f>vlookup(D176,'GCPT Jul 2026'!A:G,7,false)</f>
        <v>Labuhan Angin Unit 2</v>
      </c>
      <c r="G176" s="33" t="s">
        <v>1394</v>
      </c>
      <c r="H176" s="33"/>
      <c r="I176" s="36"/>
      <c r="J176" s="51" t="s">
        <v>1366</v>
      </c>
      <c r="K176" s="35" t="s">
        <v>1400</v>
      </c>
      <c r="L176" s="35" t="s">
        <v>668</v>
      </c>
      <c r="M176" s="36"/>
      <c r="N176" s="37" t="s">
        <v>51</v>
      </c>
      <c r="O176" s="38" t="s">
        <v>51</v>
      </c>
      <c r="P176" s="71" t="s">
        <v>51</v>
      </c>
      <c r="Q176" s="34">
        <v>2008.0</v>
      </c>
      <c r="R176" s="34"/>
      <c r="S176" s="34"/>
      <c r="T176" s="34">
        <f t="shared" si="1"/>
        <v>18</v>
      </c>
      <c r="U176" s="39" t="str">
        <f t="shared" si="2"/>
        <v>2</v>
      </c>
      <c r="V176" s="39" t="str">
        <f t="shared" si="3"/>
        <v>4</v>
      </c>
      <c r="W176" s="40" t="s">
        <v>965</v>
      </c>
      <c r="X176" s="40" t="s">
        <v>1363</v>
      </c>
      <c r="Y176" s="40" t="s">
        <v>1372</v>
      </c>
      <c r="Z176" s="41"/>
      <c r="AA176" s="42" t="s">
        <v>1378</v>
      </c>
      <c r="AB176" s="40"/>
      <c r="AC176" s="40">
        <f>vlookup(D176,'GCPT Jul 2026'!A:AF,31,false)</f>
        <v>1.7518502</v>
      </c>
      <c r="AD176" s="53">
        <f>vlookup(D176,'GCPT Jul 2026'!A:AF,32,false)</f>
        <v>98.7312856</v>
      </c>
      <c r="AE176" s="44"/>
      <c r="AF176" s="44"/>
      <c r="AG176" s="44"/>
      <c r="AH176" s="45"/>
      <c r="AI176" s="45"/>
      <c r="AJ176" s="45"/>
      <c r="AK176" s="45"/>
      <c r="AL176" s="61">
        <v>57.91</v>
      </c>
      <c r="AM176" s="47"/>
      <c r="AN176" s="47"/>
      <c r="AO176" s="47"/>
      <c r="AP176" s="47"/>
      <c r="AQ176" s="48"/>
    </row>
    <row r="177">
      <c r="A177" s="49"/>
      <c r="B177" s="33" t="s">
        <v>1227</v>
      </c>
      <c r="C177" s="34">
        <v>100.0</v>
      </c>
      <c r="D177" s="50" t="s">
        <v>1540</v>
      </c>
      <c r="E177" s="50" t="s">
        <v>1228</v>
      </c>
      <c r="F177" s="33" t="str">
        <f>vlookup(D177,'GCPT Jul 2026'!A:G,7,false)</f>
        <v>Lampung Sebalang Unit 1</v>
      </c>
      <c r="G177" s="33" t="s">
        <v>1394</v>
      </c>
      <c r="H177" s="33"/>
      <c r="I177" s="51"/>
      <c r="J177" s="51" t="str">
        <f>iferror(vlookup(vlookup(B177,'Co-firing inputs'!B:C,2,false),'Co-firing inputs'!B:G,6,false),"None")</f>
        <v>Commercial/implemented</v>
      </c>
      <c r="K177" s="51" t="s">
        <v>1367</v>
      </c>
      <c r="L177" s="52">
        <v>0.03</v>
      </c>
      <c r="M177" s="36"/>
      <c r="N177" s="37" t="s">
        <v>51</v>
      </c>
      <c r="O177" s="38" t="s">
        <v>51</v>
      </c>
      <c r="P177" s="71" t="s">
        <v>51</v>
      </c>
      <c r="Q177" s="34">
        <v>2015.0</v>
      </c>
      <c r="R177" s="34"/>
      <c r="S177" s="34"/>
      <c r="T177" s="34">
        <f t="shared" si="1"/>
        <v>11</v>
      </c>
      <c r="U177" s="39" t="str">
        <f t="shared" si="2"/>
        <v>1</v>
      </c>
      <c r="V177" s="39" t="str">
        <f t="shared" si="3"/>
        <v>3</v>
      </c>
      <c r="W177" s="40" t="s">
        <v>965</v>
      </c>
      <c r="X177" s="40" t="s">
        <v>1363</v>
      </c>
      <c r="Y177" s="40" t="s">
        <v>1372</v>
      </c>
      <c r="Z177" s="41"/>
      <c r="AA177" s="42" t="s">
        <v>1370</v>
      </c>
      <c r="AB177" s="40"/>
      <c r="AC177" s="40">
        <v>-5.58594</v>
      </c>
      <c r="AD177" s="53">
        <f>vlookup(D177,'GCPT Jul 2026'!A:AF,32,false)</f>
        <v>105.38719</v>
      </c>
      <c r="AE177" s="44"/>
      <c r="AF177" s="44"/>
      <c r="AG177" s="44"/>
      <c r="AH177" s="45"/>
      <c r="AI177" s="45"/>
      <c r="AJ177" s="45"/>
      <c r="AK177" s="45"/>
      <c r="AL177" s="61">
        <v>58.18</v>
      </c>
      <c r="AM177" s="47"/>
      <c r="AN177" s="47"/>
      <c r="AO177" s="47"/>
      <c r="AP177" s="47"/>
      <c r="AQ177" s="48"/>
    </row>
    <row r="178">
      <c r="A178" s="49"/>
      <c r="B178" s="33" t="s">
        <v>1229</v>
      </c>
      <c r="C178" s="34">
        <v>100.0</v>
      </c>
      <c r="D178" s="50" t="s">
        <v>1541</v>
      </c>
      <c r="E178" s="50" t="s">
        <v>1230</v>
      </c>
      <c r="F178" s="33" t="str">
        <f>vlookup(D178,'GCPT Jul 2026'!A:G,7,false)</f>
        <v>Lampung Sebalang Unit 2</v>
      </c>
      <c r="G178" s="33" t="s">
        <v>1394</v>
      </c>
      <c r="H178" s="33"/>
      <c r="I178" s="51"/>
      <c r="J178" s="51" t="str">
        <f>iferror(vlookup(vlookup(B178,'Co-firing inputs'!B:C,2,false),'Co-firing inputs'!B:G,6,false),"None")</f>
        <v>Commercial/implemented</v>
      </c>
      <c r="K178" s="51" t="s">
        <v>1367</v>
      </c>
      <c r="L178" s="52">
        <v>0.03</v>
      </c>
      <c r="M178" s="36"/>
      <c r="N178" s="37" t="s">
        <v>51</v>
      </c>
      <c r="O178" s="38" t="s">
        <v>51</v>
      </c>
      <c r="P178" s="71" t="s">
        <v>51</v>
      </c>
      <c r="Q178" s="34">
        <v>2015.0</v>
      </c>
      <c r="R178" s="34"/>
      <c r="S178" s="34"/>
      <c r="T178" s="34">
        <f t="shared" si="1"/>
        <v>11</v>
      </c>
      <c r="U178" s="39" t="str">
        <f t="shared" si="2"/>
        <v>1</v>
      </c>
      <c r="V178" s="39" t="str">
        <f t="shared" si="3"/>
        <v>3</v>
      </c>
      <c r="W178" s="40" t="s">
        <v>965</v>
      </c>
      <c r="X178" s="40" t="s">
        <v>1363</v>
      </c>
      <c r="Y178" s="40" t="s">
        <v>1372</v>
      </c>
      <c r="Z178" s="41"/>
      <c r="AA178" s="42" t="s">
        <v>1370</v>
      </c>
      <c r="AB178" s="40"/>
      <c r="AC178" s="40">
        <v>-5.58594</v>
      </c>
      <c r="AD178" s="53">
        <f>vlookup(D178,'GCPT Jul 2026'!A:AF,32,false)</f>
        <v>105.38719</v>
      </c>
      <c r="AE178" s="44"/>
      <c r="AF178" s="44"/>
      <c r="AG178" s="44"/>
      <c r="AH178" s="45"/>
      <c r="AI178" s="45"/>
      <c r="AJ178" s="45"/>
      <c r="AK178" s="45"/>
      <c r="AL178" s="61">
        <v>58.18</v>
      </c>
      <c r="AM178" s="47"/>
      <c r="AN178" s="47"/>
      <c r="AO178" s="47"/>
      <c r="AP178" s="47"/>
      <c r="AQ178" s="48"/>
    </row>
    <row r="179">
      <c r="A179" s="49"/>
      <c r="B179" s="33" t="s">
        <v>1115</v>
      </c>
      <c r="C179" s="34">
        <v>50.0</v>
      </c>
      <c r="D179" s="50" t="s">
        <v>1542</v>
      </c>
      <c r="E179" s="50" t="s">
        <v>1116</v>
      </c>
      <c r="F179" s="33" t="str">
        <f>vlookup(D179,'GCPT Jul 2026'!A:G,7,false)</f>
        <v>Lombok FTP2 Unit 1</v>
      </c>
      <c r="G179" s="33" t="s">
        <v>1361</v>
      </c>
      <c r="H179" s="33" t="s">
        <v>1362</v>
      </c>
      <c r="I179" s="51" t="s">
        <v>1362</v>
      </c>
      <c r="J179" s="36" t="str">
        <f>iferror(vlookup(vlookup(B179,'Co-firing inputs'!B:C,2,false),'Co-firing inputs'!B:G,6,false),"None")</f>
        <v>Planned</v>
      </c>
      <c r="K179" s="33"/>
      <c r="L179" s="33"/>
      <c r="M179" s="36" t="s">
        <v>1523</v>
      </c>
      <c r="N179" s="37" t="s">
        <v>264</v>
      </c>
      <c r="O179" s="38" t="s">
        <v>264</v>
      </c>
      <c r="P179" s="71" t="s">
        <v>264</v>
      </c>
      <c r="Q179" s="124">
        <v>2026.0</v>
      </c>
      <c r="R179" s="55">
        <v>2025.0</v>
      </c>
      <c r="S179" s="34"/>
      <c r="T179" s="34">
        <f t="shared" si="1"/>
        <v>0</v>
      </c>
      <c r="U179" s="39" t="str">
        <f t="shared" si="2"/>
        <v>1</v>
      </c>
      <c r="V179" s="39" t="str">
        <f t="shared" si="3"/>
        <v>Planned</v>
      </c>
      <c r="W179" s="40" t="s">
        <v>965</v>
      </c>
      <c r="X179" s="40" t="s">
        <v>1363</v>
      </c>
      <c r="Y179" s="40" t="s">
        <v>1372</v>
      </c>
      <c r="Z179" s="41"/>
      <c r="AA179" s="42"/>
      <c r="AB179" s="87" t="s">
        <v>1543</v>
      </c>
      <c r="AC179" s="40">
        <f>vlookup(D179,'GCPT Jul 2026'!A:AF,31,false)</f>
        <v>-8.422056</v>
      </c>
      <c r="AD179" s="53">
        <f>vlookup(D179,'GCPT Jul 2026'!A:AF,32,false)</f>
        <v>116.709629</v>
      </c>
      <c r="AE179" s="89"/>
      <c r="AF179" s="89"/>
      <c r="AG179" s="89"/>
      <c r="AH179" s="45"/>
      <c r="AI179" s="45"/>
      <c r="AJ179" s="45"/>
      <c r="AK179" s="45"/>
      <c r="AL179" s="61"/>
      <c r="AM179" s="98">
        <v>200.0</v>
      </c>
      <c r="AN179" s="47"/>
      <c r="AO179" s="47"/>
      <c r="AP179" s="47"/>
      <c r="AQ179" s="100" t="s">
        <v>1544</v>
      </c>
    </row>
    <row r="180">
      <c r="A180" s="49"/>
      <c r="B180" s="33" t="s">
        <v>1117</v>
      </c>
      <c r="C180" s="34">
        <v>50.0</v>
      </c>
      <c r="D180" s="50" t="s">
        <v>1545</v>
      </c>
      <c r="E180" s="50" t="s">
        <v>1118</v>
      </c>
      <c r="F180" s="33" t="str">
        <f>vlookup(D180,'GCPT Jul 2026'!A:G,7,false)</f>
        <v>Lombok FTP2 Unit 2</v>
      </c>
      <c r="G180" s="33" t="s">
        <v>1361</v>
      </c>
      <c r="H180" s="33" t="s">
        <v>1362</v>
      </c>
      <c r="I180" s="51" t="s">
        <v>1362</v>
      </c>
      <c r="J180" s="36" t="str">
        <f>iferror(vlookup(vlookup(B180,'Co-firing inputs'!B:C,2,false),'Co-firing inputs'!B:G,6,false),"None")</f>
        <v>Planned</v>
      </c>
      <c r="K180" s="33"/>
      <c r="L180" s="33"/>
      <c r="M180" s="36" t="s">
        <v>1523</v>
      </c>
      <c r="N180" s="37" t="s">
        <v>264</v>
      </c>
      <c r="O180" s="38" t="s">
        <v>264</v>
      </c>
      <c r="P180" s="71" t="s">
        <v>264</v>
      </c>
      <c r="Q180" s="54">
        <v>2025.0</v>
      </c>
      <c r="R180" s="55">
        <v>2025.0</v>
      </c>
      <c r="S180" s="34"/>
      <c r="T180" s="34">
        <f t="shared" si="1"/>
        <v>1</v>
      </c>
      <c r="U180" s="39" t="str">
        <f t="shared" si="2"/>
        <v>1</v>
      </c>
      <c r="V180" s="39" t="str">
        <f t="shared" si="3"/>
        <v>1</v>
      </c>
      <c r="W180" s="40" t="s">
        <v>965</v>
      </c>
      <c r="X180" s="40" t="s">
        <v>1363</v>
      </c>
      <c r="Y180" s="40" t="s">
        <v>1372</v>
      </c>
      <c r="Z180" s="41"/>
      <c r="AA180" s="42"/>
      <c r="AB180" s="87" t="s">
        <v>1543</v>
      </c>
      <c r="AC180" s="40">
        <f>vlookup(D180,'GCPT Jul 2026'!A:AF,31,false)</f>
        <v>-8.422056</v>
      </c>
      <c r="AD180" s="53">
        <f>vlookup(D180,'GCPT Jul 2026'!A:AF,32,false)</f>
        <v>116.709629</v>
      </c>
      <c r="AE180" s="89"/>
      <c r="AF180" s="89"/>
      <c r="AG180" s="89"/>
      <c r="AH180" s="45"/>
      <c r="AI180" s="45"/>
      <c r="AJ180" s="45"/>
      <c r="AK180" s="45"/>
      <c r="AL180" s="61"/>
      <c r="AM180" s="98">
        <v>200.0</v>
      </c>
      <c r="AN180" s="47"/>
      <c r="AO180" s="47"/>
      <c r="AP180" s="47"/>
      <c r="AQ180" s="100" t="s">
        <v>1544</v>
      </c>
    </row>
    <row r="181">
      <c r="A181" s="49"/>
      <c r="B181" s="33" t="s">
        <v>1131</v>
      </c>
      <c r="C181" s="34">
        <v>110.0</v>
      </c>
      <c r="D181" s="50" t="s">
        <v>1546</v>
      </c>
      <c r="E181" s="50" t="s">
        <v>1132</v>
      </c>
      <c r="F181" s="33" t="str">
        <f>vlookup(D181,'GCPT Jul 2026'!A:G,7,false)</f>
        <v>Nagan Raya Unit 1</v>
      </c>
      <c r="G181" s="33" t="s">
        <v>1394</v>
      </c>
      <c r="H181" s="33"/>
      <c r="I181" s="36"/>
      <c r="J181" s="36" t="str">
        <f>iferror(vlookup(vlookup(B181,'Co-firing inputs'!B:C,2,false),'Co-firing inputs'!B:G,6,false),"None")</f>
        <v>Commercial/implemented</v>
      </c>
      <c r="K181" s="51" t="s">
        <v>1369</v>
      </c>
      <c r="L181" s="52">
        <v>0.05</v>
      </c>
      <c r="M181" s="36"/>
      <c r="N181" s="37" t="s">
        <v>51</v>
      </c>
      <c r="O181" s="38" t="s">
        <v>51</v>
      </c>
      <c r="P181" s="71" t="s">
        <v>51</v>
      </c>
      <c r="Q181" s="34">
        <v>2013.0</v>
      </c>
      <c r="R181" s="34"/>
      <c r="S181" s="34"/>
      <c r="T181" s="34">
        <f t="shared" si="1"/>
        <v>13</v>
      </c>
      <c r="U181" s="39" t="str">
        <f t="shared" si="2"/>
        <v>2</v>
      </c>
      <c r="V181" s="39" t="str">
        <f t="shared" si="3"/>
        <v>3</v>
      </c>
      <c r="W181" s="40" t="s">
        <v>965</v>
      </c>
      <c r="X181" s="40" t="s">
        <v>1363</v>
      </c>
      <c r="Y181" s="40" t="s">
        <v>1372</v>
      </c>
      <c r="Z181" s="41"/>
      <c r="AA181" s="42" t="s">
        <v>1370</v>
      </c>
      <c r="AB181" s="40"/>
      <c r="AC181" s="40">
        <f>vlookup(D181,'GCPT Jul 2026'!A:AF,31,false)</f>
        <v>4.1075504</v>
      </c>
      <c r="AD181" s="53">
        <f>vlookup(D181,'GCPT Jul 2026'!A:AF,32,false)</f>
        <v>96.1988906</v>
      </c>
      <c r="AE181" s="44"/>
      <c r="AF181" s="44"/>
      <c r="AG181" s="44"/>
      <c r="AH181" s="45"/>
      <c r="AI181" s="45"/>
      <c r="AJ181" s="45"/>
      <c r="AK181" s="45"/>
      <c r="AL181" s="61">
        <v>81.54</v>
      </c>
      <c r="AM181" s="47"/>
      <c r="AN181" s="47"/>
      <c r="AO181" s="47"/>
      <c r="AP181" s="47"/>
      <c r="AQ181" s="48"/>
    </row>
    <row r="182">
      <c r="A182" s="49"/>
      <c r="B182" s="33" t="s">
        <v>1133</v>
      </c>
      <c r="C182" s="34">
        <v>110.0</v>
      </c>
      <c r="D182" s="50" t="s">
        <v>1547</v>
      </c>
      <c r="E182" s="50" t="s">
        <v>1134</v>
      </c>
      <c r="F182" s="33" t="str">
        <f>vlookup(D182,'GCPT Jul 2026'!A:G,7,false)</f>
        <v>Nagan Raya Unit 2</v>
      </c>
      <c r="G182" s="33" t="s">
        <v>1394</v>
      </c>
      <c r="H182" s="33"/>
      <c r="I182" s="36"/>
      <c r="J182" s="36" t="str">
        <f>iferror(vlookup(vlookup(B182,'Co-firing inputs'!B:C,2,false),'Co-firing inputs'!B:G,6,false),"None")</f>
        <v>Commercial/implemented</v>
      </c>
      <c r="K182" s="51" t="s">
        <v>1369</v>
      </c>
      <c r="L182" s="52">
        <v>0.05</v>
      </c>
      <c r="M182" s="36"/>
      <c r="N182" s="37" t="s">
        <v>51</v>
      </c>
      <c r="O182" s="38" t="s">
        <v>51</v>
      </c>
      <c r="P182" s="71" t="s">
        <v>51</v>
      </c>
      <c r="Q182" s="34">
        <v>2014.0</v>
      </c>
      <c r="R182" s="34"/>
      <c r="S182" s="34"/>
      <c r="T182" s="34">
        <f t="shared" si="1"/>
        <v>12</v>
      </c>
      <c r="U182" s="39" t="str">
        <f t="shared" si="2"/>
        <v>2</v>
      </c>
      <c r="V182" s="39" t="str">
        <f t="shared" si="3"/>
        <v>3</v>
      </c>
      <c r="W182" s="40" t="s">
        <v>965</v>
      </c>
      <c r="X182" s="40" t="s">
        <v>1363</v>
      </c>
      <c r="Y182" s="40" t="s">
        <v>1372</v>
      </c>
      <c r="Z182" s="41"/>
      <c r="AA182" s="42" t="s">
        <v>1370</v>
      </c>
      <c r="AB182" s="40"/>
      <c r="AC182" s="40">
        <f>vlookup(D182,'GCPT Jul 2026'!A:AF,31,false)</f>
        <v>4.1075504</v>
      </c>
      <c r="AD182" s="53">
        <f>vlookup(D182,'GCPT Jul 2026'!A:AF,32,false)</f>
        <v>96.1988906</v>
      </c>
      <c r="AE182" s="44"/>
      <c r="AF182" s="44"/>
      <c r="AG182" s="44"/>
      <c r="AH182" s="45"/>
      <c r="AI182" s="45"/>
      <c r="AJ182" s="45"/>
      <c r="AK182" s="45"/>
      <c r="AL182" s="61">
        <v>81.54</v>
      </c>
      <c r="AM182" s="47"/>
      <c r="AN182" s="47"/>
      <c r="AO182" s="47"/>
      <c r="AP182" s="47"/>
      <c r="AQ182" s="48"/>
    </row>
    <row r="183">
      <c r="A183" s="49"/>
      <c r="B183" s="33" t="s">
        <v>1136</v>
      </c>
      <c r="C183" s="129">
        <v>225.0</v>
      </c>
      <c r="D183" s="50" t="s">
        <v>1548</v>
      </c>
      <c r="E183" s="50" t="s">
        <v>1137</v>
      </c>
      <c r="F183" s="33" t="str">
        <f>vlookup(D183,'GCPT Jul 2026'!A:G,7,false)</f>
        <v>Nagan Raya Unit 3</v>
      </c>
      <c r="G183" s="33" t="s">
        <v>1394</v>
      </c>
      <c r="H183" s="33" t="s">
        <v>1362</v>
      </c>
      <c r="I183" s="36"/>
      <c r="J183" s="36" t="str">
        <f>iferror(vlookup(vlookup(B183,'Co-firing inputs'!B:C,2,false),'Co-firing inputs'!B:G,6,false),"None")</f>
        <v>None</v>
      </c>
      <c r="K183" s="33"/>
      <c r="L183" s="33"/>
      <c r="M183" s="36"/>
      <c r="N183" s="37" t="s">
        <v>264</v>
      </c>
      <c r="O183" s="38" t="s">
        <v>51</v>
      </c>
      <c r="P183" s="71" t="s">
        <v>51</v>
      </c>
      <c r="Q183" s="34">
        <v>2023.0</v>
      </c>
      <c r="R183" s="34"/>
      <c r="S183" s="34"/>
      <c r="T183" s="34">
        <f t="shared" si="1"/>
        <v>3</v>
      </c>
      <c r="U183" s="39" t="str">
        <f t="shared" si="2"/>
        <v>2</v>
      </c>
      <c r="V183" s="39" t="str">
        <f t="shared" si="3"/>
        <v>1</v>
      </c>
      <c r="W183" s="40" t="s">
        <v>965</v>
      </c>
      <c r="X183" s="40" t="s">
        <v>1363</v>
      </c>
      <c r="Y183" s="40" t="s">
        <v>1373</v>
      </c>
      <c r="Z183" s="41"/>
      <c r="AA183" s="42"/>
      <c r="AB183" s="40"/>
      <c r="AC183" s="40">
        <f>vlookup(D183,'GCPT Jul 2026'!A:AF,31,false)</f>
        <v>4.1156362</v>
      </c>
      <c r="AD183" s="53">
        <f>vlookup(D183,'GCPT Jul 2026'!A:AF,32,false)</f>
        <v>96.2024123</v>
      </c>
      <c r="AE183" s="44"/>
      <c r="AF183" s="44"/>
      <c r="AG183" s="44"/>
      <c r="AH183" s="45"/>
      <c r="AI183" s="45"/>
      <c r="AJ183" s="45"/>
      <c r="AK183" s="45"/>
      <c r="AL183" s="61">
        <v>81.54</v>
      </c>
      <c r="AM183" s="47"/>
      <c r="AN183" s="47"/>
      <c r="AO183" s="47"/>
      <c r="AP183" s="47"/>
      <c r="AQ183" s="48"/>
    </row>
    <row r="184">
      <c r="A184" s="49"/>
      <c r="B184" s="33" t="s">
        <v>1139</v>
      </c>
      <c r="C184" s="129">
        <v>225.0</v>
      </c>
      <c r="D184" s="50" t="s">
        <v>1549</v>
      </c>
      <c r="E184" s="50" t="s">
        <v>1140</v>
      </c>
      <c r="F184" s="33" t="str">
        <f>vlookup(D184,'GCPT Jul 2026'!A:G,7,false)</f>
        <v>Nagan Raya Unit 4</v>
      </c>
      <c r="G184" s="33" t="s">
        <v>1394</v>
      </c>
      <c r="H184" s="33" t="s">
        <v>1362</v>
      </c>
      <c r="I184" s="36"/>
      <c r="J184" s="36" t="str">
        <f>iferror(vlookup(vlookup(B184,'Co-firing inputs'!B:C,2,false),'Co-firing inputs'!B:G,6,false),"None")</f>
        <v>None</v>
      </c>
      <c r="K184" s="33"/>
      <c r="L184" s="33"/>
      <c r="M184" s="36"/>
      <c r="N184" s="37" t="s">
        <v>264</v>
      </c>
      <c r="O184" s="38" t="s">
        <v>51</v>
      </c>
      <c r="P184" s="71" t="s">
        <v>51</v>
      </c>
      <c r="Q184" s="34">
        <v>2023.0</v>
      </c>
      <c r="R184" s="34"/>
      <c r="S184" s="34"/>
      <c r="T184" s="34">
        <f t="shared" si="1"/>
        <v>3</v>
      </c>
      <c r="U184" s="39" t="str">
        <f t="shared" si="2"/>
        <v>2</v>
      </c>
      <c r="V184" s="39" t="str">
        <f t="shared" si="3"/>
        <v>1</v>
      </c>
      <c r="W184" s="40" t="s">
        <v>965</v>
      </c>
      <c r="X184" s="40" t="s">
        <v>1363</v>
      </c>
      <c r="Y184" s="40" t="s">
        <v>1373</v>
      </c>
      <c r="Z184" s="41"/>
      <c r="AA184" s="42"/>
      <c r="AB184" s="40"/>
      <c r="AC184" s="40">
        <f>vlookup(D184,'GCPT Jul 2026'!A:AF,31,false)</f>
        <v>4.1156362</v>
      </c>
      <c r="AD184" s="53">
        <f>vlookup(D184,'GCPT Jul 2026'!A:AF,32,false)</f>
        <v>96.2024123</v>
      </c>
      <c r="AE184" s="44"/>
      <c r="AF184" s="44"/>
      <c r="AG184" s="44"/>
      <c r="AH184" s="45"/>
      <c r="AI184" s="45"/>
      <c r="AJ184" s="45"/>
      <c r="AK184" s="45"/>
      <c r="AL184" s="61">
        <v>81.54</v>
      </c>
      <c r="AM184" s="47"/>
      <c r="AN184" s="47"/>
      <c r="AO184" s="47"/>
      <c r="AP184" s="47"/>
      <c r="AQ184" s="48"/>
    </row>
    <row r="185">
      <c r="A185" s="49"/>
      <c r="B185" s="33" t="s">
        <v>1144</v>
      </c>
      <c r="C185" s="34">
        <v>100.0</v>
      </c>
      <c r="D185" s="50" t="s">
        <v>1550</v>
      </c>
      <c r="E185" s="50" t="s">
        <v>1145</v>
      </c>
      <c r="F185" s="33" t="str">
        <f>vlookup(D185,'GCPT Jul 2026'!A:G,7,false)</f>
        <v>Ombilin Unit 1</v>
      </c>
      <c r="G185" s="33" t="s">
        <v>1394</v>
      </c>
      <c r="H185" s="33"/>
      <c r="I185" s="36"/>
      <c r="J185" s="51" t="s">
        <v>1366</v>
      </c>
      <c r="K185" s="35" t="s">
        <v>1400</v>
      </c>
      <c r="L185" s="35" t="s">
        <v>668</v>
      </c>
      <c r="M185" s="36"/>
      <c r="N185" s="37" t="s">
        <v>51</v>
      </c>
      <c r="O185" s="38" t="s">
        <v>51</v>
      </c>
      <c r="P185" s="71" t="s">
        <v>51</v>
      </c>
      <c r="Q185" s="34">
        <v>1996.0</v>
      </c>
      <c r="R185" s="55"/>
      <c r="S185" s="55">
        <v>2030.0</v>
      </c>
      <c r="T185" s="34">
        <f t="shared" si="1"/>
        <v>30</v>
      </c>
      <c r="U185" s="39" t="str">
        <f t="shared" si="2"/>
        <v>1</v>
      </c>
      <c r="V185" s="39" t="str">
        <f t="shared" si="3"/>
        <v>6</v>
      </c>
      <c r="W185" s="40" t="s">
        <v>965</v>
      </c>
      <c r="X185" s="40" t="s">
        <v>1363</v>
      </c>
      <c r="Y185" s="40" t="s">
        <v>1373</v>
      </c>
      <c r="Z185" s="41"/>
      <c r="AA185" s="42" t="s">
        <v>1378</v>
      </c>
      <c r="AB185" s="40"/>
      <c r="AC185" s="40">
        <f>vlookup(D185,'GCPT Jul 2026'!A:AF,31,false)</f>
        <v>-0.609017</v>
      </c>
      <c r="AD185" s="53">
        <f>vlookup(D185,'GCPT Jul 2026'!A:AF,32,false)</f>
        <v>100.753697</v>
      </c>
      <c r="AE185" s="44"/>
      <c r="AF185" s="44"/>
      <c r="AG185" s="44"/>
      <c r="AH185" s="45"/>
      <c r="AI185" s="45"/>
      <c r="AJ185" s="45"/>
      <c r="AK185" s="45"/>
      <c r="AL185" s="61">
        <v>21.04</v>
      </c>
      <c r="AM185" s="47"/>
      <c r="AN185" s="47"/>
      <c r="AO185" s="47"/>
      <c r="AP185" s="47"/>
      <c r="AQ185" s="48"/>
    </row>
    <row r="186">
      <c r="A186" s="49"/>
      <c r="B186" s="33" t="s">
        <v>1146</v>
      </c>
      <c r="C186" s="34">
        <v>100.0</v>
      </c>
      <c r="D186" s="50" t="s">
        <v>1551</v>
      </c>
      <c r="E186" s="50" t="s">
        <v>1147</v>
      </c>
      <c r="F186" s="33" t="str">
        <f>vlookup(D186,'GCPT Jul 2026'!A:G,7,false)</f>
        <v>Ombilin Unit 2</v>
      </c>
      <c r="G186" s="33" t="s">
        <v>1394</v>
      </c>
      <c r="H186" s="33"/>
      <c r="I186" s="36"/>
      <c r="J186" s="51" t="s">
        <v>1366</v>
      </c>
      <c r="K186" s="35" t="s">
        <v>1400</v>
      </c>
      <c r="L186" s="35" t="s">
        <v>668</v>
      </c>
      <c r="M186" s="36"/>
      <c r="N186" s="37" t="s">
        <v>51</v>
      </c>
      <c r="O186" s="38" t="s">
        <v>51</v>
      </c>
      <c r="P186" s="71" t="s">
        <v>51</v>
      </c>
      <c r="Q186" s="34">
        <v>1997.0</v>
      </c>
      <c r="R186" s="55"/>
      <c r="S186" s="55">
        <v>2030.0</v>
      </c>
      <c r="T186" s="34">
        <f t="shared" si="1"/>
        <v>29</v>
      </c>
      <c r="U186" s="39" t="str">
        <f t="shared" si="2"/>
        <v>1</v>
      </c>
      <c r="V186" s="39" t="str">
        <f t="shared" si="3"/>
        <v>6</v>
      </c>
      <c r="W186" s="40" t="s">
        <v>965</v>
      </c>
      <c r="X186" s="40" t="s">
        <v>1363</v>
      </c>
      <c r="Y186" s="40" t="s">
        <v>1373</v>
      </c>
      <c r="Z186" s="41"/>
      <c r="AA186" s="42" t="s">
        <v>1378</v>
      </c>
      <c r="AB186" s="40"/>
      <c r="AC186" s="40">
        <f>vlookup(D186,'GCPT Jul 2026'!A:AF,31,false)</f>
        <v>-0.609017</v>
      </c>
      <c r="AD186" s="53">
        <f>vlookup(D186,'GCPT Jul 2026'!A:AF,32,false)</f>
        <v>100.753697</v>
      </c>
      <c r="AE186" s="44"/>
      <c r="AF186" s="44"/>
      <c r="AG186" s="44"/>
      <c r="AH186" s="45"/>
      <c r="AI186" s="45"/>
      <c r="AJ186" s="45"/>
      <c r="AK186" s="45"/>
      <c r="AL186" s="61">
        <v>21.04</v>
      </c>
      <c r="AM186" s="47"/>
      <c r="AN186" s="47"/>
      <c r="AO186" s="47"/>
      <c r="AP186" s="47"/>
      <c r="AQ186" s="86"/>
    </row>
    <row r="187">
      <c r="A187" s="49"/>
      <c r="B187" s="33" t="s">
        <v>1148</v>
      </c>
      <c r="C187" s="34">
        <v>315.0</v>
      </c>
      <c r="D187" s="50" t="s">
        <v>1552</v>
      </c>
      <c r="E187" s="50" t="s">
        <v>1149</v>
      </c>
      <c r="F187" s="33" t="str">
        <f>vlookup(D187,'GCPT Jul 2026'!A:G,7,false)</f>
        <v>Pacitan Unit 1</v>
      </c>
      <c r="G187" s="33" t="s">
        <v>1399</v>
      </c>
      <c r="H187" s="33"/>
      <c r="I187" s="36"/>
      <c r="J187" s="36" t="str">
        <f>iferror(vlookup(vlookup(B187,'Co-firing inputs'!B:C,2,false),'Co-firing inputs'!B:G,6,false),"None")</f>
        <v>Commercial/implemented</v>
      </c>
      <c r="K187" s="51" t="s">
        <v>1400</v>
      </c>
      <c r="L187" s="52">
        <v>0.05</v>
      </c>
      <c r="M187" s="36"/>
      <c r="N187" s="37" t="s">
        <v>51</v>
      </c>
      <c r="O187" s="38" t="s">
        <v>51</v>
      </c>
      <c r="P187" s="71" t="s">
        <v>51</v>
      </c>
      <c r="Q187" s="34">
        <v>2011.0</v>
      </c>
      <c r="R187" s="34"/>
      <c r="S187" s="34"/>
      <c r="T187" s="34">
        <f t="shared" si="1"/>
        <v>15</v>
      </c>
      <c r="U187" s="39" t="str">
        <f t="shared" si="2"/>
        <v>3</v>
      </c>
      <c r="V187" s="39" t="str">
        <f t="shared" si="3"/>
        <v>3</v>
      </c>
      <c r="W187" s="40" t="s">
        <v>965</v>
      </c>
      <c r="X187" s="40" t="s">
        <v>1363</v>
      </c>
      <c r="Y187" s="40" t="s">
        <v>1373</v>
      </c>
      <c r="Z187" s="41"/>
      <c r="AA187" s="42" t="s">
        <v>1378</v>
      </c>
      <c r="AB187" s="40"/>
      <c r="AC187" s="40">
        <f>vlookup(D187,'GCPT Jul 2026'!A:AF,31,false)</f>
        <v>-8.257818</v>
      </c>
      <c r="AD187" s="53">
        <f>vlookup(D187,'GCPT Jul 2026'!A:AF,32,false)</f>
        <v>111.373558</v>
      </c>
      <c r="AE187" s="44"/>
      <c r="AF187" s="44"/>
      <c r="AG187" s="44"/>
      <c r="AH187" s="101">
        <v>129.0</v>
      </c>
      <c r="AI187" s="45"/>
      <c r="AJ187" s="101">
        <v>19.41</v>
      </c>
      <c r="AK187" s="101" t="s">
        <v>1430</v>
      </c>
      <c r="AL187" s="61">
        <v>65.98</v>
      </c>
      <c r="AM187" s="47"/>
      <c r="AN187" s="47"/>
      <c r="AO187" s="47"/>
      <c r="AP187" s="47"/>
      <c r="AQ187" s="107" t="s">
        <v>1553</v>
      </c>
    </row>
    <row r="188">
      <c r="A188" s="49"/>
      <c r="B188" s="33" t="s">
        <v>1150</v>
      </c>
      <c r="C188" s="34">
        <v>315.0</v>
      </c>
      <c r="D188" s="50" t="s">
        <v>1554</v>
      </c>
      <c r="E188" s="50" t="s">
        <v>1151</v>
      </c>
      <c r="F188" s="33" t="str">
        <f>vlookup(D188,'GCPT Jul 2026'!A:G,7,false)</f>
        <v>Pacitan Unit 2</v>
      </c>
      <c r="G188" s="33" t="s">
        <v>1399</v>
      </c>
      <c r="H188" s="33"/>
      <c r="I188" s="36"/>
      <c r="J188" s="36" t="str">
        <f>iferror(vlookup(vlookup(B188,'Co-firing inputs'!B:C,2,false),'Co-firing inputs'!B:G,6,false),"None")</f>
        <v>Commercial/implemented</v>
      </c>
      <c r="K188" s="51" t="s">
        <v>1400</v>
      </c>
      <c r="L188" s="52">
        <v>0.05</v>
      </c>
      <c r="M188" s="36"/>
      <c r="N188" s="37" t="s">
        <v>51</v>
      </c>
      <c r="O188" s="38" t="s">
        <v>51</v>
      </c>
      <c r="P188" s="71" t="s">
        <v>51</v>
      </c>
      <c r="Q188" s="34">
        <v>2011.0</v>
      </c>
      <c r="R188" s="34"/>
      <c r="S188" s="34"/>
      <c r="T188" s="34">
        <f t="shared" si="1"/>
        <v>15</v>
      </c>
      <c r="U188" s="39" t="str">
        <f t="shared" si="2"/>
        <v>3</v>
      </c>
      <c r="V188" s="39" t="str">
        <f t="shared" si="3"/>
        <v>3</v>
      </c>
      <c r="W188" s="40" t="s">
        <v>965</v>
      </c>
      <c r="X188" s="40" t="s">
        <v>1363</v>
      </c>
      <c r="Y188" s="40" t="s">
        <v>1373</v>
      </c>
      <c r="Z188" s="41"/>
      <c r="AA188" s="42" t="s">
        <v>1378</v>
      </c>
      <c r="AB188" s="40"/>
      <c r="AC188" s="40">
        <f>vlookup(D188,'GCPT Jul 2026'!A:AF,31,false)</f>
        <v>-8.257818</v>
      </c>
      <c r="AD188" s="53">
        <f>vlookup(D188,'GCPT Jul 2026'!A:AF,32,false)</f>
        <v>111.373558</v>
      </c>
      <c r="AE188" s="44"/>
      <c r="AF188" s="44"/>
      <c r="AG188" s="44"/>
      <c r="AH188" s="101">
        <v>129.0</v>
      </c>
      <c r="AI188" s="45"/>
      <c r="AJ188" s="101">
        <v>19.41</v>
      </c>
      <c r="AK188" s="101" t="s">
        <v>1430</v>
      </c>
      <c r="AL188" s="61">
        <v>65.98</v>
      </c>
      <c r="AM188" s="47"/>
      <c r="AN188" s="47"/>
      <c r="AO188" s="47"/>
      <c r="AP188" s="47"/>
      <c r="AQ188" s="107" t="s">
        <v>1553</v>
      </c>
    </row>
    <row r="189">
      <c r="A189" s="64"/>
      <c r="B189" s="33" t="s">
        <v>848</v>
      </c>
      <c r="C189" s="55">
        <v>615.0</v>
      </c>
      <c r="D189" s="50" t="s">
        <v>1555</v>
      </c>
      <c r="E189" s="50" t="s">
        <v>849</v>
      </c>
      <c r="F189" s="33" t="str">
        <f>vlookup(D189,'GCPT Jul 2026'!A:G,7,false)</f>
        <v>Paiton-1 Unit 7</v>
      </c>
      <c r="G189" s="33" t="s">
        <v>1399</v>
      </c>
      <c r="H189" s="33"/>
      <c r="I189" s="36"/>
      <c r="J189" s="36" t="str">
        <f>iferror(vlookup(vlookup(B189,'Co-firing inputs'!B:C,2,false),'Co-firing inputs'!B:G,6,false),"None")</f>
        <v>None</v>
      </c>
      <c r="K189" s="33"/>
      <c r="L189" s="33"/>
      <c r="M189" s="36"/>
      <c r="N189" s="37" t="s">
        <v>51</v>
      </c>
      <c r="O189" s="38" t="s">
        <v>51</v>
      </c>
      <c r="P189" s="71" t="s">
        <v>51</v>
      </c>
      <c r="Q189" s="34">
        <v>1999.0</v>
      </c>
      <c r="R189" s="34"/>
      <c r="S189" s="34"/>
      <c r="T189" s="34">
        <f t="shared" si="1"/>
        <v>27</v>
      </c>
      <c r="U189" s="39" t="str">
        <f t="shared" si="2"/>
        <v>4</v>
      </c>
      <c r="V189" s="39" t="str">
        <f t="shared" si="3"/>
        <v>6</v>
      </c>
      <c r="W189" s="40" t="s">
        <v>577</v>
      </c>
      <c r="X189" s="40" t="s">
        <v>1363</v>
      </c>
      <c r="Y189" s="40" t="s">
        <v>1373</v>
      </c>
      <c r="Z189" s="41"/>
      <c r="AA189" s="42" t="s">
        <v>1556</v>
      </c>
      <c r="AB189" s="40"/>
      <c r="AC189" s="40">
        <f>vlookup(D189,'GCPT Jul 2026'!A:AF,31,false)</f>
        <v>-7.715299</v>
      </c>
      <c r="AD189" s="53">
        <f>vlookup(D189,'GCPT Jul 2026'!A:AF,32,false)</f>
        <v>113.585706</v>
      </c>
      <c r="AE189" s="44"/>
      <c r="AF189" s="130">
        <v>402.0</v>
      </c>
      <c r="AG189" s="44"/>
      <c r="AH189" s="101">
        <v>370.0</v>
      </c>
      <c r="AI189" s="45">
        <v>130.0</v>
      </c>
      <c r="AJ189" s="101">
        <v>50.0</v>
      </c>
      <c r="AK189" s="101" t="s">
        <v>1430</v>
      </c>
      <c r="AL189" s="61"/>
      <c r="AM189" s="98">
        <v>220.0</v>
      </c>
      <c r="AN189" s="47"/>
      <c r="AO189" s="47"/>
      <c r="AP189" s="47"/>
      <c r="AQ189" s="113" t="s">
        <v>1557</v>
      </c>
    </row>
    <row r="190">
      <c r="A190" s="64"/>
      <c r="B190" s="33" t="s">
        <v>850</v>
      </c>
      <c r="C190" s="55">
        <v>615.0</v>
      </c>
      <c r="D190" s="50" t="s">
        <v>1558</v>
      </c>
      <c r="E190" s="50" t="s">
        <v>851</v>
      </c>
      <c r="F190" s="33" t="str">
        <f>vlookup(D190,'GCPT Jul 2026'!A:G,7,false)</f>
        <v>Paiton-1 Unit 8</v>
      </c>
      <c r="G190" s="33" t="s">
        <v>1399</v>
      </c>
      <c r="H190" s="33"/>
      <c r="I190" s="36"/>
      <c r="J190" s="36" t="str">
        <f>iferror(vlookup(vlookup(B190,'Co-firing inputs'!B:C,2,false),'Co-firing inputs'!B:G,6,false),"None")</f>
        <v>None</v>
      </c>
      <c r="K190" s="33"/>
      <c r="L190" s="33"/>
      <c r="M190" s="36"/>
      <c r="N190" s="37" t="s">
        <v>51</v>
      </c>
      <c r="O190" s="38" t="s">
        <v>51</v>
      </c>
      <c r="P190" s="71" t="s">
        <v>51</v>
      </c>
      <c r="Q190" s="34">
        <v>1999.0</v>
      </c>
      <c r="R190" s="34"/>
      <c r="S190" s="34"/>
      <c r="T190" s="34">
        <f t="shared" si="1"/>
        <v>27</v>
      </c>
      <c r="U190" s="39" t="str">
        <f t="shared" si="2"/>
        <v>4</v>
      </c>
      <c r="V190" s="39" t="str">
        <f t="shared" si="3"/>
        <v>6</v>
      </c>
      <c r="W190" s="40" t="s">
        <v>577</v>
      </c>
      <c r="X190" s="40" t="s">
        <v>1363</v>
      </c>
      <c r="Y190" s="40" t="s">
        <v>1373</v>
      </c>
      <c r="Z190" s="41"/>
      <c r="AA190" s="42" t="s">
        <v>1556</v>
      </c>
      <c r="AB190" s="40"/>
      <c r="AC190" s="40">
        <f>vlookup(D190,'GCPT Jul 2026'!A:AF,31,false)</f>
        <v>-7.715299</v>
      </c>
      <c r="AD190" s="53">
        <f>vlookup(D190,'GCPT Jul 2026'!A:AF,32,false)</f>
        <v>113.585706</v>
      </c>
      <c r="AE190" s="44"/>
      <c r="AF190" s="130">
        <v>458.0</v>
      </c>
      <c r="AG190" s="44"/>
      <c r="AH190" s="101">
        <v>370.0</v>
      </c>
      <c r="AI190" s="45">
        <v>130.0</v>
      </c>
      <c r="AJ190" s="101">
        <v>50.0</v>
      </c>
      <c r="AK190" s="101" t="s">
        <v>1430</v>
      </c>
      <c r="AL190" s="61"/>
      <c r="AM190" s="98">
        <v>220.0</v>
      </c>
      <c r="AN190" s="47"/>
      <c r="AO190" s="47"/>
      <c r="AP190" s="47"/>
      <c r="AQ190" s="113" t="s">
        <v>1557</v>
      </c>
    </row>
    <row r="191">
      <c r="A191" s="49"/>
      <c r="B191" s="33" t="s">
        <v>852</v>
      </c>
      <c r="C191" s="55">
        <v>660.0</v>
      </c>
      <c r="D191" s="50" t="s">
        <v>1559</v>
      </c>
      <c r="E191" s="50" t="s">
        <v>853</v>
      </c>
      <c r="F191" s="33" t="str">
        <f>vlookup(D191,'GCPT Jul 2026'!A:G,7,false)</f>
        <v>Paiton-2 Unit 1</v>
      </c>
      <c r="G191" s="33" t="s">
        <v>1399</v>
      </c>
      <c r="H191" s="33"/>
      <c r="I191" s="36"/>
      <c r="J191" s="36" t="str">
        <f>iferror(vlookup(vlookup(B191,'Co-firing inputs'!B:C,2,false),'Co-firing inputs'!B:G,6,false),"None")</f>
        <v>None</v>
      </c>
      <c r="K191" s="33"/>
      <c r="L191" s="33"/>
      <c r="M191" s="36"/>
      <c r="N191" s="37" t="s">
        <v>51</v>
      </c>
      <c r="O191" s="38" t="s">
        <v>51</v>
      </c>
      <c r="P191" s="71" t="s">
        <v>51</v>
      </c>
      <c r="Q191" s="34">
        <v>2000.0</v>
      </c>
      <c r="R191" s="34"/>
      <c r="S191" s="34"/>
      <c r="T191" s="34">
        <f t="shared" si="1"/>
        <v>26</v>
      </c>
      <c r="U191" s="39" t="str">
        <f t="shared" si="2"/>
        <v>4</v>
      </c>
      <c r="V191" s="39" t="str">
        <f t="shared" si="3"/>
        <v>6</v>
      </c>
      <c r="W191" s="40" t="s">
        <v>577</v>
      </c>
      <c r="X191" s="40" t="s">
        <v>1363</v>
      </c>
      <c r="Y191" s="40" t="s">
        <v>1373</v>
      </c>
      <c r="Z191" s="41"/>
      <c r="AA191" s="42" t="s">
        <v>1560</v>
      </c>
      <c r="AB191" s="40"/>
      <c r="AC191" s="40">
        <f>vlookup(D191,'GCPT Jul 2026'!A:AF,31,false)</f>
        <v>-7.715299</v>
      </c>
      <c r="AD191" s="53">
        <f>vlookup(D191,'GCPT Jul 2026'!A:AF,32,false)</f>
        <v>113.585706</v>
      </c>
      <c r="AE191" s="114">
        <f t="shared" ref="AE191:AE192" si="13">12950*0.365</f>
        <v>4726.75</v>
      </c>
      <c r="AF191" s="114">
        <v>538.0</v>
      </c>
      <c r="AG191" s="44"/>
      <c r="AH191" s="101">
        <v>370.0</v>
      </c>
      <c r="AI191" s="45">
        <v>130.0</v>
      </c>
      <c r="AJ191" s="101">
        <v>50.0</v>
      </c>
      <c r="AK191" s="101" t="s">
        <v>1430</v>
      </c>
      <c r="AL191" s="61"/>
      <c r="AM191" s="98">
        <v>220.0</v>
      </c>
      <c r="AN191" s="47"/>
      <c r="AO191" s="98">
        <v>32.0</v>
      </c>
      <c r="AP191" s="47"/>
      <c r="AQ191" s="113" t="s">
        <v>1561</v>
      </c>
    </row>
    <row r="192">
      <c r="A192" s="49"/>
      <c r="B192" s="33" t="s">
        <v>855</v>
      </c>
      <c r="C192" s="55">
        <v>660.0</v>
      </c>
      <c r="D192" s="50" t="s">
        <v>1562</v>
      </c>
      <c r="E192" s="50" t="s">
        <v>856</v>
      </c>
      <c r="F192" s="33" t="str">
        <f>vlookup(D192,'GCPT Jul 2026'!A:G,7,false)</f>
        <v>Paiton-2 Unit 2</v>
      </c>
      <c r="G192" s="33" t="s">
        <v>1399</v>
      </c>
      <c r="H192" s="33"/>
      <c r="I192" s="36"/>
      <c r="J192" s="36" t="str">
        <f>iferror(vlookup(vlookup(B192,'Co-firing inputs'!B:C,2,false),'Co-firing inputs'!B:G,6,false),"None")</f>
        <v>None</v>
      </c>
      <c r="K192" s="33"/>
      <c r="L192" s="33"/>
      <c r="M192" s="36"/>
      <c r="N192" s="37" t="s">
        <v>51</v>
      </c>
      <c r="O192" s="38" t="s">
        <v>51</v>
      </c>
      <c r="P192" s="71" t="s">
        <v>51</v>
      </c>
      <c r="Q192" s="34">
        <v>2000.0</v>
      </c>
      <c r="R192" s="34"/>
      <c r="S192" s="34"/>
      <c r="T192" s="34">
        <f t="shared" si="1"/>
        <v>26</v>
      </c>
      <c r="U192" s="39" t="str">
        <f t="shared" si="2"/>
        <v>4</v>
      </c>
      <c r="V192" s="39" t="str">
        <f t="shared" si="3"/>
        <v>6</v>
      </c>
      <c r="W192" s="40" t="s">
        <v>577</v>
      </c>
      <c r="X192" s="40" t="s">
        <v>1363</v>
      </c>
      <c r="Y192" s="40" t="s">
        <v>1373</v>
      </c>
      <c r="Z192" s="41"/>
      <c r="AA192" s="42" t="s">
        <v>1560</v>
      </c>
      <c r="AB192" s="40"/>
      <c r="AC192" s="40">
        <f>vlookup(D192,'GCPT Jul 2026'!A:AF,31,false)</f>
        <v>-7.715299</v>
      </c>
      <c r="AD192" s="53">
        <f>vlookup(D192,'GCPT Jul 2026'!A:AF,32,false)</f>
        <v>113.585706</v>
      </c>
      <c r="AE192" s="114">
        <f t="shared" si="13"/>
        <v>4726.75</v>
      </c>
      <c r="AF192" s="114">
        <v>538.0</v>
      </c>
      <c r="AG192" s="44"/>
      <c r="AH192" s="101">
        <v>370.0</v>
      </c>
      <c r="AI192" s="45">
        <v>130.0</v>
      </c>
      <c r="AJ192" s="101">
        <v>50.0</v>
      </c>
      <c r="AK192" s="101" t="s">
        <v>1430</v>
      </c>
      <c r="AL192" s="61"/>
      <c r="AM192" s="98">
        <v>220.0</v>
      </c>
      <c r="AN192" s="47"/>
      <c r="AO192" s="98">
        <v>32.0</v>
      </c>
      <c r="AP192" s="47"/>
      <c r="AQ192" s="113" t="s">
        <v>1561</v>
      </c>
    </row>
    <row r="193">
      <c r="A193" s="49"/>
      <c r="B193" s="33" t="s">
        <v>24</v>
      </c>
      <c r="C193" s="131">
        <v>815.0</v>
      </c>
      <c r="D193" s="50" t="s">
        <v>1563</v>
      </c>
      <c r="E193" s="50" t="s">
        <v>846</v>
      </c>
      <c r="F193" s="33" t="str">
        <f>vlookup(D193,'GCPT Jul 2026'!A:G,7,false)</f>
        <v>Paiton-3 --</v>
      </c>
      <c r="G193" s="33" t="s">
        <v>1399</v>
      </c>
      <c r="H193" s="33"/>
      <c r="I193" s="36"/>
      <c r="J193" s="36" t="str">
        <f>iferror(vlookup(vlookup(B193,'Co-firing inputs'!B:C,2,false),'Co-firing inputs'!B:G,6,false),"None")</f>
        <v>None</v>
      </c>
      <c r="K193" s="33"/>
      <c r="L193" s="33"/>
      <c r="M193" s="36"/>
      <c r="N193" s="37" t="s">
        <v>51</v>
      </c>
      <c r="O193" s="38" t="s">
        <v>51</v>
      </c>
      <c r="P193" s="71" t="s">
        <v>51</v>
      </c>
      <c r="Q193" s="34">
        <v>2012.0</v>
      </c>
      <c r="R193" s="34"/>
      <c r="S193" s="34"/>
      <c r="T193" s="34">
        <f t="shared" si="1"/>
        <v>14</v>
      </c>
      <c r="U193" s="39" t="str">
        <f t="shared" si="2"/>
        <v>4</v>
      </c>
      <c r="V193" s="39" t="str">
        <f t="shared" si="3"/>
        <v>3</v>
      </c>
      <c r="W193" s="40" t="s">
        <v>577</v>
      </c>
      <c r="X193" s="40" t="s">
        <v>1401</v>
      </c>
      <c r="Y193" s="40" t="s">
        <v>1373</v>
      </c>
      <c r="Z193" s="41"/>
      <c r="AA193" s="42" t="s">
        <v>1564</v>
      </c>
      <c r="AB193" s="40"/>
      <c r="AC193" s="40">
        <v>-7.71446</v>
      </c>
      <c r="AD193" s="53">
        <f>vlookup(D193,'GCPT Jul 2026'!A:AF,32,false)</f>
        <v>113.58326</v>
      </c>
      <c r="AE193" s="44"/>
      <c r="AF193" s="130">
        <v>365.0</v>
      </c>
      <c r="AG193" s="44"/>
      <c r="AH193" s="101">
        <v>542.0</v>
      </c>
      <c r="AI193" s="45">
        <v>84.0</v>
      </c>
      <c r="AJ193" s="45">
        <v>175.0</v>
      </c>
      <c r="AK193" s="101" t="s">
        <v>1430</v>
      </c>
      <c r="AL193" s="61"/>
      <c r="AM193" s="98">
        <v>220.0</v>
      </c>
      <c r="AN193" s="47"/>
      <c r="AO193" s="47"/>
      <c r="AP193" s="47"/>
      <c r="AQ193" s="107" t="s">
        <v>1565</v>
      </c>
    </row>
    <row r="194">
      <c r="A194" s="49"/>
      <c r="B194" s="33" t="s">
        <v>1166</v>
      </c>
      <c r="C194" s="34">
        <v>50.0</v>
      </c>
      <c r="D194" s="50" t="s">
        <v>1566</v>
      </c>
      <c r="E194" s="50" t="s">
        <v>1167</v>
      </c>
      <c r="F194" s="33" t="str">
        <f>vlookup(D194,'GCPT Jul 2026'!A:G,7,false)</f>
        <v>Palu Unit 5</v>
      </c>
      <c r="G194" s="33" t="s">
        <v>1365</v>
      </c>
      <c r="H194" s="33" t="s">
        <v>1362</v>
      </c>
      <c r="I194" s="51" t="s">
        <v>1362</v>
      </c>
      <c r="J194" s="36" t="str">
        <f>iferror(vlookup(vlookup(B194,'Co-firing inputs'!B:C,2,false),'Co-firing inputs'!B:G,6,false),"None")</f>
        <v>None</v>
      </c>
      <c r="K194" s="33"/>
      <c r="L194" s="33"/>
      <c r="M194" s="36"/>
      <c r="N194" s="37" t="s">
        <v>264</v>
      </c>
      <c r="O194" s="38" t="s">
        <v>264</v>
      </c>
      <c r="P194" s="105" t="s">
        <v>51</v>
      </c>
      <c r="Q194" s="34">
        <v>2025.0</v>
      </c>
      <c r="R194" s="55">
        <v>2025.0</v>
      </c>
      <c r="S194" s="34"/>
      <c r="T194" s="34">
        <f t="shared" si="1"/>
        <v>1</v>
      </c>
      <c r="U194" s="39" t="str">
        <f t="shared" si="2"/>
        <v>1</v>
      </c>
      <c r="V194" s="39" t="str">
        <f t="shared" si="3"/>
        <v>1</v>
      </c>
      <c r="W194" s="40" t="s">
        <v>965</v>
      </c>
      <c r="X194" s="40" t="s">
        <v>1363</v>
      </c>
      <c r="Y194" s="40" t="s">
        <v>1372</v>
      </c>
      <c r="Z194" s="41"/>
      <c r="AA194" s="42"/>
      <c r="AB194" s="87" t="s">
        <v>1567</v>
      </c>
      <c r="AC194" s="40">
        <f>vlookup(D194,'GCPT Jul 2026'!A:AF,31,false)</f>
        <v>-0.733203</v>
      </c>
      <c r="AD194" s="53">
        <f>vlookup(D194,'GCPT Jul 2026'!A:AF,32,false)</f>
        <v>119.85592</v>
      </c>
      <c r="AE194" s="44"/>
      <c r="AF194" s="44"/>
      <c r="AG194" s="44"/>
      <c r="AH194" s="45"/>
      <c r="AI194" s="45"/>
      <c r="AJ194" s="45"/>
      <c r="AK194" s="45"/>
      <c r="AL194" s="46"/>
      <c r="AM194" s="47"/>
      <c r="AN194" s="47"/>
      <c r="AO194" s="47"/>
      <c r="AP194" s="47"/>
      <c r="AQ194" s="48"/>
    </row>
    <row r="195">
      <c r="A195" s="49"/>
      <c r="B195" s="33" t="s">
        <v>1168</v>
      </c>
      <c r="C195" s="34">
        <v>50.0</v>
      </c>
      <c r="D195" s="50" t="s">
        <v>1568</v>
      </c>
      <c r="E195" s="50" t="s">
        <v>1169</v>
      </c>
      <c r="F195" s="33" t="str">
        <f>vlookup(D195,'GCPT Jul 2026'!A:G,7,false)</f>
        <v>Palu Unit 6</v>
      </c>
      <c r="G195" s="33" t="s">
        <v>1365</v>
      </c>
      <c r="H195" s="33" t="s">
        <v>1362</v>
      </c>
      <c r="I195" s="51" t="s">
        <v>1362</v>
      </c>
      <c r="J195" s="36" t="str">
        <f>iferror(vlookup(vlookup(B195,'Co-firing inputs'!B:C,2,false),'Co-firing inputs'!B:G,6,false),"None")</f>
        <v>None</v>
      </c>
      <c r="K195" s="33"/>
      <c r="L195" s="33"/>
      <c r="M195" s="36"/>
      <c r="N195" s="37" t="s">
        <v>264</v>
      </c>
      <c r="O195" s="38" t="s">
        <v>264</v>
      </c>
      <c r="P195" s="105" t="s">
        <v>51</v>
      </c>
      <c r="Q195" s="34">
        <v>2025.0</v>
      </c>
      <c r="R195" s="55">
        <v>2025.0</v>
      </c>
      <c r="S195" s="34"/>
      <c r="T195" s="34">
        <f t="shared" si="1"/>
        <v>1</v>
      </c>
      <c r="U195" s="39" t="str">
        <f t="shared" si="2"/>
        <v>1</v>
      </c>
      <c r="V195" s="39" t="str">
        <f t="shared" si="3"/>
        <v>1</v>
      </c>
      <c r="W195" s="40" t="s">
        <v>965</v>
      </c>
      <c r="X195" s="40" t="s">
        <v>1363</v>
      </c>
      <c r="Y195" s="40" t="s">
        <v>1372</v>
      </c>
      <c r="Z195" s="41"/>
      <c r="AA195" s="42"/>
      <c r="AB195" s="87" t="s">
        <v>1569</v>
      </c>
      <c r="AC195" s="40">
        <f>vlookup(D195,'GCPT Jul 2026'!A:AF,31,false)</f>
        <v>-0.733203</v>
      </c>
      <c r="AD195" s="53">
        <f>vlookup(D195,'GCPT Jul 2026'!A:AF,32,false)</f>
        <v>119.85592</v>
      </c>
      <c r="AE195" s="44"/>
      <c r="AF195" s="44"/>
      <c r="AG195" s="44"/>
      <c r="AH195" s="45"/>
      <c r="AI195" s="45"/>
      <c r="AJ195" s="45"/>
      <c r="AK195" s="45"/>
      <c r="AL195" s="46"/>
      <c r="AM195" s="47"/>
      <c r="AN195" s="47"/>
      <c r="AO195" s="47"/>
      <c r="AP195" s="47"/>
      <c r="AQ195" s="48"/>
    </row>
    <row r="196">
      <c r="A196" s="49"/>
      <c r="B196" s="33" t="s">
        <v>1170</v>
      </c>
      <c r="C196" s="34">
        <v>220.0</v>
      </c>
      <c r="D196" s="50" t="s">
        <v>1570</v>
      </c>
      <c r="E196" s="50" t="s">
        <v>1171</v>
      </c>
      <c r="F196" s="33" t="str">
        <f>vlookup(D196,'GCPT Jul 2026'!A:G,7,false)</f>
        <v>Pangkalan Susu Unit 1</v>
      </c>
      <c r="G196" s="33" t="s">
        <v>1394</v>
      </c>
      <c r="H196" s="33"/>
      <c r="I196" s="36"/>
      <c r="J196" s="36" t="str">
        <f>iferror(vlookup(vlookup(B196,'Co-firing inputs'!B:C,2,false),'Co-firing inputs'!B:G,6,false),"None")</f>
        <v>Commercial/implemented</v>
      </c>
      <c r="K196" s="51" t="s">
        <v>1571</v>
      </c>
      <c r="L196" s="35" t="s">
        <v>668</v>
      </c>
      <c r="M196" s="36"/>
      <c r="N196" s="37" t="s">
        <v>51</v>
      </c>
      <c r="O196" s="38" t="s">
        <v>51</v>
      </c>
      <c r="P196" s="71" t="s">
        <v>51</v>
      </c>
      <c r="Q196" s="34">
        <v>2015.0</v>
      </c>
      <c r="R196" s="34"/>
      <c r="S196" s="34"/>
      <c r="T196" s="34">
        <f t="shared" si="1"/>
        <v>11</v>
      </c>
      <c r="U196" s="39" t="str">
        <f t="shared" si="2"/>
        <v>2</v>
      </c>
      <c r="V196" s="39" t="str">
        <f t="shared" si="3"/>
        <v>3</v>
      </c>
      <c r="W196" s="40" t="s">
        <v>965</v>
      </c>
      <c r="X196" s="40" t="s">
        <v>1363</v>
      </c>
      <c r="Y196" s="40" t="s">
        <v>1373</v>
      </c>
      <c r="Z196" s="41"/>
      <c r="AA196" s="42" t="s">
        <v>1378</v>
      </c>
      <c r="AB196" s="40"/>
      <c r="AC196" s="40">
        <v>4.12071</v>
      </c>
      <c r="AD196" s="53">
        <v>98.25823</v>
      </c>
      <c r="AE196" s="44"/>
      <c r="AF196" s="44"/>
      <c r="AG196" s="44"/>
      <c r="AH196" s="45"/>
      <c r="AI196" s="45"/>
      <c r="AJ196" s="45"/>
      <c r="AK196" s="45"/>
      <c r="AL196" s="61"/>
      <c r="AM196" s="98">
        <v>185.0</v>
      </c>
      <c r="AN196" s="98">
        <v>1.5</v>
      </c>
      <c r="AO196" s="47"/>
      <c r="AP196" s="47"/>
      <c r="AQ196" s="99" t="s">
        <v>1572</v>
      </c>
    </row>
    <row r="197">
      <c r="A197" s="49"/>
      <c r="B197" s="33" t="s">
        <v>1172</v>
      </c>
      <c r="C197" s="34">
        <v>220.0</v>
      </c>
      <c r="D197" s="50" t="s">
        <v>1573</v>
      </c>
      <c r="E197" s="50" t="s">
        <v>1173</v>
      </c>
      <c r="F197" s="33" t="str">
        <f>vlookup(D197,'GCPT Jul 2026'!A:G,7,false)</f>
        <v>Pangkalan Susu Unit 2</v>
      </c>
      <c r="G197" s="33" t="s">
        <v>1394</v>
      </c>
      <c r="H197" s="33"/>
      <c r="I197" s="36"/>
      <c r="J197" s="36" t="str">
        <f>iferror(vlookup(vlookup(B197,'Co-firing inputs'!B:C,2,false),'Co-firing inputs'!B:G,6,false),"None")</f>
        <v>Commercial/implemented</v>
      </c>
      <c r="K197" s="51" t="s">
        <v>1571</v>
      </c>
      <c r="L197" s="35" t="s">
        <v>668</v>
      </c>
      <c r="M197" s="36"/>
      <c r="N197" s="37" t="s">
        <v>51</v>
      </c>
      <c r="O197" s="38" t="s">
        <v>51</v>
      </c>
      <c r="P197" s="71" t="s">
        <v>51</v>
      </c>
      <c r="Q197" s="34">
        <v>2014.0</v>
      </c>
      <c r="R197" s="34"/>
      <c r="S197" s="34"/>
      <c r="T197" s="34">
        <f t="shared" si="1"/>
        <v>12</v>
      </c>
      <c r="U197" s="39" t="str">
        <f t="shared" si="2"/>
        <v>2</v>
      </c>
      <c r="V197" s="39" t="str">
        <f t="shared" si="3"/>
        <v>3</v>
      </c>
      <c r="W197" s="40" t="s">
        <v>965</v>
      </c>
      <c r="X197" s="40" t="s">
        <v>1363</v>
      </c>
      <c r="Y197" s="40" t="s">
        <v>1373</v>
      </c>
      <c r="Z197" s="41"/>
      <c r="AA197" s="42" t="s">
        <v>1378</v>
      </c>
      <c r="AB197" s="40"/>
      <c r="AC197" s="40">
        <v>4.12071</v>
      </c>
      <c r="AD197" s="53">
        <v>98.25823</v>
      </c>
      <c r="AE197" s="44"/>
      <c r="AF197" s="44"/>
      <c r="AG197" s="44"/>
      <c r="AH197" s="45"/>
      <c r="AI197" s="45"/>
      <c r="AJ197" s="45"/>
      <c r="AK197" s="45"/>
      <c r="AL197" s="61"/>
      <c r="AM197" s="98">
        <v>185.0</v>
      </c>
      <c r="AN197" s="98">
        <v>1.5</v>
      </c>
      <c r="AO197" s="47"/>
      <c r="AP197" s="47"/>
      <c r="AQ197" s="99" t="s">
        <v>1572</v>
      </c>
    </row>
    <row r="198">
      <c r="A198" s="49"/>
      <c r="B198" s="33" t="s">
        <v>1174</v>
      </c>
      <c r="C198" s="34">
        <v>200.0</v>
      </c>
      <c r="D198" s="50" t="s">
        <v>1574</v>
      </c>
      <c r="E198" s="50" t="s">
        <v>1175</v>
      </c>
      <c r="F198" s="33" t="str">
        <f>vlookup(D198,'GCPT Jul 2026'!A:G,7,false)</f>
        <v>Pangkalan Susu Unit 3</v>
      </c>
      <c r="G198" s="33" t="s">
        <v>1394</v>
      </c>
      <c r="H198" s="39"/>
      <c r="I198" s="36"/>
      <c r="J198" s="36" t="str">
        <f>iferror(vlookup(vlookup(B198,'Co-firing inputs'!B:C,2,false),'Co-firing inputs'!B:G,6,false),"None")</f>
        <v>None</v>
      </c>
      <c r="K198" s="33"/>
      <c r="L198" s="33"/>
      <c r="M198" s="36"/>
      <c r="N198" s="37" t="s">
        <v>51</v>
      </c>
      <c r="O198" s="38" t="s">
        <v>51</v>
      </c>
      <c r="P198" s="71" t="s">
        <v>51</v>
      </c>
      <c r="Q198" s="34">
        <v>2019.0</v>
      </c>
      <c r="R198" s="34"/>
      <c r="S198" s="34"/>
      <c r="T198" s="34">
        <f t="shared" si="1"/>
        <v>7</v>
      </c>
      <c r="U198" s="39" t="str">
        <f t="shared" si="2"/>
        <v>2</v>
      </c>
      <c r="V198" s="39" t="str">
        <f t="shared" si="3"/>
        <v>2</v>
      </c>
      <c r="W198" s="40" t="s">
        <v>965</v>
      </c>
      <c r="X198" s="40" t="s">
        <v>1363</v>
      </c>
      <c r="Y198" s="40" t="s">
        <v>1373</v>
      </c>
      <c r="Z198" s="41"/>
      <c r="AA198" s="42"/>
      <c r="AB198" s="40"/>
      <c r="AC198" s="40">
        <v>4.12071</v>
      </c>
      <c r="AD198" s="53">
        <v>98.25823</v>
      </c>
      <c r="AE198" s="44"/>
      <c r="AF198" s="44"/>
      <c r="AG198" s="44"/>
      <c r="AH198" s="45"/>
      <c r="AI198" s="45"/>
      <c r="AJ198" s="45"/>
      <c r="AK198" s="45"/>
      <c r="AL198" s="46"/>
      <c r="AM198" s="47"/>
      <c r="AN198" s="47"/>
      <c r="AO198" s="47"/>
      <c r="AP198" s="47"/>
      <c r="AQ198" s="48"/>
    </row>
    <row r="199">
      <c r="A199" s="49"/>
      <c r="B199" s="33" t="s">
        <v>1176</v>
      </c>
      <c r="C199" s="34">
        <v>200.0</v>
      </c>
      <c r="D199" s="50" t="s">
        <v>1575</v>
      </c>
      <c r="E199" s="50" t="s">
        <v>1177</v>
      </c>
      <c r="F199" s="33" t="str">
        <f>vlookup(D199,'GCPT Jul 2026'!A:G,7,false)</f>
        <v>Pangkalan Susu Unit 4</v>
      </c>
      <c r="G199" s="33" t="s">
        <v>1394</v>
      </c>
      <c r="H199" s="39"/>
      <c r="I199" s="36"/>
      <c r="J199" s="36" t="str">
        <f>iferror(vlookup(vlookup(B199,'Co-firing inputs'!B:C,2,false),'Co-firing inputs'!B:G,6,false),"None")</f>
        <v>None</v>
      </c>
      <c r="K199" s="33"/>
      <c r="L199" s="33"/>
      <c r="M199" s="36"/>
      <c r="N199" s="37" t="s">
        <v>51</v>
      </c>
      <c r="O199" s="38" t="s">
        <v>51</v>
      </c>
      <c r="P199" s="71" t="s">
        <v>51</v>
      </c>
      <c r="Q199" s="34">
        <v>2019.0</v>
      </c>
      <c r="R199" s="34"/>
      <c r="S199" s="34"/>
      <c r="T199" s="34">
        <f t="shared" si="1"/>
        <v>7</v>
      </c>
      <c r="U199" s="39" t="str">
        <f t="shared" si="2"/>
        <v>2</v>
      </c>
      <c r="V199" s="39" t="str">
        <f t="shared" si="3"/>
        <v>2</v>
      </c>
      <c r="W199" s="40" t="s">
        <v>965</v>
      </c>
      <c r="X199" s="40" t="s">
        <v>1363</v>
      </c>
      <c r="Y199" s="40" t="s">
        <v>1373</v>
      </c>
      <c r="Z199" s="41"/>
      <c r="AA199" s="42"/>
      <c r="AB199" s="40"/>
      <c r="AC199" s="40">
        <v>4.12071</v>
      </c>
      <c r="AD199" s="53">
        <v>98.25823</v>
      </c>
      <c r="AE199" s="44"/>
      <c r="AF199" s="44"/>
      <c r="AG199" s="44"/>
      <c r="AH199" s="45"/>
      <c r="AI199" s="45"/>
      <c r="AJ199" s="45"/>
      <c r="AK199" s="45"/>
      <c r="AL199" s="46"/>
      <c r="AM199" s="47"/>
      <c r="AN199" s="47"/>
      <c r="AO199" s="47"/>
      <c r="AP199" s="47"/>
      <c r="AQ199" s="48"/>
    </row>
    <row r="200">
      <c r="A200" s="49"/>
      <c r="B200" s="33" t="s">
        <v>1180</v>
      </c>
      <c r="C200" s="34">
        <v>50.0</v>
      </c>
      <c r="D200" s="50" t="s">
        <v>1576</v>
      </c>
      <c r="E200" s="50" t="s">
        <v>1181</v>
      </c>
      <c r="F200" s="33" t="str">
        <f>vlookup(D200,'GCPT Jul 2026'!A:G,7,false)</f>
        <v>Parit Baru Unit 1</v>
      </c>
      <c r="G200" s="33" t="s">
        <v>1368</v>
      </c>
      <c r="H200" s="39"/>
      <c r="I200" s="51" t="s">
        <v>1362</v>
      </c>
      <c r="J200" s="36" t="str">
        <f>iferror(vlookup(vlookup(B200,'Co-firing inputs'!B:C,2,false),'Co-firing inputs'!B:G,6,false),"None")</f>
        <v>None</v>
      </c>
      <c r="K200" s="33"/>
      <c r="L200" s="33"/>
      <c r="M200" s="36" t="s">
        <v>1523</v>
      </c>
      <c r="N200" s="37" t="s">
        <v>678</v>
      </c>
      <c r="O200" s="38" t="s">
        <v>264</v>
      </c>
      <c r="P200" s="71" t="s">
        <v>264</v>
      </c>
      <c r="Q200" s="124">
        <v>2033.0</v>
      </c>
      <c r="R200" s="55">
        <v>2030.0</v>
      </c>
      <c r="S200" s="34"/>
      <c r="T200" s="34">
        <f t="shared" si="1"/>
        <v>-7</v>
      </c>
      <c r="U200" s="39" t="str">
        <f t="shared" si="2"/>
        <v>1</v>
      </c>
      <c r="V200" s="39" t="str">
        <f t="shared" si="3"/>
        <v>Planned</v>
      </c>
      <c r="W200" s="40" t="s">
        <v>965</v>
      </c>
      <c r="X200" s="40" t="s">
        <v>1363</v>
      </c>
      <c r="Y200" s="40" t="s">
        <v>1372</v>
      </c>
      <c r="Z200" s="41"/>
      <c r="AA200" s="42" t="s">
        <v>1370</v>
      </c>
      <c r="AB200" s="40"/>
      <c r="AC200" s="40">
        <v>0.05798</v>
      </c>
      <c r="AD200" s="53">
        <f>vlookup(D200,'GCPT Jul 2026'!A:AF,32,false)</f>
        <v>109.20362</v>
      </c>
      <c r="AE200" s="44"/>
      <c r="AF200" s="44"/>
      <c r="AG200" s="44"/>
      <c r="AH200" s="45"/>
      <c r="AI200" s="45"/>
      <c r="AJ200" s="45"/>
      <c r="AK200" s="45"/>
      <c r="AL200" s="46"/>
      <c r="AM200" s="47"/>
      <c r="AN200" s="47"/>
      <c r="AO200" s="47"/>
      <c r="AP200" s="47"/>
      <c r="AQ200" s="48"/>
    </row>
    <row r="201">
      <c r="A201" s="49"/>
      <c r="B201" s="33" t="s">
        <v>1183</v>
      </c>
      <c r="C201" s="34">
        <v>50.0</v>
      </c>
      <c r="D201" s="50" t="s">
        <v>1577</v>
      </c>
      <c r="E201" s="50" t="s">
        <v>1184</v>
      </c>
      <c r="F201" s="33" t="str">
        <f>vlookup(D201,'GCPT Jul 2026'!A:G,7,false)</f>
        <v>Parit Baru Unit 2</v>
      </c>
      <c r="G201" s="33" t="s">
        <v>1368</v>
      </c>
      <c r="H201" s="33"/>
      <c r="I201" s="51" t="s">
        <v>1362</v>
      </c>
      <c r="J201" s="36" t="str">
        <f>iferror(vlookup(vlookup(B201,'Co-firing inputs'!B:C,2,false),'Co-firing inputs'!B:G,6,false),"None")</f>
        <v>None</v>
      </c>
      <c r="K201" s="33"/>
      <c r="L201" s="33"/>
      <c r="M201" s="36" t="s">
        <v>1523</v>
      </c>
      <c r="N201" s="37" t="s">
        <v>678</v>
      </c>
      <c r="O201" s="38" t="s">
        <v>264</v>
      </c>
      <c r="P201" s="71" t="s">
        <v>264</v>
      </c>
      <c r="Q201" s="124">
        <v>2033.0</v>
      </c>
      <c r="R201" s="55">
        <v>2030.0</v>
      </c>
      <c r="S201" s="34"/>
      <c r="T201" s="34">
        <f t="shared" si="1"/>
        <v>-7</v>
      </c>
      <c r="U201" s="39" t="str">
        <f t="shared" si="2"/>
        <v>1</v>
      </c>
      <c r="V201" s="39" t="str">
        <f t="shared" si="3"/>
        <v>Planned</v>
      </c>
      <c r="W201" s="40" t="s">
        <v>965</v>
      </c>
      <c r="X201" s="40" t="s">
        <v>1363</v>
      </c>
      <c r="Y201" s="40" t="s">
        <v>1372</v>
      </c>
      <c r="Z201" s="41"/>
      <c r="AA201" s="42" t="s">
        <v>1370</v>
      </c>
      <c r="AB201" s="132"/>
      <c r="AC201" s="40">
        <v>0.05798</v>
      </c>
      <c r="AD201" s="53">
        <f>vlookup(D201,'GCPT Jul 2026'!A:AF,32,false)</f>
        <v>109.20362</v>
      </c>
      <c r="AE201" s="44"/>
      <c r="AF201" s="44"/>
      <c r="AG201" s="44"/>
      <c r="AH201" s="45"/>
      <c r="AI201" s="45"/>
      <c r="AJ201" s="45"/>
      <c r="AK201" s="45"/>
      <c r="AL201" s="46"/>
      <c r="AM201" s="47"/>
      <c r="AN201" s="47"/>
      <c r="AO201" s="47"/>
      <c r="AP201" s="47"/>
      <c r="AQ201" s="48"/>
    </row>
    <row r="202">
      <c r="A202" s="49"/>
      <c r="B202" s="35" t="s">
        <v>1185</v>
      </c>
      <c r="C202" s="34">
        <v>50.0</v>
      </c>
      <c r="D202" s="50" t="s">
        <v>1578</v>
      </c>
      <c r="E202" s="50" t="s">
        <v>1186</v>
      </c>
      <c r="F202" s="33" t="str">
        <f>vlookup(D202,'GCPT Jul 2026'!A:G,7,false)</f>
        <v>Parit Baru Unit 3</v>
      </c>
      <c r="G202" s="33" t="s">
        <v>1368</v>
      </c>
      <c r="H202" s="33" t="s">
        <v>1362</v>
      </c>
      <c r="I202" s="36"/>
      <c r="J202" s="36" t="str">
        <f>iferror(vlookup(vlookup(B202,'Co-firing inputs'!B:C,2,false),'Co-firing inputs'!B:G,6,false),"None")</f>
        <v>None</v>
      </c>
      <c r="K202" s="33"/>
      <c r="L202" s="33"/>
      <c r="M202" s="36" t="s">
        <v>1371</v>
      </c>
      <c r="N202" s="37" t="s">
        <v>981</v>
      </c>
      <c r="O202" s="38" t="s">
        <v>11</v>
      </c>
      <c r="P202" s="71" t="s">
        <v>63</v>
      </c>
      <c r="Q202" s="55">
        <v>2018.0</v>
      </c>
      <c r="R202" s="34"/>
      <c r="S202" s="34"/>
      <c r="T202" s="34">
        <f t="shared" si="1"/>
        <v>8</v>
      </c>
      <c r="U202" s="39" t="str">
        <f t="shared" si="2"/>
        <v>1</v>
      </c>
      <c r="V202" s="39" t="str">
        <f t="shared" si="3"/>
        <v>2</v>
      </c>
      <c r="W202" s="40" t="s">
        <v>965</v>
      </c>
      <c r="X202" s="40" t="s">
        <v>1363</v>
      </c>
      <c r="Y202" s="40" t="s">
        <v>1372</v>
      </c>
      <c r="Z202" s="41"/>
      <c r="AA202" s="42"/>
      <c r="AB202" s="132"/>
      <c r="AC202" s="40">
        <v>0.05798</v>
      </c>
      <c r="AD202" s="53">
        <v>109.2036</v>
      </c>
      <c r="AE202" s="44"/>
      <c r="AF202" s="44"/>
      <c r="AG202" s="44"/>
      <c r="AH202" s="45"/>
      <c r="AI202" s="45"/>
      <c r="AJ202" s="45"/>
      <c r="AK202" s="45"/>
      <c r="AL202" s="46"/>
      <c r="AM202" s="47"/>
      <c r="AN202" s="47"/>
      <c r="AO202" s="47"/>
      <c r="AP202" s="47"/>
      <c r="AQ202" s="48"/>
    </row>
    <row r="203">
      <c r="A203" s="49"/>
      <c r="B203" s="35" t="s">
        <v>1187</v>
      </c>
      <c r="C203" s="34">
        <v>50.0</v>
      </c>
      <c r="D203" s="50" t="s">
        <v>1579</v>
      </c>
      <c r="E203" s="50" t="s">
        <v>1188</v>
      </c>
      <c r="F203" s="33" t="str">
        <f>vlookup(D203,'GCPT Jul 2026'!A:G,7,false)</f>
        <v>Parit Baru Unit 4</v>
      </c>
      <c r="G203" s="33" t="s">
        <v>1368</v>
      </c>
      <c r="H203" s="33" t="s">
        <v>1362</v>
      </c>
      <c r="I203" s="36"/>
      <c r="J203" s="36" t="str">
        <f>iferror(vlookup(vlookup(B203,'Co-firing inputs'!B:C,2,false),'Co-firing inputs'!B:G,6,false),"None")</f>
        <v>None</v>
      </c>
      <c r="K203" s="33"/>
      <c r="L203" s="33"/>
      <c r="M203" s="36" t="s">
        <v>1371</v>
      </c>
      <c r="N203" s="37" t="s">
        <v>981</v>
      </c>
      <c r="O203" s="38" t="s">
        <v>11</v>
      </c>
      <c r="P203" s="71" t="s">
        <v>63</v>
      </c>
      <c r="Q203" s="55">
        <v>2018.0</v>
      </c>
      <c r="R203" s="34"/>
      <c r="S203" s="34"/>
      <c r="T203" s="34">
        <f t="shared" si="1"/>
        <v>8</v>
      </c>
      <c r="U203" s="39" t="str">
        <f t="shared" si="2"/>
        <v>1</v>
      </c>
      <c r="V203" s="39" t="str">
        <f t="shared" si="3"/>
        <v>2</v>
      </c>
      <c r="W203" s="40" t="s">
        <v>965</v>
      </c>
      <c r="X203" s="40" t="s">
        <v>1363</v>
      </c>
      <c r="Y203" s="40" t="s">
        <v>1372</v>
      </c>
      <c r="Z203" s="41"/>
      <c r="AA203" s="42"/>
      <c r="AB203" s="132"/>
      <c r="AC203" s="40">
        <v>0.05798</v>
      </c>
      <c r="AD203" s="53">
        <v>109.2036</v>
      </c>
      <c r="AE203" s="44"/>
      <c r="AF203" s="44"/>
      <c r="AG203" s="44"/>
      <c r="AH203" s="45"/>
      <c r="AI203" s="45"/>
      <c r="AJ203" s="45"/>
      <c r="AK203" s="45"/>
      <c r="AL203" s="46"/>
      <c r="AM203" s="47"/>
      <c r="AN203" s="47"/>
      <c r="AO203" s="47"/>
      <c r="AP203" s="47"/>
      <c r="AQ203" s="48"/>
    </row>
    <row r="204">
      <c r="A204" s="49"/>
      <c r="B204" s="33" t="s">
        <v>1314</v>
      </c>
      <c r="C204" s="34">
        <v>110.0</v>
      </c>
      <c r="D204" s="50" t="s">
        <v>1580</v>
      </c>
      <c r="E204" s="50" t="s">
        <v>1315</v>
      </c>
      <c r="F204" s="33" t="str">
        <f>vlookup(D204,'GCPT Jul 2026'!A:G,7,false)</f>
        <v>Pekanbaru Tenayan Unit 1</v>
      </c>
      <c r="G204" s="33" t="s">
        <v>1394</v>
      </c>
      <c r="H204" s="33"/>
      <c r="I204" s="36"/>
      <c r="J204" s="51" t="s">
        <v>1366</v>
      </c>
      <c r="K204" s="35" t="s">
        <v>1400</v>
      </c>
      <c r="L204" s="52">
        <v>0.05</v>
      </c>
      <c r="M204" s="36"/>
      <c r="N204" s="37" t="s">
        <v>51</v>
      </c>
      <c r="O204" s="38" t="s">
        <v>51</v>
      </c>
      <c r="P204" s="71" t="s">
        <v>51</v>
      </c>
      <c r="Q204" s="34">
        <v>2016.0</v>
      </c>
      <c r="R204" s="34"/>
      <c r="S204" s="34"/>
      <c r="T204" s="34">
        <f t="shared" si="1"/>
        <v>10</v>
      </c>
      <c r="U204" s="39" t="str">
        <f t="shared" si="2"/>
        <v>2</v>
      </c>
      <c r="V204" s="39" t="str">
        <f t="shared" si="3"/>
        <v>2</v>
      </c>
      <c r="W204" s="40" t="s">
        <v>965</v>
      </c>
      <c r="X204" s="40" t="s">
        <v>1363</v>
      </c>
      <c r="Y204" s="40" t="s">
        <v>1372</v>
      </c>
      <c r="Z204" s="41"/>
      <c r="AA204" s="42" t="s">
        <v>1370</v>
      </c>
      <c r="AB204" s="40"/>
      <c r="AC204" s="40">
        <v>0.56437</v>
      </c>
      <c r="AD204" s="53">
        <f>vlookup(D204,'GCPT Jul 2026'!A:AF,32,false)</f>
        <v>101.52345</v>
      </c>
      <c r="AE204" s="44"/>
      <c r="AF204" s="44"/>
      <c r="AG204" s="44"/>
      <c r="AH204" s="45"/>
      <c r="AI204" s="45"/>
      <c r="AJ204" s="45"/>
      <c r="AK204" s="45"/>
      <c r="AL204" s="61">
        <v>25.19</v>
      </c>
      <c r="AM204" s="47"/>
      <c r="AN204" s="47"/>
      <c r="AO204" s="47"/>
      <c r="AP204" s="47"/>
      <c r="AQ204" s="48"/>
    </row>
    <row r="205">
      <c r="A205" s="49"/>
      <c r="B205" s="33" t="s">
        <v>1316</v>
      </c>
      <c r="C205" s="34">
        <v>110.0</v>
      </c>
      <c r="D205" s="50" t="s">
        <v>1581</v>
      </c>
      <c r="E205" s="50" t="s">
        <v>1317</v>
      </c>
      <c r="F205" s="33" t="str">
        <f>vlookup(D205,'GCPT Jul 2026'!A:G,7,false)</f>
        <v>Pekanbaru Tenayan Unit 2</v>
      </c>
      <c r="G205" s="33" t="s">
        <v>1394</v>
      </c>
      <c r="H205" s="39"/>
      <c r="I205" s="36"/>
      <c r="J205" s="51" t="s">
        <v>1366</v>
      </c>
      <c r="K205" s="35" t="s">
        <v>1400</v>
      </c>
      <c r="L205" s="52">
        <v>0.05</v>
      </c>
      <c r="M205" s="36"/>
      <c r="N205" s="37" t="s">
        <v>51</v>
      </c>
      <c r="O205" s="38" t="s">
        <v>51</v>
      </c>
      <c r="P205" s="71" t="s">
        <v>51</v>
      </c>
      <c r="Q205" s="34">
        <v>2017.0</v>
      </c>
      <c r="R205" s="34"/>
      <c r="S205" s="34"/>
      <c r="T205" s="34">
        <f t="shared" si="1"/>
        <v>9</v>
      </c>
      <c r="U205" s="39" t="str">
        <f t="shared" si="2"/>
        <v>2</v>
      </c>
      <c r="V205" s="39" t="str">
        <f t="shared" si="3"/>
        <v>2</v>
      </c>
      <c r="W205" s="40" t="s">
        <v>965</v>
      </c>
      <c r="X205" s="40" t="s">
        <v>1363</v>
      </c>
      <c r="Y205" s="40" t="s">
        <v>1372</v>
      </c>
      <c r="Z205" s="41"/>
      <c r="AA205" s="42" t="s">
        <v>1370</v>
      </c>
      <c r="AB205" s="40"/>
      <c r="AC205" s="40">
        <v>0.56437</v>
      </c>
      <c r="AD205" s="53">
        <f>vlookup(D205,'GCPT Jul 2026'!A:AF,32,false)</f>
        <v>101.52345</v>
      </c>
      <c r="AE205" s="44"/>
      <c r="AF205" s="44"/>
      <c r="AG205" s="44"/>
      <c r="AH205" s="45"/>
      <c r="AI205" s="45"/>
      <c r="AJ205" s="45"/>
      <c r="AK205" s="45"/>
      <c r="AL205" s="61">
        <v>25.19</v>
      </c>
      <c r="AM205" s="47"/>
      <c r="AN205" s="47"/>
      <c r="AO205" s="47"/>
      <c r="AP205" s="47"/>
      <c r="AQ205" s="48"/>
    </row>
    <row r="206">
      <c r="A206" s="49"/>
      <c r="B206" s="33" t="s">
        <v>1189</v>
      </c>
      <c r="C206" s="34">
        <v>350.0</v>
      </c>
      <c r="D206" s="50" t="s">
        <v>1582</v>
      </c>
      <c r="E206" s="50" t="s">
        <v>1190</v>
      </c>
      <c r="F206" s="33" t="str">
        <f>vlookup(D206,'GCPT Jul 2026'!A:G,7,false)</f>
        <v>Pelabuhan Ratu Unit 1</v>
      </c>
      <c r="G206" s="33" t="s">
        <v>1399</v>
      </c>
      <c r="H206" s="33"/>
      <c r="I206" s="36"/>
      <c r="J206" s="36" t="str">
        <f>iferror(vlookup(vlookup(B206,'Co-firing inputs'!B:C,2,false),'Co-firing inputs'!B:G,6,false),"None")</f>
        <v>Commercial/implemented</v>
      </c>
      <c r="K206" s="51" t="s">
        <v>1400</v>
      </c>
      <c r="L206" s="52">
        <v>0.05</v>
      </c>
      <c r="M206" s="36"/>
      <c r="N206" s="37" t="s">
        <v>51</v>
      </c>
      <c r="O206" s="38" t="s">
        <v>51</v>
      </c>
      <c r="P206" s="71" t="s">
        <v>51</v>
      </c>
      <c r="Q206" s="34">
        <v>2013.0</v>
      </c>
      <c r="R206" s="55"/>
      <c r="S206" s="55">
        <v>2037.0</v>
      </c>
      <c r="T206" s="34">
        <f t="shared" si="1"/>
        <v>13</v>
      </c>
      <c r="U206" s="39" t="str">
        <f t="shared" si="2"/>
        <v>3</v>
      </c>
      <c r="V206" s="39" t="str">
        <f t="shared" si="3"/>
        <v>3</v>
      </c>
      <c r="W206" s="40" t="s">
        <v>965</v>
      </c>
      <c r="X206" s="40" t="s">
        <v>1363</v>
      </c>
      <c r="Y206" s="40" t="s">
        <v>1373</v>
      </c>
      <c r="Z206" s="41"/>
      <c r="AA206" s="42" t="s">
        <v>1378</v>
      </c>
      <c r="AB206" s="40"/>
      <c r="AC206" s="40">
        <v>-7.0242</v>
      </c>
      <c r="AD206" s="53">
        <v>106.5464</v>
      </c>
      <c r="AE206" s="44"/>
      <c r="AF206" s="44"/>
      <c r="AG206" s="44"/>
      <c r="AH206" s="45"/>
      <c r="AI206" s="45"/>
      <c r="AJ206" s="45"/>
      <c r="AK206" s="45"/>
      <c r="AL206" s="61"/>
      <c r="AM206" s="98">
        <v>208.0</v>
      </c>
      <c r="AN206" s="98"/>
      <c r="AO206" s="47"/>
      <c r="AP206" s="47"/>
      <c r="AQ206" s="99" t="s">
        <v>1583</v>
      </c>
    </row>
    <row r="207">
      <c r="A207" s="49"/>
      <c r="B207" s="33" t="s">
        <v>1191</v>
      </c>
      <c r="C207" s="34">
        <v>350.0</v>
      </c>
      <c r="D207" s="50" t="s">
        <v>1584</v>
      </c>
      <c r="E207" s="50" t="s">
        <v>1192</v>
      </c>
      <c r="F207" s="33" t="str">
        <f>vlookup(D207,'GCPT Jul 2026'!A:G,7,false)</f>
        <v>Pelabuhan Ratu Unit 2</v>
      </c>
      <c r="G207" s="33" t="s">
        <v>1399</v>
      </c>
      <c r="H207" s="33"/>
      <c r="I207" s="36"/>
      <c r="J207" s="36" t="str">
        <f>iferror(vlookup(vlookup(B207,'Co-firing inputs'!B:C,2,false),'Co-firing inputs'!B:G,6,false),"None")</f>
        <v>Commercial/implemented</v>
      </c>
      <c r="K207" s="51" t="s">
        <v>1400</v>
      </c>
      <c r="L207" s="52">
        <v>0.05</v>
      </c>
      <c r="M207" s="36"/>
      <c r="N207" s="37" t="s">
        <v>51</v>
      </c>
      <c r="O207" s="38" t="s">
        <v>51</v>
      </c>
      <c r="P207" s="71" t="s">
        <v>51</v>
      </c>
      <c r="Q207" s="34">
        <v>2013.0</v>
      </c>
      <c r="R207" s="55"/>
      <c r="S207" s="55">
        <v>2037.0</v>
      </c>
      <c r="T207" s="34">
        <f t="shared" si="1"/>
        <v>13</v>
      </c>
      <c r="U207" s="39" t="str">
        <f t="shared" si="2"/>
        <v>3</v>
      </c>
      <c r="V207" s="39" t="str">
        <f t="shared" si="3"/>
        <v>3</v>
      </c>
      <c r="W207" s="40" t="s">
        <v>965</v>
      </c>
      <c r="X207" s="40" t="s">
        <v>1363</v>
      </c>
      <c r="Y207" s="40" t="s">
        <v>1373</v>
      </c>
      <c r="Z207" s="41"/>
      <c r="AA207" s="42" t="s">
        <v>1378</v>
      </c>
      <c r="AB207" s="40"/>
      <c r="AC207" s="40">
        <v>-7.0242</v>
      </c>
      <c r="AD207" s="53">
        <v>106.5464</v>
      </c>
      <c r="AE207" s="44"/>
      <c r="AF207" s="44"/>
      <c r="AG207" s="44"/>
      <c r="AH207" s="45"/>
      <c r="AI207" s="45"/>
      <c r="AJ207" s="45"/>
      <c r="AK207" s="45"/>
      <c r="AL207" s="61"/>
      <c r="AM207" s="98">
        <v>208.0</v>
      </c>
      <c r="AN207" s="98"/>
      <c r="AO207" s="47"/>
      <c r="AP207" s="47"/>
      <c r="AQ207" s="99" t="s">
        <v>1583</v>
      </c>
    </row>
    <row r="208">
      <c r="A208" s="32" t="s">
        <v>1359</v>
      </c>
      <c r="B208" s="33" t="s">
        <v>1193</v>
      </c>
      <c r="C208" s="34">
        <v>350.0</v>
      </c>
      <c r="D208" s="50" t="s">
        <v>1585</v>
      </c>
      <c r="E208" s="50" t="s">
        <v>1194</v>
      </c>
      <c r="F208" s="33" t="str">
        <f>vlookup(D208,'GCPT Jul 2026'!A:G,7,false)</f>
        <v>Pelabuhan Ratu Unit 3</v>
      </c>
      <c r="G208" s="33" t="s">
        <v>1399</v>
      </c>
      <c r="H208" s="33"/>
      <c r="I208" s="36"/>
      <c r="J208" s="36" t="str">
        <f>iferror(vlookup(vlookup(B208,'Co-firing inputs'!B:C,2,false),'Co-firing inputs'!B:G,6,false),"None")</f>
        <v>Commercial/implemented</v>
      </c>
      <c r="K208" s="51" t="s">
        <v>1400</v>
      </c>
      <c r="L208" s="52">
        <v>0.05</v>
      </c>
      <c r="M208" s="36"/>
      <c r="N208" s="37" t="s">
        <v>51</v>
      </c>
      <c r="O208" s="38" t="s">
        <v>51</v>
      </c>
      <c r="P208" s="71" t="s">
        <v>51</v>
      </c>
      <c r="Q208" s="34">
        <v>2013.0</v>
      </c>
      <c r="R208" s="55"/>
      <c r="S208" s="55">
        <v>2037.0</v>
      </c>
      <c r="T208" s="34">
        <f t="shared" si="1"/>
        <v>13</v>
      </c>
      <c r="U208" s="39" t="str">
        <f t="shared" si="2"/>
        <v>3</v>
      </c>
      <c r="V208" s="39" t="str">
        <f t="shared" si="3"/>
        <v>3</v>
      </c>
      <c r="W208" s="40" t="s">
        <v>965</v>
      </c>
      <c r="X208" s="40" t="s">
        <v>1363</v>
      </c>
      <c r="Y208" s="40" t="s">
        <v>1373</v>
      </c>
      <c r="Z208" s="41"/>
      <c r="AA208" s="42" t="s">
        <v>1378</v>
      </c>
      <c r="AB208" s="40"/>
      <c r="AC208" s="40">
        <v>-7.0242</v>
      </c>
      <c r="AD208" s="53">
        <v>106.5464</v>
      </c>
      <c r="AE208" s="44"/>
      <c r="AF208" s="44"/>
      <c r="AG208" s="44"/>
      <c r="AH208" s="45"/>
      <c r="AI208" s="45"/>
      <c r="AJ208" s="45"/>
      <c r="AK208" s="45"/>
      <c r="AL208" s="61"/>
      <c r="AM208" s="98">
        <v>208.0</v>
      </c>
      <c r="AN208" s="98"/>
      <c r="AO208" s="47"/>
      <c r="AP208" s="47"/>
      <c r="AQ208" s="99" t="s">
        <v>1583</v>
      </c>
    </row>
    <row r="209">
      <c r="A209" s="32" t="s">
        <v>1359</v>
      </c>
      <c r="B209" s="35" t="s">
        <v>1156</v>
      </c>
      <c r="C209" s="34">
        <v>660.0</v>
      </c>
      <c r="D209" s="35" t="s">
        <v>1586</v>
      </c>
      <c r="E209" s="35" t="s">
        <v>1157</v>
      </c>
      <c r="F209" s="33" t="str">
        <f>vlookup(D209,'GCPT Jul 2026'!A:G,7,false)</f>
        <v>PLN Paiton Baru Unit 09</v>
      </c>
      <c r="G209" s="33" t="s">
        <v>1399</v>
      </c>
      <c r="H209" s="33"/>
      <c r="I209" s="36"/>
      <c r="J209" s="51" t="s">
        <v>1366</v>
      </c>
      <c r="K209" s="35" t="s">
        <v>1400</v>
      </c>
      <c r="L209" s="52">
        <v>0.05</v>
      </c>
      <c r="M209" s="36"/>
      <c r="N209" s="37" t="s">
        <v>51</v>
      </c>
      <c r="O209" s="38" t="s">
        <v>51</v>
      </c>
      <c r="P209" s="71" t="s">
        <v>51</v>
      </c>
      <c r="Q209" s="34">
        <v>2012.0</v>
      </c>
      <c r="R209" s="34"/>
      <c r="S209" s="34"/>
      <c r="T209" s="34">
        <f t="shared" si="1"/>
        <v>14</v>
      </c>
      <c r="U209" s="39" t="str">
        <f t="shared" si="2"/>
        <v>4</v>
      </c>
      <c r="V209" s="39" t="str">
        <f t="shared" si="3"/>
        <v>3</v>
      </c>
      <c r="W209" s="40" t="s">
        <v>965</v>
      </c>
      <c r="X209" s="40" t="s">
        <v>1363</v>
      </c>
      <c r="Y209" s="40" t="s">
        <v>1373</v>
      </c>
      <c r="Z209" s="41"/>
      <c r="AA209" s="42" t="s">
        <v>1378</v>
      </c>
      <c r="AB209" s="87"/>
      <c r="AC209" s="40">
        <f>vlookup(D209,'GCPT Jul 2026'!A:AF,31,false)</f>
        <v>-7.711029</v>
      </c>
      <c r="AD209" s="53">
        <f>vlookup(D209,'GCPT Jul 2026'!A:AF,32,false)</f>
        <v>113.570682</v>
      </c>
      <c r="AE209" s="44"/>
      <c r="AF209" s="44"/>
      <c r="AG209" s="44"/>
      <c r="AH209" s="101">
        <v>289.0</v>
      </c>
      <c r="AI209" s="45">
        <v>26.0</v>
      </c>
      <c r="AJ209" s="45"/>
      <c r="AK209" s="101" t="s">
        <v>1430</v>
      </c>
      <c r="AL209" s="46"/>
      <c r="AM209" s="47"/>
      <c r="AN209" s="47"/>
      <c r="AO209" s="47"/>
      <c r="AP209" s="47"/>
      <c r="AQ209" s="107" t="s">
        <v>1553</v>
      </c>
    </row>
    <row r="210">
      <c r="A210" s="49"/>
      <c r="B210" s="35" t="s">
        <v>1152</v>
      </c>
      <c r="C210" s="34">
        <v>400.0</v>
      </c>
      <c r="D210" s="50" t="s">
        <v>1587</v>
      </c>
      <c r="E210" s="50" t="s">
        <v>1153</v>
      </c>
      <c r="F210" s="33" t="str">
        <f>vlookup(D210,'GCPT Jul 2026'!A:G,7,false)</f>
        <v>PLN Paiton Unit 1</v>
      </c>
      <c r="G210" s="33" t="s">
        <v>1399</v>
      </c>
      <c r="H210" s="39"/>
      <c r="I210" s="36"/>
      <c r="J210" s="36" t="str">
        <f>iferror(vlookup(vlookup(B210,'Co-firing inputs'!B:C,2,false),'Co-firing inputs'!B:G,6,false),"None")</f>
        <v>Commercial/implemented</v>
      </c>
      <c r="K210" s="51" t="s">
        <v>1400</v>
      </c>
      <c r="L210" s="52">
        <v>0.05</v>
      </c>
      <c r="M210" s="36"/>
      <c r="N210" s="37" t="s">
        <v>51</v>
      </c>
      <c r="O210" s="38" t="s">
        <v>51</v>
      </c>
      <c r="P210" s="71" t="s">
        <v>51</v>
      </c>
      <c r="Q210" s="34">
        <v>1994.0</v>
      </c>
      <c r="R210" s="34"/>
      <c r="S210" s="55">
        <v>2030.0</v>
      </c>
      <c r="T210" s="34">
        <f t="shared" si="1"/>
        <v>32</v>
      </c>
      <c r="U210" s="39" t="str">
        <f t="shared" si="2"/>
        <v>3</v>
      </c>
      <c r="V210" s="39" t="str">
        <f t="shared" si="3"/>
        <v>7</v>
      </c>
      <c r="W210" s="40" t="s">
        <v>965</v>
      </c>
      <c r="X210" s="40" t="s">
        <v>1363</v>
      </c>
      <c r="Y210" s="40" t="s">
        <v>1373</v>
      </c>
      <c r="Z210" s="110">
        <v>0.3602</v>
      </c>
      <c r="AA210" s="116" t="s">
        <v>1588</v>
      </c>
      <c r="AB210" s="40"/>
      <c r="AC210" s="40">
        <v>-7.7147</v>
      </c>
      <c r="AD210" s="53">
        <f>vlookup(D210,'GCPT Jul 2026'!A:AF,32,false)</f>
        <v>113.585016</v>
      </c>
      <c r="AE210" s="44"/>
      <c r="AF210" s="130"/>
      <c r="AG210" s="44"/>
      <c r="AH210" s="101">
        <v>424.4</v>
      </c>
      <c r="AI210" s="101">
        <v>536.2</v>
      </c>
      <c r="AJ210" s="45"/>
      <c r="AK210" s="45"/>
      <c r="AL210" s="61">
        <v>66.8</v>
      </c>
      <c r="AM210" s="47"/>
      <c r="AN210" s="47"/>
      <c r="AO210" s="47"/>
      <c r="AP210" s="47"/>
      <c r="AQ210" s="100" t="s">
        <v>1589</v>
      </c>
    </row>
    <row r="211">
      <c r="A211" s="49"/>
      <c r="B211" s="35" t="s">
        <v>1154</v>
      </c>
      <c r="C211" s="34">
        <v>400.0</v>
      </c>
      <c r="D211" s="50" t="s">
        <v>1590</v>
      </c>
      <c r="E211" s="50" t="s">
        <v>1155</v>
      </c>
      <c r="F211" s="33" t="str">
        <f>vlookup(D211,'GCPT Jul 2026'!A:G,7,false)</f>
        <v>PLN Paiton Unit 2</v>
      </c>
      <c r="G211" s="33" t="s">
        <v>1399</v>
      </c>
      <c r="H211" s="39"/>
      <c r="I211" s="36"/>
      <c r="J211" s="36" t="str">
        <f>iferror(vlookup(vlookup(B211,'Co-firing inputs'!B:C,2,false),'Co-firing inputs'!B:G,6,false),"None")</f>
        <v>Commercial/implemented</v>
      </c>
      <c r="K211" s="51" t="s">
        <v>1400</v>
      </c>
      <c r="L211" s="52">
        <v>0.05</v>
      </c>
      <c r="M211" s="36"/>
      <c r="N211" s="37" t="s">
        <v>51</v>
      </c>
      <c r="O211" s="38" t="s">
        <v>51</v>
      </c>
      <c r="P211" s="71" t="s">
        <v>51</v>
      </c>
      <c r="Q211" s="34">
        <v>1993.0</v>
      </c>
      <c r="R211" s="34"/>
      <c r="S211" s="34"/>
      <c r="T211" s="34">
        <f t="shared" si="1"/>
        <v>33</v>
      </c>
      <c r="U211" s="39" t="str">
        <f t="shared" si="2"/>
        <v>3</v>
      </c>
      <c r="V211" s="39" t="str">
        <f t="shared" si="3"/>
        <v>7</v>
      </c>
      <c r="W211" s="40" t="s">
        <v>965</v>
      </c>
      <c r="X211" s="40" t="s">
        <v>1363</v>
      </c>
      <c r="Y211" s="40" t="s">
        <v>1373</v>
      </c>
      <c r="Z211" s="110">
        <v>0.3584</v>
      </c>
      <c r="AA211" s="116" t="s">
        <v>1588</v>
      </c>
      <c r="AB211" s="40"/>
      <c r="AC211" s="40">
        <v>-7.7147</v>
      </c>
      <c r="AD211" s="53">
        <f>vlookup(D211,'GCPT Jul 2026'!A:AF,32,false)</f>
        <v>113.585016</v>
      </c>
      <c r="AE211" s="44"/>
      <c r="AF211" s="130"/>
      <c r="AG211" s="44"/>
      <c r="AH211" s="101">
        <v>424.4</v>
      </c>
      <c r="AI211" s="101">
        <v>536.2</v>
      </c>
      <c r="AJ211" s="45"/>
      <c r="AK211" s="45"/>
      <c r="AL211" s="61">
        <v>66.8</v>
      </c>
      <c r="AM211" s="47"/>
      <c r="AN211" s="47"/>
      <c r="AO211" s="47"/>
      <c r="AP211" s="47"/>
      <c r="AQ211" s="100" t="s">
        <v>1589</v>
      </c>
    </row>
    <row r="212">
      <c r="A212" s="133" t="s">
        <v>1390</v>
      </c>
      <c r="B212" s="33" t="s">
        <v>723</v>
      </c>
      <c r="C212" s="55">
        <v>125.0</v>
      </c>
      <c r="D212" s="50" t="s">
        <v>1591</v>
      </c>
      <c r="E212" s="50" t="s">
        <v>724</v>
      </c>
      <c r="F212" s="33" t="str">
        <f>vlookup(D212,'GCPT Jul 2026'!A:G,7,false)</f>
        <v>Punagaya Phase I Unit 1</v>
      </c>
      <c r="G212" s="33" t="s">
        <v>1365</v>
      </c>
      <c r="H212" s="33"/>
      <c r="I212" s="36"/>
      <c r="J212" s="36" t="str">
        <f>iferror(vlookup(vlookup(B212,'Co-firing inputs'!B:C,2,false),'Co-firing inputs'!B:G,6,false),"None")</f>
        <v>None</v>
      </c>
      <c r="K212" s="33"/>
      <c r="L212" s="33"/>
      <c r="M212" s="36"/>
      <c r="N212" s="37" t="s">
        <v>51</v>
      </c>
      <c r="O212" s="38" t="s">
        <v>51</v>
      </c>
      <c r="P212" s="71" t="s">
        <v>51</v>
      </c>
      <c r="Q212" s="34">
        <v>2011.0</v>
      </c>
      <c r="R212" s="34"/>
      <c r="S212" s="34"/>
      <c r="T212" s="34">
        <v>10.0</v>
      </c>
      <c r="U212" s="39" t="str">
        <f t="shared" si="2"/>
        <v>2</v>
      </c>
      <c r="V212" s="39" t="str">
        <f t="shared" si="3"/>
        <v>2</v>
      </c>
      <c r="W212" s="40" t="s">
        <v>577</v>
      </c>
      <c r="X212" s="40" t="s">
        <v>1363</v>
      </c>
      <c r="Y212" s="40" t="s">
        <v>1372</v>
      </c>
      <c r="Z212" s="41"/>
      <c r="AA212" s="42" t="s">
        <v>1378</v>
      </c>
      <c r="AB212" s="87" t="s">
        <v>1592</v>
      </c>
      <c r="AC212" s="40">
        <f>vlookup(D212,'GCPT Jul 2026'!A:AF,31,false)</f>
        <v>-5.617881</v>
      </c>
      <c r="AD212" s="53">
        <f>vlookup(D212,'GCPT Jul 2026'!A:AF,32,false)</f>
        <v>119.5511895</v>
      </c>
      <c r="AE212" s="44"/>
      <c r="AF212" s="44"/>
      <c r="AG212" s="44"/>
      <c r="AH212" s="45"/>
      <c r="AI212" s="101">
        <v>372.28</v>
      </c>
      <c r="AJ212" s="45"/>
      <c r="AK212" s="45"/>
      <c r="AL212" s="46"/>
      <c r="AM212" s="47"/>
      <c r="AN212" s="47"/>
      <c r="AO212" s="47"/>
      <c r="AP212" s="47"/>
      <c r="AQ212" s="107" t="s">
        <v>1593</v>
      </c>
    </row>
    <row r="213">
      <c r="A213" s="133" t="s">
        <v>1390</v>
      </c>
      <c r="B213" s="33" t="s">
        <v>726</v>
      </c>
      <c r="C213" s="55">
        <v>125.0</v>
      </c>
      <c r="D213" s="50" t="s">
        <v>1594</v>
      </c>
      <c r="E213" s="50" t="s">
        <v>727</v>
      </c>
      <c r="F213" s="33" t="str">
        <f>vlookup(D213,'GCPT Jul 2026'!A:G,7,false)</f>
        <v>Punagaya Phase I Unit 2</v>
      </c>
      <c r="G213" s="33" t="s">
        <v>1365</v>
      </c>
      <c r="H213" s="33"/>
      <c r="I213" s="36"/>
      <c r="J213" s="36" t="str">
        <f>iferror(vlookup(vlookup(B213,'Co-firing inputs'!B:C,2,false),'Co-firing inputs'!B:G,6,false),"None")</f>
        <v>None</v>
      </c>
      <c r="K213" s="33"/>
      <c r="L213" s="33"/>
      <c r="M213" s="36"/>
      <c r="N213" s="37" t="s">
        <v>51</v>
      </c>
      <c r="O213" s="38" t="s">
        <v>51</v>
      </c>
      <c r="P213" s="71" t="s">
        <v>51</v>
      </c>
      <c r="Q213" s="34">
        <v>2011.0</v>
      </c>
      <c r="R213" s="34"/>
      <c r="S213" s="34"/>
      <c r="T213" s="34">
        <v>10.0</v>
      </c>
      <c r="U213" s="39" t="str">
        <f t="shared" si="2"/>
        <v>2</v>
      </c>
      <c r="V213" s="39" t="str">
        <f t="shared" si="3"/>
        <v>2</v>
      </c>
      <c r="W213" s="40" t="s">
        <v>577</v>
      </c>
      <c r="X213" s="40" t="s">
        <v>1363</v>
      </c>
      <c r="Y213" s="40" t="s">
        <v>1372</v>
      </c>
      <c r="Z213" s="41"/>
      <c r="AA213" s="42" t="s">
        <v>1378</v>
      </c>
      <c r="AB213" s="87" t="s">
        <v>1592</v>
      </c>
      <c r="AC213" s="40">
        <f>vlookup(D213,'GCPT Jul 2026'!A:AF,31,false)</f>
        <v>-5.617881</v>
      </c>
      <c r="AD213" s="53">
        <f>vlookup(D213,'GCPT Jul 2026'!A:AF,32,false)</f>
        <v>119.5511895</v>
      </c>
      <c r="AE213" s="44"/>
      <c r="AF213" s="44"/>
      <c r="AG213" s="44"/>
      <c r="AH213" s="45"/>
      <c r="AI213" s="101">
        <v>372.28</v>
      </c>
      <c r="AJ213" s="45"/>
      <c r="AK213" s="45"/>
      <c r="AL213" s="46"/>
      <c r="AM213" s="47"/>
      <c r="AN213" s="47"/>
      <c r="AO213" s="47"/>
      <c r="AP213" s="47"/>
      <c r="AQ213" s="107" t="s">
        <v>1595</v>
      </c>
    </row>
    <row r="214">
      <c r="A214" s="133" t="s">
        <v>1390</v>
      </c>
      <c r="B214" s="33" t="s">
        <v>728</v>
      </c>
      <c r="C214" s="55">
        <v>135.0</v>
      </c>
      <c r="D214" s="50" t="s">
        <v>1596</v>
      </c>
      <c r="E214" s="50" t="s">
        <v>729</v>
      </c>
      <c r="F214" s="33" t="str">
        <f>vlookup(D214,'GCPT Jul 2026'!A:G,7,false)</f>
        <v>Punagaya Phase II Unit 3</v>
      </c>
      <c r="G214" s="33" t="s">
        <v>1365</v>
      </c>
      <c r="H214" s="33"/>
      <c r="I214" s="36"/>
      <c r="J214" s="36" t="str">
        <f>iferror(vlookup(vlookup(B214,'Co-firing inputs'!B:C,2,false),'Co-firing inputs'!B:G,6,false),"None")</f>
        <v>None</v>
      </c>
      <c r="K214" s="33"/>
      <c r="L214" s="33"/>
      <c r="M214" s="36"/>
      <c r="N214" s="37" t="s">
        <v>51</v>
      </c>
      <c r="O214" s="38" t="s">
        <v>51</v>
      </c>
      <c r="P214" s="71" t="s">
        <v>51</v>
      </c>
      <c r="Q214" s="34">
        <v>2018.0</v>
      </c>
      <c r="R214" s="34"/>
      <c r="S214" s="34"/>
      <c r="T214" s="34">
        <f t="shared" ref="T214:T257" si="14">YEAR(today())-Q214</f>
        <v>8</v>
      </c>
      <c r="U214" s="39" t="str">
        <f t="shared" si="2"/>
        <v>2</v>
      </c>
      <c r="V214" s="39" t="str">
        <f t="shared" si="3"/>
        <v>2</v>
      </c>
      <c r="W214" s="40" t="s">
        <v>577</v>
      </c>
      <c r="X214" s="40" t="s">
        <v>1363</v>
      </c>
      <c r="Y214" s="40" t="s">
        <v>1372</v>
      </c>
      <c r="Z214" s="41"/>
      <c r="AA214" s="42"/>
      <c r="AB214" s="53"/>
      <c r="AC214" s="40">
        <f>vlookup(D214,'GCPT Jul 2026'!A:AF,31,false)</f>
        <v>-5.617881</v>
      </c>
      <c r="AD214" s="53">
        <f>vlookup(D214,'GCPT Jul 2026'!A:AF,32,false)</f>
        <v>119.5511895</v>
      </c>
      <c r="AE214" s="125"/>
      <c r="AF214" s="125"/>
      <c r="AG214" s="44"/>
      <c r="AH214" s="45"/>
      <c r="AI214" s="45"/>
      <c r="AJ214" s="45"/>
      <c r="AK214" s="45"/>
      <c r="AL214" s="46"/>
      <c r="AM214" s="47"/>
      <c r="AN214" s="47"/>
      <c r="AO214" s="47"/>
      <c r="AP214" s="47"/>
      <c r="AQ214" s="48"/>
    </row>
    <row r="215">
      <c r="A215" s="133" t="s">
        <v>1390</v>
      </c>
      <c r="B215" s="33" t="s">
        <v>730</v>
      </c>
      <c r="C215" s="55">
        <v>135.0</v>
      </c>
      <c r="D215" s="50" t="s">
        <v>1597</v>
      </c>
      <c r="E215" s="50" t="s">
        <v>731</v>
      </c>
      <c r="F215" s="33" t="str">
        <f>vlookup(D215,'GCPT Jul 2026'!A:G,7,false)</f>
        <v>Punagaya Phase II Unit 4</v>
      </c>
      <c r="G215" s="33" t="s">
        <v>1365</v>
      </c>
      <c r="H215" s="33"/>
      <c r="I215" s="36"/>
      <c r="J215" s="36" t="str">
        <f>iferror(vlookup(vlookup(B215,'Co-firing inputs'!B:C,2,false),'Co-firing inputs'!B:G,6,false),"None")</f>
        <v>None</v>
      </c>
      <c r="K215" s="33"/>
      <c r="L215" s="33"/>
      <c r="M215" s="36"/>
      <c r="N215" s="37" t="s">
        <v>51</v>
      </c>
      <c r="O215" s="38" t="s">
        <v>51</v>
      </c>
      <c r="P215" s="71" t="s">
        <v>51</v>
      </c>
      <c r="Q215" s="34">
        <v>2018.0</v>
      </c>
      <c r="R215" s="34"/>
      <c r="S215" s="34"/>
      <c r="T215" s="34">
        <f t="shared" si="14"/>
        <v>8</v>
      </c>
      <c r="U215" s="39" t="str">
        <f t="shared" si="2"/>
        <v>2</v>
      </c>
      <c r="V215" s="39" t="str">
        <f t="shared" si="3"/>
        <v>2</v>
      </c>
      <c r="W215" s="40" t="s">
        <v>577</v>
      </c>
      <c r="X215" s="40" t="s">
        <v>1363</v>
      </c>
      <c r="Y215" s="40" t="s">
        <v>1372</v>
      </c>
      <c r="Z215" s="41"/>
      <c r="AA215" s="42"/>
      <c r="AB215" s="53"/>
      <c r="AC215" s="40">
        <f>vlookup(D215,'GCPT Jul 2026'!A:AF,31,false)</f>
        <v>-5.617881</v>
      </c>
      <c r="AD215" s="53">
        <f>vlookup(D215,'GCPT Jul 2026'!A:AF,32,false)</f>
        <v>119.5511895</v>
      </c>
      <c r="AE215" s="44"/>
      <c r="AF215" s="44"/>
      <c r="AG215" s="44"/>
      <c r="AH215" s="45"/>
      <c r="AI215" s="45"/>
      <c r="AJ215" s="45"/>
      <c r="AK215" s="45"/>
      <c r="AL215" s="46"/>
      <c r="AM215" s="47"/>
      <c r="AN215" s="47"/>
      <c r="AO215" s="47"/>
      <c r="AP215" s="47"/>
      <c r="AQ215" s="48"/>
    </row>
    <row r="216">
      <c r="A216" s="133" t="s">
        <v>1390</v>
      </c>
      <c r="B216" s="33" t="s">
        <v>1205</v>
      </c>
      <c r="C216" s="34">
        <v>315.0</v>
      </c>
      <c r="D216" s="50" t="s">
        <v>1598</v>
      </c>
      <c r="E216" s="50" t="s">
        <v>1206</v>
      </c>
      <c r="F216" s="33" t="str">
        <f>vlookup(D216,'GCPT Jul 2026'!A:G,7,false)</f>
        <v>Rembang Unit 1</v>
      </c>
      <c r="G216" s="33" t="s">
        <v>1399</v>
      </c>
      <c r="H216" s="33"/>
      <c r="I216" s="36"/>
      <c r="J216" s="36" t="str">
        <f>iferror(vlookup(vlookup(B216,'Co-firing inputs'!B:C,2,false),'Co-firing inputs'!B:G,6,false),"None")</f>
        <v>Commercial/implemented</v>
      </c>
      <c r="K216" s="51" t="s">
        <v>1400</v>
      </c>
      <c r="L216" s="52">
        <v>0.05</v>
      </c>
      <c r="M216" s="36"/>
      <c r="N216" s="37" t="s">
        <v>51</v>
      </c>
      <c r="O216" s="38" t="s">
        <v>51</v>
      </c>
      <c r="P216" s="71" t="s">
        <v>51</v>
      </c>
      <c r="Q216" s="34">
        <v>2011.0</v>
      </c>
      <c r="R216" s="34"/>
      <c r="S216" s="34"/>
      <c r="T216" s="34">
        <f t="shared" si="14"/>
        <v>15</v>
      </c>
      <c r="U216" s="39" t="str">
        <f t="shared" si="2"/>
        <v>3</v>
      </c>
      <c r="V216" s="39" t="str">
        <f t="shared" si="3"/>
        <v>3</v>
      </c>
      <c r="W216" s="40" t="s">
        <v>965</v>
      </c>
      <c r="X216" s="40" t="s">
        <v>1363</v>
      </c>
      <c r="Y216" s="40" t="s">
        <v>1373</v>
      </c>
      <c r="Z216" s="41"/>
      <c r="AA216" s="42" t="s">
        <v>1378</v>
      </c>
      <c r="AB216" s="40"/>
      <c r="AC216" s="40">
        <v>-6.636</v>
      </c>
      <c r="AD216" s="53">
        <v>111.4749</v>
      </c>
      <c r="AE216" s="44"/>
      <c r="AF216" s="44"/>
      <c r="AG216" s="44"/>
      <c r="AH216" s="101">
        <v>125.0</v>
      </c>
      <c r="AI216" s="101">
        <v>304.0</v>
      </c>
      <c r="AJ216" s="101">
        <v>59.5</v>
      </c>
      <c r="AK216" s="101" t="s">
        <v>1430</v>
      </c>
      <c r="AL216" s="61">
        <v>52.5</v>
      </c>
      <c r="AM216" s="47"/>
      <c r="AN216" s="47"/>
      <c r="AO216" s="47"/>
      <c r="AP216" s="47"/>
      <c r="AQ216" s="107" t="s">
        <v>1553</v>
      </c>
    </row>
    <row r="217">
      <c r="A217" s="133" t="s">
        <v>1390</v>
      </c>
      <c r="B217" s="33" t="s">
        <v>1207</v>
      </c>
      <c r="C217" s="34">
        <v>315.0</v>
      </c>
      <c r="D217" s="50" t="s">
        <v>1599</v>
      </c>
      <c r="E217" s="50" t="s">
        <v>1208</v>
      </c>
      <c r="F217" s="33" t="str">
        <f>vlookup(D217,'GCPT Jul 2026'!A:G,7,false)</f>
        <v>Rembang Unit 2</v>
      </c>
      <c r="G217" s="33" t="s">
        <v>1399</v>
      </c>
      <c r="H217" s="33"/>
      <c r="I217" s="36"/>
      <c r="J217" s="36" t="str">
        <f>iferror(vlookup(vlookup(B217,'Co-firing inputs'!B:C,2,false),'Co-firing inputs'!B:G,6,false),"None")</f>
        <v>Commercial/implemented</v>
      </c>
      <c r="K217" s="51" t="s">
        <v>1400</v>
      </c>
      <c r="L217" s="52">
        <v>0.05</v>
      </c>
      <c r="M217" s="36"/>
      <c r="N217" s="37" t="s">
        <v>51</v>
      </c>
      <c r="O217" s="38" t="s">
        <v>51</v>
      </c>
      <c r="P217" s="71" t="s">
        <v>51</v>
      </c>
      <c r="Q217" s="34">
        <v>2011.0</v>
      </c>
      <c r="R217" s="34"/>
      <c r="S217" s="34"/>
      <c r="T217" s="34">
        <f t="shared" si="14"/>
        <v>15</v>
      </c>
      <c r="U217" s="39" t="str">
        <f t="shared" si="2"/>
        <v>3</v>
      </c>
      <c r="V217" s="39" t="str">
        <f t="shared" si="3"/>
        <v>3</v>
      </c>
      <c r="W217" s="40" t="s">
        <v>965</v>
      </c>
      <c r="X217" s="40" t="s">
        <v>1363</v>
      </c>
      <c r="Y217" s="40" t="s">
        <v>1373</v>
      </c>
      <c r="Z217" s="41"/>
      <c r="AA217" s="42" t="s">
        <v>1378</v>
      </c>
      <c r="AB217" s="40"/>
      <c r="AC217" s="40">
        <v>-6.636</v>
      </c>
      <c r="AD217" s="53">
        <v>111.4749</v>
      </c>
      <c r="AE217" s="44"/>
      <c r="AF217" s="44"/>
      <c r="AG217" s="44"/>
      <c r="AH217" s="101">
        <v>125.0</v>
      </c>
      <c r="AI217" s="101">
        <v>304.0</v>
      </c>
      <c r="AJ217" s="101">
        <v>59.5</v>
      </c>
      <c r="AK217" s="101" t="s">
        <v>1430</v>
      </c>
      <c r="AL217" s="61">
        <v>52.5</v>
      </c>
      <c r="AM217" s="47"/>
      <c r="AN217" s="47"/>
      <c r="AO217" s="47"/>
      <c r="AP217" s="47"/>
      <c r="AQ217" s="107" t="s">
        <v>1553</v>
      </c>
    </row>
    <row r="218">
      <c r="A218" s="133" t="s">
        <v>1390</v>
      </c>
      <c r="B218" s="33" t="s">
        <v>857</v>
      </c>
      <c r="C218" s="55">
        <v>150.0</v>
      </c>
      <c r="D218" s="50" t="s">
        <v>1600</v>
      </c>
      <c r="E218" s="50" t="s">
        <v>858</v>
      </c>
      <c r="F218" s="33" t="str">
        <f>vlookup(D218,'GCPT Jul 2026'!A:G,7,false)</f>
        <v>Shenhua Guohua Unit 1</v>
      </c>
      <c r="G218" s="33" t="s">
        <v>1394</v>
      </c>
      <c r="H218" s="33"/>
      <c r="I218" s="36"/>
      <c r="J218" s="36" t="str">
        <f>iferror(vlookup(vlookup(B218,'Co-firing inputs'!B:C,2,false),'Co-firing inputs'!B:G,6,false),"None")</f>
        <v>None</v>
      </c>
      <c r="K218" s="33"/>
      <c r="L218" s="33"/>
      <c r="M218" s="36"/>
      <c r="N218" s="37" t="s">
        <v>51</v>
      </c>
      <c r="O218" s="38" t="s">
        <v>51</v>
      </c>
      <c r="P218" s="71" t="s">
        <v>51</v>
      </c>
      <c r="Q218" s="34">
        <v>2013.0</v>
      </c>
      <c r="R218" s="34"/>
      <c r="S218" s="34"/>
      <c r="T218" s="34">
        <f t="shared" si="14"/>
        <v>13</v>
      </c>
      <c r="U218" s="39" t="str">
        <f t="shared" si="2"/>
        <v>2</v>
      </c>
      <c r="V218" s="39" t="str">
        <f t="shared" si="3"/>
        <v>3</v>
      </c>
      <c r="W218" s="40" t="s">
        <v>577</v>
      </c>
      <c r="X218" s="40" t="s">
        <v>1380</v>
      </c>
      <c r="Y218" s="40" t="s">
        <v>1372</v>
      </c>
      <c r="Z218" s="41"/>
      <c r="AA218" s="42"/>
      <c r="AB218" s="87" t="s">
        <v>1601</v>
      </c>
      <c r="AC218" s="40">
        <f>vlookup(D218,'GCPT Jul 2026'!A:AF,31,false)</f>
        <v>-3.401381</v>
      </c>
      <c r="AD218" s="53">
        <f>vlookup(D218,'GCPT Jul 2026'!A:AF,32,false)</f>
        <v>104.118633</v>
      </c>
      <c r="AE218" s="44"/>
      <c r="AF218" s="44"/>
      <c r="AG218" s="44"/>
      <c r="AH218" s="45"/>
      <c r="AI218" s="45"/>
      <c r="AJ218" s="45"/>
      <c r="AK218" s="45"/>
      <c r="AL218" s="46"/>
      <c r="AM218" s="47"/>
      <c r="AN218" s="47"/>
      <c r="AO218" s="47"/>
      <c r="AP218" s="47"/>
      <c r="AQ218" s="48"/>
    </row>
    <row r="219">
      <c r="A219" s="133" t="s">
        <v>1390</v>
      </c>
      <c r="B219" s="33" t="s">
        <v>860</v>
      </c>
      <c r="C219" s="55">
        <v>150.0</v>
      </c>
      <c r="D219" s="50" t="s">
        <v>1602</v>
      </c>
      <c r="E219" s="50" t="s">
        <v>861</v>
      </c>
      <c r="F219" s="33" t="str">
        <f>vlookup(D219,'GCPT Jul 2026'!A:G,7,false)</f>
        <v>Shenhua Guohua Unit 2</v>
      </c>
      <c r="G219" s="33" t="s">
        <v>1394</v>
      </c>
      <c r="H219" s="33"/>
      <c r="I219" s="36"/>
      <c r="J219" s="36" t="str">
        <f>iferror(vlookup(vlookup(B219,'Co-firing inputs'!B:C,2,false),'Co-firing inputs'!B:G,6,false),"None")</f>
        <v>None</v>
      </c>
      <c r="K219" s="33"/>
      <c r="L219" s="33"/>
      <c r="M219" s="36"/>
      <c r="N219" s="37" t="s">
        <v>51</v>
      </c>
      <c r="O219" s="38" t="s">
        <v>51</v>
      </c>
      <c r="P219" s="71" t="s">
        <v>51</v>
      </c>
      <c r="Q219" s="34">
        <v>2013.0</v>
      </c>
      <c r="R219" s="34"/>
      <c r="S219" s="34"/>
      <c r="T219" s="34">
        <f t="shared" si="14"/>
        <v>13</v>
      </c>
      <c r="U219" s="39" t="str">
        <f t="shared" si="2"/>
        <v>2</v>
      </c>
      <c r="V219" s="39" t="str">
        <f t="shared" si="3"/>
        <v>3</v>
      </c>
      <c r="W219" s="40" t="s">
        <v>577</v>
      </c>
      <c r="X219" s="40" t="s">
        <v>1380</v>
      </c>
      <c r="Y219" s="40" t="s">
        <v>1372</v>
      </c>
      <c r="Z219" s="41"/>
      <c r="AA219" s="42"/>
      <c r="AB219" s="87" t="s">
        <v>1601</v>
      </c>
      <c r="AC219" s="40">
        <f>vlookup(D219,'GCPT Jul 2026'!A:AF,31,false)</f>
        <v>-3.401381</v>
      </c>
      <c r="AD219" s="53">
        <f>vlookup(D219,'GCPT Jul 2026'!A:AF,32,false)</f>
        <v>104.118633</v>
      </c>
      <c r="AE219" s="44"/>
      <c r="AF219" s="44"/>
      <c r="AG219" s="44"/>
      <c r="AH219" s="45"/>
      <c r="AI219" s="45"/>
      <c r="AJ219" s="45"/>
      <c r="AK219" s="45"/>
      <c r="AL219" s="46"/>
      <c r="AM219" s="47"/>
      <c r="AN219" s="47"/>
      <c r="AO219" s="47"/>
      <c r="AP219" s="47"/>
      <c r="AQ219" s="48"/>
    </row>
    <row r="220">
      <c r="A220" s="49"/>
      <c r="B220" s="33" t="s">
        <v>876</v>
      </c>
      <c r="C220" s="34">
        <v>50.0</v>
      </c>
      <c r="D220" s="50" t="s">
        <v>1603</v>
      </c>
      <c r="E220" s="50" t="s">
        <v>877</v>
      </c>
      <c r="F220" s="33" t="str">
        <f>vlookup(D220,'GCPT Jul 2026'!A:G,7,false)</f>
        <v>Sulbagut-1 Unit 1</v>
      </c>
      <c r="G220" s="33" t="s">
        <v>1365</v>
      </c>
      <c r="H220" s="33" t="s">
        <v>1362</v>
      </c>
      <c r="I220" s="36"/>
      <c r="J220" s="36" t="str">
        <f>iferror(vlookup(vlookup(B220,'Co-firing inputs'!B:C,2,false),'Co-firing inputs'!B:G,6,false),"None")</f>
        <v>None</v>
      </c>
      <c r="K220" s="33"/>
      <c r="L220" s="33"/>
      <c r="M220" s="36"/>
      <c r="N220" s="37" t="s">
        <v>51</v>
      </c>
      <c r="O220" s="38" t="s">
        <v>51</v>
      </c>
      <c r="P220" s="71" t="s">
        <v>51</v>
      </c>
      <c r="Q220" s="34">
        <v>2022.0</v>
      </c>
      <c r="R220" s="34"/>
      <c r="S220" s="34"/>
      <c r="T220" s="34">
        <f t="shared" si="14"/>
        <v>4</v>
      </c>
      <c r="U220" s="39" t="str">
        <f t="shared" si="2"/>
        <v>1</v>
      </c>
      <c r="V220" s="39" t="str">
        <f t="shared" si="3"/>
        <v>1</v>
      </c>
      <c r="W220" s="40" t="s">
        <v>577</v>
      </c>
      <c r="X220" s="40" t="s">
        <v>1363</v>
      </c>
      <c r="Y220" s="40" t="s">
        <v>1372</v>
      </c>
      <c r="Z220" s="41"/>
      <c r="AA220" s="42"/>
      <c r="AB220" s="53"/>
      <c r="AC220" s="40">
        <v>0.942698</v>
      </c>
      <c r="AD220" s="53">
        <f>vlookup(D220,'GCPT Jul 2026'!A:AF,32,false)</f>
        <v>122.941575</v>
      </c>
      <c r="AE220" s="93"/>
      <c r="AF220" s="92"/>
      <c r="AG220" s="44"/>
      <c r="AH220" s="45"/>
      <c r="AI220" s="45"/>
      <c r="AJ220" s="45"/>
      <c r="AK220" s="45"/>
      <c r="AL220" s="46"/>
      <c r="AM220" s="47"/>
      <c r="AN220" s="47"/>
      <c r="AO220" s="47"/>
      <c r="AP220" s="47"/>
      <c r="AQ220" s="48"/>
    </row>
    <row r="221">
      <c r="A221" s="49"/>
      <c r="B221" s="33" t="s">
        <v>880</v>
      </c>
      <c r="C221" s="34">
        <v>50.0</v>
      </c>
      <c r="D221" s="50" t="s">
        <v>1604</v>
      </c>
      <c r="E221" s="50" t="s">
        <v>881</v>
      </c>
      <c r="F221" s="33" t="str">
        <f>vlookup(D221,'GCPT Jul 2026'!A:G,7,false)</f>
        <v>Sulbagut-1 Unit 2</v>
      </c>
      <c r="G221" s="33" t="s">
        <v>1365</v>
      </c>
      <c r="H221" s="33" t="s">
        <v>1362</v>
      </c>
      <c r="I221" s="36"/>
      <c r="J221" s="36" t="str">
        <f>iferror(vlookup(vlookup(B221,'Co-firing inputs'!B:C,2,false),'Co-firing inputs'!B:G,6,false),"None")</f>
        <v>None</v>
      </c>
      <c r="K221" s="33"/>
      <c r="L221" s="33"/>
      <c r="M221" s="36"/>
      <c r="N221" s="37" t="s">
        <v>51</v>
      </c>
      <c r="O221" s="38" t="s">
        <v>51</v>
      </c>
      <c r="P221" s="71" t="s">
        <v>51</v>
      </c>
      <c r="Q221" s="34">
        <v>2022.0</v>
      </c>
      <c r="R221" s="34"/>
      <c r="S221" s="34"/>
      <c r="T221" s="34">
        <f t="shared" si="14"/>
        <v>4</v>
      </c>
      <c r="U221" s="39" t="str">
        <f t="shared" si="2"/>
        <v>1</v>
      </c>
      <c r="V221" s="39" t="str">
        <f t="shared" si="3"/>
        <v>1</v>
      </c>
      <c r="W221" s="40" t="s">
        <v>577</v>
      </c>
      <c r="X221" s="40" t="s">
        <v>1363</v>
      </c>
      <c r="Y221" s="40" t="s">
        <v>1372</v>
      </c>
      <c r="Z221" s="41"/>
      <c r="AA221" s="42"/>
      <c r="AB221" s="53"/>
      <c r="AC221" s="40">
        <v>0.942698</v>
      </c>
      <c r="AD221" s="53">
        <f>vlookup(D221,'GCPT Jul 2026'!A:AF,32,false)</f>
        <v>122.941575</v>
      </c>
      <c r="AE221" s="93"/>
      <c r="AF221" s="92"/>
      <c r="AG221" s="44"/>
      <c r="AH221" s="45"/>
      <c r="AI221" s="45"/>
      <c r="AJ221" s="45"/>
      <c r="AK221" s="45"/>
      <c r="AL221" s="46"/>
      <c r="AM221" s="47"/>
      <c r="AN221" s="47"/>
      <c r="AO221" s="47"/>
      <c r="AP221" s="47"/>
      <c r="AQ221" s="48"/>
    </row>
    <row r="222">
      <c r="A222" s="49"/>
      <c r="B222" s="33" t="s">
        <v>1252</v>
      </c>
      <c r="C222" s="34">
        <v>50.0</v>
      </c>
      <c r="D222" s="50" t="s">
        <v>1605</v>
      </c>
      <c r="E222" s="50" t="s">
        <v>1253</v>
      </c>
      <c r="F222" s="33" t="str">
        <f>vlookup(D222,'GCPT Jul 2026'!A:G,7,false)</f>
        <v>Sulut-1 Unit 1</v>
      </c>
      <c r="G222" s="33" t="s">
        <v>1365</v>
      </c>
      <c r="H222" s="33" t="s">
        <v>1362</v>
      </c>
      <c r="I222" s="51" t="s">
        <v>1362</v>
      </c>
      <c r="J222" s="36" t="str">
        <f>iferror(vlookup(vlookup(B222,'Co-firing inputs'!B:C,2,false),'Co-firing inputs'!B:G,6,false),"None")</f>
        <v>None</v>
      </c>
      <c r="K222" s="33"/>
      <c r="L222" s="33"/>
      <c r="M222" s="36"/>
      <c r="N222" s="37" t="s">
        <v>264</v>
      </c>
      <c r="O222" s="38" t="s">
        <v>264</v>
      </c>
      <c r="P222" s="105" t="s">
        <v>51</v>
      </c>
      <c r="Q222" s="34">
        <v>2025.0</v>
      </c>
      <c r="R222" s="55">
        <v>2025.0</v>
      </c>
      <c r="S222" s="34"/>
      <c r="T222" s="34">
        <f t="shared" si="14"/>
        <v>1</v>
      </c>
      <c r="U222" s="39" t="str">
        <f t="shared" si="2"/>
        <v>1</v>
      </c>
      <c r="V222" s="39" t="str">
        <f t="shared" si="3"/>
        <v>1</v>
      </c>
      <c r="W222" s="40" t="s">
        <v>965</v>
      </c>
      <c r="X222" s="40" t="s">
        <v>1363</v>
      </c>
      <c r="Y222" s="40" t="s">
        <v>1372</v>
      </c>
      <c r="Z222" s="41"/>
      <c r="AA222" s="42"/>
      <c r="AB222" s="40"/>
      <c r="AC222" s="40">
        <v>0.890184</v>
      </c>
      <c r="AD222" s="53">
        <f>vlookup(D222,'GCPT Jul 2026'!A:AF,32,false)</f>
        <v>123.470106</v>
      </c>
      <c r="AE222" s="44"/>
      <c r="AF222" s="44"/>
      <c r="AG222" s="44"/>
      <c r="AH222" s="45"/>
      <c r="AI222" s="45"/>
      <c r="AJ222" s="45"/>
      <c r="AK222" s="45"/>
      <c r="AL222" s="46"/>
      <c r="AM222" s="47"/>
      <c r="AN222" s="47"/>
      <c r="AO222" s="47"/>
      <c r="AP222" s="47"/>
      <c r="AQ222" s="48"/>
    </row>
    <row r="223">
      <c r="A223" s="49"/>
      <c r="B223" s="33" t="s">
        <v>1254</v>
      </c>
      <c r="C223" s="34">
        <v>50.0</v>
      </c>
      <c r="D223" s="50" t="s">
        <v>1606</v>
      </c>
      <c r="E223" s="50" t="s">
        <v>1255</v>
      </c>
      <c r="F223" s="33" t="str">
        <f>vlookup(D223,'GCPT Jul 2026'!A:G,7,false)</f>
        <v>Sulut-1 Unit 2</v>
      </c>
      <c r="G223" s="33" t="s">
        <v>1365</v>
      </c>
      <c r="H223" s="33" t="s">
        <v>1362</v>
      </c>
      <c r="I223" s="51" t="s">
        <v>1362</v>
      </c>
      <c r="J223" s="36" t="str">
        <f>iferror(vlookup(vlookup(B223,'Co-firing inputs'!B:C,2,false),'Co-firing inputs'!B:G,6,false),"None")</f>
        <v>None</v>
      </c>
      <c r="K223" s="33"/>
      <c r="L223" s="33"/>
      <c r="M223" s="36"/>
      <c r="N223" s="37" t="s">
        <v>264</v>
      </c>
      <c r="O223" s="38" t="s">
        <v>264</v>
      </c>
      <c r="P223" s="105" t="s">
        <v>51</v>
      </c>
      <c r="Q223" s="34">
        <v>2025.0</v>
      </c>
      <c r="R223" s="55">
        <v>2025.0</v>
      </c>
      <c r="S223" s="34"/>
      <c r="T223" s="34">
        <f t="shared" si="14"/>
        <v>1</v>
      </c>
      <c r="U223" s="39" t="str">
        <f t="shared" si="2"/>
        <v>1</v>
      </c>
      <c r="V223" s="39" t="str">
        <f t="shared" si="3"/>
        <v>1</v>
      </c>
      <c r="W223" s="40" t="s">
        <v>965</v>
      </c>
      <c r="X223" s="40" t="s">
        <v>1363</v>
      </c>
      <c r="Y223" s="40" t="s">
        <v>1372</v>
      </c>
      <c r="Z223" s="41"/>
      <c r="AA223" s="42"/>
      <c r="AB223" s="40"/>
      <c r="AC223" s="40">
        <v>0.890184</v>
      </c>
      <c r="AD223" s="53">
        <f>vlookup(D223,'GCPT Jul 2026'!A:AF,32,false)</f>
        <v>123.470106</v>
      </c>
      <c r="AE223" s="44"/>
      <c r="AF223" s="44"/>
      <c r="AG223" s="44"/>
      <c r="AH223" s="45"/>
      <c r="AI223" s="45"/>
      <c r="AJ223" s="45"/>
      <c r="AK223" s="45"/>
      <c r="AL223" s="46"/>
      <c r="AM223" s="47"/>
      <c r="AN223" s="47"/>
      <c r="AO223" s="47"/>
      <c r="AP223" s="47"/>
      <c r="AQ223" s="48"/>
    </row>
    <row r="224">
      <c r="A224" s="94" t="s">
        <v>1607</v>
      </c>
      <c r="B224" s="33" t="s">
        <v>896</v>
      </c>
      <c r="C224" s="34">
        <v>50.0</v>
      </c>
      <c r="D224" s="50" t="s">
        <v>1608</v>
      </c>
      <c r="E224" s="50" t="s">
        <v>897</v>
      </c>
      <c r="F224" s="33" t="str">
        <f>vlookup(D224,'GCPT Jul 2026'!A:G,7,false)</f>
        <v>Sulut-3 Unit 1</v>
      </c>
      <c r="G224" s="33" t="s">
        <v>1365</v>
      </c>
      <c r="H224" s="33" t="s">
        <v>1362</v>
      </c>
      <c r="I224" s="36"/>
      <c r="J224" s="36" t="str">
        <f>iferror(vlookup(vlookup(B224,'Co-firing inputs'!B:C,2,false),'Co-firing inputs'!B:G,6,false),"None")</f>
        <v>None</v>
      </c>
      <c r="K224" s="33"/>
      <c r="L224" s="33"/>
      <c r="M224" s="36"/>
      <c r="N224" s="37" t="s">
        <v>51</v>
      </c>
      <c r="O224" s="38" t="s">
        <v>51</v>
      </c>
      <c r="P224" s="71" t="s">
        <v>51</v>
      </c>
      <c r="Q224" s="34">
        <v>2021.0</v>
      </c>
      <c r="R224" s="34"/>
      <c r="S224" s="34"/>
      <c r="T224" s="34">
        <f t="shared" si="14"/>
        <v>5</v>
      </c>
      <c r="U224" s="39" t="str">
        <f t="shared" si="2"/>
        <v>1</v>
      </c>
      <c r="V224" s="39" t="str">
        <f t="shared" si="3"/>
        <v>1</v>
      </c>
      <c r="W224" s="40" t="s">
        <v>577</v>
      </c>
      <c r="X224" s="40" t="s">
        <v>1363</v>
      </c>
      <c r="Y224" s="40" t="s">
        <v>1372</v>
      </c>
      <c r="Z224" s="41"/>
      <c r="AA224" s="42"/>
      <c r="AB224" s="40"/>
      <c r="AC224" s="40">
        <v>1.374331</v>
      </c>
      <c r="AD224" s="53">
        <f>vlookup(D224,'GCPT Jul 2026'!A:AF,32,false)</f>
        <v>125.085455</v>
      </c>
      <c r="AE224" s="44"/>
      <c r="AF224" s="44"/>
      <c r="AG224" s="44"/>
      <c r="AH224" s="45"/>
      <c r="AI224" s="45"/>
      <c r="AJ224" s="45"/>
      <c r="AK224" s="45"/>
      <c r="AL224" s="46"/>
      <c r="AM224" s="47"/>
      <c r="AN224" s="47"/>
      <c r="AO224" s="47"/>
      <c r="AP224" s="47"/>
      <c r="AQ224" s="48"/>
    </row>
    <row r="225">
      <c r="A225" s="94" t="s">
        <v>1609</v>
      </c>
      <c r="B225" s="33" t="s">
        <v>899</v>
      </c>
      <c r="C225" s="34">
        <v>50.0</v>
      </c>
      <c r="D225" s="50" t="s">
        <v>1610</v>
      </c>
      <c r="E225" s="50" t="s">
        <v>900</v>
      </c>
      <c r="F225" s="33" t="str">
        <f>vlookup(D225,'GCPT Jul 2026'!A:G,7,false)</f>
        <v>Sulut-3 Unit 2</v>
      </c>
      <c r="G225" s="33" t="s">
        <v>1365</v>
      </c>
      <c r="H225" s="33" t="s">
        <v>1362</v>
      </c>
      <c r="I225" s="36"/>
      <c r="J225" s="36" t="str">
        <f>iferror(vlookup(vlookup(B225,'Co-firing inputs'!B:C,2,false),'Co-firing inputs'!B:G,6,false),"None")</f>
        <v>None</v>
      </c>
      <c r="K225" s="33"/>
      <c r="L225" s="33"/>
      <c r="M225" s="36"/>
      <c r="N225" s="37" t="s">
        <v>51</v>
      </c>
      <c r="O225" s="38" t="s">
        <v>51</v>
      </c>
      <c r="P225" s="71" t="s">
        <v>51</v>
      </c>
      <c r="Q225" s="34">
        <v>2021.0</v>
      </c>
      <c r="R225" s="34"/>
      <c r="S225" s="34"/>
      <c r="T225" s="34">
        <f t="shared" si="14"/>
        <v>5</v>
      </c>
      <c r="U225" s="39" t="str">
        <f t="shared" si="2"/>
        <v>1</v>
      </c>
      <c r="V225" s="39" t="str">
        <f t="shared" si="3"/>
        <v>1</v>
      </c>
      <c r="W225" s="40" t="s">
        <v>577</v>
      </c>
      <c r="X225" s="40" t="s">
        <v>1363</v>
      </c>
      <c r="Y225" s="40" t="s">
        <v>1372</v>
      </c>
      <c r="Z225" s="41"/>
      <c r="AA225" s="42"/>
      <c r="AB225" s="40"/>
      <c r="AC225" s="40">
        <v>1.374331</v>
      </c>
      <c r="AD225" s="53">
        <f>vlookup(D225,'GCPT Jul 2026'!A:AF,32,false)</f>
        <v>125.085455</v>
      </c>
      <c r="AE225" s="44"/>
      <c r="AF225" s="44"/>
      <c r="AG225" s="44"/>
      <c r="AH225" s="45"/>
      <c r="AI225" s="45"/>
      <c r="AJ225" s="45"/>
      <c r="AK225" s="45"/>
      <c r="AL225" s="46"/>
      <c r="AM225" s="47"/>
      <c r="AN225" s="47"/>
      <c r="AO225" s="47"/>
      <c r="AP225" s="47"/>
      <c r="AQ225" s="48"/>
    </row>
    <row r="226">
      <c r="A226" s="64"/>
      <c r="B226" s="127" t="s">
        <v>1611</v>
      </c>
      <c r="C226" s="65">
        <v>600.0</v>
      </c>
      <c r="D226" s="66" t="s">
        <v>1612</v>
      </c>
      <c r="E226" s="66" t="s">
        <v>1613</v>
      </c>
      <c r="F226" s="33" t="str">
        <f>vlookup(D226,'GCPT Jul 2026'!A:G,7,false)</f>
        <v>Sumatera Hybrid Unit 1</v>
      </c>
      <c r="G226" s="32" t="s">
        <v>1394</v>
      </c>
      <c r="H226" s="49"/>
      <c r="I226" s="67" t="s">
        <v>1362</v>
      </c>
      <c r="J226" s="67" t="s">
        <v>1513</v>
      </c>
      <c r="K226" s="32"/>
      <c r="L226" s="32"/>
      <c r="M226" s="67" t="s">
        <v>1518</v>
      </c>
      <c r="N226" s="70" t="s">
        <v>1614</v>
      </c>
      <c r="O226" s="134" t="s">
        <v>1614</v>
      </c>
      <c r="P226" s="105" t="s">
        <v>48</v>
      </c>
      <c r="Q226" s="135">
        <f t="shared" ref="Q226:Q227" si="15">R226</f>
        <v>2032</v>
      </c>
      <c r="R226" s="65">
        <v>2032.0</v>
      </c>
      <c r="S226" s="73"/>
      <c r="T226" s="34">
        <f t="shared" si="14"/>
        <v>-6</v>
      </c>
      <c r="U226" s="39" t="str">
        <f t="shared" si="2"/>
        <v>3</v>
      </c>
      <c r="V226" s="39" t="str">
        <f t="shared" si="3"/>
        <v>Planned</v>
      </c>
      <c r="W226" s="74" t="s">
        <v>577</v>
      </c>
      <c r="X226" s="75"/>
      <c r="Y226" s="75"/>
      <c r="Z226" s="76"/>
      <c r="AA226" s="77"/>
      <c r="AB226" s="78"/>
      <c r="AC226" s="74">
        <v>0.5897</v>
      </c>
      <c r="AD226" s="74">
        <v>101.3431</v>
      </c>
      <c r="AE226" s="80"/>
      <c r="AF226" s="81"/>
      <c r="AG226" s="56"/>
      <c r="AH226" s="82"/>
      <c r="AI226" s="82"/>
      <c r="AJ226" s="82"/>
      <c r="AK226" s="82"/>
      <c r="AL226" s="83"/>
      <c r="AM226" s="84"/>
      <c r="AN226" s="84"/>
      <c r="AO226" s="84"/>
      <c r="AP226" s="84"/>
      <c r="AQ226" s="48"/>
    </row>
    <row r="227">
      <c r="A227" s="64"/>
      <c r="B227" s="127" t="s">
        <v>1615</v>
      </c>
      <c r="C227" s="65">
        <v>600.0</v>
      </c>
      <c r="D227" s="66" t="s">
        <v>1616</v>
      </c>
      <c r="E227" s="66" t="s">
        <v>1617</v>
      </c>
      <c r="F227" s="33" t="str">
        <f>vlookup(D227,'GCPT Jul 2026'!A:G,7,false)</f>
        <v>Sumatera Hybrid Unit 2</v>
      </c>
      <c r="G227" s="32" t="s">
        <v>1394</v>
      </c>
      <c r="H227" s="49"/>
      <c r="I227" s="67" t="s">
        <v>1362</v>
      </c>
      <c r="J227" s="67" t="s">
        <v>1513</v>
      </c>
      <c r="K227" s="32"/>
      <c r="L227" s="32"/>
      <c r="M227" s="67" t="s">
        <v>1518</v>
      </c>
      <c r="N227" s="70" t="s">
        <v>1614</v>
      </c>
      <c r="O227" s="134" t="s">
        <v>1614</v>
      </c>
      <c r="P227" s="105" t="s">
        <v>48</v>
      </c>
      <c r="Q227" s="135">
        <f t="shared" si="15"/>
        <v>2033</v>
      </c>
      <c r="R227" s="65">
        <v>2033.0</v>
      </c>
      <c r="S227" s="73"/>
      <c r="T227" s="34">
        <f t="shared" si="14"/>
        <v>-7</v>
      </c>
      <c r="U227" s="39" t="str">
        <f t="shared" si="2"/>
        <v>3</v>
      </c>
      <c r="V227" s="39" t="str">
        <f t="shared" si="3"/>
        <v>Planned</v>
      </c>
      <c r="W227" s="74" t="s">
        <v>577</v>
      </c>
      <c r="X227" s="75"/>
      <c r="Y227" s="75"/>
      <c r="Z227" s="76"/>
      <c r="AA227" s="77"/>
      <c r="AB227" s="78"/>
      <c r="AC227" s="74">
        <v>0.5897</v>
      </c>
      <c r="AD227" s="74">
        <v>101.3431</v>
      </c>
      <c r="AE227" s="80"/>
      <c r="AF227" s="81"/>
      <c r="AG227" s="56"/>
      <c r="AH227" s="82"/>
      <c r="AI227" s="82"/>
      <c r="AJ227" s="82"/>
      <c r="AK227" s="82"/>
      <c r="AL227" s="83"/>
      <c r="AM227" s="84"/>
      <c r="AN227" s="84"/>
      <c r="AO227" s="84"/>
      <c r="AP227" s="84"/>
      <c r="AQ227" s="48"/>
    </row>
    <row r="228">
      <c r="A228" s="32" t="s">
        <v>1383</v>
      </c>
      <c r="B228" s="33" t="s">
        <v>901</v>
      </c>
      <c r="C228" s="34">
        <v>150.0</v>
      </c>
      <c r="D228" s="50" t="s">
        <v>1618</v>
      </c>
      <c r="E228" s="50" t="s">
        <v>902</v>
      </c>
      <c r="F228" s="33" t="str">
        <f>vlookup(D228,'GCPT Jul 2026'!A:G,7,false)</f>
        <v>Sumbagsel-1 Unit 1</v>
      </c>
      <c r="G228" s="33" t="s">
        <v>1394</v>
      </c>
      <c r="H228" s="33" t="s">
        <v>1362</v>
      </c>
      <c r="I228" s="51" t="s">
        <v>1362</v>
      </c>
      <c r="J228" s="36" t="str">
        <f>iferror(vlookup(vlookup(B228,'Co-firing inputs'!B:C,2,false),'Co-firing inputs'!B:G,6,false),"None")</f>
        <v>None</v>
      </c>
      <c r="K228" s="33"/>
      <c r="L228" s="33"/>
      <c r="M228" s="36"/>
      <c r="N228" s="37" t="s">
        <v>10</v>
      </c>
      <c r="O228" s="38" t="s">
        <v>264</v>
      </c>
      <c r="P228" s="71" t="s">
        <v>264</v>
      </c>
      <c r="Q228" s="124">
        <v>2026.0</v>
      </c>
      <c r="R228" s="55">
        <v>2025.0</v>
      </c>
      <c r="S228" s="34"/>
      <c r="T228" s="34">
        <f t="shared" si="14"/>
        <v>0</v>
      </c>
      <c r="U228" s="39" t="str">
        <f t="shared" si="2"/>
        <v>2</v>
      </c>
      <c r="V228" s="39" t="str">
        <f t="shared" si="3"/>
        <v>Planned</v>
      </c>
      <c r="W228" s="40" t="s">
        <v>577</v>
      </c>
      <c r="X228" s="40" t="s">
        <v>1363</v>
      </c>
      <c r="Y228" s="40" t="s">
        <v>1373</v>
      </c>
      <c r="Z228" s="41"/>
      <c r="AA228" s="42"/>
      <c r="AB228" s="40"/>
      <c r="AC228" s="40">
        <f>vlookup(D228,'GCPT Jul 2026'!A:AF,31,false)</f>
        <v>-4.10589</v>
      </c>
      <c r="AD228" s="53">
        <f>vlookup(D228,'GCPT Jul 2026'!A:AF,32,false)</f>
        <v>103.99474</v>
      </c>
      <c r="AE228" s="44"/>
      <c r="AF228" s="44"/>
      <c r="AG228" s="44"/>
      <c r="AH228" s="45"/>
      <c r="AI228" s="45"/>
      <c r="AJ228" s="45"/>
      <c r="AK228" s="45"/>
      <c r="AL228" s="46"/>
      <c r="AM228" s="47"/>
      <c r="AN228" s="47"/>
      <c r="AO228" s="47"/>
      <c r="AP228" s="47"/>
      <c r="AQ228" s="48"/>
    </row>
    <row r="229">
      <c r="A229" s="32" t="s">
        <v>1383</v>
      </c>
      <c r="B229" s="33" t="s">
        <v>904</v>
      </c>
      <c r="C229" s="34">
        <v>150.0</v>
      </c>
      <c r="D229" s="50" t="s">
        <v>1619</v>
      </c>
      <c r="E229" s="50" t="s">
        <v>905</v>
      </c>
      <c r="F229" s="33" t="str">
        <f>vlookup(D229,'GCPT Jul 2026'!A:G,7,false)</f>
        <v>Sumbagsel-1 Unit 2</v>
      </c>
      <c r="G229" s="33" t="s">
        <v>1394</v>
      </c>
      <c r="H229" s="33" t="s">
        <v>1362</v>
      </c>
      <c r="I229" s="51" t="s">
        <v>1362</v>
      </c>
      <c r="J229" s="36" t="str">
        <f>iferror(vlookup(vlookup(B229,'Co-firing inputs'!B:C,2,false),'Co-firing inputs'!B:G,6,false),"None")</f>
        <v>None</v>
      </c>
      <c r="K229" s="33"/>
      <c r="L229" s="33"/>
      <c r="M229" s="36"/>
      <c r="N229" s="37" t="s">
        <v>10</v>
      </c>
      <c r="O229" s="38" t="s">
        <v>264</v>
      </c>
      <c r="P229" s="71" t="s">
        <v>264</v>
      </c>
      <c r="Q229" s="124">
        <v>2026.0</v>
      </c>
      <c r="R229" s="55">
        <v>2025.0</v>
      </c>
      <c r="S229" s="34"/>
      <c r="T229" s="34">
        <f t="shared" si="14"/>
        <v>0</v>
      </c>
      <c r="U229" s="39" t="str">
        <f t="shared" si="2"/>
        <v>2</v>
      </c>
      <c r="V229" s="39" t="str">
        <f t="shared" si="3"/>
        <v>Planned</v>
      </c>
      <c r="W229" s="40" t="s">
        <v>577</v>
      </c>
      <c r="X229" s="40" t="s">
        <v>1363</v>
      </c>
      <c r="Y229" s="40" t="s">
        <v>1373</v>
      </c>
      <c r="Z229" s="41"/>
      <c r="AA229" s="42"/>
      <c r="AB229" s="40"/>
      <c r="AC229" s="40">
        <f>vlookup(D229,'GCPT Jul 2026'!A:AF,31,false)</f>
        <v>-4.10589</v>
      </c>
      <c r="AD229" s="53">
        <f>vlookup(D229,'GCPT Jul 2026'!A:AF,32,false)</f>
        <v>103.99474</v>
      </c>
      <c r="AE229" s="44"/>
      <c r="AF229" s="44"/>
      <c r="AG229" s="44"/>
      <c r="AH229" s="45"/>
      <c r="AI229" s="45"/>
      <c r="AJ229" s="45"/>
      <c r="AK229" s="45"/>
      <c r="AL229" s="46"/>
      <c r="AM229" s="47"/>
      <c r="AN229" s="47"/>
      <c r="AO229" s="47"/>
      <c r="AP229" s="47"/>
      <c r="AQ229" s="48"/>
    </row>
    <row r="230">
      <c r="A230" s="32" t="s">
        <v>1383</v>
      </c>
      <c r="B230" s="33" t="s">
        <v>910</v>
      </c>
      <c r="C230" s="131">
        <v>350.0</v>
      </c>
      <c r="D230" s="50" t="s">
        <v>1620</v>
      </c>
      <c r="E230" s="50" t="s">
        <v>911</v>
      </c>
      <c r="F230" s="33" t="str">
        <f>vlookup(D230,'GCPT Jul 2026'!A:G,7,false)</f>
        <v>Sumsel-1 Unit 1</v>
      </c>
      <c r="G230" s="33" t="s">
        <v>1394</v>
      </c>
      <c r="H230" s="33" t="s">
        <v>1362</v>
      </c>
      <c r="I230" s="51" t="s">
        <v>1362</v>
      </c>
      <c r="J230" s="36" t="str">
        <f>iferror(vlookup(vlookup(B230,'Co-firing inputs'!B:C,2,false),'Co-firing inputs'!B:G,6,false),"None")</f>
        <v>None</v>
      </c>
      <c r="K230" s="33"/>
      <c r="L230" s="33"/>
      <c r="M230" s="36"/>
      <c r="N230" s="37" t="s">
        <v>264</v>
      </c>
      <c r="O230" s="38" t="s">
        <v>264</v>
      </c>
      <c r="P230" s="105" t="s">
        <v>51</v>
      </c>
      <c r="Q230" s="34">
        <v>2025.0</v>
      </c>
      <c r="R230" s="55">
        <v>2025.0</v>
      </c>
      <c r="S230" s="34"/>
      <c r="T230" s="34">
        <f t="shared" si="14"/>
        <v>1</v>
      </c>
      <c r="U230" s="39" t="str">
        <f t="shared" si="2"/>
        <v>3</v>
      </c>
      <c r="V230" s="39" t="str">
        <f t="shared" si="3"/>
        <v>1</v>
      </c>
      <c r="W230" s="40" t="s">
        <v>577</v>
      </c>
      <c r="X230" s="40" t="s">
        <v>1380</v>
      </c>
      <c r="Y230" s="40" t="s">
        <v>1373</v>
      </c>
      <c r="Z230" s="41"/>
      <c r="AA230" s="42"/>
      <c r="AB230" s="40"/>
      <c r="AC230" s="40">
        <f>vlookup(D230,'GCPT Jul 2026'!A:AF,31,false)</f>
        <v>-3.476667</v>
      </c>
      <c r="AD230" s="53">
        <f>vlookup(D230,'GCPT Jul 2026'!A:AF,32,false)</f>
        <v>103.999167</v>
      </c>
      <c r="AE230" s="44"/>
      <c r="AF230" s="44"/>
      <c r="AG230" s="44"/>
      <c r="AH230" s="45"/>
      <c r="AI230" s="45"/>
      <c r="AJ230" s="45"/>
      <c r="AK230" s="45"/>
      <c r="AL230" s="46"/>
      <c r="AM230" s="47"/>
      <c r="AN230" s="47"/>
      <c r="AO230" s="47"/>
      <c r="AP230" s="47"/>
      <c r="AQ230" s="48"/>
    </row>
    <row r="231">
      <c r="A231" s="32" t="s">
        <v>1383</v>
      </c>
      <c r="B231" s="33" t="s">
        <v>913</v>
      </c>
      <c r="C231" s="131">
        <v>350.0</v>
      </c>
      <c r="D231" s="50" t="s">
        <v>1621</v>
      </c>
      <c r="E231" s="50" t="s">
        <v>914</v>
      </c>
      <c r="F231" s="33" t="str">
        <f>vlookup(D231,'GCPT Jul 2026'!A:G,7,false)</f>
        <v>Sumsel-1 Unit 2</v>
      </c>
      <c r="G231" s="33" t="s">
        <v>1394</v>
      </c>
      <c r="H231" s="33" t="s">
        <v>1362</v>
      </c>
      <c r="I231" s="51" t="s">
        <v>1362</v>
      </c>
      <c r="J231" s="36" t="str">
        <f>iferror(vlookup(vlookup(B231,'Co-firing inputs'!B:C,2,false),'Co-firing inputs'!B:G,6,false),"None")</f>
        <v>None</v>
      </c>
      <c r="K231" s="33"/>
      <c r="L231" s="33"/>
      <c r="M231" s="36"/>
      <c r="N231" s="37" t="s">
        <v>264</v>
      </c>
      <c r="O231" s="38" t="s">
        <v>264</v>
      </c>
      <c r="P231" s="105" t="s">
        <v>51</v>
      </c>
      <c r="Q231" s="34">
        <v>2025.0</v>
      </c>
      <c r="R231" s="55">
        <v>2025.0</v>
      </c>
      <c r="S231" s="34"/>
      <c r="T231" s="34">
        <f t="shared" si="14"/>
        <v>1</v>
      </c>
      <c r="U231" s="39" t="str">
        <f t="shared" si="2"/>
        <v>3</v>
      </c>
      <c r="V231" s="39" t="str">
        <f t="shared" si="3"/>
        <v>1</v>
      </c>
      <c r="W231" s="40" t="s">
        <v>577</v>
      </c>
      <c r="X231" s="40" t="s">
        <v>1380</v>
      </c>
      <c r="Y231" s="40" t="s">
        <v>1373</v>
      </c>
      <c r="Z231" s="41"/>
      <c r="AA231" s="42"/>
      <c r="AB231" s="40"/>
      <c r="AC231" s="40">
        <f>vlookup(D231,'GCPT Jul 2026'!A:AF,31,false)</f>
        <v>-3.476667</v>
      </c>
      <c r="AD231" s="53">
        <f>vlookup(D231,'GCPT Jul 2026'!A:AF,32,false)</f>
        <v>103.999167</v>
      </c>
      <c r="AE231" s="44"/>
      <c r="AF231" s="44"/>
      <c r="AG231" s="44"/>
      <c r="AH231" s="45"/>
      <c r="AI231" s="45"/>
      <c r="AJ231" s="45"/>
      <c r="AK231" s="45"/>
      <c r="AL231" s="46"/>
      <c r="AM231" s="47"/>
      <c r="AN231" s="47"/>
      <c r="AO231" s="47"/>
      <c r="AP231" s="47"/>
      <c r="AQ231" s="48"/>
    </row>
    <row r="232">
      <c r="A232" s="49"/>
      <c r="B232" s="35" t="s">
        <v>919</v>
      </c>
      <c r="C232" s="34">
        <v>150.0</v>
      </c>
      <c r="D232" s="50" t="s">
        <v>1622</v>
      </c>
      <c r="E232" s="50" t="s">
        <v>920</v>
      </c>
      <c r="F232" s="33" t="str">
        <f>vlookup(D232,'GCPT Jul 2026'!A:G,7,false)</f>
        <v>Sumsel-5 Unit 1</v>
      </c>
      <c r="G232" s="33" t="s">
        <v>1394</v>
      </c>
      <c r="H232" s="33"/>
      <c r="I232" s="36"/>
      <c r="J232" s="36" t="str">
        <f>iferror(vlookup(vlookup(B232,'Co-firing inputs'!B:C,2,false),'Co-firing inputs'!B:G,6,false),"None")</f>
        <v>None</v>
      </c>
      <c r="K232" s="33"/>
      <c r="L232" s="33"/>
      <c r="M232" s="36"/>
      <c r="N232" s="37" t="s">
        <v>51</v>
      </c>
      <c r="O232" s="112" t="s">
        <v>51</v>
      </c>
      <c r="P232" s="71" t="s">
        <v>51</v>
      </c>
      <c r="Q232" s="34">
        <v>2016.0</v>
      </c>
      <c r="R232" s="55"/>
      <c r="S232" s="55">
        <v>2041.0</v>
      </c>
      <c r="T232" s="34">
        <f t="shared" si="14"/>
        <v>10</v>
      </c>
      <c r="U232" s="39" t="str">
        <f t="shared" si="2"/>
        <v>2</v>
      </c>
      <c r="V232" s="39" t="str">
        <f t="shared" si="3"/>
        <v>2</v>
      </c>
      <c r="W232" s="40" t="s">
        <v>577</v>
      </c>
      <c r="X232" s="40" t="s">
        <v>1380</v>
      </c>
      <c r="Y232" s="40" t="s">
        <v>1372</v>
      </c>
      <c r="Z232" s="41"/>
      <c r="AA232" s="42" t="s">
        <v>1370</v>
      </c>
      <c r="AB232" s="40"/>
      <c r="AC232" s="40">
        <f>vlookup(D232,'GCPT Jul 2026'!A:AF,31,false)</f>
        <v>-2.1562529</v>
      </c>
      <c r="AD232" s="53">
        <f>vlookup(D232,'GCPT Jul 2026'!A:AF,32,false)</f>
        <v>103.7552716</v>
      </c>
      <c r="AE232" s="44"/>
      <c r="AF232" s="44"/>
      <c r="AG232" s="44"/>
      <c r="AH232" s="45"/>
      <c r="AI232" s="45"/>
      <c r="AJ232" s="45"/>
      <c r="AK232" s="45"/>
      <c r="AL232" s="46"/>
      <c r="AM232" s="47"/>
      <c r="AN232" s="47"/>
      <c r="AO232" s="47"/>
      <c r="AP232" s="47"/>
      <c r="AQ232" s="48"/>
    </row>
    <row r="233">
      <c r="A233" s="49"/>
      <c r="B233" s="33" t="s">
        <v>921</v>
      </c>
      <c r="C233" s="34">
        <v>150.0</v>
      </c>
      <c r="D233" s="50" t="s">
        <v>1623</v>
      </c>
      <c r="E233" s="50" t="s">
        <v>922</v>
      </c>
      <c r="F233" s="33" t="str">
        <f>vlookup(D233,'GCPT Jul 2026'!A:G,7,false)</f>
        <v>Sumsel-5 Unit 2</v>
      </c>
      <c r="G233" s="33" t="s">
        <v>1394</v>
      </c>
      <c r="H233" s="33"/>
      <c r="I233" s="36"/>
      <c r="J233" s="36" t="str">
        <f>iferror(vlookup(vlookup(B233,'Co-firing inputs'!B:C,2,false),'Co-firing inputs'!B:G,6,false),"None")</f>
        <v>None</v>
      </c>
      <c r="K233" s="33"/>
      <c r="L233" s="33"/>
      <c r="M233" s="36"/>
      <c r="N233" s="37" t="s">
        <v>51</v>
      </c>
      <c r="O233" s="38" t="s">
        <v>51</v>
      </c>
      <c r="P233" s="71" t="s">
        <v>51</v>
      </c>
      <c r="Q233" s="34">
        <v>2016.0</v>
      </c>
      <c r="R233" s="55"/>
      <c r="S233" s="55">
        <v>2041.0</v>
      </c>
      <c r="T233" s="34">
        <f t="shared" si="14"/>
        <v>10</v>
      </c>
      <c r="U233" s="39" t="str">
        <f t="shared" si="2"/>
        <v>2</v>
      </c>
      <c r="V233" s="39" t="str">
        <f t="shared" si="3"/>
        <v>2</v>
      </c>
      <c r="W233" s="40" t="s">
        <v>577</v>
      </c>
      <c r="X233" s="40" t="s">
        <v>1380</v>
      </c>
      <c r="Y233" s="40" t="s">
        <v>1372</v>
      </c>
      <c r="Z233" s="41"/>
      <c r="AA233" s="42" t="s">
        <v>1370</v>
      </c>
      <c r="AB233" s="40"/>
      <c r="AC233" s="40">
        <f>vlookup(D233,'GCPT Jul 2026'!A:AF,31,false)</f>
        <v>-2.1562529</v>
      </c>
      <c r="AD233" s="53">
        <f>vlookup(D233,'GCPT Jul 2026'!A:AF,32,false)</f>
        <v>103.7552716</v>
      </c>
      <c r="AE233" s="44"/>
      <c r="AF233" s="44"/>
      <c r="AG233" s="44"/>
      <c r="AH233" s="45"/>
      <c r="AI233" s="45"/>
      <c r="AJ233" s="45"/>
      <c r="AK233" s="45"/>
      <c r="AL233" s="46"/>
      <c r="AM233" s="47"/>
      <c r="AN233" s="47"/>
      <c r="AO233" s="47"/>
      <c r="AP233" s="47"/>
      <c r="AQ233" s="48"/>
    </row>
    <row r="234">
      <c r="A234" s="49"/>
      <c r="B234" s="33" t="s">
        <v>938</v>
      </c>
      <c r="C234" s="34">
        <v>150.0</v>
      </c>
      <c r="D234" s="50" t="s">
        <v>1624</v>
      </c>
      <c r="E234" s="50" t="s">
        <v>939</v>
      </c>
      <c r="F234" s="33" t="str">
        <f>vlookup(D234,'GCPT Jul 2026'!A:G,7,false)</f>
        <v>Sumut-1 Unit 1</v>
      </c>
      <c r="G234" s="33" t="s">
        <v>1394</v>
      </c>
      <c r="H234" s="33" t="s">
        <v>1362</v>
      </c>
      <c r="I234" s="51" t="s">
        <v>1362</v>
      </c>
      <c r="J234" s="36" t="str">
        <f>iferror(vlookup(vlookup(B234,'Co-firing inputs'!B:C,2,false),'Co-firing inputs'!B:G,6,false),"None")</f>
        <v>None</v>
      </c>
      <c r="K234" s="35"/>
      <c r="L234" s="35"/>
      <c r="M234" s="51" t="s">
        <v>1625</v>
      </c>
      <c r="N234" s="37" t="s">
        <v>264</v>
      </c>
      <c r="O234" s="38" t="s">
        <v>11</v>
      </c>
      <c r="P234" s="71" t="s">
        <v>11</v>
      </c>
      <c r="Q234" s="124">
        <v>2028.0</v>
      </c>
      <c r="R234" s="55">
        <v>2028.0</v>
      </c>
      <c r="S234" s="34"/>
      <c r="T234" s="34">
        <f t="shared" si="14"/>
        <v>-2</v>
      </c>
      <c r="U234" s="39" t="str">
        <f t="shared" si="2"/>
        <v>2</v>
      </c>
      <c r="V234" s="39" t="str">
        <f t="shared" si="3"/>
        <v>Planned</v>
      </c>
      <c r="W234" s="40" t="s">
        <v>577</v>
      </c>
      <c r="X234" s="40" t="s">
        <v>1363</v>
      </c>
      <c r="Y234" s="40" t="s">
        <v>1373</v>
      </c>
      <c r="Z234" s="41"/>
      <c r="AA234" s="42"/>
      <c r="AB234" s="40"/>
      <c r="AC234" s="40">
        <v>3.78025</v>
      </c>
      <c r="AD234" s="53">
        <v>98.63694</v>
      </c>
      <c r="AE234" s="44"/>
      <c r="AF234" s="44"/>
      <c r="AG234" s="44"/>
      <c r="AH234" s="45"/>
      <c r="AI234" s="45"/>
      <c r="AJ234" s="45"/>
      <c r="AK234" s="45"/>
      <c r="AL234" s="46"/>
      <c r="AM234" s="47"/>
      <c r="AN234" s="47"/>
      <c r="AO234" s="47"/>
      <c r="AP234" s="47"/>
      <c r="AQ234" s="48"/>
    </row>
    <row r="235">
      <c r="A235" s="49"/>
      <c r="B235" s="33" t="s">
        <v>941</v>
      </c>
      <c r="C235" s="34">
        <v>150.0</v>
      </c>
      <c r="D235" s="50" t="s">
        <v>1626</v>
      </c>
      <c r="E235" s="50" t="s">
        <v>942</v>
      </c>
      <c r="F235" s="33" t="str">
        <f>vlookup(D235,'GCPT Jul 2026'!A:G,7,false)</f>
        <v>Sumut-1 Unit 2</v>
      </c>
      <c r="G235" s="33" t="s">
        <v>1394</v>
      </c>
      <c r="H235" s="33" t="s">
        <v>1362</v>
      </c>
      <c r="I235" s="51" t="s">
        <v>1362</v>
      </c>
      <c r="J235" s="36" t="str">
        <f>iferror(vlookup(vlookup(B235,'Co-firing inputs'!B:C,2,false),'Co-firing inputs'!B:G,6,false),"None")</f>
        <v>None</v>
      </c>
      <c r="K235" s="35"/>
      <c r="L235" s="35"/>
      <c r="M235" s="51" t="s">
        <v>1625</v>
      </c>
      <c r="N235" s="37" t="s">
        <v>264</v>
      </c>
      <c r="O235" s="38" t="s">
        <v>11</v>
      </c>
      <c r="P235" s="71" t="s">
        <v>11</v>
      </c>
      <c r="Q235" s="124">
        <v>2028.0</v>
      </c>
      <c r="R235" s="55">
        <v>2028.0</v>
      </c>
      <c r="S235" s="34"/>
      <c r="T235" s="34">
        <f t="shared" si="14"/>
        <v>-2</v>
      </c>
      <c r="U235" s="39" t="str">
        <f t="shared" si="2"/>
        <v>2</v>
      </c>
      <c r="V235" s="39" t="str">
        <f t="shared" si="3"/>
        <v>Planned</v>
      </c>
      <c r="W235" s="40" t="s">
        <v>577</v>
      </c>
      <c r="X235" s="40" t="s">
        <v>1363</v>
      </c>
      <c r="Y235" s="40" t="s">
        <v>1373</v>
      </c>
      <c r="Z235" s="41"/>
      <c r="AA235" s="42"/>
      <c r="AB235" s="40"/>
      <c r="AC235" s="40">
        <v>3.78025</v>
      </c>
      <c r="AD235" s="53">
        <v>98.63694</v>
      </c>
      <c r="AE235" s="44"/>
      <c r="AF235" s="44"/>
      <c r="AG235" s="44"/>
      <c r="AH235" s="45"/>
      <c r="AI235" s="45"/>
      <c r="AJ235" s="45"/>
      <c r="AK235" s="45"/>
      <c r="AL235" s="46"/>
      <c r="AM235" s="47"/>
      <c r="AN235" s="47"/>
      <c r="AO235" s="47"/>
      <c r="AP235" s="47"/>
      <c r="AQ235" s="48"/>
    </row>
    <row r="236">
      <c r="A236" s="49"/>
      <c r="B236" s="33" t="s">
        <v>750</v>
      </c>
      <c r="C236" s="34">
        <v>100.0</v>
      </c>
      <c r="D236" s="50" t="s">
        <v>1627</v>
      </c>
      <c r="E236" s="50" t="s">
        <v>751</v>
      </c>
      <c r="F236" s="33" t="str">
        <f>vlookup(D236,'GCPT Jul 2026'!A:G,7,false)</f>
        <v>Tabalong Unit 1</v>
      </c>
      <c r="G236" s="33" t="s">
        <v>1368</v>
      </c>
      <c r="H236" s="39"/>
      <c r="I236" s="36"/>
      <c r="J236" s="36" t="str">
        <f>iferror(vlookup(vlookup(B236,'Co-firing inputs'!B:C,2,false),'Co-firing inputs'!B:G,6,false),"None")</f>
        <v>None</v>
      </c>
      <c r="K236" s="33"/>
      <c r="L236" s="33"/>
      <c r="M236" s="36" t="s">
        <v>1523</v>
      </c>
      <c r="N236" s="37" t="s">
        <v>51</v>
      </c>
      <c r="O236" s="38" t="s">
        <v>51</v>
      </c>
      <c r="P236" s="71" t="s">
        <v>51</v>
      </c>
      <c r="Q236" s="34">
        <v>2019.0</v>
      </c>
      <c r="R236" s="34"/>
      <c r="S236" s="34"/>
      <c r="T236" s="34">
        <f t="shared" si="14"/>
        <v>7</v>
      </c>
      <c r="U236" s="39" t="str">
        <f t="shared" si="2"/>
        <v>1</v>
      </c>
      <c r="V236" s="39" t="str">
        <f t="shared" si="3"/>
        <v>2</v>
      </c>
      <c r="W236" s="40" t="s">
        <v>577</v>
      </c>
      <c r="X236" s="40" t="s">
        <v>1363</v>
      </c>
      <c r="Y236" s="40" t="s">
        <v>1372</v>
      </c>
      <c r="Z236" s="41"/>
      <c r="AA236" s="42"/>
      <c r="AB236" s="40"/>
      <c r="AC236" s="40">
        <f>vlookup(D236,'GCPT Jul 2026'!A:AF,31,false)</f>
        <v>-2.163427</v>
      </c>
      <c r="AD236" s="53">
        <f>vlookup(D236,'GCPT Jul 2026'!A:AF,32,false)</f>
        <v>115.440814</v>
      </c>
      <c r="AE236" s="44"/>
      <c r="AF236" s="44"/>
      <c r="AG236" s="44"/>
      <c r="AH236" s="45"/>
      <c r="AI236" s="45"/>
      <c r="AJ236" s="45"/>
      <c r="AK236" s="45"/>
      <c r="AL236" s="46"/>
      <c r="AM236" s="47"/>
      <c r="AN236" s="47"/>
      <c r="AO236" s="47"/>
      <c r="AP236" s="47"/>
      <c r="AQ236" s="48"/>
    </row>
    <row r="237">
      <c r="A237" s="49"/>
      <c r="B237" s="33" t="s">
        <v>753</v>
      </c>
      <c r="C237" s="34">
        <v>100.0</v>
      </c>
      <c r="D237" s="50" t="s">
        <v>1628</v>
      </c>
      <c r="E237" s="50" t="s">
        <v>754</v>
      </c>
      <c r="F237" s="33" t="str">
        <f>vlookup(D237,'GCPT Jul 2026'!A:G,7,false)</f>
        <v>Tabalong Unit 2</v>
      </c>
      <c r="G237" s="33" t="s">
        <v>1368</v>
      </c>
      <c r="H237" s="33"/>
      <c r="I237" s="36"/>
      <c r="J237" s="36" t="str">
        <f>iferror(vlookup(vlookup(B237,'Co-firing inputs'!B:C,2,false),'Co-firing inputs'!B:G,6,false),"None")</f>
        <v>None</v>
      </c>
      <c r="K237" s="33"/>
      <c r="L237" s="33"/>
      <c r="M237" s="36" t="s">
        <v>1523</v>
      </c>
      <c r="N237" s="37" t="s">
        <v>51</v>
      </c>
      <c r="O237" s="38" t="s">
        <v>51</v>
      </c>
      <c r="P237" s="71" t="s">
        <v>51</v>
      </c>
      <c r="Q237" s="34">
        <v>2019.0</v>
      </c>
      <c r="R237" s="34"/>
      <c r="S237" s="34"/>
      <c r="T237" s="34">
        <f t="shared" si="14"/>
        <v>7</v>
      </c>
      <c r="U237" s="39" t="str">
        <f t="shared" si="2"/>
        <v>1</v>
      </c>
      <c r="V237" s="39" t="str">
        <f t="shared" si="3"/>
        <v>2</v>
      </c>
      <c r="W237" s="40" t="s">
        <v>577</v>
      </c>
      <c r="X237" s="40" t="s">
        <v>1363</v>
      </c>
      <c r="Y237" s="40" t="s">
        <v>1372</v>
      </c>
      <c r="Z237" s="41"/>
      <c r="AA237" s="42"/>
      <c r="AB237" s="40"/>
      <c r="AC237" s="40">
        <f>vlookup(D237,'GCPT Jul 2026'!A:AF,31,false)</f>
        <v>-2.163427</v>
      </c>
      <c r="AD237" s="53">
        <f>vlookup(D237,'GCPT Jul 2026'!A:AF,32,false)</f>
        <v>115.440814</v>
      </c>
      <c r="AE237" s="44"/>
      <c r="AF237" s="44"/>
      <c r="AG237" s="44"/>
      <c r="AH237" s="45"/>
      <c r="AI237" s="45"/>
      <c r="AJ237" s="45"/>
      <c r="AK237" s="45"/>
      <c r="AL237" s="46"/>
      <c r="AM237" s="47"/>
      <c r="AN237" s="47"/>
      <c r="AO237" s="47"/>
      <c r="AP237" s="47"/>
      <c r="AQ237" s="48"/>
    </row>
    <row r="238">
      <c r="A238" s="49"/>
      <c r="B238" s="33" t="s">
        <v>1201</v>
      </c>
      <c r="C238" s="55">
        <v>100.0</v>
      </c>
      <c r="D238" s="50" t="s">
        <v>1629</v>
      </c>
      <c r="E238" s="50" t="s">
        <v>1202</v>
      </c>
      <c r="F238" s="33" t="str">
        <f>vlookup(D238,'GCPT Jul 2026'!A:G,7,false)</f>
        <v>Takalar Unit 1</v>
      </c>
      <c r="G238" s="33" t="s">
        <v>1365</v>
      </c>
      <c r="H238" s="39"/>
      <c r="I238" s="36"/>
      <c r="J238" s="36" t="str">
        <f>iferror(vlookup(vlookup(B238,'Co-firing inputs'!B:C,2,false),'Co-firing inputs'!B:G,6,false),"None")</f>
        <v>Commercial/implemented</v>
      </c>
      <c r="K238" s="51" t="s">
        <v>1395</v>
      </c>
      <c r="L238" s="52">
        <v>0.05</v>
      </c>
      <c r="M238" s="36" t="s">
        <v>1523</v>
      </c>
      <c r="N238" s="37" t="s">
        <v>51</v>
      </c>
      <c r="O238" s="38" t="s">
        <v>51</v>
      </c>
      <c r="P238" s="71" t="s">
        <v>51</v>
      </c>
      <c r="Q238" s="34">
        <v>2017.0</v>
      </c>
      <c r="R238" s="34"/>
      <c r="S238" s="34"/>
      <c r="T238" s="34">
        <f t="shared" si="14"/>
        <v>9</v>
      </c>
      <c r="U238" s="39" t="str">
        <f t="shared" si="2"/>
        <v>1</v>
      </c>
      <c r="V238" s="39" t="str">
        <f t="shared" si="3"/>
        <v>2</v>
      </c>
      <c r="W238" s="40" t="s">
        <v>965</v>
      </c>
      <c r="X238" s="40" t="s">
        <v>1363</v>
      </c>
      <c r="Y238" s="59" t="s">
        <v>1372</v>
      </c>
      <c r="Z238" s="60"/>
      <c r="AA238" s="42" t="s">
        <v>1375</v>
      </c>
      <c r="AB238" s="62"/>
      <c r="AC238" s="40">
        <f>vlookup(D238,'GCPT Jul 2026'!A:AF,31,false)</f>
        <v>-5.623635</v>
      </c>
      <c r="AD238" s="53">
        <f>vlookup(D238,'GCPT Jul 2026'!A:AF,32,false)</f>
        <v>119.550822</v>
      </c>
      <c r="AE238" s="44"/>
      <c r="AF238" s="44"/>
      <c r="AG238" s="44"/>
      <c r="AH238" s="45"/>
      <c r="AI238" s="45"/>
      <c r="AJ238" s="45"/>
      <c r="AK238" s="45"/>
      <c r="AL238" s="46"/>
      <c r="AM238" s="47"/>
      <c r="AN238" s="47"/>
      <c r="AO238" s="47"/>
      <c r="AP238" s="47"/>
      <c r="AQ238" s="48"/>
    </row>
    <row r="239">
      <c r="A239" s="49"/>
      <c r="B239" s="33" t="s">
        <v>1203</v>
      </c>
      <c r="C239" s="55">
        <v>100.0</v>
      </c>
      <c r="D239" s="50" t="s">
        <v>1630</v>
      </c>
      <c r="E239" s="50" t="s">
        <v>1204</v>
      </c>
      <c r="F239" s="33" t="str">
        <f>vlookup(D239,'GCPT Jul 2026'!A:G,7,false)</f>
        <v>Takalar Unit 2</v>
      </c>
      <c r="G239" s="33" t="s">
        <v>1365</v>
      </c>
      <c r="H239" s="39"/>
      <c r="I239" s="36"/>
      <c r="J239" s="36" t="str">
        <f>iferror(vlookup(vlookup(B239,'Co-firing inputs'!B:C,2,false),'Co-firing inputs'!B:G,6,false),"None")</f>
        <v>Commercial/implemented</v>
      </c>
      <c r="K239" s="51" t="s">
        <v>1395</v>
      </c>
      <c r="L239" s="52">
        <v>0.05</v>
      </c>
      <c r="M239" s="36" t="s">
        <v>1523</v>
      </c>
      <c r="N239" s="37" t="s">
        <v>51</v>
      </c>
      <c r="O239" s="38" t="s">
        <v>51</v>
      </c>
      <c r="P239" s="71" t="s">
        <v>51</v>
      </c>
      <c r="Q239" s="34">
        <v>2018.0</v>
      </c>
      <c r="R239" s="34"/>
      <c r="S239" s="34"/>
      <c r="T239" s="34">
        <f t="shared" si="14"/>
        <v>8</v>
      </c>
      <c r="U239" s="39" t="str">
        <f t="shared" si="2"/>
        <v>1</v>
      </c>
      <c r="V239" s="39" t="str">
        <f t="shared" si="3"/>
        <v>2</v>
      </c>
      <c r="W239" s="40" t="s">
        <v>965</v>
      </c>
      <c r="X239" s="40" t="s">
        <v>1363</v>
      </c>
      <c r="Y239" s="59" t="s">
        <v>1372</v>
      </c>
      <c r="Z239" s="60"/>
      <c r="AA239" s="42" t="s">
        <v>1375</v>
      </c>
      <c r="AB239" s="62"/>
      <c r="AC239" s="40">
        <f>vlookup(D239,'GCPT Jul 2026'!A:AF,31,false)</f>
        <v>-5.623635</v>
      </c>
      <c r="AD239" s="53">
        <f>vlookup(D239,'GCPT Jul 2026'!A:AF,32,false)</f>
        <v>119.550822</v>
      </c>
      <c r="AE239" s="44"/>
      <c r="AF239" s="44"/>
      <c r="AG239" s="44"/>
      <c r="AH239" s="45"/>
      <c r="AI239" s="45"/>
      <c r="AJ239" s="45"/>
      <c r="AK239" s="45"/>
      <c r="AL239" s="46"/>
      <c r="AM239" s="47"/>
      <c r="AN239" s="47"/>
      <c r="AO239" s="47"/>
      <c r="AP239" s="47"/>
      <c r="AQ239" s="48"/>
    </row>
    <row r="240">
      <c r="A240" s="49"/>
      <c r="B240" s="33" t="s">
        <v>1282</v>
      </c>
      <c r="C240" s="34">
        <v>350.0</v>
      </c>
      <c r="D240" s="50" t="s">
        <v>1631</v>
      </c>
      <c r="E240" s="50" t="s">
        <v>1283</v>
      </c>
      <c r="F240" s="33" t="str">
        <f>vlookup(D240,'GCPT Jul 2026'!A:G,7,false)</f>
        <v>Tanjung Awar-Awar Unit 1</v>
      </c>
      <c r="G240" s="33" t="s">
        <v>1399</v>
      </c>
      <c r="H240" s="33"/>
      <c r="I240" s="36"/>
      <c r="J240" s="36" t="str">
        <f>iferror(vlookup(vlookup(B240,'Co-firing inputs'!B:C,2,false),'Co-firing inputs'!B:G,6,false),"None")</f>
        <v>Commercial/implemented</v>
      </c>
      <c r="K240" s="51" t="s">
        <v>1400</v>
      </c>
      <c r="L240" s="52">
        <v>0.03</v>
      </c>
      <c r="M240" s="36"/>
      <c r="N240" s="37" t="s">
        <v>51</v>
      </c>
      <c r="O240" s="38" t="s">
        <v>51</v>
      </c>
      <c r="P240" s="71" t="s">
        <v>51</v>
      </c>
      <c r="Q240" s="34">
        <v>2012.0</v>
      </c>
      <c r="R240" s="34"/>
      <c r="S240" s="34"/>
      <c r="T240" s="34">
        <f t="shared" si="14"/>
        <v>14</v>
      </c>
      <c r="U240" s="39" t="str">
        <f t="shared" si="2"/>
        <v>3</v>
      </c>
      <c r="V240" s="39" t="str">
        <f t="shared" si="3"/>
        <v>3</v>
      </c>
      <c r="W240" s="40" t="s">
        <v>965</v>
      </c>
      <c r="X240" s="40" t="s">
        <v>1363</v>
      </c>
      <c r="Y240" s="40" t="s">
        <v>1373</v>
      </c>
      <c r="Z240" s="41"/>
      <c r="AA240" s="42" t="s">
        <v>1378</v>
      </c>
      <c r="AB240" s="40"/>
      <c r="AC240" s="40">
        <f>vlookup(D240,'GCPT Jul 2026'!A:AF,31,false)</f>
        <v>-6.810524</v>
      </c>
      <c r="AD240" s="53">
        <f>vlookup(D240,'GCPT Jul 2026'!A:AF,32,false)</f>
        <v>111.995503</v>
      </c>
      <c r="AE240" s="44"/>
      <c r="AF240" s="44"/>
      <c r="AG240" s="44"/>
      <c r="AH240" s="101">
        <v>264.86</v>
      </c>
      <c r="AI240" s="101">
        <v>274.66</v>
      </c>
      <c r="AJ240" s="101">
        <v>80.02</v>
      </c>
      <c r="AK240" s="101" t="s">
        <v>1430</v>
      </c>
      <c r="AL240" s="61">
        <v>43.11</v>
      </c>
      <c r="AM240" s="98">
        <v>205.0</v>
      </c>
      <c r="AN240" s="98">
        <v>7.0</v>
      </c>
      <c r="AO240" s="47"/>
      <c r="AP240" s="47"/>
      <c r="AQ240" s="102" t="s">
        <v>1632</v>
      </c>
    </row>
    <row r="241">
      <c r="A241" s="49"/>
      <c r="B241" s="33" t="s">
        <v>1284</v>
      </c>
      <c r="C241" s="34">
        <v>350.0</v>
      </c>
      <c r="D241" s="50" t="s">
        <v>1633</v>
      </c>
      <c r="E241" s="50" t="s">
        <v>1285</v>
      </c>
      <c r="F241" s="33" t="str">
        <f>vlookup(D241,'GCPT Jul 2026'!A:G,7,false)</f>
        <v>Tanjung Awar-Awar Unit 2</v>
      </c>
      <c r="G241" s="33" t="s">
        <v>1399</v>
      </c>
      <c r="H241" s="33"/>
      <c r="I241" s="36"/>
      <c r="J241" s="36" t="str">
        <f>iferror(vlookup(vlookup(B241,'Co-firing inputs'!B:C,2,false),'Co-firing inputs'!B:G,6,false),"None")</f>
        <v>Commercial/implemented</v>
      </c>
      <c r="K241" s="51" t="s">
        <v>1400</v>
      </c>
      <c r="L241" s="52">
        <v>0.03</v>
      </c>
      <c r="M241" s="36"/>
      <c r="N241" s="37" t="s">
        <v>51</v>
      </c>
      <c r="O241" s="38" t="s">
        <v>51</v>
      </c>
      <c r="P241" s="71" t="s">
        <v>51</v>
      </c>
      <c r="Q241" s="34">
        <v>2013.0</v>
      </c>
      <c r="R241" s="34"/>
      <c r="S241" s="34"/>
      <c r="T241" s="34">
        <f t="shared" si="14"/>
        <v>13</v>
      </c>
      <c r="U241" s="39" t="str">
        <f t="shared" si="2"/>
        <v>3</v>
      </c>
      <c r="V241" s="39" t="str">
        <f t="shared" si="3"/>
        <v>3</v>
      </c>
      <c r="W241" s="40" t="s">
        <v>965</v>
      </c>
      <c r="X241" s="40" t="s">
        <v>1363</v>
      </c>
      <c r="Y241" s="40" t="s">
        <v>1373</v>
      </c>
      <c r="Z241" s="41"/>
      <c r="AA241" s="42" t="s">
        <v>1370</v>
      </c>
      <c r="AB241" s="40"/>
      <c r="AC241" s="40">
        <f>vlookup(D241,'GCPT Jul 2026'!A:AF,31,false)</f>
        <v>-6.810524</v>
      </c>
      <c r="AD241" s="53">
        <f>vlookup(D241,'GCPT Jul 2026'!A:AF,32,false)</f>
        <v>111.995503</v>
      </c>
      <c r="AE241" s="44"/>
      <c r="AF241" s="44"/>
      <c r="AG241" s="44"/>
      <c r="AH241" s="101">
        <v>264.86</v>
      </c>
      <c r="AI241" s="101">
        <v>274.66</v>
      </c>
      <c r="AJ241" s="101">
        <v>80.02</v>
      </c>
      <c r="AK241" s="101" t="s">
        <v>1430</v>
      </c>
      <c r="AL241" s="61">
        <v>43.11</v>
      </c>
      <c r="AM241" s="98">
        <v>205.0</v>
      </c>
      <c r="AN241" s="98">
        <v>7.0</v>
      </c>
      <c r="AO241" s="47"/>
      <c r="AP241" s="47"/>
      <c r="AQ241" s="102" t="s">
        <v>1632</v>
      </c>
    </row>
    <row r="242">
      <c r="A242" s="64"/>
      <c r="B242" s="33" t="s">
        <v>704</v>
      </c>
      <c r="C242" s="34">
        <v>660.0</v>
      </c>
      <c r="D242" s="50" t="s">
        <v>1634</v>
      </c>
      <c r="E242" s="50" t="s">
        <v>705</v>
      </c>
      <c r="F242" s="33" t="str">
        <f>vlookup(D242,'GCPT Jul 2026'!A:G,7,false)</f>
        <v>Tanjung Jati A Unit 1</v>
      </c>
      <c r="G242" s="33" t="s">
        <v>1399</v>
      </c>
      <c r="H242" s="33" t="s">
        <v>1362</v>
      </c>
      <c r="I242" s="36"/>
      <c r="J242" s="36" t="str">
        <f>iferror(vlookup(vlookup(B242,'Co-firing inputs'!B:C,2,false),'Co-firing inputs'!B:G,6,false),"None")</f>
        <v>None</v>
      </c>
      <c r="K242" s="33"/>
      <c r="L242" s="33"/>
      <c r="M242" s="36" t="s">
        <v>1523</v>
      </c>
      <c r="N242" s="37" t="s">
        <v>11</v>
      </c>
      <c r="O242" s="123" t="s">
        <v>63</v>
      </c>
      <c r="P242" s="71" t="s">
        <v>63</v>
      </c>
      <c r="Q242" s="34">
        <v>2025.0</v>
      </c>
      <c r="R242" s="34"/>
      <c r="S242" s="34"/>
      <c r="T242" s="34">
        <f t="shared" si="14"/>
        <v>1</v>
      </c>
      <c r="U242" s="39" t="str">
        <f t="shared" si="2"/>
        <v>4</v>
      </c>
      <c r="V242" s="39" t="str">
        <f t="shared" si="3"/>
        <v>1</v>
      </c>
      <c r="W242" s="40" t="s">
        <v>577</v>
      </c>
      <c r="X242" s="40" t="s">
        <v>1401</v>
      </c>
      <c r="Y242" s="40" t="s">
        <v>1373</v>
      </c>
      <c r="Z242" s="41"/>
      <c r="AA242" s="42"/>
      <c r="AB242" s="40"/>
      <c r="AC242" s="40">
        <v>-6.76852</v>
      </c>
      <c r="AD242" s="53">
        <v>108.6452</v>
      </c>
      <c r="AE242" s="44"/>
      <c r="AF242" s="44"/>
      <c r="AG242" s="44"/>
      <c r="AH242" s="101"/>
      <c r="AI242" s="101">
        <v>495.0</v>
      </c>
      <c r="AJ242" s="101"/>
      <c r="AK242" s="101" t="s">
        <v>1430</v>
      </c>
      <c r="AL242" s="61"/>
      <c r="AM242" s="98"/>
      <c r="AN242" s="98"/>
      <c r="AO242" s="98"/>
      <c r="AP242" s="98"/>
      <c r="AQ242" s="107" t="s">
        <v>1635</v>
      </c>
    </row>
    <row r="243">
      <c r="A243" s="64"/>
      <c r="B243" s="33" t="s">
        <v>707</v>
      </c>
      <c r="C243" s="34">
        <v>660.0</v>
      </c>
      <c r="D243" s="50" t="s">
        <v>1636</v>
      </c>
      <c r="E243" s="50" t="s">
        <v>708</v>
      </c>
      <c r="F243" s="33" t="str">
        <f>vlookup(D243,'GCPT Jul 2026'!A:G,7,false)</f>
        <v>Tanjung Jati A Unit 2</v>
      </c>
      <c r="G243" s="33" t="s">
        <v>1399</v>
      </c>
      <c r="H243" s="33" t="s">
        <v>1362</v>
      </c>
      <c r="I243" s="36"/>
      <c r="J243" s="36" t="str">
        <f>iferror(vlookup(vlookup(B243,'Co-firing inputs'!B:C,2,false),'Co-firing inputs'!B:G,6,false),"None")</f>
        <v>None</v>
      </c>
      <c r="K243" s="33"/>
      <c r="L243" s="33"/>
      <c r="M243" s="36" t="s">
        <v>1523</v>
      </c>
      <c r="N243" s="37" t="s">
        <v>11</v>
      </c>
      <c r="O243" s="123" t="s">
        <v>63</v>
      </c>
      <c r="P243" s="71" t="s">
        <v>63</v>
      </c>
      <c r="Q243" s="34">
        <v>2026.0</v>
      </c>
      <c r="R243" s="34"/>
      <c r="S243" s="34"/>
      <c r="T243" s="34">
        <f t="shared" si="14"/>
        <v>0</v>
      </c>
      <c r="U243" s="39" t="str">
        <f t="shared" si="2"/>
        <v>4</v>
      </c>
      <c r="V243" s="39" t="str">
        <f t="shared" si="3"/>
        <v>Planned</v>
      </c>
      <c r="W243" s="40" t="s">
        <v>577</v>
      </c>
      <c r="X243" s="40" t="s">
        <v>1401</v>
      </c>
      <c r="Y243" s="40" t="s">
        <v>1373</v>
      </c>
      <c r="Z243" s="41"/>
      <c r="AA243" s="42"/>
      <c r="AB243" s="40"/>
      <c r="AC243" s="40">
        <v>-6.76852</v>
      </c>
      <c r="AD243" s="53">
        <v>108.6452</v>
      </c>
      <c r="AE243" s="44"/>
      <c r="AF243" s="44"/>
      <c r="AG243" s="44"/>
      <c r="AH243" s="101"/>
      <c r="AI243" s="101"/>
      <c r="AJ243" s="101"/>
      <c r="AK243" s="101"/>
      <c r="AL243" s="61"/>
      <c r="AM243" s="98"/>
      <c r="AN243" s="98"/>
      <c r="AO243" s="47"/>
      <c r="AP243" s="47"/>
      <c r="AQ243" s="102"/>
    </row>
    <row r="244">
      <c r="A244" s="49"/>
      <c r="B244" s="33" t="s">
        <v>943</v>
      </c>
      <c r="C244" s="34">
        <v>660.0</v>
      </c>
      <c r="D244" s="50" t="s">
        <v>1637</v>
      </c>
      <c r="E244" s="50" t="s">
        <v>944</v>
      </c>
      <c r="F244" s="33" t="str">
        <f>vlookup(D244,'GCPT Jul 2026'!A:G,7,false)</f>
        <v>Tanjung Jati B Unit 1</v>
      </c>
      <c r="G244" s="33" t="s">
        <v>1399</v>
      </c>
      <c r="H244" s="33"/>
      <c r="I244" s="36"/>
      <c r="J244" s="51" t="s">
        <v>1638</v>
      </c>
      <c r="K244" s="33"/>
      <c r="L244" s="33"/>
      <c r="M244" s="36"/>
      <c r="N244" s="37" t="s">
        <v>51</v>
      </c>
      <c r="O244" s="38" t="s">
        <v>51</v>
      </c>
      <c r="P244" s="71" t="s">
        <v>51</v>
      </c>
      <c r="Q244" s="34">
        <v>2006.0</v>
      </c>
      <c r="R244" s="34"/>
      <c r="S244" s="34"/>
      <c r="T244" s="34">
        <f t="shared" si="14"/>
        <v>20</v>
      </c>
      <c r="U244" s="39" t="str">
        <f t="shared" si="2"/>
        <v>4</v>
      </c>
      <c r="V244" s="39" t="str">
        <f t="shared" si="3"/>
        <v>4</v>
      </c>
      <c r="W244" s="40" t="s">
        <v>577</v>
      </c>
      <c r="X244" s="40" t="s">
        <v>1363</v>
      </c>
      <c r="Y244" s="40" t="s">
        <v>1373</v>
      </c>
      <c r="Z244" s="41"/>
      <c r="AA244" s="116" t="s">
        <v>1639</v>
      </c>
      <c r="AB244" s="40"/>
      <c r="AC244" s="40">
        <f>vlookup(D244,'GCPT Jul 2026'!A:AF,31,false)</f>
        <v>-6.4447822</v>
      </c>
      <c r="AD244" s="53">
        <f>vlookup(D244,'GCPT Jul 2026'!A:AF,32,false)</f>
        <v>110.743491</v>
      </c>
      <c r="AE244" s="44"/>
      <c r="AF244" s="130">
        <v>2237.0</v>
      </c>
      <c r="AG244" s="44"/>
      <c r="AH244" s="101">
        <v>400.0</v>
      </c>
      <c r="AI244" s="101">
        <v>550.0</v>
      </c>
      <c r="AJ244" s="101">
        <v>50.0</v>
      </c>
      <c r="AK244" s="101" t="s">
        <v>1430</v>
      </c>
      <c r="AL244" s="61"/>
      <c r="AM244" s="98">
        <v>240.0</v>
      </c>
      <c r="AN244" s="98">
        <v>8.0</v>
      </c>
      <c r="AO244" s="98">
        <v>60.0</v>
      </c>
      <c r="AP244" s="98">
        <v>15.0</v>
      </c>
      <c r="AQ244" s="107" t="s">
        <v>1640</v>
      </c>
    </row>
    <row r="245">
      <c r="A245" s="49"/>
      <c r="B245" s="33" t="s">
        <v>946</v>
      </c>
      <c r="C245" s="34">
        <v>660.0</v>
      </c>
      <c r="D245" s="50" t="s">
        <v>1641</v>
      </c>
      <c r="E245" s="50" t="s">
        <v>947</v>
      </c>
      <c r="F245" s="33" t="str">
        <f>vlookup(D245,'GCPT Jul 2026'!A:G,7,false)</f>
        <v>Tanjung Jati B Unit 2</v>
      </c>
      <c r="G245" s="33" t="s">
        <v>1399</v>
      </c>
      <c r="H245" s="33"/>
      <c r="I245" s="36"/>
      <c r="J245" s="51" t="s">
        <v>1638</v>
      </c>
      <c r="K245" s="33"/>
      <c r="L245" s="33"/>
      <c r="M245" s="36"/>
      <c r="N245" s="37" t="s">
        <v>51</v>
      </c>
      <c r="O245" s="38" t="s">
        <v>51</v>
      </c>
      <c r="P245" s="71" t="s">
        <v>51</v>
      </c>
      <c r="Q245" s="34">
        <v>2006.0</v>
      </c>
      <c r="R245" s="34"/>
      <c r="S245" s="34"/>
      <c r="T245" s="34">
        <f t="shared" si="14"/>
        <v>20</v>
      </c>
      <c r="U245" s="39" t="str">
        <f t="shared" si="2"/>
        <v>4</v>
      </c>
      <c r="V245" s="39" t="str">
        <f t="shared" si="3"/>
        <v>4</v>
      </c>
      <c r="W245" s="40" t="s">
        <v>577</v>
      </c>
      <c r="X245" s="40" t="s">
        <v>1363</v>
      </c>
      <c r="Y245" s="40" t="s">
        <v>1373</v>
      </c>
      <c r="Z245" s="41"/>
      <c r="AA245" s="116" t="s">
        <v>1639</v>
      </c>
      <c r="AB245" s="40"/>
      <c r="AC245" s="40">
        <f>vlookup(D245,'GCPT Jul 2026'!A:AF,31,false)</f>
        <v>-6.4447822</v>
      </c>
      <c r="AD245" s="53">
        <f>vlookup(D245,'GCPT Jul 2026'!A:AF,32,false)</f>
        <v>110.743491</v>
      </c>
      <c r="AE245" s="44"/>
      <c r="AF245" s="130">
        <v>2383.0</v>
      </c>
      <c r="AG245" s="44"/>
      <c r="AH245" s="101">
        <v>400.0</v>
      </c>
      <c r="AI245" s="101">
        <v>550.0</v>
      </c>
      <c r="AJ245" s="101">
        <v>50.0</v>
      </c>
      <c r="AK245" s="101" t="s">
        <v>1430</v>
      </c>
      <c r="AL245" s="61"/>
      <c r="AM245" s="98">
        <v>240.0</v>
      </c>
      <c r="AN245" s="98">
        <v>8.0</v>
      </c>
      <c r="AO245" s="98">
        <v>60.0</v>
      </c>
      <c r="AP245" s="98">
        <v>15.0</v>
      </c>
      <c r="AQ245" s="107" t="s">
        <v>1642</v>
      </c>
    </row>
    <row r="246">
      <c r="A246" s="64"/>
      <c r="B246" s="33" t="s">
        <v>948</v>
      </c>
      <c r="C246" s="34">
        <v>660.0</v>
      </c>
      <c r="D246" s="50" t="s">
        <v>1643</v>
      </c>
      <c r="E246" s="50" t="s">
        <v>949</v>
      </c>
      <c r="F246" s="33" t="str">
        <f>vlookup(D246,'GCPT Jul 2026'!A:G,7,false)</f>
        <v>Tanjung Jati B Unit 3</v>
      </c>
      <c r="G246" s="33" t="s">
        <v>1399</v>
      </c>
      <c r="H246" s="33"/>
      <c r="I246" s="36"/>
      <c r="J246" s="51" t="s">
        <v>1638</v>
      </c>
      <c r="K246" s="33"/>
      <c r="L246" s="33"/>
      <c r="M246" s="36"/>
      <c r="N246" s="37" t="s">
        <v>51</v>
      </c>
      <c r="O246" s="38" t="s">
        <v>51</v>
      </c>
      <c r="P246" s="71" t="s">
        <v>51</v>
      </c>
      <c r="Q246" s="34">
        <v>2011.0</v>
      </c>
      <c r="R246" s="34"/>
      <c r="S246" s="34"/>
      <c r="T246" s="34">
        <f t="shared" si="14"/>
        <v>15</v>
      </c>
      <c r="U246" s="39" t="str">
        <f t="shared" si="2"/>
        <v>4</v>
      </c>
      <c r="V246" s="39" t="str">
        <f t="shared" si="3"/>
        <v>3</v>
      </c>
      <c r="W246" s="40" t="s">
        <v>577</v>
      </c>
      <c r="X246" s="40" t="s">
        <v>1363</v>
      </c>
      <c r="Y246" s="40" t="s">
        <v>1373</v>
      </c>
      <c r="Z246" s="41"/>
      <c r="AA246" s="116" t="s">
        <v>1639</v>
      </c>
      <c r="AB246" s="40"/>
      <c r="AC246" s="40">
        <v>-6.446</v>
      </c>
      <c r="AD246" s="53">
        <v>110.7423</v>
      </c>
      <c r="AE246" s="44"/>
      <c r="AF246" s="130">
        <v>1620.0</v>
      </c>
      <c r="AG246" s="44"/>
      <c r="AH246" s="101">
        <v>400.0</v>
      </c>
      <c r="AI246" s="101">
        <v>550.0</v>
      </c>
      <c r="AJ246" s="101">
        <v>50.0</v>
      </c>
      <c r="AK246" s="101" t="s">
        <v>1430</v>
      </c>
      <c r="AL246" s="61"/>
      <c r="AM246" s="98">
        <v>240.0</v>
      </c>
      <c r="AN246" s="98">
        <v>8.0</v>
      </c>
      <c r="AO246" s="136">
        <v>65.0</v>
      </c>
      <c r="AP246" s="98">
        <v>15.0</v>
      </c>
      <c r="AQ246" s="107" t="s">
        <v>1644</v>
      </c>
    </row>
    <row r="247">
      <c r="A247" s="64"/>
      <c r="B247" s="33" t="s">
        <v>950</v>
      </c>
      <c r="C247" s="34">
        <v>660.0</v>
      </c>
      <c r="D247" s="50" t="s">
        <v>1645</v>
      </c>
      <c r="E247" s="50" t="s">
        <v>951</v>
      </c>
      <c r="F247" s="33" t="str">
        <f>vlookup(D247,'GCPT Jul 2026'!A:G,7,false)</f>
        <v>Tanjung Jati B Unit 4</v>
      </c>
      <c r="G247" s="33" t="s">
        <v>1399</v>
      </c>
      <c r="H247" s="33"/>
      <c r="I247" s="36"/>
      <c r="J247" s="51" t="s">
        <v>1638</v>
      </c>
      <c r="K247" s="33"/>
      <c r="L247" s="33"/>
      <c r="M247" s="36"/>
      <c r="N247" s="37" t="s">
        <v>51</v>
      </c>
      <c r="O247" s="38" t="s">
        <v>51</v>
      </c>
      <c r="P247" s="71" t="s">
        <v>51</v>
      </c>
      <c r="Q247" s="34">
        <v>2012.0</v>
      </c>
      <c r="R247" s="34"/>
      <c r="S247" s="34"/>
      <c r="T247" s="34">
        <f t="shared" si="14"/>
        <v>14</v>
      </c>
      <c r="U247" s="39" t="str">
        <f t="shared" si="2"/>
        <v>4</v>
      </c>
      <c r="V247" s="39" t="str">
        <f t="shared" si="3"/>
        <v>3</v>
      </c>
      <c r="W247" s="40" t="s">
        <v>577</v>
      </c>
      <c r="X247" s="40" t="s">
        <v>1363</v>
      </c>
      <c r="Y247" s="40" t="s">
        <v>1373</v>
      </c>
      <c r="Z247" s="41"/>
      <c r="AA247" s="116" t="s">
        <v>1639</v>
      </c>
      <c r="AB247" s="40"/>
      <c r="AC247" s="40">
        <v>-6.446</v>
      </c>
      <c r="AD247" s="53">
        <v>110.7423</v>
      </c>
      <c r="AE247" s="44"/>
      <c r="AF247" s="130">
        <v>1528.0</v>
      </c>
      <c r="AG247" s="44"/>
      <c r="AH247" s="101">
        <v>400.0</v>
      </c>
      <c r="AI247" s="101">
        <v>550.0</v>
      </c>
      <c r="AJ247" s="101">
        <v>50.0</v>
      </c>
      <c r="AK247" s="101" t="s">
        <v>1430</v>
      </c>
      <c r="AL247" s="61"/>
      <c r="AM247" s="98">
        <v>240.0</v>
      </c>
      <c r="AN247" s="98">
        <v>8.0</v>
      </c>
      <c r="AO247" s="136">
        <v>65.0</v>
      </c>
      <c r="AP247" s="98">
        <v>15.0</v>
      </c>
      <c r="AQ247" s="107" t="s">
        <v>1646</v>
      </c>
    </row>
    <row r="248">
      <c r="A248" s="49"/>
      <c r="B248" s="33" t="s">
        <v>709</v>
      </c>
      <c r="C248" s="34">
        <v>1000.0</v>
      </c>
      <c r="D248" s="50" t="s">
        <v>1647</v>
      </c>
      <c r="E248" s="50" t="s">
        <v>710</v>
      </c>
      <c r="F248" s="33" t="str">
        <f>vlookup(D248,'GCPT Jul 2026'!A:G,7,false)</f>
        <v>Tanjung Jati B Unit 5</v>
      </c>
      <c r="G248" s="33" t="s">
        <v>1399</v>
      </c>
      <c r="H248" s="33" t="s">
        <v>1362</v>
      </c>
      <c r="I248" s="36"/>
      <c r="J248" s="36" t="str">
        <f>iferror(vlookup(vlookup(B248,'Co-firing inputs'!B:C,2,false),'Co-firing inputs'!B:G,6,false),"None")</f>
        <v>None</v>
      </c>
      <c r="K248" s="33"/>
      <c r="L248" s="33"/>
      <c r="M248" s="36" t="s">
        <v>1523</v>
      </c>
      <c r="N248" s="37" t="s">
        <v>264</v>
      </c>
      <c r="O248" s="38" t="s">
        <v>51</v>
      </c>
      <c r="P248" s="71" t="s">
        <v>51</v>
      </c>
      <c r="Q248" s="34">
        <v>2022.0</v>
      </c>
      <c r="R248" s="34"/>
      <c r="S248" s="55">
        <v>2047.0</v>
      </c>
      <c r="T248" s="34">
        <f t="shared" si="14"/>
        <v>4</v>
      </c>
      <c r="U248" s="39" t="str">
        <f t="shared" si="2"/>
        <v>4</v>
      </c>
      <c r="V248" s="39" t="str">
        <f t="shared" si="3"/>
        <v>1</v>
      </c>
      <c r="W248" s="40" t="s">
        <v>577</v>
      </c>
      <c r="X248" s="40" t="s">
        <v>1449</v>
      </c>
      <c r="Y248" s="40" t="s">
        <v>1373</v>
      </c>
      <c r="Z248" s="41"/>
      <c r="AA248" s="42"/>
      <c r="AB248" s="53"/>
      <c r="AC248" s="40">
        <f>vlookup(D248,'GCPT Jul 2026'!A:AF,31,false)</f>
        <v>-6.446488</v>
      </c>
      <c r="AD248" s="53">
        <f>vlookup(D248,'GCPT Jul 2026'!A:AF,32,false)</f>
        <v>110.742359</v>
      </c>
      <c r="AE248" s="137">
        <v>4900.0</v>
      </c>
      <c r="AF248" s="137">
        <v>3640.0</v>
      </c>
      <c r="AG248" s="44"/>
      <c r="AH248" s="101">
        <v>457.0</v>
      </c>
      <c r="AI248" s="101">
        <v>342.0</v>
      </c>
      <c r="AJ248" s="101">
        <v>70.0</v>
      </c>
      <c r="AK248" s="101" t="s">
        <v>1430</v>
      </c>
      <c r="AL248" s="61"/>
      <c r="AM248" s="98">
        <v>240.0</v>
      </c>
      <c r="AN248" s="98">
        <v>8.2</v>
      </c>
      <c r="AO248" s="98">
        <v>58.0</v>
      </c>
      <c r="AP248" s="98">
        <v>18.9</v>
      </c>
      <c r="AQ248" s="107" t="s">
        <v>1648</v>
      </c>
    </row>
    <row r="249">
      <c r="A249" s="49"/>
      <c r="B249" s="33" t="s">
        <v>712</v>
      </c>
      <c r="C249" s="34">
        <v>1000.0</v>
      </c>
      <c r="D249" s="50" t="s">
        <v>1649</v>
      </c>
      <c r="E249" s="50" t="s">
        <v>713</v>
      </c>
      <c r="F249" s="33" t="str">
        <f>vlookup(D249,'GCPT Jul 2026'!A:G,7,false)</f>
        <v>Tanjung Jati B Unit 6</v>
      </c>
      <c r="G249" s="33" t="s">
        <v>1399</v>
      </c>
      <c r="H249" s="33" t="s">
        <v>1362</v>
      </c>
      <c r="I249" s="36"/>
      <c r="J249" s="36" t="str">
        <f>iferror(vlookup(vlookup(B249,'Co-firing inputs'!B:C,2,false),'Co-firing inputs'!B:G,6,false),"None")</f>
        <v>None</v>
      </c>
      <c r="K249" s="33"/>
      <c r="L249" s="33"/>
      <c r="M249" s="36" t="s">
        <v>1523</v>
      </c>
      <c r="N249" s="37" t="s">
        <v>264</v>
      </c>
      <c r="O249" s="38" t="s">
        <v>51</v>
      </c>
      <c r="P249" s="71" t="s">
        <v>51</v>
      </c>
      <c r="Q249" s="34">
        <v>2022.0</v>
      </c>
      <c r="R249" s="34"/>
      <c r="S249" s="55">
        <v>2047.0</v>
      </c>
      <c r="T249" s="34">
        <f t="shared" si="14"/>
        <v>4</v>
      </c>
      <c r="U249" s="39" t="str">
        <f t="shared" si="2"/>
        <v>4</v>
      </c>
      <c r="V249" s="39" t="str">
        <f t="shared" si="3"/>
        <v>1</v>
      </c>
      <c r="W249" s="40" t="s">
        <v>577</v>
      </c>
      <c r="X249" s="40" t="s">
        <v>1449</v>
      </c>
      <c r="Y249" s="40" t="s">
        <v>1373</v>
      </c>
      <c r="Z249" s="41"/>
      <c r="AA249" s="42"/>
      <c r="AB249" s="53"/>
      <c r="AC249" s="40">
        <f>vlookup(D249,'GCPT Jul 2026'!A:AF,31,false)</f>
        <v>-6.446488</v>
      </c>
      <c r="AD249" s="53">
        <f>vlookup(D249,'GCPT Jul 2026'!A:AF,32,false)</f>
        <v>110.742359</v>
      </c>
      <c r="AE249" s="137">
        <v>4900.0</v>
      </c>
      <c r="AF249" s="137">
        <v>3640.0</v>
      </c>
      <c r="AG249" s="44"/>
      <c r="AH249" s="101">
        <v>457.0</v>
      </c>
      <c r="AI249" s="101">
        <v>342.0</v>
      </c>
      <c r="AJ249" s="101">
        <v>70.0</v>
      </c>
      <c r="AK249" s="101" t="s">
        <v>1430</v>
      </c>
      <c r="AL249" s="61"/>
      <c r="AM249" s="98">
        <v>240.0</v>
      </c>
      <c r="AN249" s="98">
        <v>8.2</v>
      </c>
      <c r="AO249" s="98">
        <v>58.0</v>
      </c>
      <c r="AP249" s="98">
        <v>18.9</v>
      </c>
      <c r="AQ249" s="107" t="s">
        <v>1650</v>
      </c>
    </row>
    <row r="250">
      <c r="A250" s="49"/>
      <c r="B250" s="33" t="s">
        <v>952</v>
      </c>
      <c r="C250" s="55">
        <v>65.0</v>
      </c>
      <c r="D250" s="50" t="s">
        <v>1651</v>
      </c>
      <c r="E250" s="50" t="s">
        <v>953</v>
      </c>
      <c r="F250" s="33" t="str">
        <f>vlookup(D250,'GCPT Jul 2026'!A:G,7,false)</f>
        <v>Tanjung Kasam Unit 1</v>
      </c>
      <c r="G250" s="33" t="s">
        <v>1394</v>
      </c>
      <c r="H250" s="33"/>
      <c r="I250" s="36"/>
      <c r="J250" s="36" t="str">
        <f>iferror(vlookup(vlookup(B250,'Co-firing inputs'!B:C,2,false),'Co-firing inputs'!B:G,6,false),"None")</f>
        <v>None</v>
      </c>
      <c r="K250" s="33"/>
      <c r="L250" s="33"/>
      <c r="M250" s="36"/>
      <c r="N250" s="37" t="s">
        <v>51</v>
      </c>
      <c r="O250" s="38" t="s">
        <v>51</v>
      </c>
      <c r="P250" s="71" t="s">
        <v>51</v>
      </c>
      <c r="Q250" s="34">
        <v>2012.0</v>
      </c>
      <c r="R250" s="34"/>
      <c r="S250" s="34"/>
      <c r="T250" s="34">
        <f t="shared" si="14"/>
        <v>14</v>
      </c>
      <c r="U250" s="39" t="str">
        <f t="shared" si="2"/>
        <v>1</v>
      </c>
      <c r="V250" s="39" t="str">
        <f t="shared" si="3"/>
        <v>3</v>
      </c>
      <c r="W250" s="40" t="s">
        <v>577</v>
      </c>
      <c r="X250" s="40" t="s">
        <v>1363</v>
      </c>
      <c r="Y250" s="40" t="s">
        <v>1372</v>
      </c>
      <c r="Z250" s="41"/>
      <c r="AA250" s="42"/>
      <c r="AB250" s="40"/>
      <c r="AC250" s="40">
        <v>1.044137</v>
      </c>
      <c r="AD250" s="53">
        <f>vlookup(D250,'GCPT Jul 2026'!A:AF,32,false)</f>
        <v>104.135714</v>
      </c>
      <c r="AE250" s="44"/>
      <c r="AF250" s="44"/>
      <c r="AG250" s="44"/>
      <c r="AH250" s="45"/>
      <c r="AI250" s="45"/>
      <c r="AJ250" s="45"/>
      <c r="AK250" s="45"/>
      <c r="AL250" s="46"/>
      <c r="AM250" s="47"/>
      <c r="AN250" s="47"/>
      <c r="AO250" s="47"/>
      <c r="AP250" s="47"/>
      <c r="AQ250" s="48"/>
    </row>
    <row r="251">
      <c r="A251" s="49"/>
      <c r="B251" s="33" t="s">
        <v>955</v>
      </c>
      <c r="C251" s="55">
        <v>65.0</v>
      </c>
      <c r="D251" s="50" t="s">
        <v>1652</v>
      </c>
      <c r="E251" s="50" t="s">
        <v>956</v>
      </c>
      <c r="F251" s="33" t="str">
        <f>vlookup(D251,'GCPT Jul 2026'!A:G,7,false)</f>
        <v>Tanjung Kasam Unit 2</v>
      </c>
      <c r="G251" s="33" t="s">
        <v>1394</v>
      </c>
      <c r="H251" s="33"/>
      <c r="I251" s="36"/>
      <c r="J251" s="36" t="str">
        <f>iferror(vlookup(vlookup(B251,'Co-firing inputs'!B:C,2,false),'Co-firing inputs'!B:G,6,false),"None")</f>
        <v>None</v>
      </c>
      <c r="K251" s="33"/>
      <c r="L251" s="33"/>
      <c r="M251" s="36"/>
      <c r="N251" s="37" t="s">
        <v>51</v>
      </c>
      <c r="O251" s="38" t="s">
        <v>51</v>
      </c>
      <c r="P251" s="71" t="s">
        <v>51</v>
      </c>
      <c r="Q251" s="34">
        <v>2012.0</v>
      </c>
      <c r="R251" s="34"/>
      <c r="S251" s="34"/>
      <c r="T251" s="34">
        <f t="shared" si="14"/>
        <v>14</v>
      </c>
      <c r="U251" s="39" t="str">
        <f t="shared" si="2"/>
        <v>1</v>
      </c>
      <c r="V251" s="39" t="str">
        <f t="shared" si="3"/>
        <v>3</v>
      </c>
      <c r="W251" s="40" t="s">
        <v>577</v>
      </c>
      <c r="X251" s="40" t="s">
        <v>1363</v>
      </c>
      <c r="Y251" s="40" t="s">
        <v>1372</v>
      </c>
      <c r="Z251" s="41"/>
      <c r="AA251" s="42"/>
      <c r="AB251" s="40"/>
      <c r="AC251" s="40">
        <v>1.044137</v>
      </c>
      <c r="AD251" s="53">
        <f>vlookup(D251,'GCPT Jul 2026'!A:AF,32,false)</f>
        <v>104.135714</v>
      </c>
      <c r="AE251" s="44"/>
      <c r="AF251" s="44"/>
      <c r="AG251" s="44"/>
      <c r="AH251" s="45"/>
      <c r="AI251" s="45"/>
      <c r="AJ251" s="45"/>
      <c r="AK251" s="45"/>
      <c r="AL251" s="46"/>
      <c r="AM251" s="47"/>
      <c r="AN251" s="47"/>
      <c r="AO251" s="47"/>
      <c r="AP251" s="47"/>
      <c r="AQ251" s="48"/>
    </row>
    <row r="252">
      <c r="A252" s="49"/>
      <c r="B252" s="33" t="s">
        <v>1296</v>
      </c>
      <c r="C252" s="34">
        <v>100.0</v>
      </c>
      <c r="D252" s="50" t="s">
        <v>1653</v>
      </c>
      <c r="E252" s="50" t="s">
        <v>1297</v>
      </c>
      <c r="F252" s="33" t="str">
        <f>vlookup(D252,'GCPT Jul 2026'!A:G,7,false)</f>
        <v>Tarahan Unit 3</v>
      </c>
      <c r="G252" s="33" t="s">
        <v>1394</v>
      </c>
      <c r="H252" s="33"/>
      <c r="I252" s="36"/>
      <c r="J252" s="51" t="s">
        <v>1366</v>
      </c>
      <c r="K252" s="35" t="s">
        <v>1367</v>
      </c>
      <c r="L252" s="52">
        <v>0.03</v>
      </c>
      <c r="M252" s="36"/>
      <c r="N252" s="37" t="s">
        <v>51</v>
      </c>
      <c r="O252" s="38" t="s">
        <v>51</v>
      </c>
      <c r="P252" s="71" t="s">
        <v>51</v>
      </c>
      <c r="Q252" s="34">
        <v>2008.0</v>
      </c>
      <c r="R252" s="34"/>
      <c r="S252" s="34"/>
      <c r="T252" s="34">
        <f t="shared" si="14"/>
        <v>18</v>
      </c>
      <c r="U252" s="39" t="str">
        <f t="shared" si="2"/>
        <v>1</v>
      </c>
      <c r="V252" s="39" t="str">
        <f t="shared" si="3"/>
        <v>4</v>
      </c>
      <c r="W252" s="40" t="s">
        <v>965</v>
      </c>
      <c r="X252" s="40" t="s">
        <v>1363</v>
      </c>
      <c r="Y252" s="40" t="s">
        <v>1372</v>
      </c>
      <c r="Z252" s="41"/>
      <c r="AA252" s="42" t="s">
        <v>1378</v>
      </c>
      <c r="AB252" s="40"/>
      <c r="AC252" s="40">
        <f>vlookup(D252,'GCPT Jul 2026'!A:AF,31,false)</f>
        <v>-5.521207</v>
      </c>
      <c r="AD252" s="53">
        <f>vlookup(D252,'GCPT Jul 2026'!A:AF,32,false)</f>
        <v>105.353477</v>
      </c>
      <c r="AE252" s="44"/>
      <c r="AF252" s="44"/>
      <c r="AG252" s="44"/>
      <c r="AH252" s="45"/>
      <c r="AI252" s="45"/>
      <c r="AJ252" s="45"/>
      <c r="AK252" s="45"/>
      <c r="AL252" s="61">
        <v>58.18</v>
      </c>
      <c r="AM252" s="47"/>
      <c r="AN252" s="47"/>
      <c r="AO252" s="47"/>
      <c r="AP252" s="47"/>
      <c r="AQ252" s="48"/>
    </row>
    <row r="253">
      <c r="A253" s="49"/>
      <c r="B253" s="33" t="s">
        <v>1298</v>
      </c>
      <c r="C253" s="34">
        <v>100.0</v>
      </c>
      <c r="D253" s="50" t="s">
        <v>1654</v>
      </c>
      <c r="E253" s="50" t="s">
        <v>1299</v>
      </c>
      <c r="F253" s="33" t="str">
        <f>vlookup(D253,'GCPT Jul 2026'!A:G,7,false)</f>
        <v>Tarahan Unit 4</v>
      </c>
      <c r="G253" s="33" t="s">
        <v>1394</v>
      </c>
      <c r="H253" s="33"/>
      <c r="I253" s="36"/>
      <c r="J253" s="51" t="s">
        <v>1366</v>
      </c>
      <c r="K253" s="35" t="s">
        <v>1367</v>
      </c>
      <c r="L253" s="52">
        <v>0.03</v>
      </c>
      <c r="M253" s="36"/>
      <c r="N253" s="37" t="s">
        <v>51</v>
      </c>
      <c r="O253" s="38" t="s">
        <v>51</v>
      </c>
      <c r="P253" s="71" t="s">
        <v>51</v>
      </c>
      <c r="Q253" s="34">
        <v>2007.0</v>
      </c>
      <c r="R253" s="34"/>
      <c r="S253" s="34"/>
      <c r="T253" s="34">
        <f t="shared" si="14"/>
        <v>19</v>
      </c>
      <c r="U253" s="39" t="str">
        <f t="shared" si="2"/>
        <v>1</v>
      </c>
      <c r="V253" s="39" t="str">
        <f t="shared" si="3"/>
        <v>4</v>
      </c>
      <c r="W253" s="40" t="s">
        <v>965</v>
      </c>
      <c r="X253" s="40" t="s">
        <v>1363</v>
      </c>
      <c r="Y253" s="40" t="s">
        <v>1372</v>
      </c>
      <c r="Z253" s="41"/>
      <c r="AA253" s="42" t="s">
        <v>1378</v>
      </c>
      <c r="AB253" s="40"/>
      <c r="AC253" s="40">
        <f>vlookup(D253,'GCPT Jul 2026'!A:AF,31,false)</f>
        <v>-5.521207</v>
      </c>
      <c r="AD253" s="53">
        <f>vlookup(D253,'GCPT Jul 2026'!A:AF,32,false)</f>
        <v>105.353477</v>
      </c>
      <c r="AE253" s="44"/>
      <c r="AF253" s="44"/>
      <c r="AG253" s="44"/>
      <c r="AH253" s="45"/>
      <c r="AI253" s="45"/>
      <c r="AJ253" s="45"/>
      <c r="AK253" s="45"/>
      <c r="AL253" s="61">
        <v>58.18</v>
      </c>
      <c r="AM253" s="47"/>
      <c r="AN253" s="47"/>
      <c r="AO253" s="47"/>
      <c r="AP253" s="47"/>
      <c r="AQ253" s="48"/>
    </row>
    <row r="254">
      <c r="A254" s="49"/>
      <c r="B254" s="33" t="s">
        <v>1308</v>
      </c>
      <c r="C254" s="34">
        <v>112.0</v>
      </c>
      <c r="D254" s="50" t="s">
        <v>1655</v>
      </c>
      <c r="E254" s="50" t="s">
        <v>1309</v>
      </c>
      <c r="F254" s="33" t="str">
        <f>vlookup(D254,'GCPT Jul 2026'!A:G,7,false)</f>
        <v>Teluk Sirih Unit 1</v>
      </c>
      <c r="G254" s="33" t="s">
        <v>1394</v>
      </c>
      <c r="H254" s="33"/>
      <c r="I254" s="36"/>
      <c r="J254" s="51" t="s">
        <v>1366</v>
      </c>
      <c r="K254" s="35" t="s">
        <v>1400</v>
      </c>
      <c r="L254" s="35" t="s">
        <v>668</v>
      </c>
      <c r="M254" s="36"/>
      <c r="N254" s="37" t="s">
        <v>51</v>
      </c>
      <c r="O254" s="38" t="s">
        <v>51</v>
      </c>
      <c r="P254" s="71" t="s">
        <v>51</v>
      </c>
      <c r="Q254" s="34">
        <v>2013.0</v>
      </c>
      <c r="R254" s="55"/>
      <c r="S254" s="55">
        <v>2060.0</v>
      </c>
      <c r="T254" s="34">
        <f t="shared" si="14"/>
        <v>13</v>
      </c>
      <c r="U254" s="39" t="str">
        <f t="shared" si="2"/>
        <v>2</v>
      </c>
      <c r="V254" s="39" t="str">
        <f t="shared" si="3"/>
        <v>3</v>
      </c>
      <c r="W254" s="40" t="s">
        <v>965</v>
      </c>
      <c r="X254" s="40" t="s">
        <v>1363</v>
      </c>
      <c r="Y254" s="40" t="s">
        <v>1372</v>
      </c>
      <c r="Z254" s="41"/>
      <c r="AA254" s="42" t="s">
        <v>1370</v>
      </c>
      <c r="AB254" s="40"/>
      <c r="AC254" s="40">
        <v>-1.07655</v>
      </c>
      <c r="AD254" s="53">
        <v>100.3724</v>
      </c>
      <c r="AE254" s="44"/>
      <c r="AF254" s="44"/>
      <c r="AG254" s="44"/>
      <c r="AH254" s="45"/>
      <c r="AI254" s="45"/>
      <c r="AJ254" s="45"/>
      <c r="AK254" s="45"/>
      <c r="AL254" s="61">
        <v>132.72</v>
      </c>
      <c r="AM254" s="47"/>
      <c r="AN254" s="47"/>
      <c r="AO254" s="47"/>
      <c r="AP254" s="47"/>
      <c r="AQ254" s="48"/>
    </row>
    <row r="255">
      <c r="A255" s="49"/>
      <c r="B255" s="33" t="s">
        <v>1310</v>
      </c>
      <c r="C255" s="34">
        <v>112.0</v>
      </c>
      <c r="D255" s="50" t="s">
        <v>1656</v>
      </c>
      <c r="E255" s="50" t="s">
        <v>1311</v>
      </c>
      <c r="F255" s="33" t="str">
        <f>vlookup(D255,'GCPT Jul 2026'!A:G,7,false)</f>
        <v>Teluk Sirih Unit 2</v>
      </c>
      <c r="G255" s="33" t="s">
        <v>1394</v>
      </c>
      <c r="H255" s="33"/>
      <c r="I255" s="36"/>
      <c r="J255" s="51" t="s">
        <v>1366</v>
      </c>
      <c r="K255" s="35" t="s">
        <v>1400</v>
      </c>
      <c r="L255" s="35" t="s">
        <v>668</v>
      </c>
      <c r="M255" s="36"/>
      <c r="N255" s="37" t="s">
        <v>51</v>
      </c>
      <c r="O255" s="38" t="s">
        <v>51</v>
      </c>
      <c r="P255" s="71" t="s">
        <v>51</v>
      </c>
      <c r="Q255" s="34">
        <v>2013.0</v>
      </c>
      <c r="R255" s="55"/>
      <c r="S255" s="55">
        <v>2060.0</v>
      </c>
      <c r="T255" s="34">
        <f t="shared" si="14"/>
        <v>13</v>
      </c>
      <c r="U255" s="39" t="str">
        <f t="shared" si="2"/>
        <v>2</v>
      </c>
      <c r="V255" s="39" t="str">
        <f t="shared" si="3"/>
        <v>3</v>
      </c>
      <c r="W255" s="40" t="s">
        <v>965</v>
      </c>
      <c r="X255" s="40" t="s">
        <v>1363</v>
      </c>
      <c r="Y255" s="40" t="s">
        <v>1372</v>
      </c>
      <c r="Z255" s="41"/>
      <c r="AA255" s="42" t="s">
        <v>1370</v>
      </c>
      <c r="AB255" s="40"/>
      <c r="AC255" s="40">
        <v>-1.07655</v>
      </c>
      <c r="AD255" s="53">
        <v>100.3724</v>
      </c>
      <c r="AE255" s="44"/>
      <c r="AF255" s="44"/>
      <c r="AG255" s="44"/>
      <c r="AH255" s="45"/>
      <c r="AI255" s="45"/>
      <c r="AJ255" s="45"/>
      <c r="AK255" s="45"/>
      <c r="AL255" s="61">
        <v>132.72</v>
      </c>
      <c r="AM255" s="47"/>
      <c r="AN255" s="47"/>
      <c r="AO255" s="47"/>
      <c r="AP255" s="47"/>
      <c r="AQ255" s="48"/>
    </row>
    <row r="256">
      <c r="A256" s="49"/>
      <c r="B256" s="33" t="s">
        <v>1320</v>
      </c>
      <c r="C256" s="34">
        <v>50.0</v>
      </c>
      <c r="D256" s="50" t="s">
        <v>1657</v>
      </c>
      <c r="E256" s="50" t="s">
        <v>1321</v>
      </c>
      <c r="F256" s="33" t="str">
        <f>vlookup(D256,'GCPT Jul 2026'!A:G,7,false)</f>
        <v>Timor-1 Unit 1</v>
      </c>
      <c r="G256" s="33" t="s">
        <v>1361</v>
      </c>
      <c r="H256" s="33" t="s">
        <v>1362</v>
      </c>
      <c r="I256" s="36"/>
      <c r="J256" s="36" t="str">
        <f>iferror(vlookup(vlookup(B256,'Co-firing inputs'!B:C,2,false),'Co-firing inputs'!B:G,6,false),"None")</f>
        <v>None</v>
      </c>
      <c r="K256" s="33"/>
      <c r="L256" s="33"/>
      <c r="M256" s="36"/>
      <c r="N256" s="37" t="s">
        <v>264</v>
      </c>
      <c r="O256" s="38" t="s">
        <v>264</v>
      </c>
      <c r="P256" s="105" t="s">
        <v>51</v>
      </c>
      <c r="Q256" s="55">
        <v>2024.0</v>
      </c>
      <c r="R256" s="34"/>
      <c r="S256" s="34"/>
      <c r="T256" s="34">
        <f t="shared" si="14"/>
        <v>2</v>
      </c>
      <c r="U256" s="39" t="str">
        <f t="shared" si="2"/>
        <v>1</v>
      </c>
      <c r="V256" s="39" t="str">
        <f t="shared" si="3"/>
        <v>1</v>
      </c>
      <c r="W256" s="40" t="s">
        <v>965</v>
      </c>
      <c r="X256" s="40" t="s">
        <v>1363</v>
      </c>
      <c r="Y256" s="40" t="s">
        <v>1372</v>
      </c>
      <c r="Z256" s="41"/>
      <c r="AA256" s="42"/>
      <c r="AB256" s="53"/>
      <c r="AC256" s="40">
        <f>vlookup(D256,'GCPT Jul 2026'!A:AF,31,false)</f>
        <v>-10.351964</v>
      </c>
      <c r="AD256" s="53">
        <f>vlookup(D256,'GCPT Jul 2026'!A:AF,32,false)</f>
        <v>123.459882</v>
      </c>
      <c r="AE256" s="93"/>
      <c r="AF256" s="92"/>
      <c r="AG256" s="44"/>
      <c r="AH256" s="45"/>
      <c r="AI256" s="45"/>
      <c r="AJ256" s="45"/>
      <c r="AK256" s="45"/>
      <c r="AL256" s="46"/>
      <c r="AM256" s="47"/>
      <c r="AN256" s="47"/>
      <c r="AO256" s="47"/>
      <c r="AP256" s="47"/>
      <c r="AQ256" s="48"/>
    </row>
    <row r="257">
      <c r="A257" s="49"/>
      <c r="B257" s="33" t="s">
        <v>1322</v>
      </c>
      <c r="C257" s="34">
        <v>50.0</v>
      </c>
      <c r="D257" s="50" t="s">
        <v>1658</v>
      </c>
      <c r="E257" s="50" t="s">
        <v>1323</v>
      </c>
      <c r="F257" s="33" t="str">
        <f>vlookup(D257,'GCPT Jul 2026'!A:G,7,false)</f>
        <v>Timor-1 Unit 2</v>
      </c>
      <c r="G257" s="33" t="s">
        <v>1361</v>
      </c>
      <c r="H257" s="33" t="s">
        <v>1362</v>
      </c>
      <c r="I257" s="36"/>
      <c r="J257" s="36" t="str">
        <f>iferror(vlookup(vlookup(B257,'Co-firing inputs'!B:C,2,false),'Co-firing inputs'!B:G,6,false),"None")</f>
        <v>None</v>
      </c>
      <c r="K257" s="33"/>
      <c r="L257" s="33"/>
      <c r="M257" s="36"/>
      <c r="N257" s="37" t="s">
        <v>264</v>
      </c>
      <c r="O257" s="38" t="s">
        <v>264</v>
      </c>
      <c r="P257" s="105" t="s">
        <v>51</v>
      </c>
      <c r="Q257" s="55">
        <v>2024.0</v>
      </c>
      <c r="R257" s="34"/>
      <c r="S257" s="34"/>
      <c r="T257" s="34">
        <f t="shared" si="14"/>
        <v>2</v>
      </c>
      <c r="U257" s="39" t="str">
        <f t="shared" si="2"/>
        <v>1</v>
      </c>
      <c r="V257" s="39" t="str">
        <f t="shared" si="3"/>
        <v>1</v>
      </c>
      <c r="W257" s="40" t="s">
        <v>965</v>
      </c>
      <c r="X257" s="40" t="s">
        <v>1363</v>
      </c>
      <c r="Y257" s="40" t="s">
        <v>1372</v>
      </c>
      <c r="Z257" s="41"/>
      <c r="AA257" s="42"/>
      <c r="AB257" s="53"/>
      <c r="AC257" s="40">
        <f>vlookup(D257,'GCPT Jul 2026'!A:AF,31,false)</f>
        <v>-10.351964</v>
      </c>
      <c r="AD257" s="53">
        <f>vlookup(D257,'GCPT Jul 2026'!A:AF,32,false)</f>
        <v>123.459882</v>
      </c>
      <c r="AE257" s="93"/>
      <c r="AF257" s="92"/>
      <c r="AG257" s="44"/>
      <c r="AH257" s="45"/>
      <c r="AI257" s="45"/>
      <c r="AJ257" s="45"/>
      <c r="AK257" s="45"/>
      <c r="AL257" s="46"/>
      <c r="AM257" s="47"/>
      <c r="AN257" s="47"/>
      <c r="AO257" s="47"/>
      <c r="AP257" s="47"/>
      <c r="AQ257" s="48"/>
    </row>
  </sheetData>
  <autoFilter ref="$B$1:$AQ$257">
    <sortState ref="B1:AQ257">
      <sortCondition ref="F1:F257"/>
    </sortState>
  </autoFilter>
  <customSheetViews>
    <customSheetView guid="{9FFADA96-8278-437B-AC01-40A9E787CF5B}" filter="1" showAutoFilter="1">
      <autoFilter ref="$A$1:$AP$207">
        <filterColumn colId="0">
          <filters>
            <filter val="estimate from Paiton Unit 3 - same owner"/>
            <filter val="CREA estimates available"/>
            <filter val="Priority"/>
            <filter val="Emissions Data available https://drive.google.com/drive/folders/18ffuFwBob8eZuk9B8MAWvkthY3IicOq8"/>
            <filter val="Emissions Data available https://drive.google.com/file/d/1ALqgXGMEGYVDogerYVsYKSOINwZNp2VG/view?usp=share_link"/>
          </filters>
        </filterColumn>
      </autoFilter>
    </customSheetView>
  </customSheetViews>
  <mergeCells count="2">
    <mergeCell ref="AE76:AF76"/>
    <mergeCell ref="AE101:AF101"/>
  </mergeCells>
  <conditionalFormatting sqref="R1:T257">
    <cfRule type="cellIs" dxfId="0" priority="1" operator="lessThan">
      <formula>0</formula>
    </cfRule>
  </conditionalFormatting>
  <conditionalFormatting sqref="O1:O87 P1:P257 O90:O257">
    <cfRule type="containsText" dxfId="0" priority="2" operator="containsText" text="planned">
      <formula>NOT(ISERROR(SEARCH(("planned"),(O1))))</formula>
    </cfRule>
  </conditionalFormatting>
  <conditionalFormatting sqref="O1:O87 P1:P257 O90:O257">
    <cfRule type="containsText" dxfId="1" priority="3" operator="containsText" text="shelved">
      <formula>NOT(ISERROR(SEARCH(("shelved"),(O1))))</formula>
    </cfRule>
  </conditionalFormatting>
  <conditionalFormatting sqref="O1:O87 P1:P257 O90:O257">
    <cfRule type="containsText" dxfId="1" priority="4" operator="containsText" text="cancelled">
      <formula>NOT(ISERROR(SEARCH(("cancelled"),(O1))))</formula>
    </cfRule>
  </conditionalFormatting>
  <conditionalFormatting sqref="O1:O87 P1:P257 O90:O257">
    <cfRule type="containsText" dxfId="0" priority="5" operator="containsText" text="construction">
      <formula>NOT(ISERROR(SEARCH(("construction"),(O1))))</formula>
    </cfRule>
  </conditionalFormatting>
  <hyperlinks>
    <hyperlink r:id="rId4" ref="AQ36"/>
    <hyperlink r:id="rId5" ref="A60"/>
    <hyperlink r:id="rId6" ref="A61"/>
    <hyperlink r:id="rId7" ref="AQ88"/>
    <hyperlink r:id="rId8" ref="AQ99"/>
    <hyperlink r:id="rId9" ref="AQ100"/>
    <hyperlink r:id="rId10" ref="AQ105"/>
    <hyperlink r:id="rId11" ref="AQ106"/>
    <hyperlink r:id="rId12" ref="AQ111"/>
    <hyperlink r:id="rId13" ref="AQ120"/>
    <hyperlink r:id="rId14" ref="AQ121"/>
    <hyperlink r:id="rId15" ref="A133"/>
    <hyperlink r:id="rId16" ref="A134"/>
    <hyperlink r:id="rId17" ref="AQ136"/>
    <hyperlink r:id="rId18" ref="AQ137"/>
    <hyperlink r:id="rId19" ref="A142"/>
    <hyperlink r:id="rId20" location="gid=760132254" ref="AQ149"/>
    <hyperlink r:id="rId21" location="gid=760132254" ref="AQ150"/>
    <hyperlink r:id="rId22" location="gid=760132254" ref="AQ151"/>
    <hyperlink r:id="rId23" location="gid=760132254" ref="AQ152"/>
    <hyperlink r:id="rId24" ref="AQ154"/>
    <hyperlink r:id="rId25" ref="AQ165"/>
    <hyperlink r:id="rId26" ref="A166"/>
    <hyperlink r:id="rId27" ref="AQ166"/>
    <hyperlink r:id="rId28" ref="A167"/>
    <hyperlink r:id="rId29" ref="AQ179"/>
    <hyperlink r:id="rId30" ref="AQ180"/>
    <hyperlink r:id="rId31" ref="AQ187"/>
    <hyperlink r:id="rId32" ref="AQ188"/>
    <hyperlink r:id="rId33" ref="AQ193"/>
    <hyperlink r:id="rId34" ref="AQ209"/>
    <hyperlink r:id="rId35" ref="AQ210"/>
    <hyperlink r:id="rId36" ref="AQ211"/>
    <hyperlink r:id="rId37" ref="AQ212"/>
    <hyperlink r:id="rId38" ref="AQ213"/>
    <hyperlink r:id="rId39" ref="AQ216"/>
    <hyperlink r:id="rId40" ref="AQ217"/>
    <hyperlink r:id="rId41" ref="A224"/>
    <hyperlink r:id="rId42" ref="A225"/>
    <hyperlink r:id="rId43" ref="AQ242"/>
    <hyperlink r:id="rId44" ref="AQ244"/>
    <hyperlink r:id="rId45" ref="AQ245"/>
    <hyperlink r:id="rId46" ref="AQ246"/>
    <hyperlink r:id="rId47" ref="AQ247"/>
    <hyperlink r:id="rId48" ref="AQ248"/>
    <hyperlink r:id="rId49" ref="AQ249"/>
  </hyperlinks>
  <drawing r:id="rId50"/>
  <legacyDrawing r:id="rId5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13"/>
    <col customWidth="1" min="2" max="2" width="52.38"/>
    <col customWidth="1" min="3" max="3" width="18.0"/>
    <col customWidth="1" min="4" max="4" width="10.0"/>
    <col customWidth="1" min="5" max="5" width="9.13"/>
    <col customWidth="1" min="6" max="6" width="19.88"/>
    <col customWidth="1" min="7" max="7" width="11.13"/>
    <col customWidth="1" min="8" max="14" width="10.0"/>
    <col customWidth="1" min="15" max="16" width="16.5"/>
    <col customWidth="1" min="17" max="17" width="16.75"/>
    <col customWidth="1" min="18" max="18" width="12.38"/>
    <col customWidth="1" min="19" max="27" width="10.0"/>
  </cols>
  <sheetData>
    <row r="1">
      <c r="A1" s="138" t="s">
        <v>1659</v>
      </c>
      <c r="B1" s="138" t="s">
        <v>25</v>
      </c>
      <c r="C1" s="10" t="s">
        <v>1325</v>
      </c>
      <c r="D1" s="138" t="s">
        <v>26</v>
      </c>
      <c r="E1" s="138" t="s">
        <v>27</v>
      </c>
      <c r="F1" s="138" t="s">
        <v>28</v>
      </c>
      <c r="G1" s="138" t="s">
        <v>29</v>
      </c>
      <c r="H1" s="138" t="s">
        <v>30</v>
      </c>
      <c r="I1" s="138" t="s">
        <v>1660</v>
      </c>
      <c r="J1" s="138" t="s">
        <v>31</v>
      </c>
      <c r="K1" s="138" t="s">
        <v>32</v>
      </c>
      <c r="L1" s="138" t="s">
        <v>33</v>
      </c>
      <c r="M1" s="138" t="s">
        <v>34</v>
      </c>
      <c r="N1" s="138" t="s">
        <v>35</v>
      </c>
      <c r="O1" s="139" t="s">
        <v>36</v>
      </c>
      <c r="P1" s="138" t="s">
        <v>37</v>
      </c>
      <c r="Q1" s="138" t="s">
        <v>38</v>
      </c>
      <c r="R1" s="140" t="s">
        <v>1661</v>
      </c>
      <c r="S1" s="141"/>
      <c r="T1" s="141"/>
      <c r="U1" s="141"/>
      <c r="V1" s="141"/>
      <c r="W1" s="141"/>
      <c r="X1" s="141"/>
      <c r="Y1" s="141"/>
      <c r="Z1" s="141"/>
      <c r="AA1" s="141"/>
    </row>
    <row r="2">
      <c r="A2" s="142" t="s">
        <v>1662</v>
      </c>
      <c r="B2" s="142" t="s">
        <v>1663</v>
      </c>
      <c r="C2" s="142" t="s">
        <v>1664</v>
      </c>
      <c r="D2" s="143" t="s">
        <v>1665</v>
      </c>
      <c r="E2" s="144" t="s">
        <v>41</v>
      </c>
      <c r="F2" s="145" t="s">
        <v>245</v>
      </c>
      <c r="G2" s="142">
        <v>100.0</v>
      </c>
      <c r="H2" s="142"/>
      <c r="I2" s="145" t="s">
        <v>48</v>
      </c>
      <c r="J2" s="142"/>
      <c r="K2" s="142"/>
      <c r="L2" s="142"/>
      <c r="M2" s="142">
        <v>-2.2578515</v>
      </c>
      <c r="N2" s="142">
        <v>121.769024</v>
      </c>
      <c r="O2" s="142" t="s">
        <v>1666</v>
      </c>
      <c r="P2" s="145" t="s">
        <v>266</v>
      </c>
      <c r="Q2" s="145" t="s">
        <v>267</v>
      </c>
      <c r="R2" s="145" t="s">
        <v>1667</v>
      </c>
      <c r="S2" s="142"/>
      <c r="T2" s="142"/>
      <c r="U2" s="142"/>
      <c r="V2" s="142"/>
      <c r="W2" s="142"/>
      <c r="X2" s="142"/>
      <c r="Y2" s="142"/>
      <c r="Z2" s="142"/>
      <c r="AA2" s="142"/>
    </row>
    <row r="3">
      <c r="A3" s="142" t="s">
        <v>1668</v>
      </c>
      <c r="B3" s="145" t="s">
        <v>1669</v>
      </c>
      <c r="C3" s="142" t="s">
        <v>1670</v>
      </c>
      <c r="D3" s="143" t="s">
        <v>1665</v>
      </c>
      <c r="E3" s="144" t="s">
        <v>41</v>
      </c>
      <c r="F3" s="145" t="s">
        <v>245</v>
      </c>
      <c r="G3" s="142">
        <v>2000.0</v>
      </c>
      <c r="H3" s="142"/>
      <c r="I3" s="145" t="s">
        <v>48</v>
      </c>
      <c r="J3" s="142"/>
      <c r="K3" s="142"/>
      <c r="L3" s="142"/>
      <c r="M3" s="142">
        <v>-6.87203</v>
      </c>
      <c r="N3" s="142">
        <v>107.59869</v>
      </c>
      <c r="O3" s="142" t="s">
        <v>1671</v>
      </c>
      <c r="P3" s="145" t="s">
        <v>208</v>
      </c>
      <c r="Q3" s="145" t="s">
        <v>209</v>
      </c>
      <c r="R3" s="145" t="s">
        <v>1667</v>
      </c>
      <c r="S3" s="142"/>
      <c r="T3" s="142"/>
      <c r="U3" s="142"/>
      <c r="V3" s="142"/>
      <c r="W3" s="142"/>
      <c r="X3" s="142"/>
      <c r="Y3" s="142"/>
      <c r="Z3" s="142"/>
      <c r="AA3" s="142"/>
    </row>
    <row r="4">
      <c r="A4" s="146" t="s">
        <v>1672</v>
      </c>
      <c r="B4" s="145" t="s">
        <v>1673</v>
      </c>
      <c r="C4" s="145" t="s">
        <v>1674</v>
      </c>
      <c r="D4" s="143" t="s">
        <v>1665</v>
      </c>
      <c r="E4" s="144" t="s">
        <v>41</v>
      </c>
      <c r="F4" s="144" t="s">
        <v>42</v>
      </c>
      <c r="G4" s="145">
        <v>150.0</v>
      </c>
      <c r="H4" s="145">
        <v>2026.0</v>
      </c>
      <c r="I4" s="145" t="s">
        <v>48</v>
      </c>
      <c r="J4" s="142"/>
      <c r="K4" s="142"/>
      <c r="L4" s="142"/>
      <c r="M4" s="145">
        <v>2.4946822</v>
      </c>
      <c r="N4" s="145">
        <v>117.9001999</v>
      </c>
      <c r="O4" s="145" t="s">
        <v>1675</v>
      </c>
      <c r="P4" s="145" t="s">
        <v>44</v>
      </c>
      <c r="Q4" s="145" t="s">
        <v>45</v>
      </c>
      <c r="R4" s="145" t="s">
        <v>1667</v>
      </c>
      <c r="S4" s="142"/>
      <c r="T4" s="142"/>
      <c r="U4" s="142"/>
      <c r="V4" s="142"/>
      <c r="W4" s="142"/>
      <c r="X4" s="142"/>
      <c r="Y4" s="142"/>
      <c r="Z4" s="142"/>
      <c r="AA4" s="142"/>
    </row>
    <row r="5">
      <c r="A5" s="146" t="s">
        <v>1672</v>
      </c>
      <c r="B5" s="145" t="s">
        <v>1676</v>
      </c>
      <c r="C5" s="145" t="s">
        <v>1677</v>
      </c>
      <c r="D5" s="143" t="s">
        <v>1665</v>
      </c>
      <c r="E5" s="144" t="s">
        <v>41</v>
      </c>
      <c r="F5" s="144" t="s">
        <v>42</v>
      </c>
      <c r="G5" s="145">
        <v>380.0</v>
      </c>
      <c r="H5" s="145">
        <v>2026.0</v>
      </c>
      <c r="I5" s="145" t="s">
        <v>48</v>
      </c>
      <c r="J5" s="142"/>
      <c r="K5" s="142"/>
      <c r="L5" s="142"/>
      <c r="M5" s="145">
        <v>2.4946822</v>
      </c>
      <c r="N5" s="145">
        <v>117.9001999</v>
      </c>
      <c r="O5" s="145" t="s">
        <v>1675</v>
      </c>
      <c r="P5" s="145" t="s">
        <v>44</v>
      </c>
      <c r="Q5" s="145" t="s">
        <v>45</v>
      </c>
      <c r="R5" s="145" t="s">
        <v>1667</v>
      </c>
      <c r="S5" s="142"/>
      <c r="T5" s="142"/>
      <c r="U5" s="142"/>
      <c r="V5" s="142"/>
      <c r="W5" s="142"/>
      <c r="X5" s="142"/>
      <c r="Y5" s="142"/>
      <c r="Z5" s="142"/>
      <c r="AA5" s="142"/>
    </row>
    <row r="6">
      <c r="A6" s="146" t="s">
        <v>1672</v>
      </c>
      <c r="B6" s="145" t="s">
        <v>1678</v>
      </c>
      <c r="C6" s="145" t="s">
        <v>1679</v>
      </c>
      <c r="D6" s="143" t="s">
        <v>1665</v>
      </c>
      <c r="E6" s="144" t="s">
        <v>41</v>
      </c>
      <c r="F6" s="144" t="s">
        <v>42</v>
      </c>
      <c r="G6" s="145">
        <v>380.0</v>
      </c>
      <c r="H6" s="145">
        <v>2026.0</v>
      </c>
      <c r="I6" s="145" t="s">
        <v>48</v>
      </c>
      <c r="J6" s="142"/>
      <c r="K6" s="142"/>
      <c r="L6" s="142"/>
      <c r="M6" s="145">
        <v>2.4946822</v>
      </c>
      <c r="N6" s="145">
        <v>117.9001999</v>
      </c>
      <c r="O6" s="145" t="s">
        <v>1675</v>
      </c>
      <c r="P6" s="145" t="s">
        <v>44</v>
      </c>
      <c r="Q6" s="145" t="s">
        <v>45</v>
      </c>
      <c r="R6" s="145" t="s">
        <v>1667</v>
      </c>
      <c r="S6" s="142"/>
      <c r="T6" s="142"/>
      <c r="U6" s="142"/>
      <c r="V6" s="142"/>
      <c r="W6" s="142"/>
      <c r="X6" s="142"/>
      <c r="Y6" s="142"/>
      <c r="Z6" s="142"/>
      <c r="AA6" s="142"/>
    </row>
    <row r="7">
      <c r="A7" s="142" t="s">
        <v>1680</v>
      </c>
      <c r="B7" s="142" t="s">
        <v>1681</v>
      </c>
      <c r="C7" s="142" t="s">
        <v>1682</v>
      </c>
      <c r="D7" s="143" t="s">
        <v>1665</v>
      </c>
      <c r="E7" s="144" t="s">
        <v>41</v>
      </c>
      <c r="F7" s="145" t="s">
        <v>42</v>
      </c>
      <c r="G7" s="142">
        <v>150.0</v>
      </c>
      <c r="H7" s="145">
        <v>2027.0</v>
      </c>
      <c r="I7" s="145" t="s">
        <v>48</v>
      </c>
      <c r="J7" s="142"/>
      <c r="K7" s="142"/>
      <c r="L7" s="142"/>
      <c r="M7" s="142">
        <v>0.911643</v>
      </c>
      <c r="N7" s="142">
        <v>104.6505404</v>
      </c>
      <c r="O7" s="142" t="s">
        <v>1683</v>
      </c>
      <c r="P7" s="144" t="s">
        <v>1287</v>
      </c>
      <c r="Q7" s="144" t="s">
        <v>1288</v>
      </c>
      <c r="R7" s="145" t="s">
        <v>1667</v>
      </c>
      <c r="S7" s="142"/>
      <c r="T7" s="142"/>
      <c r="U7" s="142"/>
      <c r="V7" s="142"/>
      <c r="W7" s="142"/>
      <c r="X7" s="142"/>
      <c r="Y7" s="142"/>
      <c r="Z7" s="142"/>
      <c r="AA7" s="142"/>
    </row>
    <row r="8">
      <c r="A8" s="145" t="s">
        <v>1684</v>
      </c>
      <c r="B8" s="145" t="s">
        <v>1685</v>
      </c>
      <c r="C8" s="142" t="s">
        <v>1686</v>
      </c>
      <c r="D8" s="143" t="s">
        <v>1665</v>
      </c>
      <c r="E8" s="144" t="s">
        <v>41</v>
      </c>
      <c r="F8" s="144" t="s">
        <v>286</v>
      </c>
      <c r="G8" s="142">
        <v>330.0</v>
      </c>
      <c r="H8" s="142"/>
      <c r="I8" s="144" t="s">
        <v>264</v>
      </c>
      <c r="J8" s="142"/>
      <c r="K8" s="142"/>
      <c r="L8" s="142"/>
      <c r="M8" s="145">
        <v>-2.0165661</v>
      </c>
      <c r="N8" s="145">
        <v>121.4311814</v>
      </c>
      <c r="O8" s="147" t="s">
        <v>1687</v>
      </c>
      <c r="P8" s="145" t="s">
        <v>266</v>
      </c>
      <c r="Q8" s="145" t="s">
        <v>267</v>
      </c>
      <c r="R8" s="145" t="s">
        <v>1667</v>
      </c>
      <c r="S8" s="142"/>
      <c r="T8" s="142"/>
      <c r="U8" s="142"/>
      <c r="V8" s="142"/>
      <c r="W8" s="142"/>
      <c r="X8" s="142"/>
      <c r="Y8" s="142"/>
      <c r="Z8" s="142"/>
      <c r="AA8" s="142"/>
    </row>
    <row r="9">
      <c r="A9" s="145" t="s">
        <v>1672</v>
      </c>
      <c r="B9" s="145" t="s">
        <v>1688</v>
      </c>
      <c r="C9" s="142" t="s">
        <v>1689</v>
      </c>
      <c r="D9" s="143" t="s">
        <v>1665</v>
      </c>
      <c r="E9" s="144" t="s">
        <v>41</v>
      </c>
      <c r="F9" s="144" t="s">
        <v>42</v>
      </c>
      <c r="G9" s="142">
        <v>150.0</v>
      </c>
      <c r="H9" s="142">
        <v>2026.0</v>
      </c>
      <c r="I9" s="144" t="s">
        <v>264</v>
      </c>
      <c r="J9" s="142"/>
      <c r="K9" s="142"/>
      <c r="L9" s="142"/>
      <c r="M9" s="145">
        <v>2.4946822</v>
      </c>
      <c r="N9" s="145">
        <v>117.9001999</v>
      </c>
      <c r="O9" s="147" t="s">
        <v>1675</v>
      </c>
      <c r="P9" s="144" t="s">
        <v>44</v>
      </c>
      <c r="Q9" s="144" t="s">
        <v>45</v>
      </c>
      <c r="R9" s="145" t="s">
        <v>1667</v>
      </c>
      <c r="S9" s="142"/>
      <c r="T9" s="142"/>
      <c r="U9" s="142"/>
      <c r="V9" s="142"/>
      <c r="W9" s="142"/>
      <c r="X9" s="142"/>
      <c r="Y9" s="142"/>
      <c r="Z9" s="142"/>
      <c r="AA9" s="142"/>
    </row>
    <row r="10">
      <c r="A10" s="145" t="s">
        <v>1672</v>
      </c>
      <c r="B10" s="145" t="s">
        <v>1690</v>
      </c>
      <c r="C10" s="142" t="s">
        <v>1691</v>
      </c>
      <c r="D10" s="143" t="s">
        <v>1665</v>
      </c>
      <c r="E10" s="144" t="s">
        <v>41</v>
      </c>
      <c r="F10" s="144" t="s">
        <v>42</v>
      </c>
      <c r="G10" s="142">
        <v>380.0</v>
      </c>
      <c r="H10" s="142">
        <v>2025.0</v>
      </c>
      <c r="I10" s="144" t="s">
        <v>264</v>
      </c>
      <c r="J10" s="142"/>
      <c r="K10" s="142"/>
      <c r="L10" s="142"/>
      <c r="M10" s="145">
        <v>2.4946822</v>
      </c>
      <c r="N10" s="145">
        <v>117.9001999</v>
      </c>
      <c r="O10" s="147" t="s">
        <v>1675</v>
      </c>
      <c r="P10" s="144" t="s">
        <v>44</v>
      </c>
      <c r="Q10" s="144" t="s">
        <v>45</v>
      </c>
      <c r="R10" s="145" t="s">
        <v>1667</v>
      </c>
      <c r="S10" s="142"/>
      <c r="T10" s="142"/>
      <c r="U10" s="142"/>
      <c r="V10" s="142"/>
      <c r="W10" s="142"/>
      <c r="X10" s="142"/>
      <c r="Y10" s="142"/>
      <c r="Z10" s="142"/>
      <c r="AA10" s="142"/>
    </row>
    <row r="11">
      <c r="A11" s="145" t="s">
        <v>1672</v>
      </c>
      <c r="B11" s="145" t="s">
        <v>1692</v>
      </c>
      <c r="C11" s="142" t="s">
        <v>1693</v>
      </c>
      <c r="D11" s="143" t="s">
        <v>1665</v>
      </c>
      <c r="E11" s="144" t="s">
        <v>41</v>
      </c>
      <c r="F11" s="144" t="s">
        <v>42</v>
      </c>
      <c r="G11" s="142">
        <v>380.0</v>
      </c>
      <c r="H11" s="142">
        <v>2025.0</v>
      </c>
      <c r="I11" s="144" t="s">
        <v>264</v>
      </c>
      <c r="J11" s="142"/>
      <c r="K11" s="142"/>
      <c r="L11" s="142"/>
      <c r="M11" s="145">
        <v>2.4946822</v>
      </c>
      <c r="N11" s="145">
        <v>117.9001999</v>
      </c>
      <c r="O11" s="147" t="s">
        <v>1675</v>
      </c>
      <c r="P11" s="144" t="s">
        <v>44</v>
      </c>
      <c r="Q11" s="144" t="s">
        <v>45</v>
      </c>
      <c r="R11" s="145" t="s">
        <v>1667</v>
      </c>
      <c r="S11" s="142"/>
      <c r="T11" s="142"/>
      <c r="U11" s="142"/>
      <c r="V11" s="142"/>
      <c r="W11" s="142"/>
      <c r="X11" s="142"/>
      <c r="Y11" s="142"/>
      <c r="Z11" s="142"/>
      <c r="AA11" s="142"/>
    </row>
    <row r="12">
      <c r="A12" s="145" t="s">
        <v>1694</v>
      </c>
      <c r="B12" s="145" t="s">
        <v>1695</v>
      </c>
      <c r="C12" s="142" t="s">
        <v>1696</v>
      </c>
      <c r="D12" s="143" t="s">
        <v>1665</v>
      </c>
      <c r="E12" s="144" t="s">
        <v>41</v>
      </c>
      <c r="F12" s="145" t="s">
        <v>245</v>
      </c>
      <c r="G12" s="142">
        <v>350.0</v>
      </c>
      <c r="H12" s="142"/>
      <c r="I12" s="144" t="s">
        <v>264</v>
      </c>
      <c r="J12" s="142"/>
      <c r="K12" s="142"/>
      <c r="L12" s="142"/>
      <c r="M12" s="145">
        <v>0.9575588</v>
      </c>
      <c r="N12" s="145">
        <v>104.0486358</v>
      </c>
      <c r="O12" s="147" t="s">
        <v>1697</v>
      </c>
      <c r="P12" s="145" t="s">
        <v>1287</v>
      </c>
      <c r="Q12" s="145" t="s">
        <v>1288</v>
      </c>
      <c r="R12" s="145" t="s">
        <v>1667</v>
      </c>
      <c r="S12" s="142"/>
      <c r="T12" s="142"/>
      <c r="U12" s="142"/>
      <c r="V12" s="142"/>
      <c r="W12" s="142"/>
      <c r="X12" s="142"/>
      <c r="Y12" s="142"/>
      <c r="Z12" s="142"/>
      <c r="AA12" s="142"/>
    </row>
    <row r="13">
      <c r="A13" s="145" t="s">
        <v>1694</v>
      </c>
      <c r="B13" s="145" t="s">
        <v>1698</v>
      </c>
      <c r="C13" s="142" t="s">
        <v>1699</v>
      </c>
      <c r="D13" s="143" t="s">
        <v>1665</v>
      </c>
      <c r="E13" s="144" t="s">
        <v>41</v>
      </c>
      <c r="F13" s="145" t="s">
        <v>245</v>
      </c>
      <c r="G13" s="142">
        <v>350.0</v>
      </c>
      <c r="H13" s="142"/>
      <c r="I13" s="144" t="s">
        <v>264</v>
      </c>
      <c r="J13" s="142"/>
      <c r="K13" s="142"/>
      <c r="L13" s="142"/>
      <c r="M13" s="145">
        <v>0.9575588</v>
      </c>
      <c r="N13" s="145">
        <v>104.0486358</v>
      </c>
      <c r="O13" s="147" t="s">
        <v>1697</v>
      </c>
      <c r="P13" s="145" t="s">
        <v>1287</v>
      </c>
      <c r="Q13" s="145" t="s">
        <v>1288</v>
      </c>
      <c r="R13" s="145" t="s">
        <v>1667</v>
      </c>
      <c r="S13" s="142"/>
      <c r="T13" s="142"/>
      <c r="U13" s="142"/>
      <c r="V13" s="142"/>
      <c r="W13" s="142"/>
      <c r="X13" s="142"/>
      <c r="Y13" s="142"/>
      <c r="Z13" s="142"/>
      <c r="AA13" s="142"/>
    </row>
    <row r="14">
      <c r="A14" s="145" t="s">
        <v>1694</v>
      </c>
      <c r="B14" s="145" t="s">
        <v>1700</v>
      </c>
      <c r="C14" s="142" t="s">
        <v>1701</v>
      </c>
      <c r="D14" s="143" t="s">
        <v>1665</v>
      </c>
      <c r="E14" s="144" t="s">
        <v>41</v>
      </c>
      <c r="F14" s="145" t="s">
        <v>245</v>
      </c>
      <c r="G14" s="142">
        <v>350.0</v>
      </c>
      <c r="H14" s="142"/>
      <c r="I14" s="144" t="s">
        <v>264</v>
      </c>
      <c r="J14" s="142"/>
      <c r="K14" s="142"/>
      <c r="L14" s="142"/>
      <c r="M14" s="145">
        <v>0.9575588</v>
      </c>
      <c r="N14" s="145">
        <v>104.0486358</v>
      </c>
      <c r="O14" s="147" t="s">
        <v>1697</v>
      </c>
      <c r="P14" s="145" t="s">
        <v>1287</v>
      </c>
      <c r="Q14" s="145" t="s">
        <v>1288</v>
      </c>
      <c r="R14" s="145" t="s">
        <v>1667</v>
      </c>
      <c r="S14" s="142"/>
      <c r="T14" s="142"/>
      <c r="U14" s="142"/>
      <c r="V14" s="142"/>
      <c r="W14" s="142"/>
      <c r="X14" s="142"/>
      <c r="Y14" s="142"/>
      <c r="Z14" s="142"/>
      <c r="AA14" s="142"/>
    </row>
    <row r="15">
      <c r="A15" s="145" t="s">
        <v>1702</v>
      </c>
      <c r="B15" s="145" t="s">
        <v>1703</v>
      </c>
      <c r="C15" s="142" t="s">
        <v>1704</v>
      </c>
      <c r="D15" s="143" t="s">
        <v>1665</v>
      </c>
      <c r="E15" s="144" t="s">
        <v>41</v>
      </c>
      <c r="F15" s="145" t="s">
        <v>1705</v>
      </c>
      <c r="G15" s="142">
        <v>380.0</v>
      </c>
      <c r="H15" s="142">
        <v>2025.0</v>
      </c>
      <c r="I15" s="144" t="s">
        <v>264</v>
      </c>
      <c r="J15" s="142"/>
      <c r="K15" s="142"/>
      <c r="L15" s="142"/>
      <c r="M15" s="145">
        <v>-2.87427</v>
      </c>
      <c r="N15" s="145">
        <v>122.1776968</v>
      </c>
      <c r="O15" s="147" t="s">
        <v>1706</v>
      </c>
      <c r="P15" s="145" t="s">
        <v>266</v>
      </c>
      <c r="Q15" s="145" t="s">
        <v>267</v>
      </c>
      <c r="R15" s="145" t="s">
        <v>1667</v>
      </c>
      <c r="S15" s="142"/>
      <c r="T15" s="142"/>
      <c r="U15" s="142"/>
      <c r="V15" s="142"/>
      <c r="W15" s="142"/>
      <c r="X15" s="142"/>
      <c r="Y15" s="142"/>
      <c r="Z15" s="142"/>
      <c r="AA15" s="142"/>
    </row>
    <row r="16">
      <c r="A16" s="145" t="s">
        <v>1702</v>
      </c>
      <c r="B16" s="145" t="s">
        <v>1707</v>
      </c>
      <c r="C16" s="142" t="s">
        <v>1708</v>
      </c>
      <c r="D16" s="143" t="s">
        <v>1665</v>
      </c>
      <c r="E16" s="144" t="s">
        <v>41</v>
      </c>
      <c r="F16" s="145" t="s">
        <v>1705</v>
      </c>
      <c r="G16" s="142">
        <v>380.0</v>
      </c>
      <c r="H16" s="142">
        <v>2025.0</v>
      </c>
      <c r="I16" s="144" t="s">
        <v>264</v>
      </c>
      <c r="J16" s="142"/>
      <c r="K16" s="142"/>
      <c r="L16" s="142"/>
      <c r="M16" s="145">
        <v>-2.87427</v>
      </c>
      <c r="N16" s="145">
        <v>122.1776968</v>
      </c>
      <c r="O16" s="147" t="s">
        <v>1706</v>
      </c>
      <c r="P16" s="145" t="s">
        <v>266</v>
      </c>
      <c r="Q16" s="145" t="s">
        <v>267</v>
      </c>
      <c r="R16" s="145" t="s">
        <v>1667</v>
      </c>
      <c r="S16" s="142"/>
      <c r="T16" s="142"/>
      <c r="U16" s="142"/>
      <c r="V16" s="142"/>
      <c r="W16" s="142"/>
      <c r="X16" s="142"/>
      <c r="Y16" s="142"/>
      <c r="Z16" s="142"/>
      <c r="AA16" s="142"/>
    </row>
    <row r="17">
      <c r="A17" s="145" t="s">
        <v>1709</v>
      </c>
      <c r="B17" s="145" t="s">
        <v>1710</v>
      </c>
      <c r="C17" s="142" t="s">
        <v>1711</v>
      </c>
      <c r="D17" s="143" t="s">
        <v>1665</v>
      </c>
      <c r="E17" s="144" t="s">
        <v>41</v>
      </c>
      <c r="F17" s="144" t="s">
        <v>42</v>
      </c>
      <c r="G17" s="142">
        <v>30.0</v>
      </c>
      <c r="H17" s="142"/>
      <c r="I17" s="144" t="s">
        <v>264</v>
      </c>
      <c r="J17" s="142"/>
      <c r="K17" s="142"/>
      <c r="L17" s="142"/>
      <c r="M17" s="145">
        <v>-0.1238386</v>
      </c>
      <c r="N17" s="145">
        <v>109.9713147</v>
      </c>
      <c r="O17" s="147" t="s">
        <v>1712</v>
      </c>
      <c r="P17" s="145" t="s">
        <v>53</v>
      </c>
      <c r="Q17" s="145" t="s">
        <v>54</v>
      </c>
      <c r="R17" s="145" t="s">
        <v>1667</v>
      </c>
      <c r="S17" s="142"/>
      <c r="T17" s="142"/>
      <c r="U17" s="142"/>
      <c r="V17" s="142"/>
      <c r="W17" s="142"/>
      <c r="X17" s="142"/>
      <c r="Y17" s="142"/>
      <c r="Z17" s="142"/>
      <c r="AA17" s="142"/>
    </row>
    <row r="18">
      <c r="A18" s="145" t="s">
        <v>1709</v>
      </c>
      <c r="B18" s="145" t="s">
        <v>1713</v>
      </c>
      <c r="C18" s="142" t="s">
        <v>1714</v>
      </c>
      <c r="D18" s="143" t="s">
        <v>1665</v>
      </c>
      <c r="E18" s="144" t="s">
        <v>41</v>
      </c>
      <c r="F18" s="144" t="s">
        <v>42</v>
      </c>
      <c r="G18" s="142">
        <v>30.0</v>
      </c>
      <c r="H18" s="142"/>
      <c r="I18" s="144" t="s">
        <v>264</v>
      </c>
      <c r="J18" s="142"/>
      <c r="K18" s="142"/>
      <c r="L18" s="142"/>
      <c r="M18" s="145">
        <v>-0.1238386</v>
      </c>
      <c r="N18" s="145">
        <v>109.9713147</v>
      </c>
      <c r="O18" s="147" t="s">
        <v>1712</v>
      </c>
      <c r="P18" s="145" t="s">
        <v>53</v>
      </c>
      <c r="Q18" s="145" t="s">
        <v>54</v>
      </c>
      <c r="R18" s="145" t="s">
        <v>1667</v>
      </c>
      <c r="S18" s="142"/>
      <c r="T18" s="142"/>
      <c r="U18" s="142"/>
      <c r="V18" s="142"/>
      <c r="W18" s="142"/>
      <c r="X18" s="142"/>
      <c r="Y18" s="142"/>
      <c r="Z18" s="142"/>
      <c r="AA18" s="142"/>
    </row>
    <row r="19">
      <c r="A19" s="148" t="s">
        <v>1715</v>
      </c>
      <c r="B19" s="148" t="s">
        <v>1716</v>
      </c>
      <c r="C19" s="144" t="s">
        <v>1717</v>
      </c>
      <c r="D19" s="143" t="s">
        <v>1665</v>
      </c>
      <c r="E19" s="144" t="s">
        <v>41</v>
      </c>
      <c r="F19" s="144" t="s">
        <v>513</v>
      </c>
      <c r="G19" s="149">
        <v>30.0</v>
      </c>
      <c r="H19" s="149">
        <v>2014.0</v>
      </c>
      <c r="I19" s="144" t="s">
        <v>1718</v>
      </c>
      <c r="J19" s="144"/>
      <c r="K19" s="144"/>
      <c r="L19" s="144"/>
      <c r="M19" s="142">
        <v>2.4636762</v>
      </c>
      <c r="N19" s="142">
        <v>99.1972775</v>
      </c>
      <c r="O19" s="142" t="s">
        <v>1719</v>
      </c>
      <c r="P19" s="145" t="s">
        <v>65</v>
      </c>
      <c r="Q19" s="145" t="s">
        <v>1720</v>
      </c>
      <c r="R19" s="145" t="s">
        <v>1721</v>
      </c>
      <c r="S19" s="142"/>
      <c r="T19" s="142"/>
      <c r="U19" s="142"/>
      <c r="V19" s="142"/>
      <c r="W19" s="142"/>
      <c r="X19" s="142"/>
      <c r="Y19" s="142"/>
      <c r="Z19" s="142"/>
      <c r="AA19" s="142"/>
    </row>
    <row r="20">
      <c r="A20" s="142" t="s">
        <v>1722</v>
      </c>
      <c r="B20" s="142" t="s">
        <v>1723</v>
      </c>
      <c r="C20" s="142" t="s">
        <v>1724</v>
      </c>
      <c r="D20" s="143" t="s">
        <v>1665</v>
      </c>
      <c r="E20" s="144" t="s">
        <v>41</v>
      </c>
      <c r="F20" s="144" t="s">
        <v>513</v>
      </c>
      <c r="G20" s="142">
        <v>35.0</v>
      </c>
      <c r="H20" s="142">
        <v>2008.0</v>
      </c>
      <c r="I20" s="142" t="s">
        <v>51</v>
      </c>
      <c r="J20" s="142"/>
      <c r="K20" s="142"/>
      <c r="L20" s="142"/>
      <c r="M20" s="142">
        <v>0.68932</v>
      </c>
      <c r="N20" s="142">
        <v>101.61907</v>
      </c>
      <c r="O20" s="142" t="s">
        <v>1725</v>
      </c>
      <c r="P20" s="145" t="s">
        <v>88</v>
      </c>
      <c r="Q20" s="145" t="s">
        <v>88</v>
      </c>
      <c r="R20" s="145" t="s">
        <v>1721</v>
      </c>
      <c r="S20" s="142"/>
      <c r="T20" s="142"/>
      <c r="U20" s="142"/>
      <c r="V20" s="142"/>
      <c r="W20" s="142"/>
      <c r="X20" s="142"/>
      <c r="Y20" s="142"/>
      <c r="Z20" s="142"/>
      <c r="AA20" s="142"/>
    </row>
    <row r="21">
      <c r="A21" s="146" t="s">
        <v>1684</v>
      </c>
      <c r="B21" s="2" t="s">
        <v>1726</v>
      </c>
      <c r="C21" s="2" t="s">
        <v>1727</v>
      </c>
      <c r="D21" s="143" t="s">
        <v>1665</v>
      </c>
      <c r="E21" s="144" t="s">
        <v>41</v>
      </c>
      <c r="F21" s="144" t="s">
        <v>286</v>
      </c>
      <c r="G21" s="145">
        <v>330.0</v>
      </c>
      <c r="H21" s="145">
        <v>2024.0</v>
      </c>
      <c r="I21" s="145" t="s">
        <v>51</v>
      </c>
      <c r="J21" s="142"/>
      <c r="K21" s="142"/>
      <c r="L21" s="142"/>
      <c r="M21" s="145">
        <v>-2.0165661</v>
      </c>
      <c r="N21" s="145">
        <v>121.4311814</v>
      </c>
      <c r="O21" s="145" t="s">
        <v>1687</v>
      </c>
      <c r="P21" s="144" t="s">
        <v>266</v>
      </c>
      <c r="Q21" s="144" t="s">
        <v>267</v>
      </c>
      <c r="R21" s="145" t="s">
        <v>1721</v>
      </c>
      <c r="S21" s="142"/>
      <c r="T21" s="142"/>
      <c r="U21" s="142"/>
      <c r="V21" s="142"/>
      <c r="W21" s="142"/>
      <c r="X21" s="142"/>
      <c r="Y21" s="142"/>
      <c r="Z21" s="142"/>
      <c r="AA21" s="142"/>
    </row>
    <row r="22">
      <c r="A22" s="142" t="s">
        <v>1728</v>
      </c>
      <c r="B22" s="142" t="s">
        <v>1729</v>
      </c>
      <c r="C22" s="142" t="s">
        <v>1730</v>
      </c>
      <c r="D22" s="143" t="s">
        <v>1665</v>
      </c>
      <c r="E22" s="144" t="s">
        <v>41</v>
      </c>
      <c r="F22" s="144" t="s">
        <v>286</v>
      </c>
      <c r="G22" s="142">
        <v>150.0</v>
      </c>
      <c r="H22" s="142">
        <v>2023.0</v>
      </c>
      <c r="I22" s="142" t="s">
        <v>51</v>
      </c>
      <c r="J22" s="142"/>
      <c r="K22" s="142"/>
      <c r="L22" s="142"/>
      <c r="M22" s="142">
        <v>-1.5614331</v>
      </c>
      <c r="N22" s="142">
        <v>127.4210337</v>
      </c>
      <c r="O22" s="142" t="s">
        <v>1731</v>
      </c>
      <c r="P22" s="145" t="s">
        <v>354</v>
      </c>
      <c r="Q22" s="145" t="s">
        <v>355</v>
      </c>
      <c r="R22" s="145" t="s">
        <v>1721</v>
      </c>
      <c r="S22" s="142"/>
      <c r="T22" s="142"/>
      <c r="U22" s="142"/>
      <c r="V22" s="142"/>
      <c r="W22" s="142"/>
      <c r="X22" s="142"/>
      <c r="Y22" s="142"/>
      <c r="Z22" s="142"/>
      <c r="AA22" s="142"/>
    </row>
    <row r="23">
      <c r="A23" s="142" t="s">
        <v>1732</v>
      </c>
      <c r="B23" s="142" t="s">
        <v>1733</v>
      </c>
      <c r="C23" s="142" t="s">
        <v>1734</v>
      </c>
      <c r="D23" s="143" t="s">
        <v>1665</v>
      </c>
      <c r="E23" s="144" t="s">
        <v>41</v>
      </c>
      <c r="F23" s="145" t="s">
        <v>1735</v>
      </c>
      <c r="G23" s="142">
        <v>100.0</v>
      </c>
      <c r="H23" s="142">
        <v>2014.0</v>
      </c>
      <c r="I23" s="142" t="s">
        <v>51</v>
      </c>
      <c r="J23" s="142"/>
      <c r="K23" s="142"/>
      <c r="L23" s="142"/>
      <c r="M23" s="142">
        <v>-6.0068473</v>
      </c>
      <c r="N23" s="142">
        <v>105.9715142</v>
      </c>
      <c r="O23" s="142" t="s">
        <v>1736</v>
      </c>
      <c r="P23" s="145" t="s">
        <v>147</v>
      </c>
      <c r="Q23" s="145" t="s">
        <v>147</v>
      </c>
      <c r="R23" s="145" t="s">
        <v>1721</v>
      </c>
      <c r="S23" s="142"/>
      <c r="T23" s="142"/>
      <c r="U23" s="142"/>
      <c r="V23" s="142"/>
      <c r="W23" s="142"/>
      <c r="X23" s="142"/>
      <c r="Y23" s="142"/>
      <c r="Z23" s="142"/>
      <c r="AA23" s="142"/>
    </row>
    <row r="24">
      <c r="A24" s="142" t="s">
        <v>1732</v>
      </c>
      <c r="B24" s="142" t="s">
        <v>1737</v>
      </c>
      <c r="C24" s="142" t="s">
        <v>1738</v>
      </c>
      <c r="D24" s="143" t="s">
        <v>1665</v>
      </c>
      <c r="E24" s="144" t="s">
        <v>41</v>
      </c>
      <c r="F24" s="145" t="s">
        <v>1735</v>
      </c>
      <c r="G24" s="142">
        <v>100.0</v>
      </c>
      <c r="H24" s="142">
        <v>2014.0</v>
      </c>
      <c r="I24" s="142" t="s">
        <v>51</v>
      </c>
      <c r="J24" s="142"/>
      <c r="K24" s="142"/>
      <c r="L24" s="142"/>
      <c r="M24" s="142">
        <v>-6.0068473</v>
      </c>
      <c r="N24" s="142">
        <v>105.9715142</v>
      </c>
      <c r="O24" s="142" t="s">
        <v>1736</v>
      </c>
      <c r="P24" s="145" t="s">
        <v>147</v>
      </c>
      <c r="Q24" s="145" t="s">
        <v>147</v>
      </c>
      <c r="R24" s="145" t="s">
        <v>1721</v>
      </c>
      <c r="S24" s="142"/>
      <c r="T24" s="142"/>
      <c r="U24" s="142"/>
      <c r="V24" s="142"/>
      <c r="W24" s="142"/>
      <c r="X24" s="142"/>
      <c r="Y24" s="142"/>
      <c r="Z24" s="142"/>
      <c r="AA24" s="142"/>
    </row>
    <row r="25">
      <c r="A25" s="142" t="s">
        <v>1739</v>
      </c>
      <c r="B25" s="142" t="s">
        <v>1740</v>
      </c>
      <c r="C25" s="142" t="s">
        <v>1741</v>
      </c>
      <c r="D25" s="143" t="s">
        <v>1665</v>
      </c>
      <c r="E25" s="144" t="s">
        <v>41</v>
      </c>
      <c r="F25" s="144" t="s">
        <v>513</v>
      </c>
      <c r="G25" s="142">
        <v>30.2</v>
      </c>
      <c r="H25" s="142">
        <v>2007.0</v>
      </c>
      <c r="I25" s="142" t="s">
        <v>51</v>
      </c>
      <c r="J25" s="142"/>
      <c r="K25" s="142"/>
      <c r="L25" s="142"/>
      <c r="M25" s="142">
        <v>-6.385474</v>
      </c>
      <c r="N25" s="142">
        <v>107.343624</v>
      </c>
      <c r="O25" s="142" t="s">
        <v>1742</v>
      </c>
      <c r="P25" s="145" t="s">
        <v>208</v>
      </c>
      <c r="Q25" s="145" t="s">
        <v>209</v>
      </c>
      <c r="R25" s="145" t="s">
        <v>1721</v>
      </c>
      <c r="S25" s="142"/>
      <c r="T25" s="142"/>
      <c r="U25" s="142"/>
      <c r="V25" s="142"/>
      <c r="W25" s="142"/>
      <c r="X25" s="142"/>
      <c r="Y25" s="142"/>
      <c r="Z25" s="142"/>
      <c r="AA25" s="142"/>
    </row>
    <row r="26">
      <c r="A26" s="142" t="s">
        <v>1739</v>
      </c>
      <c r="B26" s="142" t="s">
        <v>1743</v>
      </c>
      <c r="C26" s="142" t="s">
        <v>1744</v>
      </c>
      <c r="D26" s="143" t="s">
        <v>1665</v>
      </c>
      <c r="E26" s="144" t="s">
        <v>41</v>
      </c>
      <c r="F26" s="144" t="s">
        <v>513</v>
      </c>
      <c r="G26" s="142">
        <v>30.2</v>
      </c>
      <c r="H26" s="142">
        <v>2007.0</v>
      </c>
      <c r="I26" s="142" t="s">
        <v>51</v>
      </c>
      <c r="J26" s="142"/>
      <c r="K26" s="142"/>
      <c r="L26" s="142"/>
      <c r="M26" s="142">
        <v>-6.385474</v>
      </c>
      <c r="N26" s="142">
        <v>107.343624</v>
      </c>
      <c r="O26" s="142" t="s">
        <v>1742</v>
      </c>
      <c r="P26" s="145" t="s">
        <v>208</v>
      </c>
      <c r="Q26" s="145" t="s">
        <v>209</v>
      </c>
      <c r="R26" s="145" t="s">
        <v>1721</v>
      </c>
      <c r="S26" s="142"/>
      <c r="T26" s="142"/>
      <c r="U26" s="142"/>
      <c r="V26" s="142"/>
      <c r="W26" s="142"/>
      <c r="X26" s="142"/>
      <c r="Y26" s="142"/>
      <c r="Z26" s="142"/>
      <c r="AA26" s="142"/>
    </row>
    <row r="27">
      <c r="A27" s="142" t="s">
        <v>1745</v>
      </c>
      <c r="B27" s="142" t="s">
        <v>1746</v>
      </c>
      <c r="C27" s="142" t="s">
        <v>1747</v>
      </c>
      <c r="D27" s="143" t="s">
        <v>1665</v>
      </c>
      <c r="E27" s="144" t="s">
        <v>41</v>
      </c>
      <c r="F27" s="145" t="s">
        <v>559</v>
      </c>
      <c r="G27" s="142">
        <v>30.0</v>
      </c>
      <c r="H27" s="142">
        <v>2009.0</v>
      </c>
      <c r="I27" s="142" t="s">
        <v>51</v>
      </c>
      <c r="J27" s="142"/>
      <c r="K27" s="142"/>
      <c r="L27" s="142"/>
      <c r="M27" s="142">
        <v>-6.4981713</v>
      </c>
      <c r="N27" s="142">
        <v>107.3995564</v>
      </c>
      <c r="O27" s="142" t="s">
        <v>1748</v>
      </c>
      <c r="P27" s="145" t="s">
        <v>208</v>
      </c>
      <c r="Q27" s="145" t="s">
        <v>209</v>
      </c>
      <c r="R27" s="145" t="s">
        <v>1721</v>
      </c>
      <c r="S27" s="142"/>
      <c r="T27" s="142"/>
      <c r="U27" s="142"/>
      <c r="V27" s="142"/>
      <c r="W27" s="142"/>
      <c r="X27" s="142"/>
      <c r="Y27" s="142"/>
      <c r="Z27" s="142"/>
      <c r="AA27" s="142"/>
    </row>
    <row r="28">
      <c r="A28" s="142" t="s">
        <v>1715</v>
      </c>
      <c r="B28" s="142" t="s">
        <v>1749</v>
      </c>
      <c r="C28" s="142" t="s">
        <v>1750</v>
      </c>
      <c r="D28" s="143" t="s">
        <v>1665</v>
      </c>
      <c r="E28" s="144" t="s">
        <v>41</v>
      </c>
      <c r="F28" s="144" t="s">
        <v>513</v>
      </c>
      <c r="G28" s="142">
        <v>50.0</v>
      </c>
      <c r="H28" s="142">
        <v>2014.0</v>
      </c>
      <c r="I28" s="142" t="s">
        <v>51</v>
      </c>
      <c r="J28" s="142"/>
      <c r="K28" s="142"/>
      <c r="L28" s="142"/>
      <c r="M28" s="142">
        <v>2.4636762</v>
      </c>
      <c r="N28" s="142">
        <v>99.1972775</v>
      </c>
      <c r="O28" s="142" t="s">
        <v>1719</v>
      </c>
      <c r="P28" s="145" t="s">
        <v>65</v>
      </c>
      <c r="Q28" s="145" t="s">
        <v>1720</v>
      </c>
      <c r="R28" s="145" t="s">
        <v>1721</v>
      </c>
      <c r="S28" s="142"/>
      <c r="T28" s="142"/>
      <c r="U28" s="142"/>
      <c r="V28" s="142"/>
      <c r="W28" s="142"/>
      <c r="X28" s="142"/>
      <c r="Y28" s="142"/>
      <c r="Z28" s="142"/>
      <c r="AA28" s="142"/>
    </row>
    <row r="29">
      <c r="A29" s="142" t="s">
        <v>1751</v>
      </c>
      <c r="B29" s="142" t="s">
        <v>1752</v>
      </c>
      <c r="C29" s="142" t="s">
        <v>1753</v>
      </c>
      <c r="D29" s="143" t="s">
        <v>1665</v>
      </c>
      <c r="E29" s="144" t="s">
        <v>41</v>
      </c>
      <c r="F29" s="144" t="s">
        <v>42</v>
      </c>
      <c r="G29" s="142">
        <v>45.0</v>
      </c>
      <c r="H29" s="142">
        <v>2025.0</v>
      </c>
      <c r="I29" s="142" t="s">
        <v>51</v>
      </c>
      <c r="J29" s="142"/>
      <c r="K29" s="142"/>
      <c r="L29" s="142"/>
      <c r="M29" s="142">
        <v>-2.2356003</v>
      </c>
      <c r="N29" s="142">
        <v>110.1066255</v>
      </c>
      <c r="O29" s="142" t="s">
        <v>1754</v>
      </c>
      <c r="P29" s="145" t="s">
        <v>53</v>
      </c>
      <c r="Q29" s="145" t="s">
        <v>54</v>
      </c>
      <c r="R29" s="145" t="s">
        <v>1667</v>
      </c>
      <c r="S29" s="142"/>
      <c r="T29" s="142"/>
      <c r="U29" s="142"/>
      <c r="V29" s="142"/>
      <c r="W29" s="142"/>
      <c r="X29" s="142"/>
      <c r="Y29" s="142"/>
      <c r="Z29" s="142"/>
      <c r="AA29" s="142"/>
    </row>
    <row r="30">
      <c r="A30" s="142" t="s">
        <v>1751</v>
      </c>
      <c r="B30" s="142" t="s">
        <v>1755</v>
      </c>
      <c r="C30" s="142" t="s">
        <v>1756</v>
      </c>
      <c r="D30" s="143" t="s">
        <v>1665</v>
      </c>
      <c r="E30" s="144" t="s">
        <v>41</v>
      </c>
      <c r="F30" s="144" t="s">
        <v>42</v>
      </c>
      <c r="G30" s="142">
        <v>30.0</v>
      </c>
      <c r="H30" s="142">
        <v>2025.0</v>
      </c>
      <c r="I30" s="142" t="s">
        <v>51</v>
      </c>
      <c r="J30" s="142"/>
      <c r="K30" s="142"/>
      <c r="L30" s="142"/>
      <c r="M30" s="142">
        <v>-2.2356003</v>
      </c>
      <c r="N30" s="142">
        <v>110.1066255</v>
      </c>
      <c r="O30" s="142" t="s">
        <v>1754</v>
      </c>
      <c r="P30" s="145" t="s">
        <v>53</v>
      </c>
      <c r="Q30" s="145" t="s">
        <v>54</v>
      </c>
      <c r="R30" s="145" t="s">
        <v>1667</v>
      </c>
      <c r="S30" s="142"/>
      <c r="T30" s="142"/>
      <c r="U30" s="142"/>
      <c r="V30" s="142"/>
      <c r="W30" s="142"/>
      <c r="X30" s="142"/>
      <c r="Y30" s="142"/>
      <c r="Z30" s="142"/>
      <c r="AA30" s="142"/>
    </row>
    <row r="31">
      <c r="A31" s="142" t="s">
        <v>1694</v>
      </c>
      <c r="B31" s="142" t="s">
        <v>1757</v>
      </c>
      <c r="C31" s="142" t="s">
        <v>1758</v>
      </c>
      <c r="D31" s="143" t="s">
        <v>1665</v>
      </c>
      <c r="E31" s="144" t="s">
        <v>41</v>
      </c>
      <c r="F31" s="145" t="s">
        <v>245</v>
      </c>
      <c r="G31" s="142">
        <v>600.0</v>
      </c>
      <c r="H31" s="142"/>
      <c r="I31" s="142" t="s">
        <v>10</v>
      </c>
      <c r="J31" s="142"/>
      <c r="K31" s="142"/>
      <c r="L31" s="142"/>
      <c r="M31" s="142">
        <v>0.9575588</v>
      </c>
      <c r="N31" s="142">
        <v>104.0486358</v>
      </c>
      <c r="O31" s="150" t="s">
        <v>1697</v>
      </c>
      <c r="P31" s="144" t="s">
        <v>1287</v>
      </c>
      <c r="Q31" s="144" t="s">
        <v>1288</v>
      </c>
      <c r="R31" s="145" t="s">
        <v>1667</v>
      </c>
      <c r="S31" s="142"/>
      <c r="T31" s="142"/>
      <c r="U31" s="142"/>
      <c r="V31" s="142"/>
      <c r="W31" s="142"/>
      <c r="X31" s="142"/>
      <c r="Y31" s="142"/>
      <c r="Z31" s="142"/>
      <c r="AA31" s="142"/>
    </row>
    <row r="32">
      <c r="A32" s="142" t="s">
        <v>1694</v>
      </c>
      <c r="B32" s="142" t="s">
        <v>1759</v>
      </c>
      <c r="C32" s="142" t="s">
        <v>1760</v>
      </c>
      <c r="D32" s="143" t="s">
        <v>1665</v>
      </c>
      <c r="E32" s="144" t="s">
        <v>41</v>
      </c>
      <c r="F32" s="145" t="s">
        <v>245</v>
      </c>
      <c r="G32" s="142">
        <v>600.0</v>
      </c>
      <c r="H32" s="142"/>
      <c r="I32" s="142" t="s">
        <v>10</v>
      </c>
      <c r="J32" s="142"/>
      <c r="K32" s="142"/>
      <c r="L32" s="142"/>
      <c r="M32" s="142">
        <v>0.9575588</v>
      </c>
      <c r="N32" s="142">
        <v>104.0486358</v>
      </c>
      <c r="O32" s="150" t="s">
        <v>1697</v>
      </c>
      <c r="P32" s="144" t="s">
        <v>1287</v>
      </c>
      <c r="Q32" s="144" t="s">
        <v>1288</v>
      </c>
      <c r="R32" s="145" t="s">
        <v>1667</v>
      </c>
      <c r="S32" s="142"/>
      <c r="T32" s="142"/>
      <c r="U32" s="142"/>
      <c r="V32" s="142"/>
      <c r="W32" s="142"/>
      <c r="X32" s="142"/>
      <c r="Y32" s="142"/>
      <c r="Z32" s="142"/>
      <c r="AA32" s="142"/>
    </row>
    <row r="33">
      <c r="A33" s="142" t="s">
        <v>1761</v>
      </c>
      <c r="B33" s="145" t="s">
        <v>1762</v>
      </c>
      <c r="C33" s="142" t="s">
        <v>1763</v>
      </c>
      <c r="D33" s="143" t="s">
        <v>1665</v>
      </c>
      <c r="E33" s="144" t="s">
        <v>41</v>
      </c>
      <c r="F33" s="145" t="s">
        <v>286</v>
      </c>
      <c r="G33" s="142">
        <v>680.0</v>
      </c>
      <c r="H33" s="142">
        <v>2028.0</v>
      </c>
      <c r="I33" s="142" t="s">
        <v>10</v>
      </c>
      <c r="J33" s="142"/>
      <c r="K33" s="142"/>
      <c r="L33" s="142"/>
      <c r="M33" s="142">
        <v>0.8445774318</v>
      </c>
      <c r="N33" s="142">
        <v>128.2493816</v>
      </c>
      <c r="O33" s="150" t="s">
        <v>1764</v>
      </c>
      <c r="P33" s="145" t="s">
        <v>354</v>
      </c>
      <c r="Q33" s="145" t="s">
        <v>355</v>
      </c>
      <c r="R33" s="145" t="s">
        <v>1667</v>
      </c>
      <c r="S33" s="142"/>
      <c r="T33" s="142"/>
      <c r="U33" s="142"/>
      <c r="V33" s="142"/>
      <c r="W33" s="142"/>
      <c r="X33" s="142"/>
      <c r="Y33" s="142"/>
      <c r="Z33" s="142"/>
      <c r="AA33" s="142"/>
    </row>
    <row r="34">
      <c r="A34" s="142" t="s">
        <v>1702</v>
      </c>
      <c r="B34" s="142" t="s">
        <v>1765</v>
      </c>
      <c r="C34" s="142" t="s">
        <v>1766</v>
      </c>
      <c r="D34" s="143" t="s">
        <v>1665</v>
      </c>
      <c r="E34" s="144" t="s">
        <v>41</v>
      </c>
      <c r="F34" s="145" t="s">
        <v>1705</v>
      </c>
      <c r="G34" s="142">
        <v>380.0</v>
      </c>
      <c r="H34" s="142"/>
      <c r="I34" s="142" t="s">
        <v>10</v>
      </c>
      <c r="J34" s="142"/>
      <c r="K34" s="142"/>
      <c r="L34" s="142"/>
      <c r="M34" s="142">
        <v>-2.87427</v>
      </c>
      <c r="N34" s="142">
        <v>122.1776968</v>
      </c>
      <c r="O34" s="150" t="s">
        <v>1706</v>
      </c>
      <c r="P34" s="145" t="s">
        <v>266</v>
      </c>
      <c r="Q34" s="145" t="s">
        <v>267</v>
      </c>
      <c r="R34" s="145" t="s">
        <v>1667</v>
      </c>
      <c r="S34" s="142"/>
      <c r="T34" s="142"/>
      <c r="U34" s="142"/>
      <c r="V34" s="142"/>
      <c r="W34" s="142"/>
      <c r="X34" s="142"/>
      <c r="Y34" s="142"/>
      <c r="Z34" s="142"/>
      <c r="AA34" s="142"/>
    </row>
    <row r="35">
      <c r="A35" s="142" t="s">
        <v>1767</v>
      </c>
      <c r="B35" s="142" t="s">
        <v>1768</v>
      </c>
      <c r="C35" s="142" t="s">
        <v>1769</v>
      </c>
      <c r="D35" s="143" t="s">
        <v>1665</v>
      </c>
      <c r="E35" s="144" t="s">
        <v>41</v>
      </c>
      <c r="F35" s="145" t="s">
        <v>286</v>
      </c>
      <c r="G35" s="142">
        <v>200.0</v>
      </c>
      <c r="H35" s="142"/>
      <c r="I35" s="142" t="s">
        <v>10</v>
      </c>
      <c r="J35" s="142"/>
      <c r="K35" s="142"/>
      <c r="L35" s="142"/>
      <c r="M35" s="142">
        <v>-2.730952</v>
      </c>
      <c r="N35" s="142">
        <v>122.030621</v>
      </c>
      <c r="O35" s="150" t="s">
        <v>460</v>
      </c>
      <c r="P35" s="145" t="s">
        <v>266</v>
      </c>
      <c r="Q35" s="145" t="s">
        <v>267</v>
      </c>
      <c r="R35" s="145" t="s">
        <v>1667</v>
      </c>
      <c r="S35" s="142"/>
      <c r="T35" s="142"/>
      <c r="U35" s="142"/>
      <c r="V35" s="142"/>
      <c r="W35" s="142"/>
      <c r="X35" s="142"/>
      <c r="Y35" s="142"/>
      <c r="Z35" s="142"/>
      <c r="AA35" s="142"/>
    </row>
    <row r="36">
      <c r="A36" s="142" t="s">
        <v>1767</v>
      </c>
      <c r="B36" s="142" t="s">
        <v>1770</v>
      </c>
      <c r="C36" s="142" t="s">
        <v>1771</v>
      </c>
      <c r="D36" s="143" t="s">
        <v>1665</v>
      </c>
      <c r="E36" s="144" t="s">
        <v>41</v>
      </c>
      <c r="F36" s="145" t="s">
        <v>286</v>
      </c>
      <c r="G36" s="142">
        <v>200.0</v>
      </c>
      <c r="H36" s="142"/>
      <c r="I36" s="142" t="s">
        <v>10</v>
      </c>
      <c r="J36" s="142"/>
      <c r="K36" s="142"/>
      <c r="L36" s="142"/>
      <c r="M36" s="142">
        <v>-2.730952</v>
      </c>
      <c r="N36" s="142">
        <v>122.030621</v>
      </c>
      <c r="O36" s="150" t="s">
        <v>460</v>
      </c>
      <c r="P36" s="145" t="s">
        <v>266</v>
      </c>
      <c r="Q36" s="145" t="s">
        <v>267</v>
      </c>
      <c r="R36" s="145" t="s">
        <v>1667</v>
      </c>
      <c r="S36" s="142"/>
      <c r="T36" s="142"/>
      <c r="U36" s="142"/>
      <c r="V36" s="142"/>
      <c r="W36" s="142"/>
      <c r="X36" s="142"/>
      <c r="Y36" s="142"/>
      <c r="Z36" s="142"/>
      <c r="AA36" s="142"/>
    </row>
    <row r="37">
      <c r="A37" s="142" t="s">
        <v>1772</v>
      </c>
      <c r="B37" s="142" t="s">
        <v>1773</v>
      </c>
      <c r="C37" s="142" t="s">
        <v>1774</v>
      </c>
      <c r="D37" s="143" t="s">
        <v>1665</v>
      </c>
      <c r="E37" s="144" t="s">
        <v>41</v>
      </c>
      <c r="F37" s="145" t="s">
        <v>245</v>
      </c>
      <c r="G37" s="142">
        <v>150.0</v>
      </c>
      <c r="H37" s="142">
        <v>2026.0</v>
      </c>
      <c r="I37" s="142" t="s">
        <v>10</v>
      </c>
      <c r="J37" s="142"/>
      <c r="K37" s="142"/>
      <c r="L37" s="142"/>
      <c r="M37" s="142">
        <v>1.0614475</v>
      </c>
      <c r="N37" s="142">
        <v>104.1737382</v>
      </c>
      <c r="O37" s="150" t="s">
        <v>1775</v>
      </c>
      <c r="P37" s="144" t="s">
        <v>1287</v>
      </c>
      <c r="Q37" s="144" t="s">
        <v>1288</v>
      </c>
      <c r="R37" s="145" t="s">
        <v>1667</v>
      </c>
      <c r="S37" s="142"/>
      <c r="T37" s="142"/>
      <c r="U37" s="142"/>
      <c r="V37" s="142"/>
      <c r="W37" s="142"/>
      <c r="X37" s="142"/>
      <c r="Y37" s="142"/>
      <c r="Z37" s="142"/>
      <c r="AA37" s="142"/>
    </row>
    <row r="38">
      <c r="A38" s="142" t="s">
        <v>1772</v>
      </c>
      <c r="B38" s="142" t="s">
        <v>1776</v>
      </c>
      <c r="C38" s="142" t="s">
        <v>1777</v>
      </c>
      <c r="D38" s="143" t="s">
        <v>1665</v>
      </c>
      <c r="E38" s="144" t="s">
        <v>41</v>
      </c>
      <c r="F38" s="145" t="s">
        <v>245</v>
      </c>
      <c r="G38" s="142">
        <v>150.0</v>
      </c>
      <c r="H38" s="142">
        <v>2027.0</v>
      </c>
      <c r="I38" s="142" t="s">
        <v>10</v>
      </c>
      <c r="J38" s="142"/>
      <c r="K38" s="142"/>
      <c r="L38" s="142"/>
      <c r="M38" s="142">
        <v>1.0614475</v>
      </c>
      <c r="N38" s="142">
        <v>104.1737382</v>
      </c>
      <c r="O38" s="150" t="s">
        <v>1775</v>
      </c>
      <c r="P38" s="144" t="s">
        <v>1287</v>
      </c>
      <c r="Q38" s="144" t="s">
        <v>1288</v>
      </c>
      <c r="R38" s="145" t="s">
        <v>1667</v>
      </c>
      <c r="S38" s="142"/>
      <c r="T38" s="142"/>
      <c r="U38" s="142"/>
      <c r="V38" s="142"/>
      <c r="W38" s="142"/>
      <c r="X38" s="142"/>
      <c r="Y38" s="142"/>
      <c r="Z38" s="142"/>
      <c r="AA38" s="142"/>
    </row>
    <row r="39">
      <c r="A39" s="142" t="s">
        <v>1778</v>
      </c>
      <c r="B39" s="142" t="s">
        <v>1779</v>
      </c>
      <c r="C39" s="142" t="s">
        <v>1780</v>
      </c>
      <c r="D39" s="143" t="s">
        <v>1665</v>
      </c>
      <c r="E39" s="144" t="s">
        <v>41</v>
      </c>
      <c r="F39" s="144" t="s">
        <v>42</v>
      </c>
      <c r="G39" s="142">
        <v>200.0</v>
      </c>
      <c r="H39" s="142">
        <v>2028.0</v>
      </c>
      <c r="I39" s="142" t="s">
        <v>10</v>
      </c>
      <c r="J39" s="142"/>
      <c r="K39" s="142"/>
      <c r="L39" s="142"/>
      <c r="M39" s="142">
        <v>0.3645579291</v>
      </c>
      <c r="N39" s="142">
        <v>108.9556781</v>
      </c>
      <c r="O39" s="150" t="s">
        <v>1781</v>
      </c>
      <c r="P39" s="142" t="s">
        <v>53</v>
      </c>
      <c r="Q39" s="145" t="s">
        <v>54</v>
      </c>
      <c r="R39" s="145" t="s">
        <v>1667</v>
      </c>
      <c r="S39" s="142"/>
      <c r="T39" s="142"/>
      <c r="U39" s="142"/>
      <c r="V39" s="142"/>
      <c r="W39" s="142"/>
      <c r="X39" s="142"/>
      <c r="Y39" s="142"/>
      <c r="Z39" s="142"/>
      <c r="AA39" s="142"/>
    </row>
    <row r="40">
      <c r="A40" s="142" t="s">
        <v>1778</v>
      </c>
      <c r="B40" s="142" t="s">
        <v>1782</v>
      </c>
      <c r="C40" s="142" t="s">
        <v>1783</v>
      </c>
      <c r="D40" s="143" t="s">
        <v>1665</v>
      </c>
      <c r="E40" s="144" t="s">
        <v>41</v>
      </c>
      <c r="F40" s="144" t="s">
        <v>42</v>
      </c>
      <c r="G40" s="142">
        <v>200.0</v>
      </c>
      <c r="H40" s="142">
        <v>2028.0</v>
      </c>
      <c r="I40" s="142" t="s">
        <v>10</v>
      </c>
      <c r="J40" s="142"/>
      <c r="K40" s="142"/>
      <c r="L40" s="142"/>
      <c r="M40" s="142">
        <v>0.3645579291</v>
      </c>
      <c r="N40" s="142">
        <v>108.9556781</v>
      </c>
      <c r="O40" s="150" t="s">
        <v>1781</v>
      </c>
      <c r="P40" s="142" t="s">
        <v>53</v>
      </c>
      <c r="Q40" s="145" t="s">
        <v>54</v>
      </c>
      <c r="R40" s="145" t="s">
        <v>1667</v>
      </c>
      <c r="S40" s="142"/>
      <c r="T40" s="142"/>
      <c r="U40" s="142"/>
      <c r="V40" s="142"/>
      <c r="W40" s="142"/>
      <c r="X40" s="142"/>
      <c r="Y40" s="142"/>
      <c r="Z40" s="142"/>
      <c r="AA40" s="142"/>
    </row>
    <row r="41">
      <c r="A41" s="142" t="s">
        <v>1778</v>
      </c>
      <c r="B41" s="142" t="s">
        <v>1784</v>
      </c>
      <c r="C41" s="142" t="s">
        <v>1785</v>
      </c>
      <c r="D41" s="143" t="s">
        <v>1665</v>
      </c>
      <c r="E41" s="144" t="s">
        <v>41</v>
      </c>
      <c r="F41" s="144" t="s">
        <v>42</v>
      </c>
      <c r="G41" s="142">
        <v>200.0</v>
      </c>
      <c r="H41" s="142">
        <v>2028.0</v>
      </c>
      <c r="I41" s="142" t="s">
        <v>10</v>
      </c>
      <c r="J41" s="142"/>
      <c r="K41" s="142"/>
      <c r="L41" s="142"/>
      <c r="M41" s="142">
        <v>0.3645579291</v>
      </c>
      <c r="N41" s="142">
        <v>108.9556781</v>
      </c>
      <c r="O41" s="150" t="s">
        <v>1781</v>
      </c>
      <c r="P41" s="142" t="s">
        <v>53</v>
      </c>
      <c r="Q41" s="145" t="s">
        <v>54</v>
      </c>
      <c r="R41" s="145" t="s">
        <v>1667</v>
      </c>
      <c r="S41" s="142"/>
      <c r="T41" s="142"/>
      <c r="U41" s="142"/>
      <c r="V41" s="142"/>
      <c r="W41" s="142"/>
      <c r="X41" s="142"/>
      <c r="Y41" s="142"/>
      <c r="Z41" s="142"/>
      <c r="AA41" s="142"/>
    </row>
    <row r="42">
      <c r="A42" s="142" t="s">
        <v>1778</v>
      </c>
      <c r="B42" s="142" t="s">
        <v>1786</v>
      </c>
      <c r="C42" s="142" t="s">
        <v>1787</v>
      </c>
      <c r="D42" s="143" t="s">
        <v>1665</v>
      </c>
      <c r="E42" s="144" t="s">
        <v>41</v>
      </c>
      <c r="F42" s="144" t="s">
        <v>42</v>
      </c>
      <c r="G42" s="142">
        <v>200.0</v>
      </c>
      <c r="H42" s="142">
        <v>2028.0</v>
      </c>
      <c r="I42" s="142" t="s">
        <v>10</v>
      </c>
      <c r="J42" s="142"/>
      <c r="K42" s="142"/>
      <c r="L42" s="142"/>
      <c r="M42" s="142">
        <v>0.3645579291</v>
      </c>
      <c r="N42" s="142">
        <v>108.9556781</v>
      </c>
      <c r="O42" s="150" t="s">
        <v>1781</v>
      </c>
      <c r="P42" s="142" t="s">
        <v>53</v>
      </c>
      <c r="Q42" s="145" t="s">
        <v>54</v>
      </c>
      <c r="R42" s="145" t="s">
        <v>1667</v>
      </c>
      <c r="S42" s="142"/>
      <c r="T42" s="142"/>
      <c r="U42" s="142"/>
      <c r="V42" s="142"/>
      <c r="W42" s="142"/>
      <c r="X42" s="142"/>
      <c r="Y42" s="142"/>
      <c r="Z42" s="142"/>
      <c r="AA42" s="142"/>
    </row>
    <row r="43">
      <c r="A43" s="142" t="s">
        <v>1778</v>
      </c>
      <c r="B43" s="142" t="s">
        <v>1788</v>
      </c>
      <c r="C43" s="142" t="s">
        <v>1789</v>
      </c>
      <c r="D43" s="143" t="s">
        <v>1665</v>
      </c>
      <c r="E43" s="144" t="s">
        <v>41</v>
      </c>
      <c r="F43" s="144" t="s">
        <v>42</v>
      </c>
      <c r="G43" s="142">
        <v>200.0</v>
      </c>
      <c r="H43" s="142">
        <v>2028.0</v>
      </c>
      <c r="I43" s="142" t="s">
        <v>10</v>
      </c>
      <c r="J43" s="142"/>
      <c r="K43" s="142"/>
      <c r="L43" s="142"/>
      <c r="M43" s="142">
        <v>0.3645579291</v>
      </c>
      <c r="N43" s="142">
        <v>108.9556781</v>
      </c>
      <c r="O43" s="150" t="s">
        <v>1781</v>
      </c>
      <c r="P43" s="142" t="s">
        <v>53</v>
      </c>
      <c r="Q43" s="145" t="s">
        <v>54</v>
      </c>
      <c r="R43" s="145" t="s">
        <v>1667</v>
      </c>
      <c r="S43" s="142"/>
      <c r="T43" s="142"/>
      <c r="U43" s="142"/>
      <c r="V43" s="142"/>
      <c r="W43" s="142"/>
      <c r="X43" s="142"/>
      <c r="Y43" s="142"/>
      <c r="Z43" s="142"/>
      <c r="AA43" s="142"/>
    </row>
    <row r="44">
      <c r="A44" s="142" t="s">
        <v>1778</v>
      </c>
      <c r="B44" s="142" t="s">
        <v>1790</v>
      </c>
      <c r="C44" s="142" t="s">
        <v>1791</v>
      </c>
      <c r="D44" s="143" t="s">
        <v>1665</v>
      </c>
      <c r="E44" s="144" t="s">
        <v>41</v>
      </c>
      <c r="F44" s="144" t="s">
        <v>42</v>
      </c>
      <c r="G44" s="142">
        <v>200.0</v>
      </c>
      <c r="H44" s="142">
        <v>2028.0</v>
      </c>
      <c r="I44" s="142" t="s">
        <v>10</v>
      </c>
      <c r="J44" s="142"/>
      <c r="K44" s="142"/>
      <c r="L44" s="142"/>
      <c r="M44" s="142">
        <v>0.3645579291</v>
      </c>
      <c r="N44" s="142">
        <v>108.9556781</v>
      </c>
      <c r="O44" s="150" t="s">
        <v>1781</v>
      </c>
      <c r="P44" s="142" t="s">
        <v>53</v>
      </c>
      <c r="Q44" s="145" t="s">
        <v>54</v>
      </c>
      <c r="R44" s="145" t="s">
        <v>1667</v>
      </c>
      <c r="S44" s="142"/>
      <c r="T44" s="142"/>
      <c r="U44" s="142"/>
      <c r="V44" s="142"/>
      <c r="W44" s="142"/>
      <c r="X44" s="142"/>
      <c r="Y44" s="142"/>
      <c r="Z44" s="142"/>
      <c r="AA44" s="142"/>
    </row>
    <row r="45">
      <c r="A45" s="151" t="s">
        <v>1792</v>
      </c>
      <c r="B45" s="144" t="s">
        <v>139</v>
      </c>
      <c r="C45" s="144" t="s">
        <v>1360</v>
      </c>
      <c r="D45" s="144" t="s">
        <v>1360</v>
      </c>
      <c r="E45" s="144" t="s">
        <v>41</v>
      </c>
      <c r="F45" s="144" t="s">
        <v>141</v>
      </c>
      <c r="G45" s="149">
        <v>29.0</v>
      </c>
      <c r="H45" s="149">
        <v>2007.0</v>
      </c>
      <c r="I45" s="144" t="s">
        <v>51</v>
      </c>
      <c r="J45" s="144" t="s">
        <v>51</v>
      </c>
      <c r="K45" s="144" t="s">
        <v>51</v>
      </c>
      <c r="L45" s="144" t="s">
        <v>51</v>
      </c>
      <c r="M45" s="149">
        <v>5.453465</v>
      </c>
      <c r="N45" s="149">
        <v>95.24653</v>
      </c>
      <c r="O45" s="144" t="s">
        <v>142</v>
      </c>
      <c r="P45" s="144" t="s">
        <v>143</v>
      </c>
      <c r="Q45" s="144" t="s">
        <v>143</v>
      </c>
      <c r="R45" s="145" t="s">
        <v>1721</v>
      </c>
      <c r="S45" s="142"/>
      <c r="T45" s="142"/>
      <c r="U45" s="142"/>
      <c r="V45" s="142"/>
      <c r="W45" s="142"/>
      <c r="X45" s="142"/>
      <c r="Y45" s="142"/>
      <c r="Z45" s="142"/>
      <c r="AA45" s="142"/>
    </row>
    <row r="46">
      <c r="A46" s="151" t="s">
        <v>1793</v>
      </c>
      <c r="B46" s="144" t="s">
        <v>1794</v>
      </c>
      <c r="C46" s="144" t="s">
        <v>1360</v>
      </c>
      <c r="D46" s="144" t="s">
        <v>1360</v>
      </c>
      <c r="E46" s="144" t="s">
        <v>41</v>
      </c>
      <c r="F46" s="144" t="s">
        <v>286</v>
      </c>
      <c r="G46" s="149">
        <v>25.0</v>
      </c>
      <c r="H46" s="149">
        <v>2016.0</v>
      </c>
      <c r="I46" s="144" t="s">
        <v>51</v>
      </c>
      <c r="J46" s="144" t="s">
        <v>51</v>
      </c>
      <c r="K46" s="144" t="s">
        <v>51</v>
      </c>
      <c r="L46" s="144" t="s">
        <v>51</v>
      </c>
      <c r="M46" s="149">
        <v>-2.36618</v>
      </c>
      <c r="N46" s="149">
        <v>110.1573</v>
      </c>
      <c r="O46" s="144" t="s">
        <v>52</v>
      </c>
      <c r="P46" s="144" t="s">
        <v>53</v>
      </c>
      <c r="Q46" s="144" t="s">
        <v>54</v>
      </c>
      <c r="R46" s="145" t="s">
        <v>1721</v>
      </c>
      <c r="S46" s="142"/>
      <c r="T46" s="142"/>
      <c r="U46" s="142"/>
      <c r="V46" s="142"/>
      <c r="W46" s="142"/>
      <c r="X46" s="142"/>
      <c r="Y46" s="142"/>
      <c r="Z46" s="142"/>
      <c r="AA46" s="142"/>
    </row>
    <row r="47">
      <c r="A47" s="151" t="s">
        <v>1793</v>
      </c>
      <c r="B47" s="144" t="s">
        <v>1795</v>
      </c>
      <c r="C47" s="144" t="s">
        <v>1360</v>
      </c>
      <c r="D47" s="144" t="s">
        <v>1360</v>
      </c>
      <c r="E47" s="144" t="s">
        <v>41</v>
      </c>
      <c r="F47" s="144" t="s">
        <v>286</v>
      </c>
      <c r="G47" s="149">
        <v>25.0</v>
      </c>
      <c r="H47" s="149">
        <v>2016.0</v>
      </c>
      <c r="I47" s="144" t="s">
        <v>51</v>
      </c>
      <c r="J47" s="144" t="s">
        <v>51</v>
      </c>
      <c r="K47" s="144" t="s">
        <v>51</v>
      </c>
      <c r="L47" s="144" t="s">
        <v>51</v>
      </c>
      <c r="M47" s="149">
        <v>-2.36618</v>
      </c>
      <c r="N47" s="149">
        <v>110.1573</v>
      </c>
      <c r="O47" s="144" t="s">
        <v>52</v>
      </c>
      <c r="P47" s="144" t="s">
        <v>53</v>
      </c>
      <c r="Q47" s="144" t="s">
        <v>54</v>
      </c>
      <c r="R47" s="145" t="s">
        <v>1721</v>
      </c>
      <c r="S47" s="142"/>
      <c r="T47" s="142"/>
      <c r="U47" s="142"/>
      <c r="V47" s="142"/>
      <c r="W47" s="142"/>
      <c r="X47" s="142"/>
      <c r="Y47" s="142"/>
      <c r="Z47" s="142"/>
      <c r="AA47" s="142"/>
    </row>
    <row r="48">
      <c r="A48" s="151" t="s">
        <v>1796</v>
      </c>
      <c r="B48" s="144" t="s">
        <v>1797</v>
      </c>
      <c r="C48" s="144" t="s">
        <v>1360</v>
      </c>
      <c r="D48" s="144" t="s">
        <v>1360</v>
      </c>
      <c r="E48" s="144" t="s">
        <v>41</v>
      </c>
      <c r="F48" s="144" t="s">
        <v>141</v>
      </c>
      <c r="G48" s="149">
        <v>25.0</v>
      </c>
      <c r="H48" s="149">
        <v>1996.0</v>
      </c>
      <c r="I48" s="144" t="s">
        <v>51</v>
      </c>
      <c r="J48" s="144" t="s">
        <v>51</v>
      </c>
      <c r="K48" s="144" t="s">
        <v>51</v>
      </c>
      <c r="L48" s="144" t="s">
        <v>51</v>
      </c>
      <c r="M48" s="149">
        <v>-4.81671</v>
      </c>
      <c r="N48" s="149">
        <v>119.5017</v>
      </c>
      <c r="O48" s="144" t="s">
        <v>142</v>
      </c>
      <c r="P48" s="144" t="s">
        <v>163</v>
      </c>
      <c r="Q48" s="144" t="s">
        <v>164</v>
      </c>
      <c r="R48" s="145" t="s">
        <v>1721</v>
      </c>
      <c r="S48" s="142"/>
      <c r="T48" s="142"/>
      <c r="U48" s="142"/>
      <c r="V48" s="142"/>
      <c r="W48" s="142"/>
      <c r="X48" s="142"/>
      <c r="Y48" s="142"/>
      <c r="Z48" s="142"/>
      <c r="AA48" s="142"/>
    </row>
    <row r="49">
      <c r="A49" s="151" t="s">
        <v>1796</v>
      </c>
      <c r="B49" s="144" t="s">
        <v>1798</v>
      </c>
      <c r="C49" s="144" t="s">
        <v>1360</v>
      </c>
      <c r="D49" s="144" t="s">
        <v>1360</v>
      </c>
      <c r="E49" s="144" t="s">
        <v>41</v>
      </c>
      <c r="F49" s="144" t="s">
        <v>141</v>
      </c>
      <c r="G49" s="149">
        <v>25.0</v>
      </c>
      <c r="H49" s="149">
        <v>1996.0</v>
      </c>
      <c r="I49" s="144" t="s">
        <v>51</v>
      </c>
      <c r="J49" s="144" t="s">
        <v>51</v>
      </c>
      <c r="K49" s="144" t="s">
        <v>51</v>
      </c>
      <c r="L49" s="144" t="s">
        <v>51</v>
      </c>
      <c r="M49" s="149">
        <v>-4.81671</v>
      </c>
      <c r="N49" s="149">
        <v>119.5017</v>
      </c>
      <c r="O49" s="144" t="s">
        <v>142</v>
      </c>
      <c r="P49" s="144" t="s">
        <v>163</v>
      </c>
      <c r="Q49" s="144" t="s">
        <v>164</v>
      </c>
      <c r="R49" s="145" t="s">
        <v>1721</v>
      </c>
      <c r="S49" s="142"/>
      <c r="T49" s="142"/>
      <c r="U49" s="142"/>
      <c r="V49" s="142"/>
      <c r="W49" s="142"/>
      <c r="X49" s="142"/>
      <c r="Y49" s="142"/>
      <c r="Z49" s="142"/>
      <c r="AA49" s="142"/>
    </row>
    <row r="50">
      <c r="A50" s="152" t="s">
        <v>1799</v>
      </c>
      <c r="B50" s="144" t="s">
        <v>272</v>
      </c>
      <c r="C50" s="144" t="s">
        <v>273</v>
      </c>
      <c r="D50" s="144" t="s">
        <v>273</v>
      </c>
      <c r="E50" s="144" t="s">
        <v>41</v>
      </c>
      <c r="F50" s="144" t="s">
        <v>245</v>
      </c>
      <c r="G50" s="149">
        <v>2500.0</v>
      </c>
      <c r="H50" s="153"/>
      <c r="I50" s="144" t="s">
        <v>48</v>
      </c>
      <c r="J50" s="144" t="s">
        <v>48</v>
      </c>
      <c r="K50" s="144" t="s">
        <v>48</v>
      </c>
      <c r="L50" s="144" t="s">
        <v>48</v>
      </c>
      <c r="M50" s="149">
        <v>0.86008</v>
      </c>
      <c r="N50" s="149">
        <v>104.1801</v>
      </c>
      <c r="O50" s="144" t="s">
        <v>274</v>
      </c>
      <c r="P50" s="144" t="s">
        <v>1287</v>
      </c>
      <c r="Q50" s="144" t="s">
        <v>1288</v>
      </c>
      <c r="R50" s="145" t="s">
        <v>1667</v>
      </c>
      <c r="S50" s="142"/>
      <c r="T50" s="142"/>
      <c r="U50" s="142"/>
      <c r="V50" s="142"/>
      <c r="W50" s="142"/>
      <c r="X50" s="142"/>
      <c r="Y50" s="142"/>
      <c r="Z50" s="142"/>
      <c r="AA50" s="142"/>
    </row>
    <row r="51">
      <c r="A51" s="151" t="s">
        <v>1800</v>
      </c>
      <c r="B51" s="144" t="s">
        <v>472</v>
      </c>
      <c r="C51" s="144" t="s">
        <v>473</v>
      </c>
      <c r="D51" s="144" t="s">
        <v>473</v>
      </c>
      <c r="E51" s="144" t="s">
        <v>41</v>
      </c>
      <c r="F51" s="144" t="s">
        <v>286</v>
      </c>
      <c r="G51" s="149">
        <v>380.0</v>
      </c>
      <c r="H51" s="149">
        <v>2024.0</v>
      </c>
      <c r="I51" s="144" t="s">
        <v>51</v>
      </c>
      <c r="J51" s="144" t="s">
        <v>264</v>
      </c>
      <c r="K51" s="144" t="s">
        <v>264</v>
      </c>
      <c r="L51" s="144" t="s">
        <v>264</v>
      </c>
      <c r="M51" s="149">
        <v>0.476161</v>
      </c>
      <c r="N51" s="149">
        <v>128.0081</v>
      </c>
      <c r="O51" s="144" t="s">
        <v>465</v>
      </c>
      <c r="P51" s="144" t="s">
        <v>354</v>
      </c>
      <c r="Q51" s="144" t="s">
        <v>355</v>
      </c>
      <c r="R51" s="145" t="s">
        <v>1721</v>
      </c>
      <c r="S51" s="142"/>
      <c r="T51" s="142"/>
      <c r="U51" s="142"/>
      <c r="V51" s="142"/>
      <c r="W51" s="142"/>
      <c r="X51" s="142"/>
      <c r="Y51" s="142"/>
      <c r="Z51" s="142"/>
      <c r="AA51" s="142"/>
    </row>
    <row r="52">
      <c r="A52" s="151" t="s">
        <v>1800</v>
      </c>
      <c r="B52" s="144" t="s">
        <v>474</v>
      </c>
      <c r="C52" s="144" t="s">
        <v>475</v>
      </c>
      <c r="D52" s="144" t="s">
        <v>475</v>
      </c>
      <c r="E52" s="144" t="s">
        <v>41</v>
      </c>
      <c r="F52" s="144" t="s">
        <v>286</v>
      </c>
      <c r="G52" s="149">
        <v>380.0</v>
      </c>
      <c r="H52" s="149">
        <v>2025.0</v>
      </c>
      <c r="I52" s="144" t="s">
        <v>51</v>
      </c>
      <c r="J52" s="144" t="s">
        <v>264</v>
      </c>
      <c r="K52" s="144" t="s">
        <v>264</v>
      </c>
      <c r="L52" s="144" t="s">
        <v>264</v>
      </c>
      <c r="M52" s="149">
        <v>0.476161</v>
      </c>
      <c r="N52" s="149">
        <v>128.0081</v>
      </c>
      <c r="O52" s="144" t="s">
        <v>465</v>
      </c>
      <c r="P52" s="144" t="s">
        <v>354</v>
      </c>
      <c r="Q52" s="144" t="s">
        <v>355</v>
      </c>
      <c r="R52" s="145" t="s">
        <v>1721</v>
      </c>
      <c r="S52" s="142"/>
      <c r="T52" s="142"/>
      <c r="U52" s="142"/>
      <c r="V52" s="142"/>
      <c r="W52" s="142"/>
      <c r="X52" s="142"/>
      <c r="Y52" s="142"/>
      <c r="Z52" s="142"/>
      <c r="AA52" s="142"/>
    </row>
    <row r="53">
      <c r="A53" s="152" t="s">
        <v>1662</v>
      </c>
      <c r="B53" s="144" t="s">
        <v>262</v>
      </c>
      <c r="C53" s="144" t="s">
        <v>263</v>
      </c>
      <c r="D53" s="144" t="s">
        <v>263</v>
      </c>
      <c r="E53" s="144" t="s">
        <v>41</v>
      </c>
      <c r="F53" s="144" t="s">
        <v>245</v>
      </c>
      <c r="G53" s="149">
        <v>117.0</v>
      </c>
      <c r="H53" s="149">
        <v>2024.0</v>
      </c>
      <c r="I53" s="144" t="s">
        <v>51</v>
      </c>
      <c r="J53" s="144" t="s">
        <v>264</v>
      </c>
      <c r="K53" s="144" t="s">
        <v>264</v>
      </c>
      <c r="L53" s="144" t="s">
        <v>264</v>
      </c>
      <c r="M53" s="149">
        <v>-2.28754</v>
      </c>
      <c r="N53" s="149">
        <v>121.772</v>
      </c>
      <c r="O53" s="144" t="s">
        <v>265</v>
      </c>
      <c r="P53" s="144" t="s">
        <v>266</v>
      </c>
      <c r="Q53" s="144" t="s">
        <v>267</v>
      </c>
      <c r="R53" s="145" t="s">
        <v>1721</v>
      </c>
      <c r="S53" s="142"/>
      <c r="T53" s="142"/>
      <c r="U53" s="142"/>
      <c r="V53" s="142"/>
      <c r="W53" s="142"/>
      <c r="X53" s="142"/>
      <c r="Y53" s="142"/>
      <c r="Z53" s="142"/>
      <c r="AA53" s="142"/>
    </row>
    <row r="54">
      <c r="A54" s="152" t="s">
        <v>1662</v>
      </c>
      <c r="B54" s="144" t="s">
        <v>268</v>
      </c>
      <c r="C54" s="144" t="s">
        <v>269</v>
      </c>
      <c r="D54" s="144" t="s">
        <v>269</v>
      </c>
      <c r="E54" s="144" t="s">
        <v>41</v>
      </c>
      <c r="F54" s="144" t="s">
        <v>245</v>
      </c>
      <c r="G54" s="149">
        <v>117.0</v>
      </c>
      <c r="H54" s="149">
        <v>2024.0</v>
      </c>
      <c r="I54" s="144" t="s">
        <v>51</v>
      </c>
      <c r="J54" s="144" t="s">
        <v>264</v>
      </c>
      <c r="K54" s="144" t="s">
        <v>264</v>
      </c>
      <c r="L54" s="144" t="s">
        <v>264</v>
      </c>
      <c r="M54" s="149">
        <v>-2.28754</v>
      </c>
      <c r="N54" s="149">
        <v>121.772</v>
      </c>
      <c r="O54" s="144" t="s">
        <v>265</v>
      </c>
      <c r="P54" s="144" t="s">
        <v>266</v>
      </c>
      <c r="Q54" s="144" t="s">
        <v>267</v>
      </c>
      <c r="R54" s="145" t="s">
        <v>1721</v>
      </c>
      <c r="S54" s="142"/>
      <c r="T54" s="142"/>
      <c r="U54" s="142"/>
      <c r="V54" s="142"/>
      <c r="W54" s="142"/>
      <c r="X54" s="142"/>
      <c r="Y54" s="142"/>
      <c r="Z54" s="142"/>
      <c r="AA54" s="142"/>
    </row>
    <row r="55">
      <c r="A55" s="152" t="s">
        <v>1662</v>
      </c>
      <c r="B55" s="144" t="s">
        <v>270</v>
      </c>
      <c r="C55" s="144" t="s">
        <v>271</v>
      </c>
      <c r="D55" s="144" t="s">
        <v>271</v>
      </c>
      <c r="E55" s="144" t="s">
        <v>41</v>
      </c>
      <c r="F55" s="144" t="s">
        <v>245</v>
      </c>
      <c r="G55" s="149">
        <v>116.0</v>
      </c>
      <c r="H55" s="149">
        <v>2024.0</v>
      </c>
      <c r="I55" s="144" t="s">
        <v>51</v>
      </c>
      <c r="J55" s="144" t="s">
        <v>264</v>
      </c>
      <c r="K55" s="144" t="s">
        <v>264</v>
      </c>
      <c r="L55" s="144" t="s">
        <v>264</v>
      </c>
      <c r="M55" s="149">
        <v>-2.28754</v>
      </c>
      <c r="N55" s="149">
        <v>121.772</v>
      </c>
      <c r="O55" s="144" t="s">
        <v>265</v>
      </c>
      <c r="P55" s="144" t="s">
        <v>266</v>
      </c>
      <c r="Q55" s="144" t="s">
        <v>267</v>
      </c>
      <c r="R55" s="145" t="s">
        <v>1721</v>
      </c>
      <c r="S55" s="142"/>
      <c r="T55" s="142"/>
      <c r="U55" s="142"/>
      <c r="V55" s="142"/>
      <c r="W55" s="142"/>
      <c r="X55" s="142"/>
      <c r="Y55" s="142"/>
      <c r="Z55" s="142"/>
      <c r="AA55" s="142"/>
    </row>
    <row r="56">
      <c r="A56" s="152" t="s">
        <v>1801</v>
      </c>
      <c r="B56" s="144" t="s">
        <v>135</v>
      </c>
      <c r="C56" s="144" t="s">
        <v>136</v>
      </c>
      <c r="D56" s="144" t="s">
        <v>136</v>
      </c>
      <c r="E56" s="144" t="s">
        <v>41</v>
      </c>
      <c r="F56" s="144" t="s">
        <v>42</v>
      </c>
      <c r="G56" s="149">
        <v>160.0</v>
      </c>
      <c r="H56" s="153"/>
      <c r="I56" s="154" t="s">
        <v>678</v>
      </c>
      <c r="J56" s="144" t="s">
        <v>10</v>
      </c>
      <c r="K56" s="144" t="s">
        <v>137</v>
      </c>
      <c r="L56" s="144" t="s">
        <v>137</v>
      </c>
      <c r="M56" s="149">
        <v>-0.55415</v>
      </c>
      <c r="N56" s="149">
        <v>104.4297</v>
      </c>
      <c r="O56" s="144" t="s">
        <v>138</v>
      </c>
      <c r="P56" s="144" t="s">
        <v>1287</v>
      </c>
      <c r="Q56" s="144" t="s">
        <v>1288</v>
      </c>
      <c r="R56" s="145" t="s">
        <v>1667</v>
      </c>
      <c r="S56" s="142"/>
      <c r="T56" s="142"/>
      <c r="U56" s="142"/>
      <c r="V56" s="142"/>
      <c r="W56" s="142"/>
      <c r="X56" s="142"/>
      <c r="Y56" s="142"/>
      <c r="Z56" s="142"/>
      <c r="AA56" s="142"/>
    </row>
    <row r="57">
      <c r="A57" s="152" t="s">
        <v>1802</v>
      </c>
      <c r="B57" s="144" t="s">
        <v>176</v>
      </c>
      <c r="C57" s="144" t="s">
        <v>1803</v>
      </c>
      <c r="D57" s="144" t="s">
        <v>177</v>
      </c>
      <c r="E57" s="144" t="s">
        <v>41</v>
      </c>
      <c r="F57" s="144" t="s">
        <v>178</v>
      </c>
      <c r="G57" s="149">
        <v>300.0</v>
      </c>
      <c r="H57" s="149">
        <v>0.0</v>
      </c>
      <c r="I57" s="144" t="s">
        <v>63</v>
      </c>
      <c r="J57" s="144" t="s">
        <v>63</v>
      </c>
      <c r="K57" s="144" t="s">
        <v>63</v>
      </c>
      <c r="L57" s="144" t="s">
        <v>63</v>
      </c>
      <c r="M57" s="149">
        <v>0.1</v>
      </c>
      <c r="N57" s="149">
        <v>116.4</v>
      </c>
      <c r="O57" s="144" t="s">
        <v>179</v>
      </c>
      <c r="P57" s="144" t="s">
        <v>75</v>
      </c>
      <c r="Q57" s="144" t="s">
        <v>76</v>
      </c>
      <c r="R57" s="145" t="s">
        <v>1721</v>
      </c>
      <c r="S57" s="142"/>
      <c r="T57" s="142"/>
      <c r="U57" s="142"/>
      <c r="V57" s="142"/>
      <c r="W57" s="142"/>
      <c r="X57" s="142"/>
      <c r="Y57" s="142"/>
      <c r="Z57" s="142"/>
      <c r="AA57" s="142"/>
    </row>
    <row r="58">
      <c r="A58" s="152" t="s">
        <v>1802</v>
      </c>
      <c r="B58" s="144" t="s">
        <v>180</v>
      </c>
      <c r="C58" s="144" t="s">
        <v>1804</v>
      </c>
      <c r="D58" s="144" t="s">
        <v>181</v>
      </c>
      <c r="E58" s="144" t="s">
        <v>41</v>
      </c>
      <c r="F58" s="144" t="s">
        <v>178</v>
      </c>
      <c r="G58" s="149">
        <v>300.0</v>
      </c>
      <c r="H58" s="149">
        <v>0.0</v>
      </c>
      <c r="I58" s="144" t="s">
        <v>63</v>
      </c>
      <c r="J58" s="144" t="s">
        <v>63</v>
      </c>
      <c r="K58" s="144" t="s">
        <v>63</v>
      </c>
      <c r="L58" s="144" t="s">
        <v>63</v>
      </c>
      <c r="M58" s="149">
        <v>0.1</v>
      </c>
      <c r="N58" s="149">
        <v>116.4</v>
      </c>
      <c r="O58" s="144" t="s">
        <v>179</v>
      </c>
      <c r="P58" s="144" t="s">
        <v>75</v>
      </c>
      <c r="Q58" s="144" t="s">
        <v>76</v>
      </c>
      <c r="R58" s="145" t="s">
        <v>1721</v>
      </c>
      <c r="S58" s="142"/>
      <c r="T58" s="142"/>
      <c r="U58" s="142"/>
      <c r="V58" s="142"/>
      <c r="W58" s="142"/>
      <c r="X58" s="142"/>
      <c r="Y58" s="142"/>
      <c r="Z58" s="142"/>
      <c r="AA58" s="142"/>
    </row>
    <row r="59">
      <c r="A59" s="151" t="s">
        <v>1805</v>
      </c>
      <c r="B59" s="144" t="s">
        <v>218</v>
      </c>
      <c r="C59" s="144" t="s">
        <v>1806</v>
      </c>
      <c r="D59" s="144" t="s">
        <v>219</v>
      </c>
      <c r="E59" s="144" t="s">
        <v>41</v>
      </c>
      <c r="F59" s="144" t="s">
        <v>220</v>
      </c>
      <c r="G59" s="149">
        <v>65.0</v>
      </c>
      <c r="H59" s="149">
        <v>1998.0</v>
      </c>
      <c r="I59" s="144" t="s">
        <v>51</v>
      </c>
      <c r="J59" s="144" t="s">
        <v>51</v>
      </c>
      <c r="K59" s="144" t="s">
        <v>51</v>
      </c>
      <c r="L59" s="144" t="s">
        <v>51</v>
      </c>
      <c r="M59" s="149">
        <v>-4.82775</v>
      </c>
      <c r="N59" s="149">
        <v>136.8391</v>
      </c>
      <c r="O59" s="144" t="s">
        <v>221</v>
      </c>
      <c r="P59" s="144" t="s">
        <v>222</v>
      </c>
      <c r="Q59" s="144" t="s">
        <v>222</v>
      </c>
      <c r="R59" s="145" t="s">
        <v>1721</v>
      </c>
      <c r="S59" s="142"/>
      <c r="T59" s="142"/>
      <c r="U59" s="142"/>
      <c r="V59" s="142"/>
      <c r="W59" s="142"/>
      <c r="X59" s="142"/>
      <c r="Y59" s="142"/>
      <c r="Z59" s="142"/>
      <c r="AA59" s="142"/>
    </row>
    <row r="60">
      <c r="A60" s="151" t="s">
        <v>1805</v>
      </c>
      <c r="B60" s="144" t="s">
        <v>223</v>
      </c>
      <c r="C60" s="144" t="s">
        <v>1807</v>
      </c>
      <c r="D60" s="144" t="s">
        <v>224</v>
      </c>
      <c r="E60" s="144" t="s">
        <v>41</v>
      </c>
      <c r="F60" s="144" t="s">
        <v>220</v>
      </c>
      <c r="G60" s="149">
        <v>65.0</v>
      </c>
      <c r="H60" s="149">
        <v>1998.0</v>
      </c>
      <c r="I60" s="144" t="s">
        <v>51</v>
      </c>
      <c r="J60" s="144" t="s">
        <v>51</v>
      </c>
      <c r="K60" s="144" t="s">
        <v>51</v>
      </c>
      <c r="L60" s="144" t="s">
        <v>51</v>
      </c>
      <c r="M60" s="149">
        <v>-4.82775</v>
      </c>
      <c r="N60" s="149">
        <v>136.8391</v>
      </c>
      <c r="O60" s="144" t="s">
        <v>221</v>
      </c>
      <c r="P60" s="144" t="s">
        <v>222</v>
      </c>
      <c r="Q60" s="144" t="s">
        <v>222</v>
      </c>
      <c r="R60" s="145" t="s">
        <v>1721</v>
      </c>
      <c r="S60" s="142"/>
      <c r="T60" s="142"/>
      <c r="U60" s="142"/>
      <c r="V60" s="142"/>
      <c r="W60" s="142"/>
      <c r="X60" s="142"/>
      <c r="Y60" s="142"/>
      <c r="Z60" s="142"/>
      <c r="AA60" s="142"/>
    </row>
    <row r="61">
      <c r="A61" s="151" t="s">
        <v>1805</v>
      </c>
      <c r="B61" s="144" t="s">
        <v>225</v>
      </c>
      <c r="C61" s="144" t="s">
        <v>1808</v>
      </c>
      <c r="D61" s="144" t="s">
        <v>226</v>
      </c>
      <c r="E61" s="144" t="s">
        <v>41</v>
      </c>
      <c r="F61" s="144" t="s">
        <v>220</v>
      </c>
      <c r="G61" s="149">
        <v>65.0</v>
      </c>
      <c r="H61" s="149">
        <v>1999.0</v>
      </c>
      <c r="I61" s="144" t="s">
        <v>51</v>
      </c>
      <c r="J61" s="144" t="s">
        <v>51</v>
      </c>
      <c r="K61" s="144" t="s">
        <v>51</v>
      </c>
      <c r="L61" s="144" t="s">
        <v>51</v>
      </c>
      <c r="M61" s="149">
        <v>-4.82775</v>
      </c>
      <c r="N61" s="149">
        <v>136.8391</v>
      </c>
      <c r="O61" s="144" t="s">
        <v>221</v>
      </c>
      <c r="P61" s="144" t="s">
        <v>222</v>
      </c>
      <c r="Q61" s="144" t="s">
        <v>222</v>
      </c>
      <c r="R61" s="145" t="s">
        <v>1721</v>
      </c>
      <c r="S61" s="142"/>
      <c r="T61" s="142"/>
      <c r="U61" s="142"/>
      <c r="V61" s="142"/>
      <c r="W61" s="142"/>
      <c r="X61" s="142"/>
      <c r="Y61" s="142"/>
      <c r="Z61" s="142"/>
      <c r="AA61" s="142"/>
    </row>
    <row r="62">
      <c r="A62" s="151" t="s">
        <v>1809</v>
      </c>
      <c r="B62" s="144" t="s">
        <v>167</v>
      </c>
      <c r="C62" s="144" t="s">
        <v>1810</v>
      </c>
      <c r="D62" s="144" t="s">
        <v>168</v>
      </c>
      <c r="E62" s="144" t="s">
        <v>41</v>
      </c>
      <c r="F62" s="144" t="s">
        <v>169</v>
      </c>
      <c r="G62" s="149">
        <v>150.0</v>
      </c>
      <c r="H62" s="149">
        <v>2019.0</v>
      </c>
      <c r="I62" s="144" t="s">
        <v>51</v>
      </c>
      <c r="J62" s="144" t="s">
        <v>51</v>
      </c>
      <c r="K62" s="144" t="s">
        <v>51</v>
      </c>
      <c r="L62" s="144" t="s">
        <v>51</v>
      </c>
      <c r="M62" s="149">
        <v>-6.02475</v>
      </c>
      <c r="N62" s="149">
        <v>105.9426</v>
      </c>
      <c r="O62" s="144" t="s">
        <v>170</v>
      </c>
      <c r="P62" s="144" t="s">
        <v>147</v>
      </c>
      <c r="Q62" s="144" t="s">
        <v>147</v>
      </c>
      <c r="R62" s="145" t="s">
        <v>1721</v>
      </c>
      <c r="S62" s="142"/>
      <c r="T62" s="142"/>
      <c r="U62" s="142"/>
      <c r="V62" s="142"/>
      <c r="W62" s="142"/>
      <c r="X62" s="142"/>
      <c r="Y62" s="142"/>
      <c r="Z62" s="142"/>
      <c r="AA62" s="142"/>
    </row>
    <row r="63">
      <c r="A63" s="152" t="s">
        <v>1811</v>
      </c>
      <c r="B63" s="144" t="s">
        <v>182</v>
      </c>
      <c r="C63" s="144" t="s">
        <v>1812</v>
      </c>
      <c r="D63" s="144" t="s">
        <v>183</v>
      </c>
      <c r="E63" s="144" t="s">
        <v>41</v>
      </c>
      <c r="F63" s="144" t="s">
        <v>178</v>
      </c>
      <c r="G63" s="149">
        <v>100.0</v>
      </c>
      <c r="H63" s="149">
        <v>0.0</v>
      </c>
      <c r="I63" s="144" t="s">
        <v>63</v>
      </c>
      <c r="J63" s="144" t="s">
        <v>63</v>
      </c>
      <c r="K63" s="144" t="s">
        <v>63</v>
      </c>
      <c r="L63" s="144" t="s">
        <v>63</v>
      </c>
      <c r="M63" s="149">
        <v>-2.75</v>
      </c>
      <c r="N63" s="149">
        <v>103.8333</v>
      </c>
      <c r="O63" s="144" t="s">
        <v>184</v>
      </c>
      <c r="P63" s="149"/>
      <c r="Q63" s="149"/>
      <c r="R63" s="145" t="s">
        <v>1721</v>
      </c>
      <c r="S63" s="142"/>
      <c r="T63" s="142"/>
      <c r="U63" s="142"/>
      <c r="V63" s="142"/>
      <c r="W63" s="142"/>
      <c r="X63" s="142"/>
      <c r="Y63" s="142"/>
      <c r="Z63" s="142"/>
      <c r="AA63" s="142"/>
    </row>
    <row r="64">
      <c r="A64" s="151" t="s">
        <v>1813</v>
      </c>
      <c r="B64" s="144" t="s">
        <v>557</v>
      </c>
      <c r="C64" s="144" t="s">
        <v>1814</v>
      </c>
      <c r="D64" s="144" t="s">
        <v>558</v>
      </c>
      <c r="E64" s="144" t="s">
        <v>41</v>
      </c>
      <c r="F64" s="144" t="s">
        <v>559</v>
      </c>
      <c r="G64" s="149">
        <v>30.0</v>
      </c>
      <c r="H64" s="149">
        <v>2004.0</v>
      </c>
      <c r="I64" s="144" t="s">
        <v>51</v>
      </c>
      <c r="J64" s="144" t="s">
        <v>51</v>
      </c>
      <c r="K64" s="144" t="s">
        <v>51</v>
      </c>
      <c r="L64" s="144" t="s">
        <v>51</v>
      </c>
      <c r="M64" s="149">
        <v>-6.9705</v>
      </c>
      <c r="N64" s="149">
        <v>107.6058</v>
      </c>
      <c r="O64" s="144" t="s">
        <v>560</v>
      </c>
      <c r="P64" s="144" t="s">
        <v>208</v>
      </c>
      <c r="Q64" s="144" t="s">
        <v>209</v>
      </c>
      <c r="R64" s="145" t="s">
        <v>1721</v>
      </c>
      <c r="S64" s="142"/>
      <c r="T64" s="142"/>
      <c r="U64" s="142"/>
      <c r="V64" s="142"/>
      <c r="W64" s="142"/>
      <c r="X64" s="142"/>
      <c r="Y64" s="142"/>
      <c r="Z64" s="142"/>
      <c r="AA64" s="142"/>
    </row>
    <row r="65">
      <c r="A65" s="151" t="s">
        <v>1815</v>
      </c>
      <c r="B65" s="144" t="s">
        <v>234</v>
      </c>
      <c r="C65" s="144" t="s">
        <v>1816</v>
      </c>
      <c r="D65" s="144" t="s">
        <v>235</v>
      </c>
      <c r="E65" s="144" t="s">
        <v>41</v>
      </c>
      <c r="F65" s="144" t="s">
        <v>220</v>
      </c>
      <c r="G65" s="149">
        <v>31.0</v>
      </c>
      <c r="H65" s="149">
        <v>1999.0</v>
      </c>
      <c r="I65" s="144" t="s">
        <v>51</v>
      </c>
      <c r="J65" s="144" t="s">
        <v>51</v>
      </c>
      <c r="K65" s="144" t="s">
        <v>51</v>
      </c>
      <c r="L65" s="144" t="s">
        <v>51</v>
      </c>
      <c r="M65" s="149">
        <v>-8.90117</v>
      </c>
      <c r="N65" s="149">
        <v>116.7382</v>
      </c>
      <c r="O65" s="144" t="s">
        <v>236</v>
      </c>
      <c r="P65" s="144" t="s">
        <v>230</v>
      </c>
      <c r="Q65" s="144" t="s">
        <v>231</v>
      </c>
      <c r="R65" s="145" t="s">
        <v>1721</v>
      </c>
      <c r="S65" s="142"/>
      <c r="T65" s="142"/>
      <c r="U65" s="142"/>
      <c r="V65" s="142"/>
      <c r="W65" s="142"/>
      <c r="X65" s="142"/>
      <c r="Y65" s="142"/>
      <c r="Z65" s="142"/>
      <c r="AA65" s="142"/>
    </row>
    <row r="66">
      <c r="A66" s="151" t="s">
        <v>1815</v>
      </c>
      <c r="B66" s="144" t="s">
        <v>237</v>
      </c>
      <c r="C66" s="144" t="s">
        <v>1817</v>
      </c>
      <c r="D66" s="144" t="s">
        <v>238</v>
      </c>
      <c r="E66" s="144" t="s">
        <v>41</v>
      </c>
      <c r="F66" s="144" t="s">
        <v>220</v>
      </c>
      <c r="G66" s="149">
        <v>31.0</v>
      </c>
      <c r="H66" s="149">
        <v>1999.0</v>
      </c>
      <c r="I66" s="144" t="s">
        <v>51</v>
      </c>
      <c r="J66" s="144" t="s">
        <v>51</v>
      </c>
      <c r="K66" s="144" t="s">
        <v>51</v>
      </c>
      <c r="L66" s="144" t="s">
        <v>51</v>
      </c>
      <c r="M66" s="149">
        <v>-8.90117</v>
      </c>
      <c r="N66" s="149">
        <v>116.7382</v>
      </c>
      <c r="O66" s="144" t="s">
        <v>236</v>
      </c>
      <c r="P66" s="144" t="s">
        <v>230</v>
      </c>
      <c r="Q66" s="144" t="s">
        <v>231</v>
      </c>
      <c r="R66" s="145" t="s">
        <v>1721</v>
      </c>
      <c r="S66" s="142"/>
      <c r="T66" s="142"/>
      <c r="U66" s="142"/>
      <c r="V66" s="142"/>
      <c r="W66" s="142"/>
      <c r="X66" s="142"/>
      <c r="Y66" s="142"/>
      <c r="Z66" s="142"/>
      <c r="AA66" s="142"/>
    </row>
    <row r="67">
      <c r="A67" s="151" t="s">
        <v>1815</v>
      </c>
      <c r="B67" s="144" t="s">
        <v>239</v>
      </c>
      <c r="C67" s="144" t="s">
        <v>1818</v>
      </c>
      <c r="D67" s="144" t="s">
        <v>240</v>
      </c>
      <c r="E67" s="144" t="s">
        <v>41</v>
      </c>
      <c r="F67" s="144" t="s">
        <v>220</v>
      </c>
      <c r="G67" s="149">
        <v>31.0</v>
      </c>
      <c r="H67" s="149">
        <v>1999.0</v>
      </c>
      <c r="I67" s="144" t="s">
        <v>51</v>
      </c>
      <c r="J67" s="144" t="s">
        <v>51</v>
      </c>
      <c r="K67" s="144" t="s">
        <v>51</v>
      </c>
      <c r="L67" s="144" t="s">
        <v>51</v>
      </c>
      <c r="M67" s="149">
        <v>-8.90117</v>
      </c>
      <c r="N67" s="149">
        <v>116.7382</v>
      </c>
      <c r="O67" s="144" t="s">
        <v>236</v>
      </c>
      <c r="P67" s="144" t="s">
        <v>230</v>
      </c>
      <c r="Q67" s="144" t="s">
        <v>231</v>
      </c>
      <c r="R67" s="145" t="s">
        <v>1721</v>
      </c>
      <c r="S67" s="142"/>
      <c r="T67" s="142"/>
      <c r="U67" s="142"/>
      <c r="V67" s="142"/>
      <c r="W67" s="142"/>
      <c r="X67" s="142"/>
      <c r="Y67" s="142"/>
      <c r="Z67" s="142"/>
      <c r="AA67" s="142"/>
    </row>
    <row r="68">
      <c r="A68" s="151" t="s">
        <v>1815</v>
      </c>
      <c r="B68" s="144" t="s">
        <v>241</v>
      </c>
      <c r="C68" s="144" t="s">
        <v>1819</v>
      </c>
      <c r="D68" s="144" t="s">
        <v>242</v>
      </c>
      <c r="E68" s="144" t="s">
        <v>41</v>
      </c>
      <c r="F68" s="144" t="s">
        <v>220</v>
      </c>
      <c r="G68" s="149">
        <v>31.0</v>
      </c>
      <c r="H68" s="149">
        <v>1999.0</v>
      </c>
      <c r="I68" s="144" t="s">
        <v>51</v>
      </c>
      <c r="J68" s="144" t="s">
        <v>51</v>
      </c>
      <c r="K68" s="144" t="s">
        <v>51</v>
      </c>
      <c r="L68" s="144" t="s">
        <v>51</v>
      </c>
      <c r="M68" s="149">
        <v>-8.90117</v>
      </c>
      <c r="N68" s="149">
        <v>116.7382</v>
      </c>
      <c r="O68" s="144" t="s">
        <v>236</v>
      </c>
      <c r="P68" s="144" t="s">
        <v>230</v>
      </c>
      <c r="Q68" s="144" t="s">
        <v>231</v>
      </c>
      <c r="R68" s="145" t="s">
        <v>1721</v>
      </c>
      <c r="S68" s="142"/>
      <c r="T68" s="142"/>
      <c r="U68" s="142"/>
      <c r="V68" s="142"/>
      <c r="W68" s="142"/>
      <c r="X68" s="142"/>
      <c r="Y68" s="142"/>
      <c r="Z68" s="142"/>
      <c r="AA68" s="142"/>
    </row>
    <row r="69">
      <c r="A69" s="151" t="s">
        <v>1820</v>
      </c>
      <c r="B69" s="144" t="s">
        <v>963</v>
      </c>
      <c r="C69" s="144" t="s">
        <v>1821</v>
      </c>
      <c r="D69" s="144" t="s">
        <v>964</v>
      </c>
      <c r="E69" s="144" t="s">
        <v>41</v>
      </c>
      <c r="F69" s="144" t="s">
        <v>1822</v>
      </c>
      <c r="G69" s="149">
        <v>140.0</v>
      </c>
      <c r="H69" s="149">
        <v>2017.0</v>
      </c>
      <c r="I69" s="144" t="s">
        <v>51</v>
      </c>
      <c r="J69" s="144" t="s">
        <v>51</v>
      </c>
      <c r="K69" s="144" t="s">
        <v>51</v>
      </c>
      <c r="L69" s="144" t="s">
        <v>51</v>
      </c>
      <c r="M69" s="149">
        <v>-6.11607</v>
      </c>
      <c r="N69" s="149">
        <v>107.052</v>
      </c>
      <c r="O69" s="144" t="s">
        <v>966</v>
      </c>
      <c r="P69" s="144" t="s">
        <v>208</v>
      </c>
      <c r="Q69" s="144" t="s">
        <v>209</v>
      </c>
      <c r="R69" s="145" t="s">
        <v>1721</v>
      </c>
      <c r="S69" s="142"/>
      <c r="T69" s="142"/>
      <c r="U69" s="142"/>
      <c r="V69" s="142"/>
      <c r="W69" s="142"/>
      <c r="X69" s="142"/>
      <c r="Y69" s="142"/>
      <c r="Z69" s="142"/>
      <c r="AA69" s="142"/>
    </row>
    <row r="70">
      <c r="A70" s="151" t="s">
        <v>1820</v>
      </c>
      <c r="B70" s="144" t="s">
        <v>967</v>
      </c>
      <c r="C70" s="144" t="s">
        <v>1823</v>
      </c>
      <c r="D70" s="144" t="s">
        <v>968</v>
      </c>
      <c r="E70" s="144" t="s">
        <v>41</v>
      </c>
      <c r="F70" s="144" t="s">
        <v>1822</v>
      </c>
      <c r="G70" s="149">
        <v>140.0</v>
      </c>
      <c r="H70" s="149">
        <v>2017.0</v>
      </c>
      <c r="I70" s="144" t="s">
        <v>51</v>
      </c>
      <c r="J70" s="144" t="s">
        <v>51</v>
      </c>
      <c r="K70" s="144" t="s">
        <v>51</v>
      </c>
      <c r="L70" s="144" t="s">
        <v>51</v>
      </c>
      <c r="M70" s="149">
        <v>-6.11607</v>
      </c>
      <c r="N70" s="149">
        <v>107.052</v>
      </c>
      <c r="O70" s="144" t="s">
        <v>966</v>
      </c>
      <c r="P70" s="144" t="s">
        <v>208</v>
      </c>
      <c r="Q70" s="144" t="s">
        <v>209</v>
      </c>
      <c r="R70" s="145" t="s">
        <v>1721</v>
      </c>
      <c r="S70" s="142"/>
      <c r="T70" s="142"/>
      <c r="U70" s="142"/>
      <c r="V70" s="142"/>
      <c r="W70" s="142"/>
      <c r="X70" s="142"/>
      <c r="Y70" s="142"/>
      <c r="Z70" s="142"/>
      <c r="AA70" s="142"/>
    </row>
    <row r="71">
      <c r="A71" s="152" t="s">
        <v>1824</v>
      </c>
      <c r="B71" s="144" t="s">
        <v>243</v>
      </c>
      <c r="C71" s="144" t="s">
        <v>1825</v>
      </c>
      <c r="D71" s="144" t="s">
        <v>244</v>
      </c>
      <c r="E71" s="144" t="s">
        <v>41</v>
      </c>
      <c r="F71" s="144" t="s">
        <v>245</v>
      </c>
      <c r="G71" s="149">
        <v>330.0</v>
      </c>
      <c r="H71" s="149">
        <v>0.0</v>
      </c>
      <c r="I71" s="144" t="s">
        <v>63</v>
      </c>
      <c r="J71" s="144" t="s">
        <v>63</v>
      </c>
      <c r="K71" s="144" t="s">
        <v>63</v>
      </c>
      <c r="L71" s="144" t="s">
        <v>63</v>
      </c>
      <c r="M71" s="149">
        <v>-7.159</v>
      </c>
      <c r="N71" s="149">
        <v>112.642</v>
      </c>
      <c r="O71" s="144" t="s">
        <v>246</v>
      </c>
      <c r="P71" s="144" t="s">
        <v>247</v>
      </c>
      <c r="Q71" s="144" t="s">
        <v>248</v>
      </c>
      <c r="R71" s="145" t="s">
        <v>1721</v>
      </c>
      <c r="S71" s="142"/>
      <c r="T71" s="142"/>
      <c r="U71" s="142"/>
      <c r="V71" s="142"/>
      <c r="W71" s="142"/>
      <c r="X71" s="142"/>
      <c r="Y71" s="142"/>
      <c r="Z71" s="142"/>
      <c r="AA71" s="142"/>
    </row>
    <row r="72">
      <c r="A72" s="152" t="s">
        <v>1824</v>
      </c>
      <c r="B72" s="144" t="s">
        <v>249</v>
      </c>
      <c r="C72" s="144" t="s">
        <v>1826</v>
      </c>
      <c r="D72" s="144" t="s">
        <v>250</v>
      </c>
      <c r="E72" s="144" t="s">
        <v>41</v>
      </c>
      <c r="F72" s="144" t="s">
        <v>245</v>
      </c>
      <c r="G72" s="149">
        <v>330.0</v>
      </c>
      <c r="H72" s="149">
        <v>0.0</v>
      </c>
      <c r="I72" s="144" t="s">
        <v>63</v>
      </c>
      <c r="J72" s="144" t="s">
        <v>63</v>
      </c>
      <c r="K72" s="144" t="s">
        <v>63</v>
      </c>
      <c r="L72" s="144" t="s">
        <v>63</v>
      </c>
      <c r="M72" s="149">
        <v>-7.159</v>
      </c>
      <c r="N72" s="149">
        <v>112.642</v>
      </c>
      <c r="O72" s="144" t="s">
        <v>246</v>
      </c>
      <c r="P72" s="144" t="s">
        <v>247</v>
      </c>
      <c r="Q72" s="144" t="s">
        <v>248</v>
      </c>
      <c r="R72" s="145" t="s">
        <v>1721</v>
      </c>
      <c r="S72" s="142"/>
      <c r="T72" s="142"/>
      <c r="U72" s="142"/>
      <c r="V72" s="142"/>
      <c r="W72" s="142"/>
      <c r="X72" s="142"/>
      <c r="Y72" s="142"/>
      <c r="Z72" s="142"/>
      <c r="AA72" s="142"/>
    </row>
    <row r="73">
      <c r="A73" s="152" t="s">
        <v>1827</v>
      </c>
      <c r="B73" s="144" t="s">
        <v>148</v>
      </c>
      <c r="C73" s="144" t="s">
        <v>1828</v>
      </c>
      <c r="D73" s="144" t="s">
        <v>149</v>
      </c>
      <c r="E73" s="144" t="s">
        <v>41</v>
      </c>
      <c r="F73" s="144" t="s">
        <v>141</v>
      </c>
      <c r="G73" s="149">
        <v>100.0</v>
      </c>
      <c r="H73" s="149">
        <v>0.0</v>
      </c>
      <c r="I73" s="144" t="s">
        <v>63</v>
      </c>
      <c r="J73" s="144" t="s">
        <v>63</v>
      </c>
      <c r="K73" s="144" t="s">
        <v>63</v>
      </c>
      <c r="L73" s="144" t="s">
        <v>63</v>
      </c>
      <c r="M73" s="149">
        <v>-0.95006</v>
      </c>
      <c r="N73" s="149">
        <v>100.4695</v>
      </c>
      <c r="O73" s="144" t="s">
        <v>142</v>
      </c>
      <c r="P73" s="144" t="s">
        <v>150</v>
      </c>
      <c r="Q73" s="144" t="s">
        <v>151</v>
      </c>
      <c r="R73" s="145" t="s">
        <v>1721</v>
      </c>
      <c r="S73" s="142"/>
      <c r="T73" s="142"/>
      <c r="U73" s="142"/>
      <c r="V73" s="142"/>
      <c r="W73" s="142"/>
      <c r="X73" s="142"/>
      <c r="Y73" s="142"/>
      <c r="Z73" s="142"/>
      <c r="AA73" s="142"/>
    </row>
    <row r="74">
      <c r="A74" s="152" t="s">
        <v>1829</v>
      </c>
      <c r="B74" s="144" t="s">
        <v>251</v>
      </c>
      <c r="C74" s="144" t="s">
        <v>1830</v>
      </c>
      <c r="D74" s="144" t="s">
        <v>252</v>
      </c>
      <c r="E74" s="144" t="s">
        <v>41</v>
      </c>
      <c r="F74" s="144" t="s">
        <v>245</v>
      </c>
      <c r="G74" s="149">
        <v>660.0</v>
      </c>
      <c r="H74" s="149">
        <v>0.0</v>
      </c>
      <c r="I74" s="144" t="s">
        <v>63</v>
      </c>
      <c r="J74" s="144" t="s">
        <v>63</v>
      </c>
      <c r="K74" s="144" t="s">
        <v>63</v>
      </c>
      <c r="L74" s="144" t="s">
        <v>63</v>
      </c>
      <c r="M74" s="149">
        <v>-6.89575</v>
      </c>
      <c r="N74" s="149">
        <v>110.2403</v>
      </c>
      <c r="O74" s="144" t="s">
        <v>253</v>
      </c>
      <c r="P74" s="144" t="s">
        <v>159</v>
      </c>
      <c r="Q74" s="144" t="s">
        <v>160</v>
      </c>
      <c r="R74" s="145" t="s">
        <v>1721</v>
      </c>
      <c r="S74" s="142"/>
      <c r="T74" s="142"/>
      <c r="U74" s="142"/>
      <c r="V74" s="142"/>
      <c r="W74" s="142"/>
      <c r="X74" s="142"/>
      <c r="Y74" s="142"/>
      <c r="Z74" s="142"/>
      <c r="AA74" s="142"/>
    </row>
    <row r="75">
      <c r="A75" s="152" t="s">
        <v>1831</v>
      </c>
      <c r="B75" s="144" t="s">
        <v>194</v>
      </c>
      <c r="C75" s="144" t="s">
        <v>1832</v>
      </c>
      <c r="D75" s="144" t="s">
        <v>195</v>
      </c>
      <c r="E75" s="144" t="s">
        <v>41</v>
      </c>
      <c r="F75" s="144" t="s">
        <v>178</v>
      </c>
      <c r="G75" s="149">
        <v>200.0</v>
      </c>
      <c r="H75" s="149">
        <v>0.0</v>
      </c>
      <c r="I75" s="144" t="s">
        <v>63</v>
      </c>
      <c r="J75" s="144" t="s">
        <v>63</v>
      </c>
      <c r="K75" s="144" t="s">
        <v>63</v>
      </c>
      <c r="L75" s="144" t="s">
        <v>63</v>
      </c>
      <c r="M75" s="149">
        <v>-1.39</v>
      </c>
      <c r="N75" s="149">
        <v>102.42</v>
      </c>
      <c r="O75" s="144" t="s">
        <v>196</v>
      </c>
      <c r="P75" s="144" t="s">
        <v>197</v>
      </c>
      <c r="Q75" s="144" t="s">
        <v>197</v>
      </c>
      <c r="R75" s="145" t="s">
        <v>1721</v>
      </c>
      <c r="S75" s="142"/>
      <c r="T75" s="142"/>
      <c r="U75" s="142"/>
      <c r="V75" s="142"/>
      <c r="W75" s="142"/>
      <c r="X75" s="142"/>
      <c r="Y75" s="142"/>
      <c r="Z75" s="142"/>
      <c r="AA75" s="142"/>
    </row>
    <row r="76">
      <c r="A76" s="152" t="s">
        <v>1831</v>
      </c>
      <c r="B76" s="144" t="s">
        <v>198</v>
      </c>
      <c r="C76" s="144" t="s">
        <v>1833</v>
      </c>
      <c r="D76" s="144" t="s">
        <v>199</v>
      </c>
      <c r="E76" s="144" t="s">
        <v>41</v>
      </c>
      <c r="F76" s="144" t="s">
        <v>178</v>
      </c>
      <c r="G76" s="149">
        <v>200.0</v>
      </c>
      <c r="H76" s="149">
        <v>0.0</v>
      </c>
      <c r="I76" s="144" t="s">
        <v>63</v>
      </c>
      <c r="J76" s="144" t="s">
        <v>63</v>
      </c>
      <c r="K76" s="144" t="s">
        <v>63</v>
      </c>
      <c r="L76" s="144" t="s">
        <v>63</v>
      </c>
      <c r="M76" s="149">
        <v>-1.39</v>
      </c>
      <c r="N76" s="149">
        <v>102.42</v>
      </c>
      <c r="O76" s="144" t="s">
        <v>196</v>
      </c>
      <c r="P76" s="144" t="s">
        <v>197</v>
      </c>
      <c r="Q76" s="144" t="s">
        <v>197</v>
      </c>
      <c r="R76" s="145" t="s">
        <v>1721</v>
      </c>
      <c r="S76" s="142"/>
      <c r="T76" s="142"/>
      <c r="U76" s="142"/>
      <c r="V76" s="142"/>
      <c r="W76" s="142"/>
      <c r="X76" s="142"/>
      <c r="Y76" s="142"/>
      <c r="Z76" s="142"/>
      <c r="AA76" s="142"/>
    </row>
    <row r="77">
      <c r="A77" s="151" t="s">
        <v>1834</v>
      </c>
      <c r="B77" s="144" t="s">
        <v>152</v>
      </c>
      <c r="C77" s="144" t="s">
        <v>1835</v>
      </c>
      <c r="D77" s="144" t="s">
        <v>153</v>
      </c>
      <c r="E77" s="144" t="s">
        <v>41</v>
      </c>
      <c r="F77" s="144" t="s">
        <v>141</v>
      </c>
      <c r="G77" s="149">
        <v>55.0</v>
      </c>
      <c r="H77" s="149">
        <v>1998.0</v>
      </c>
      <c r="I77" s="144" t="s">
        <v>1836</v>
      </c>
      <c r="J77" s="144" t="s">
        <v>51</v>
      </c>
      <c r="K77" s="144" t="s">
        <v>51</v>
      </c>
      <c r="L77" s="144" t="s">
        <v>51</v>
      </c>
      <c r="M77" s="149">
        <v>-3.27291</v>
      </c>
      <c r="N77" s="149">
        <v>116.1059</v>
      </c>
      <c r="O77" s="144" t="s">
        <v>154</v>
      </c>
      <c r="P77" s="144" t="s">
        <v>155</v>
      </c>
      <c r="Q77" s="144" t="s">
        <v>156</v>
      </c>
      <c r="R77" s="145" t="s">
        <v>1721</v>
      </c>
      <c r="S77" s="142"/>
      <c r="T77" s="142"/>
      <c r="U77" s="142"/>
      <c r="V77" s="142"/>
      <c r="W77" s="142"/>
      <c r="X77" s="142"/>
      <c r="Y77" s="142"/>
      <c r="Z77" s="142"/>
      <c r="AA77" s="142"/>
    </row>
    <row r="78">
      <c r="A78" s="151" t="s">
        <v>1793</v>
      </c>
      <c r="B78" s="144" t="s">
        <v>49</v>
      </c>
      <c r="C78" s="144" t="s">
        <v>1837</v>
      </c>
      <c r="D78" s="144" t="s">
        <v>50</v>
      </c>
      <c r="E78" s="144" t="s">
        <v>41</v>
      </c>
      <c r="F78" s="144" t="s">
        <v>42</v>
      </c>
      <c r="G78" s="149">
        <v>30.0</v>
      </c>
      <c r="H78" s="149">
        <v>2016.0</v>
      </c>
      <c r="I78" s="144" t="s">
        <v>51</v>
      </c>
      <c r="J78" s="144" t="s">
        <v>51</v>
      </c>
      <c r="K78" s="144" t="s">
        <v>51</v>
      </c>
      <c r="L78" s="144" t="s">
        <v>51</v>
      </c>
      <c r="M78" s="149">
        <v>-2.36618</v>
      </c>
      <c r="N78" s="149">
        <v>110.1573</v>
      </c>
      <c r="O78" s="144" t="s">
        <v>52</v>
      </c>
      <c r="P78" s="144" t="s">
        <v>53</v>
      </c>
      <c r="Q78" s="144" t="s">
        <v>54</v>
      </c>
      <c r="R78" s="145" t="s">
        <v>1721</v>
      </c>
      <c r="S78" s="142"/>
      <c r="T78" s="142"/>
      <c r="U78" s="142"/>
      <c r="V78" s="142"/>
      <c r="W78" s="142"/>
      <c r="X78" s="142"/>
      <c r="Y78" s="142"/>
      <c r="Z78" s="142"/>
      <c r="AA78" s="142"/>
    </row>
    <row r="79">
      <c r="A79" s="151" t="s">
        <v>1793</v>
      </c>
      <c r="B79" s="144" t="s">
        <v>59</v>
      </c>
      <c r="C79" s="144" t="s">
        <v>1838</v>
      </c>
      <c r="D79" s="144" t="s">
        <v>60</v>
      </c>
      <c r="E79" s="144" t="s">
        <v>41</v>
      </c>
      <c r="F79" s="144" t="s">
        <v>42</v>
      </c>
      <c r="G79" s="149">
        <v>30.0</v>
      </c>
      <c r="H79" s="149">
        <v>2021.0</v>
      </c>
      <c r="I79" s="144" t="s">
        <v>51</v>
      </c>
      <c r="J79" s="144" t="s">
        <v>51</v>
      </c>
      <c r="K79" s="144" t="s">
        <v>51</v>
      </c>
      <c r="L79" s="144" t="s">
        <v>51</v>
      </c>
      <c r="M79" s="149">
        <v>-2.36618</v>
      </c>
      <c r="N79" s="149">
        <v>110.1573</v>
      </c>
      <c r="O79" s="144" t="s">
        <v>52</v>
      </c>
      <c r="P79" s="144" t="s">
        <v>53</v>
      </c>
      <c r="Q79" s="144" t="s">
        <v>54</v>
      </c>
      <c r="R79" s="145" t="s">
        <v>1721</v>
      </c>
      <c r="S79" s="142"/>
      <c r="T79" s="142"/>
      <c r="U79" s="142"/>
      <c r="V79" s="142"/>
      <c r="W79" s="142"/>
      <c r="X79" s="142"/>
      <c r="Y79" s="142"/>
      <c r="Z79" s="142"/>
      <c r="AA79" s="142"/>
    </row>
    <row r="80">
      <c r="A80" s="151" t="s">
        <v>1839</v>
      </c>
      <c r="B80" s="144" t="s">
        <v>61</v>
      </c>
      <c r="C80" s="144" t="s">
        <v>1840</v>
      </c>
      <c r="D80" s="144" t="s">
        <v>62</v>
      </c>
      <c r="E80" s="144" t="s">
        <v>41</v>
      </c>
      <c r="F80" s="144" t="s">
        <v>42</v>
      </c>
      <c r="G80" s="149">
        <v>300.0</v>
      </c>
      <c r="H80" s="149">
        <v>2023.0</v>
      </c>
      <c r="I80" s="144" t="s">
        <v>63</v>
      </c>
      <c r="J80" s="144" t="s">
        <v>63</v>
      </c>
      <c r="K80" s="144" t="s">
        <v>63</v>
      </c>
      <c r="L80" s="144" t="s">
        <v>63</v>
      </c>
      <c r="M80" s="149">
        <v>3.350635</v>
      </c>
      <c r="N80" s="149">
        <v>99.45133</v>
      </c>
      <c r="O80" s="144" t="s">
        <v>64</v>
      </c>
      <c r="P80" s="144" t="s">
        <v>65</v>
      </c>
      <c r="Q80" s="144" t="s">
        <v>66</v>
      </c>
      <c r="R80" s="145" t="s">
        <v>1721</v>
      </c>
      <c r="S80" s="142"/>
      <c r="T80" s="142"/>
      <c r="U80" s="142"/>
      <c r="V80" s="142"/>
      <c r="W80" s="142"/>
      <c r="X80" s="142"/>
      <c r="Y80" s="142"/>
      <c r="Z80" s="142"/>
      <c r="AA80" s="142"/>
    </row>
    <row r="81">
      <c r="A81" s="151" t="s">
        <v>1839</v>
      </c>
      <c r="B81" s="144" t="s">
        <v>67</v>
      </c>
      <c r="C81" s="144" t="s">
        <v>1841</v>
      </c>
      <c r="D81" s="144" t="s">
        <v>68</v>
      </c>
      <c r="E81" s="144" t="s">
        <v>41</v>
      </c>
      <c r="F81" s="144" t="s">
        <v>42</v>
      </c>
      <c r="G81" s="149">
        <v>300.0</v>
      </c>
      <c r="H81" s="149">
        <v>2024.0</v>
      </c>
      <c r="I81" s="144" t="s">
        <v>63</v>
      </c>
      <c r="J81" s="144" t="s">
        <v>63</v>
      </c>
      <c r="K81" s="144" t="s">
        <v>63</v>
      </c>
      <c r="L81" s="144" t="s">
        <v>63</v>
      </c>
      <c r="M81" s="149">
        <v>3.350635</v>
      </c>
      <c r="N81" s="149">
        <v>99.45133</v>
      </c>
      <c r="O81" s="144" t="s">
        <v>64</v>
      </c>
      <c r="P81" s="144" t="s">
        <v>65</v>
      </c>
      <c r="Q81" s="144" t="s">
        <v>66</v>
      </c>
      <c r="R81" s="145" t="s">
        <v>1721</v>
      </c>
      <c r="S81" s="142"/>
      <c r="T81" s="142"/>
      <c r="U81" s="142"/>
      <c r="V81" s="142"/>
      <c r="W81" s="142"/>
      <c r="X81" s="142"/>
      <c r="Y81" s="142"/>
      <c r="Z81" s="142"/>
      <c r="AA81" s="142"/>
    </row>
    <row r="82">
      <c r="A82" s="151" t="s">
        <v>1839</v>
      </c>
      <c r="B82" s="144" t="s">
        <v>69</v>
      </c>
      <c r="C82" s="144" t="s">
        <v>1842</v>
      </c>
      <c r="D82" s="144" t="s">
        <v>70</v>
      </c>
      <c r="E82" s="144" t="s">
        <v>41</v>
      </c>
      <c r="F82" s="144" t="s">
        <v>42</v>
      </c>
      <c r="G82" s="149">
        <v>350.0</v>
      </c>
      <c r="H82" s="149">
        <v>0.0</v>
      </c>
      <c r="I82" s="144" t="s">
        <v>63</v>
      </c>
      <c r="J82" s="144" t="s">
        <v>63</v>
      </c>
      <c r="K82" s="144" t="s">
        <v>63</v>
      </c>
      <c r="L82" s="144" t="s">
        <v>63</v>
      </c>
      <c r="M82" s="149">
        <v>3.350635</v>
      </c>
      <c r="N82" s="149">
        <v>99.45133</v>
      </c>
      <c r="O82" s="144" t="s">
        <v>71</v>
      </c>
      <c r="P82" s="144" t="s">
        <v>65</v>
      </c>
      <c r="Q82" s="144" t="s">
        <v>66</v>
      </c>
      <c r="R82" s="145" t="s">
        <v>1721</v>
      </c>
      <c r="S82" s="142"/>
      <c r="T82" s="142"/>
      <c r="U82" s="142"/>
      <c r="V82" s="142"/>
      <c r="W82" s="142"/>
      <c r="X82" s="142"/>
      <c r="Y82" s="142"/>
      <c r="Z82" s="142"/>
      <c r="AA82" s="142"/>
    </row>
    <row r="83">
      <c r="A83" s="151" t="s">
        <v>1843</v>
      </c>
      <c r="B83" s="144" t="s">
        <v>505</v>
      </c>
      <c r="C83" s="144" t="s">
        <v>1844</v>
      </c>
      <c r="D83" s="144" t="s">
        <v>506</v>
      </c>
      <c r="E83" s="144" t="s">
        <v>41</v>
      </c>
      <c r="F83" s="144" t="s">
        <v>507</v>
      </c>
      <c r="G83" s="149">
        <v>60.0</v>
      </c>
      <c r="H83" s="149">
        <v>2014.0</v>
      </c>
      <c r="I83" s="144" t="s">
        <v>51</v>
      </c>
      <c r="J83" s="144" t="s">
        <v>51</v>
      </c>
      <c r="K83" s="144" t="s">
        <v>51</v>
      </c>
      <c r="L83" s="144" t="s">
        <v>51</v>
      </c>
      <c r="M83" s="149">
        <v>-5.88403</v>
      </c>
      <c r="N83" s="149">
        <v>106.0642</v>
      </c>
      <c r="O83" s="144" t="s">
        <v>508</v>
      </c>
      <c r="P83" s="144" t="s">
        <v>147</v>
      </c>
      <c r="Q83" s="144" t="s">
        <v>147</v>
      </c>
      <c r="R83" s="145" t="s">
        <v>1721</v>
      </c>
      <c r="S83" s="142"/>
      <c r="T83" s="142"/>
      <c r="U83" s="142"/>
      <c r="V83" s="142"/>
      <c r="W83" s="142"/>
      <c r="X83" s="142"/>
      <c r="Y83" s="142"/>
      <c r="Z83" s="142"/>
      <c r="AA83" s="142"/>
    </row>
    <row r="84">
      <c r="A84" s="151" t="s">
        <v>1843</v>
      </c>
      <c r="B84" s="144" t="s">
        <v>509</v>
      </c>
      <c r="C84" s="144" t="s">
        <v>1845</v>
      </c>
      <c r="D84" s="144" t="s">
        <v>510</v>
      </c>
      <c r="E84" s="144" t="s">
        <v>41</v>
      </c>
      <c r="F84" s="144" t="s">
        <v>507</v>
      </c>
      <c r="G84" s="149">
        <v>60.0</v>
      </c>
      <c r="H84" s="149">
        <v>2014.0</v>
      </c>
      <c r="I84" s="144" t="s">
        <v>51</v>
      </c>
      <c r="J84" s="144" t="s">
        <v>51</v>
      </c>
      <c r="K84" s="144" t="s">
        <v>51</v>
      </c>
      <c r="L84" s="144" t="s">
        <v>51</v>
      </c>
      <c r="M84" s="149">
        <v>-5.88403</v>
      </c>
      <c r="N84" s="149">
        <v>106.0642</v>
      </c>
      <c r="O84" s="144" t="s">
        <v>508</v>
      </c>
      <c r="P84" s="144" t="s">
        <v>147</v>
      </c>
      <c r="Q84" s="144" t="s">
        <v>147</v>
      </c>
      <c r="R84" s="145" t="s">
        <v>1721</v>
      </c>
      <c r="S84" s="142"/>
      <c r="T84" s="142"/>
      <c r="U84" s="142"/>
      <c r="V84" s="142"/>
      <c r="W84" s="142"/>
      <c r="X84" s="142"/>
      <c r="Y84" s="142"/>
      <c r="Z84" s="142"/>
      <c r="AA84" s="142"/>
    </row>
    <row r="85">
      <c r="A85" s="152" t="s">
        <v>1846</v>
      </c>
      <c r="B85" s="144" t="s">
        <v>200</v>
      </c>
      <c r="C85" s="144" t="s">
        <v>1847</v>
      </c>
      <c r="D85" s="144" t="s">
        <v>201</v>
      </c>
      <c r="E85" s="144" t="s">
        <v>41</v>
      </c>
      <c r="F85" s="144" t="s">
        <v>178</v>
      </c>
      <c r="G85" s="149">
        <v>350.0</v>
      </c>
      <c r="H85" s="149">
        <v>0.0</v>
      </c>
      <c r="I85" s="144" t="s">
        <v>63</v>
      </c>
      <c r="J85" s="144" t="s">
        <v>63</v>
      </c>
      <c r="K85" s="144" t="s">
        <v>63</v>
      </c>
      <c r="L85" s="144" t="s">
        <v>63</v>
      </c>
      <c r="M85" s="149">
        <v>-4.01278</v>
      </c>
      <c r="N85" s="149">
        <v>105.463</v>
      </c>
      <c r="O85" s="144" t="s">
        <v>202</v>
      </c>
      <c r="P85" s="144" t="s">
        <v>203</v>
      </c>
      <c r="Q85" s="144" t="s">
        <v>203</v>
      </c>
      <c r="R85" s="145" t="s">
        <v>1721</v>
      </c>
      <c r="S85" s="142"/>
      <c r="T85" s="142"/>
      <c r="U85" s="142"/>
      <c r="V85" s="142"/>
      <c r="W85" s="142"/>
      <c r="X85" s="142"/>
      <c r="Y85" s="142"/>
      <c r="Z85" s="142"/>
      <c r="AA85" s="142"/>
    </row>
    <row r="86">
      <c r="A86" s="152" t="s">
        <v>1846</v>
      </c>
      <c r="B86" s="144" t="s">
        <v>204</v>
      </c>
      <c r="C86" s="144" t="s">
        <v>1848</v>
      </c>
      <c r="D86" s="144" t="s">
        <v>205</v>
      </c>
      <c r="E86" s="144" t="s">
        <v>41</v>
      </c>
      <c r="F86" s="144" t="s">
        <v>178</v>
      </c>
      <c r="G86" s="149">
        <v>350.0</v>
      </c>
      <c r="H86" s="149">
        <v>0.0</v>
      </c>
      <c r="I86" s="144" t="s">
        <v>63</v>
      </c>
      <c r="J86" s="144" t="s">
        <v>63</v>
      </c>
      <c r="K86" s="144" t="s">
        <v>63</v>
      </c>
      <c r="L86" s="144" t="s">
        <v>63</v>
      </c>
      <c r="M86" s="149">
        <v>-4.01278</v>
      </c>
      <c r="N86" s="149">
        <v>105.463</v>
      </c>
      <c r="O86" s="144" t="s">
        <v>202</v>
      </c>
      <c r="P86" s="144" t="s">
        <v>203</v>
      </c>
      <c r="Q86" s="144" t="s">
        <v>203</v>
      </c>
      <c r="R86" s="145" t="s">
        <v>1721</v>
      </c>
      <c r="S86" s="142"/>
      <c r="T86" s="142"/>
      <c r="U86" s="142"/>
      <c r="V86" s="142"/>
      <c r="W86" s="142"/>
      <c r="X86" s="142"/>
      <c r="Y86" s="142"/>
      <c r="Z86" s="142"/>
      <c r="AA86" s="142"/>
    </row>
    <row r="87">
      <c r="A87" s="152" t="s">
        <v>1849</v>
      </c>
      <c r="B87" s="144" t="s">
        <v>72</v>
      </c>
      <c r="C87" s="144" t="s">
        <v>1850</v>
      </c>
      <c r="D87" s="144" t="s">
        <v>73</v>
      </c>
      <c r="E87" s="144" t="s">
        <v>41</v>
      </c>
      <c r="F87" s="144" t="s">
        <v>42</v>
      </c>
      <c r="G87" s="149">
        <v>250.0</v>
      </c>
      <c r="H87" s="149">
        <v>0.0</v>
      </c>
      <c r="I87" s="144" t="s">
        <v>63</v>
      </c>
      <c r="J87" s="144" t="s">
        <v>63</v>
      </c>
      <c r="K87" s="144" t="s">
        <v>63</v>
      </c>
      <c r="L87" s="144" t="s">
        <v>63</v>
      </c>
      <c r="M87" s="149">
        <v>1.254</v>
      </c>
      <c r="N87" s="149">
        <v>116.682</v>
      </c>
      <c r="O87" s="144" t="s">
        <v>74</v>
      </c>
      <c r="P87" s="144" t="s">
        <v>75</v>
      </c>
      <c r="Q87" s="144" t="s">
        <v>76</v>
      </c>
      <c r="R87" s="145" t="s">
        <v>1721</v>
      </c>
      <c r="S87" s="142"/>
      <c r="T87" s="142"/>
      <c r="U87" s="142"/>
      <c r="V87" s="142"/>
      <c r="W87" s="142"/>
      <c r="X87" s="142"/>
      <c r="Y87" s="142"/>
      <c r="Z87" s="142"/>
      <c r="AA87" s="142"/>
    </row>
    <row r="88">
      <c r="A88" s="152" t="s">
        <v>1849</v>
      </c>
      <c r="B88" s="144" t="s">
        <v>77</v>
      </c>
      <c r="C88" s="144" t="s">
        <v>1851</v>
      </c>
      <c r="D88" s="144" t="s">
        <v>78</v>
      </c>
      <c r="E88" s="144" t="s">
        <v>41</v>
      </c>
      <c r="F88" s="144" t="s">
        <v>42</v>
      </c>
      <c r="G88" s="149">
        <v>250.0</v>
      </c>
      <c r="H88" s="149">
        <v>0.0</v>
      </c>
      <c r="I88" s="144" t="s">
        <v>63</v>
      </c>
      <c r="J88" s="144" t="s">
        <v>63</v>
      </c>
      <c r="K88" s="144" t="s">
        <v>63</v>
      </c>
      <c r="L88" s="144" t="s">
        <v>63</v>
      </c>
      <c r="M88" s="149">
        <v>1.254</v>
      </c>
      <c r="N88" s="149">
        <v>116.682</v>
      </c>
      <c r="O88" s="144" t="s">
        <v>74</v>
      </c>
      <c r="P88" s="144" t="s">
        <v>75</v>
      </c>
      <c r="Q88" s="144" t="s">
        <v>76</v>
      </c>
      <c r="R88" s="145" t="s">
        <v>1721</v>
      </c>
      <c r="S88" s="142"/>
      <c r="T88" s="142"/>
      <c r="U88" s="142"/>
      <c r="V88" s="142"/>
      <c r="W88" s="142"/>
      <c r="X88" s="142"/>
      <c r="Y88" s="142"/>
      <c r="Z88" s="142"/>
      <c r="AA88" s="142"/>
    </row>
    <row r="89">
      <c r="A89" s="152" t="s">
        <v>1849</v>
      </c>
      <c r="B89" s="144" t="s">
        <v>79</v>
      </c>
      <c r="C89" s="144" t="s">
        <v>1852</v>
      </c>
      <c r="D89" s="144" t="s">
        <v>80</v>
      </c>
      <c r="E89" s="144" t="s">
        <v>41</v>
      </c>
      <c r="F89" s="144" t="s">
        <v>42</v>
      </c>
      <c r="G89" s="149">
        <v>250.0</v>
      </c>
      <c r="H89" s="149">
        <v>0.0</v>
      </c>
      <c r="I89" s="144" t="s">
        <v>63</v>
      </c>
      <c r="J89" s="144" t="s">
        <v>63</v>
      </c>
      <c r="K89" s="144" t="s">
        <v>63</v>
      </c>
      <c r="L89" s="144" t="s">
        <v>63</v>
      </c>
      <c r="M89" s="149">
        <v>1.254</v>
      </c>
      <c r="N89" s="149">
        <v>116.682</v>
      </c>
      <c r="O89" s="144" t="s">
        <v>74</v>
      </c>
      <c r="P89" s="144" t="s">
        <v>75</v>
      </c>
      <c r="Q89" s="144" t="s">
        <v>76</v>
      </c>
      <c r="R89" s="145" t="s">
        <v>1721</v>
      </c>
      <c r="S89" s="142"/>
      <c r="T89" s="142"/>
      <c r="U89" s="142"/>
      <c r="V89" s="142"/>
      <c r="W89" s="142"/>
      <c r="X89" s="142"/>
      <c r="Y89" s="142"/>
      <c r="Z89" s="142"/>
      <c r="AA89" s="142"/>
    </row>
    <row r="90">
      <c r="A90" s="152" t="s">
        <v>1849</v>
      </c>
      <c r="B90" s="144" t="s">
        <v>81</v>
      </c>
      <c r="C90" s="144" t="s">
        <v>1853</v>
      </c>
      <c r="D90" s="144" t="s">
        <v>82</v>
      </c>
      <c r="E90" s="144" t="s">
        <v>41</v>
      </c>
      <c r="F90" s="144" t="s">
        <v>42</v>
      </c>
      <c r="G90" s="149">
        <v>250.0</v>
      </c>
      <c r="H90" s="149">
        <v>0.0</v>
      </c>
      <c r="I90" s="144" t="s">
        <v>63</v>
      </c>
      <c r="J90" s="144" t="s">
        <v>63</v>
      </c>
      <c r="K90" s="144" t="s">
        <v>63</v>
      </c>
      <c r="L90" s="144" t="s">
        <v>63</v>
      </c>
      <c r="M90" s="149">
        <v>1.254</v>
      </c>
      <c r="N90" s="149">
        <v>116.682</v>
      </c>
      <c r="O90" s="144" t="s">
        <v>74</v>
      </c>
      <c r="P90" s="144" t="s">
        <v>75</v>
      </c>
      <c r="Q90" s="144" t="s">
        <v>76</v>
      </c>
      <c r="R90" s="145" t="s">
        <v>1721</v>
      </c>
      <c r="S90" s="142"/>
      <c r="T90" s="142"/>
      <c r="U90" s="142"/>
      <c r="V90" s="142"/>
      <c r="W90" s="142"/>
      <c r="X90" s="142"/>
      <c r="Y90" s="142"/>
      <c r="Z90" s="142"/>
      <c r="AA90" s="142"/>
    </row>
    <row r="91">
      <c r="A91" s="152" t="s">
        <v>1849</v>
      </c>
      <c r="B91" s="144" t="s">
        <v>83</v>
      </c>
      <c r="C91" s="144" t="s">
        <v>1854</v>
      </c>
      <c r="D91" s="144" t="s">
        <v>84</v>
      </c>
      <c r="E91" s="144" t="s">
        <v>41</v>
      </c>
      <c r="F91" s="144" t="s">
        <v>42</v>
      </c>
      <c r="G91" s="149">
        <v>250.0</v>
      </c>
      <c r="H91" s="149">
        <v>0.0</v>
      </c>
      <c r="I91" s="144" t="s">
        <v>63</v>
      </c>
      <c r="J91" s="144" t="s">
        <v>63</v>
      </c>
      <c r="K91" s="144" t="s">
        <v>63</v>
      </c>
      <c r="L91" s="144" t="s">
        <v>63</v>
      </c>
      <c r="M91" s="149">
        <v>1.254</v>
      </c>
      <c r="N91" s="149">
        <v>116.682</v>
      </c>
      <c r="O91" s="144" t="s">
        <v>74</v>
      </c>
      <c r="P91" s="144" t="s">
        <v>75</v>
      </c>
      <c r="Q91" s="144" t="s">
        <v>76</v>
      </c>
      <c r="R91" s="145" t="s">
        <v>1721</v>
      </c>
      <c r="S91" s="142"/>
      <c r="T91" s="142"/>
      <c r="U91" s="142"/>
      <c r="V91" s="142"/>
      <c r="W91" s="142"/>
      <c r="X91" s="142"/>
      <c r="Y91" s="142"/>
      <c r="Z91" s="142"/>
      <c r="AA91" s="142"/>
    </row>
    <row r="92">
      <c r="A92" s="151" t="s">
        <v>1722</v>
      </c>
      <c r="B92" s="144" t="s">
        <v>526</v>
      </c>
      <c r="C92" s="144" t="s">
        <v>1855</v>
      </c>
      <c r="D92" s="144" t="s">
        <v>527</v>
      </c>
      <c r="E92" s="144" t="s">
        <v>41</v>
      </c>
      <c r="F92" s="144" t="s">
        <v>513</v>
      </c>
      <c r="G92" s="149">
        <v>150.0</v>
      </c>
      <c r="H92" s="149">
        <v>2014.0</v>
      </c>
      <c r="I92" s="144" t="s">
        <v>51</v>
      </c>
      <c r="J92" s="144" t="s">
        <v>51</v>
      </c>
      <c r="K92" s="144" t="s">
        <v>51</v>
      </c>
      <c r="L92" s="144" t="s">
        <v>51</v>
      </c>
      <c r="M92" s="149">
        <v>0.68932</v>
      </c>
      <c r="N92" s="149">
        <v>101.6191</v>
      </c>
      <c r="O92" s="144" t="s">
        <v>517</v>
      </c>
      <c r="P92" s="144" t="s">
        <v>88</v>
      </c>
      <c r="Q92" s="144" t="s">
        <v>88</v>
      </c>
      <c r="R92" s="145" t="s">
        <v>1721</v>
      </c>
      <c r="S92" s="142"/>
      <c r="T92" s="142"/>
      <c r="U92" s="142"/>
      <c r="V92" s="142"/>
      <c r="W92" s="142"/>
      <c r="X92" s="142"/>
      <c r="Y92" s="142"/>
      <c r="Z92" s="142"/>
      <c r="AA92" s="142"/>
    </row>
    <row r="93">
      <c r="A93" s="151" t="s">
        <v>1722</v>
      </c>
      <c r="B93" s="144" t="s">
        <v>528</v>
      </c>
      <c r="C93" s="144" t="s">
        <v>1856</v>
      </c>
      <c r="D93" s="144" t="s">
        <v>529</v>
      </c>
      <c r="E93" s="144" t="s">
        <v>41</v>
      </c>
      <c r="F93" s="144" t="s">
        <v>513</v>
      </c>
      <c r="G93" s="149">
        <v>150.0</v>
      </c>
      <c r="H93" s="149">
        <v>2014.0</v>
      </c>
      <c r="I93" s="144" t="s">
        <v>51</v>
      </c>
      <c r="J93" s="144" t="s">
        <v>51</v>
      </c>
      <c r="K93" s="144" t="s">
        <v>51</v>
      </c>
      <c r="L93" s="144" t="s">
        <v>51</v>
      </c>
      <c r="M93" s="149">
        <v>0.68932</v>
      </c>
      <c r="N93" s="149">
        <v>101.6191</v>
      </c>
      <c r="O93" s="144" t="s">
        <v>517</v>
      </c>
      <c r="P93" s="144" t="s">
        <v>88</v>
      </c>
      <c r="Q93" s="144" t="s">
        <v>88</v>
      </c>
      <c r="R93" s="145" t="s">
        <v>1721</v>
      </c>
      <c r="S93" s="142"/>
      <c r="T93" s="142"/>
      <c r="U93" s="142"/>
      <c r="V93" s="142"/>
      <c r="W93" s="142"/>
      <c r="X93" s="142"/>
      <c r="Y93" s="142"/>
      <c r="Z93" s="142"/>
      <c r="AA93" s="142"/>
    </row>
    <row r="94">
      <c r="A94" s="151" t="s">
        <v>1722</v>
      </c>
      <c r="B94" s="144" t="s">
        <v>515</v>
      </c>
      <c r="C94" s="144" t="s">
        <v>1857</v>
      </c>
      <c r="D94" s="144" t="s">
        <v>516</v>
      </c>
      <c r="E94" s="144" t="s">
        <v>41</v>
      </c>
      <c r="F94" s="144" t="s">
        <v>513</v>
      </c>
      <c r="G94" s="149">
        <v>35.0</v>
      </c>
      <c r="H94" s="149">
        <v>2008.0</v>
      </c>
      <c r="I94" s="144" t="s">
        <v>51</v>
      </c>
      <c r="J94" s="144" t="s">
        <v>51</v>
      </c>
      <c r="K94" s="144" t="s">
        <v>51</v>
      </c>
      <c r="L94" s="144" t="s">
        <v>51</v>
      </c>
      <c r="M94" s="149">
        <v>0.68932</v>
      </c>
      <c r="N94" s="149">
        <v>101.6191</v>
      </c>
      <c r="O94" s="144" t="s">
        <v>517</v>
      </c>
      <c r="P94" s="144" t="s">
        <v>88</v>
      </c>
      <c r="Q94" s="144" t="s">
        <v>88</v>
      </c>
      <c r="R94" s="145" t="s">
        <v>1721</v>
      </c>
      <c r="S94" s="142"/>
      <c r="T94" s="142"/>
      <c r="U94" s="142"/>
      <c r="V94" s="142"/>
      <c r="W94" s="142"/>
      <c r="X94" s="142"/>
      <c r="Y94" s="142"/>
      <c r="Z94" s="142"/>
      <c r="AA94" s="142"/>
    </row>
    <row r="95">
      <c r="A95" s="151" t="s">
        <v>1722</v>
      </c>
      <c r="B95" s="144" t="s">
        <v>518</v>
      </c>
      <c r="C95" s="144" t="s">
        <v>1858</v>
      </c>
      <c r="D95" s="144" t="s">
        <v>519</v>
      </c>
      <c r="E95" s="144" t="s">
        <v>41</v>
      </c>
      <c r="F95" s="144" t="s">
        <v>513</v>
      </c>
      <c r="G95" s="149">
        <v>90.0</v>
      </c>
      <c r="H95" s="149">
        <v>2000.0</v>
      </c>
      <c r="I95" s="144" t="s">
        <v>51</v>
      </c>
      <c r="J95" s="144" t="s">
        <v>51</v>
      </c>
      <c r="K95" s="144" t="s">
        <v>51</v>
      </c>
      <c r="L95" s="144" t="s">
        <v>51</v>
      </c>
      <c r="M95" s="149">
        <v>0.68932</v>
      </c>
      <c r="N95" s="149">
        <v>101.6191</v>
      </c>
      <c r="O95" s="144" t="s">
        <v>517</v>
      </c>
      <c r="P95" s="144" t="s">
        <v>88</v>
      </c>
      <c r="Q95" s="144" t="s">
        <v>88</v>
      </c>
      <c r="R95" s="145" t="s">
        <v>1721</v>
      </c>
      <c r="S95" s="142"/>
      <c r="T95" s="142"/>
      <c r="U95" s="142"/>
      <c r="V95" s="142"/>
      <c r="W95" s="142"/>
      <c r="X95" s="142"/>
      <c r="Y95" s="142"/>
      <c r="Z95" s="142"/>
      <c r="AA95" s="142"/>
    </row>
    <row r="96">
      <c r="A96" s="151" t="s">
        <v>1722</v>
      </c>
      <c r="B96" s="144" t="s">
        <v>520</v>
      </c>
      <c r="C96" s="144" t="s">
        <v>1859</v>
      </c>
      <c r="D96" s="144" t="s">
        <v>521</v>
      </c>
      <c r="E96" s="144" t="s">
        <v>41</v>
      </c>
      <c r="F96" s="144" t="s">
        <v>513</v>
      </c>
      <c r="G96" s="149">
        <v>90.0</v>
      </c>
      <c r="H96" s="149">
        <v>2000.0</v>
      </c>
      <c r="I96" s="144" t="s">
        <v>51</v>
      </c>
      <c r="J96" s="144" t="s">
        <v>51</v>
      </c>
      <c r="K96" s="144" t="s">
        <v>51</v>
      </c>
      <c r="L96" s="144" t="s">
        <v>51</v>
      </c>
      <c r="M96" s="149">
        <v>0.68932</v>
      </c>
      <c r="N96" s="149">
        <v>101.6191</v>
      </c>
      <c r="O96" s="144" t="s">
        <v>517</v>
      </c>
      <c r="P96" s="144" t="s">
        <v>88</v>
      </c>
      <c r="Q96" s="144" t="s">
        <v>88</v>
      </c>
      <c r="R96" s="145" t="s">
        <v>1721</v>
      </c>
      <c r="S96" s="142"/>
      <c r="T96" s="142"/>
      <c r="U96" s="142"/>
      <c r="V96" s="142"/>
      <c r="W96" s="142"/>
      <c r="X96" s="142"/>
      <c r="Y96" s="142"/>
      <c r="Z96" s="142"/>
      <c r="AA96" s="142"/>
    </row>
    <row r="97">
      <c r="A97" s="151" t="s">
        <v>1722</v>
      </c>
      <c r="B97" s="144" t="s">
        <v>522</v>
      </c>
      <c r="C97" s="144" t="s">
        <v>1860</v>
      </c>
      <c r="D97" s="144" t="s">
        <v>523</v>
      </c>
      <c r="E97" s="144" t="s">
        <v>41</v>
      </c>
      <c r="F97" s="144" t="s">
        <v>513</v>
      </c>
      <c r="G97" s="149">
        <v>90.0</v>
      </c>
      <c r="H97" s="149">
        <v>2000.0</v>
      </c>
      <c r="I97" s="144" t="s">
        <v>51</v>
      </c>
      <c r="J97" s="144" t="s">
        <v>51</v>
      </c>
      <c r="K97" s="144" t="s">
        <v>51</v>
      </c>
      <c r="L97" s="144" t="s">
        <v>51</v>
      </c>
      <c r="M97" s="149">
        <v>0.68932</v>
      </c>
      <c r="N97" s="149">
        <v>101.6191</v>
      </c>
      <c r="O97" s="144" t="s">
        <v>517</v>
      </c>
      <c r="P97" s="144" t="s">
        <v>88</v>
      </c>
      <c r="Q97" s="144" t="s">
        <v>88</v>
      </c>
      <c r="R97" s="145" t="s">
        <v>1721</v>
      </c>
      <c r="S97" s="142"/>
      <c r="T97" s="142"/>
      <c r="U97" s="142"/>
      <c r="V97" s="142"/>
      <c r="W97" s="142"/>
      <c r="X97" s="142"/>
      <c r="Y97" s="142"/>
      <c r="Z97" s="142"/>
      <c r="AA97" s="142"/>
    </row>
    <row r="98">
      <c r="A98" s="151" t="s">
        <v>1722</v>
      </c>
      <c r="B98" s="144" t="s">
        <v>524</v>
      </c>
      <c r="C98" s="144" t="s">
        <v>1861</v>
      </c>
      <c r="D98" s="144" t="s">
        <v>525</v>
      </c>
      <c r="E98" s="144" t="s">
        <v>41</v>
      </c>
      <c r="F98" s="144" t="s">
        <v>513</v>
      </c>
      <c r="G98" s="149">
        <v>150.0</v>
      </c>
      <c r="H98" s="149">
        <v>2014.0</v>
      </c>
      <c r="I98" s="144" t="s">
        <v>51</v>
      </c>
      <c r="J98" s="144" t="s">
        <v>51</v>
      </c>
      <c r="K98" s="144" t="s">
        <v>51</v>
      </c>
      <c r="L98" s="144" t="s">
        <v>51</v>
      </c>
      <c r="M98" s="149">
        <v>0.68932</v>
      </c>
      <c r="N98" s="149">
        <v>101.6191</v>
      </c>
      <c r="O98" s="144" t="s">
        <v>517</v>
      </c>
      <c r="P98" s="144" t="s">
        <v>88</v>
      </c>
      <c r="Q98" s="144" t="s">
        <v>88</v>
      </c>
      <c r="R98" s="145" t="s">
        <v>1721</v>
      </c>
      <c r="S98" s="142"/>
      <c r="T98" s="142"/>
      <c r="U98" s="142"/>
      <c r="V98" s="142"/>
      <c r="W98" s="142"/>
      <c r="X98" s="142"/>
      <c r="Y98" s="142"/>
      <c r="Z98" s="142"/>
      <c r="AA98" s="142"/>
    </row>
    <row r="99">
      <c r="A99" s="151" t="s">
        <v>1739</v>
      </c>
      <c r="B99" s="144" t="s">
        <v>206</v>
      </c>
      <c r="C99" s="144" t="s">
        <v>1862</v>
      </c>
      <c r="D99" s="144" t="s">
        <v>207</v>
      </c>
      <c r="E99" s="144" t="s">
        <v>41</v>
      </c>
      <c r="F99" s="144" t="s">
        <v>178</v>
      </c>
      <c r="G99" s="149">
        <v>50.0</v>
      </c>
      <c r="H99" s="149">
        <v>2007.0</v>
      </c>
      <c r="I99" s="155" t="s">
        <v>1863</v>
      </c>
      <c r="J99" s="144" t="s">
        <v>51</v>
      </c>
      <c r="K99" s="144" t="s">
        <v>51</v>
      </c>
      <c r="L99" s="144" t="s">
        <v>51</v>
      </c>
      <c r="M99" s="149">
        <v>-6.38547</v>
      </c>
      <c r="N99" s="149">
        <v>107.3436</v>
      </c>
      <c r="O99" s="144" t="s">
        <v>187</v>
      </c>
      <c r="P99" s="144" t="s">
        <v>208</v>
      </c>
      <c r="Q99" s="144" t="s">
        <v>209</v>
      </c>
      <c r="R99" s="145" t="s">
        <v>1721</v>
      </c>
      <c r="S99" s="142"/>
      <c r="T99" s="142"/>
      <c r="U99" s="142"/>
      <c r="V99" s="142"/>
      <c r="W99" s="142"/>
      <c r="X99" s="142"/>
      <c r="Y99" s="142"/>
      <c r="Z99" s="142"/>
      <c r="AA99" s="142"/>
    </row>
    <row r="100">
      <c r="A100" s="151" t="s">
        <v>1864</v>
      </c>
      <c r="B100" s="144" t="s">
        <v>374</v>
      </c>
      <c r="C100" s="144" t="s">
        <v>1865</v>
      </c>
      <c r="D100" s="144" t="s">
        <v>375</v>
      </c>
      <c r="E100" s="144" t="s">
        <v>41</v>
      </c>
      <c r="F100" s="144" t="s">
        <v>286</v>
      </c>
      <c r="G100" s="149">
        <v>30.0</v>
      </c>
      <c r="H100" s="149">
        <v>2016.0</v>
      </c>
      <c r="I100" s="144" t="s">
        <v>51</v>
      </c>
      <c r="J100" s="144" t="s">
        <v>51</v>
      </c>
      <c r="K100" s="144" t="s">
        <v>51</v>
      </c>
      <c r="L100" s="144" t="s">
        <v>51</v>
      </c>
      <c r="M100" s="149">
        <v>-4.17987</v>
      </c>
      <c r="N100" s="149">
        <v>121.5929</v>
      </c>
      <c r="O100" s="144" t="s">
        <v>376</v>
      </c>
      <c r="P100" s="144" t="s">
        <v>305</v>
      </c>
      <c r="Q100" s="144" t="s">
        <v>306</v>
      </c>
      <c r="R100" s="145" t="s">
        <v>1721</v>
      </c>
      <c r="S100" s="142"/>
      <c r="T100" s="142"/>
      <c r="U100" s="142"/>
      <c r="V100" s="142"/>
      <c r="W100" s="142"/>
      <c r="X100" s="142"/>
      <c r="Y100" s="142"/>
      <c r="Z100" s="142"/>
      <c r="AA100" s="142"/>
    </row>
    <row r="101">
      <c r="A101" s="151" t="s">
        <v>1864</v>
      </c>
      <c r="B101" s="144" t="s">
        <v>377</v>
      </c>
      <c r="C101" s="144" t="s">
        <v>1866</v>
      </c>
      <c r="D101" s="144" t="s">
        <v>378</v>
      </c>
      <c r="E101" s="144" t="s">
        <v>41</v>
      </c>
      <c r="F101" s="144" t="s">
        <v>286</v>
      </c>
      <c r="G101" s="149">
        <v>30.0</v>
      </c>
      <c r="H101" s="149">
        <v>2016.0</v>
      </c>
      <c r="I101" s="144" t="s">
        <v>51</v>
      </c>
      <c r="J101" s="144" t="s">
        <v>51</v>
      </c>
      <c r="K101" s="144" t="s">
        <v>51</v>
      </c>
      <c r="L101" s="144" t="s">
        <v>51</v>
      </c>
      <c r="M101" s="149">
        <v>-4.17987</v>
      </c>
      <c r="N101" s="149">
        <v>121.5929</v>
      </c>
      <c r="O101" s="144" t="s">
        <v>376</v>
      </c>
      <c r="P101" s="144" t="s">
        <v>305</v>
      </c>
      <c r="Q101" s="144" t="s">
        <v>306</v>
      </c>
      <c r="R101" s="145" t="s">
        <v>1721</v>
      </c>
      <c r="S101" s="142"/>
      <c r="T101" s="142"/>
      <c r="U101" s="142"/>
      <c r="V101" s="142"/>
      <c r="W101" s="142"/>
      <c r="X101" s="142"/>
      <c r="Y101" s="142"/>
      <c r="Z101" s="142"/>
      <c r="AA101" s="142"/>
    </row>
    <row r="102">
      <c r="A102" s="151" t="s">
        <v>1867</v>
      </c>
      <c r="B102" s="144" t="s">
        <v>530</v>
      </c>
      <c r="C102" s="144" t="s">
        <v>1868</v>
      </c>
      <c r="D102" s="144" t="s">
        <v>531</v>
      </c>
      <c r="E102" s="144" t="s">
        <v>41</v>
      </c>
      <c r="F102" s="144" t="s">
        <v>513</v>
      </c>
      <c r="G102" s="149">
        <v>37.0</v>
      </c>
      <c r="H102" s="149">
        <v>1994.0</v>
      </c>
      <c r="I102" s="144" t="s">
        <v>51</v>
      </c>
      <c r="J102" s="144" t="s">
        <v>51</v>
      </c>
      <c r="K102" s="144" t="s">
        <v>51</v>
      </c>
      <c r="L102" s="144" t="s">
        <v>51</v>
      </c>
      <c r="M102" s="149">
        <v>-1.0069</v>
      </c>
      <c r="N102" s="149">
        <v>103.0821</v>
      </c>
      <c r="O102" s="144" t="s">
        <v>517</v>
      </c>
      <c r="P102" s="144" t="s">
        <v>197</v>
      </c>
      <c r="Q102" s="144" t="s">
        <v>197</v>
      </c>
      <c r="R102" s="145" t="s">
        <v>1721</v>
      </c>
      <c r="S102" s="142"/>
      <c r="T102" s="142"/>
      <c r="U102" s="142"/>
      <c r="V102" s="142"/>
      <c r="W102" s="142"/>
      <c r="X102" s="142"/>
      <c r="Y102" s="142"/>
      <c r="Z102" s="142"/>
      <c r="AA102" s="142"/>
    </row>
    <row r="103">
      <c r="A103" s="151" t="s">
        <v>1867</v>
      </c>
      <c r="B103" s="144" t="s">
        <v>532</v>
      </c>
      <c r="C103" s="144" t="s">
        <v>1869</v>
      </c>
      <c r="D103" s="144" t="s">
        <v>533</v>
      </c>
      <c r="E103" s="144" t="s">
        <v>41</v>
      </c>
      <c r="F103" s="144" t="s">
        <v>513</v>
      </c>
      <c r="G103" s="149">
        <v>37.0</v>
      </c>
      <c r="H103" s="149">
        <v>1994.0</v>
      </c>
      <c r="I103" s="144" t="s">
        <v>51</v>
      </c>
      <c r="J103" s="144" t="s">
        <v>51</v>
      </c>
      <c r="K103" s="144" t="s">
        <v>51</v>
      </c>
      <c r="L103" s="144" t="s">
        <v>51</v>
      </c>
      <c r="M103" s="149">
        <v>-1.0069</v>
      </c>
      <c r="N103" s="149">
        <v>103.0821</v>
      </c>
      <c r="O103" s="144" t="s">
        <v>517</v>
      </c>
      <c r="P103" s="144" t="s">
        <v>197</v>
      </c>
      <c r="Q103" s="144" t="s">
        <v>197</v>
      </c>
      <c r="R103" s="145" t="s">
        <v>1721</v>
      </c>
      <c r="S103" s="142"/>
      <c r="T103" s="142"/>
      <c r="U103" s="142"/>
      <c r="V103" s="142"/>
      <c r="W103" s="142"/>
      <c r="X103" s="142"/>
      <c r="Y103" s="142"/>
      <c r="Z103" s="142"/>
      <c r="AA103" s="142"/>
    </row>
    <row r="104">
      <c r="A104" s="151" t="s">
        <v>1867</v>
      </c>
      <c r="B104" s="144" t="s">
        <v>534</v>
      </c>
      <c r="C104" s="144" t="s">
        <v>1870</v>
      </c>
      <c r="D104" s="144" t="s">
        <v>535</v>
      </c>
      <c r="E104" s="144" t="s">
        <v>41</v>
      </c>
      <c r="F104" s="144" t="s">
        <v>513</v>
      </c>
      <c r="G104" s="149">
        <v>37.0</v>
      </c>
      <c r="H104" s="149">
        <v>1994.0</v>
      </c>
      <c r="I104" s="144" t="s">
        <v>51</v>
      </c>
      <c r="J104" s="144" t="s">
        <v>51</v>
      </c>
      <c r="K104" s="144" t="s">
        <v>51</v>
      </c>
      <c r="L104" s="144" t="s">
        <v>51</v>
      </c>
      <c r="M104" s="149">
        <v>-1.0069</v>
      </c>
      <c r="N104" s="149">
        <v>103.0821</v>
      </c>
      <c r="O104" s="144" t="s">
        <v>517</v>
      </c>
      <c r="P104" s="144" t="s">
        <v>197</v>
      </c>
      <c r="Q104" s="144" t="s">
        <v>197</v>
      </c>
      <c r="R104" s="145" t="s">
        <v>1721</v>
      </c>
      <c r="S104" s="142"/>
      <c r="T104" s="142"/>
      <c r="U104" s="142"/>
      <c r="V104" s="142"/>
      <c r="W104" s="142"/>
      <c r="X104" s="142"/>
      <c r="Y104" s="142"/>
      <c r="Z104" s="142"/>
      <c r="AA104" s="142"/>
    </row>
    <row r="105">
      <c r="A105" s="152" t="s">
        <v>1867</v>
      </c>
      <c r="B105" s="144" t="s">
        <v>210</v>
      </c>
      <c r="C105" s="144" t="s">
        <v>1871</v>
      </c>
      <c r="D105" s="144" t="s">
        <v>211</v>
      </c>
      <c r="E105" s="144" t="s">
        <v>41</v>
      </c>
      <c r="F105" s="144" t="s">
        <v>178</v>
      </c>
      <c r="G105" s="149">
        <v>200.0</v>
      </c>
      <c r="H105" s="149">
        <v>0.0</v>
      </c>
      <c r="I105" s="144" t="s">
        <v>63</v>
      </c>
      <c r="J105" s="144" t="s">
        <v>63</v>
      </c>
      <c r="K105" s="144" t="s">
        <v>63</v>
      </c>
      <c r="L105" s="144" t="s">
        <v>63</v>
      </c>
      <c r="M105" s="149">
        <v>-1.61</v>
      </c>
      <c r="N105" s="149">
        <v>101.91</v>
      </c>
      <c r="O105" s="144" t="s">
        <v>187</v>
      </c>
      <c r="P105" s="144" t="s">
        <v>197</v>
      </c>
      <c r="Q105" s="144" t="s">
        <v>197</v>
      </c>
      <c r="R105" s="145" t="s">
        <v>1721</v>
      </c>
      <c r="S105" s="142"/>
      <c r="T105" s="142"/>
      <c r="U105" s="142"/>
      <c r="V105" s="142"/>
      <c r="W105" s="142"/>
      <c r="X105" s="142"/>
      <c r="Y105" s="142"/>
      <c r="Z105" s="142"/>
      <c r="AA105" s="142"/>
    </row>
    <row r="106">
      <c r="A106" s="152" t="s">
        <v>1867</v>
      </c>
      <c r="B106" s="144" t="s">
        <v>212</v>
      </c>
      <c r="C106" s="144" t="s">
        <v>1872</v>
      </c>
      <c r="D106" s="144" t="s">
        <v>213</v>
      </c>
      <c r="E106" s="144" t="s">
        <v>41</v>
      </c>
      <c r="F106" s="144" t="s">
        <v>178</v>
      </c>
      <c r="G106" s="149">
        <v>200.0</v>
      </c>
      <c r="H106" s="149">
        <v>0.0</v>
      </c>
      <c r="I106" s="144" t="s">
        <v>63</v>
      </c>
      <c r="J106" s="144" t="s">
        <v>63</v>
      </c>
      <c r="K106" s="144" t="s">
        <v>63</v>
      </c>
      <c r="L106" s="144" t="s">
        <v>63</v>
      </c>
      <c r="M106" s="149">
        <v>-1.61</v>
      </c>
      <c r="N106" s="149">
        <v>101.91</v>
      </c>
      <c r="O106" s="144" t="s">
        <v>187</v>
      </c>
      <c r="P106" s="144" t="s">
        <v>197</v>
      </c>
      <c r="Q106" s="144" t="s">
        <v>197</v>
      </c>
      <c r="R106" s="145" t="s">
        <v>1721</v>
      </c>
      <c r="S106" s="142"/>
      <c r="T106" s="142"/>
      <c r="U106" s="142"/>
      <c r="V106" s="142"/>
      <c r="W106" s="142"/>
      <c r="X106" s="142"/>
      <c r="Y106" s="142"/>
      <c r="Z106" s="142"/>
      <c r="AA106" s="142"/>
    </row>
    <row r="107">
      <c r="A107" s="152" t="s">
        <v>1873</v>
      </c>
      <c r="B107" s="144" t="s">
        <v>538</v>
      </c>
      <c r="C107" s="144" t="s">
        <v>1874</v>
      </c>
      <c r="D107" s="144" t="s">
        <v>539</v>
      </c>
      <c r="E107" s="144" t="s">
        <v>41</v>
      </c>
      <c r="F107" s="144" t="s">
        <v>513</v>
      </c>
      <c r="G107" s="149">
        <v>125.0</v>
      </c>
      <c r="H107" s="149">
        <v>0.0</v>
      </c>
      <c r="I107" s="144" t="s">
        <v>63</v>
      </c>
      <c r="J107" s="144" t="s">
        <v>63</v>
      </c>
      <c r="K107" s="144" t="s">
        <v>63</v>
      </c>
      <c r="L107" s="144" t="s">
        <v>63</v>
      </c>
      <c r="M107" s="149">
        <v>-2.758</v>
      </c>
      <c r="N107" s="149">
        <v>105.434</v>
      </c>
      <c r="O107" s="144" t="s">
        <v>517</v>
      </c>
      <c r="P107" s="144" t="s">
        <v>540</v>
      </c>
      <c r="Q107" s="144" t="s">
        <v>541</v>
      </c>
      <c r="R107" s="145" t="s">
        <v>1721</v>
      </c>
      <c r="S107" s="142"/>
      <c r="T107" s="142"/>
      <c r="U107" s="142"/>
      <c r="V107" s="142"/>
      <c r="W107" s="142"/>
      <c r="X107" s="142"/>
      <c r="Y107" s="142"/>
      <c r="Z107" s="142"/>
      <c r="AA107" s="142"/>
    </row>
    <row r="108">
      <c r="A108" s="152" t="s">
        <v>1873</v>
      </c>
      <c r="B108" s="144" t="s">
        <v>542</v>
      </c>
      <c r="C108" s="144" t="s">
        <v>1875</v>
      </c>
      <c r="D108" s="144" t="s">
        <v>543</v>
      </c>
      <c r="E108" s="144" t="s">
        <v>41</v>
      </c>
      <c r="F108" s="144" t="s">
        <v>513</v>
      </c>
      <c r="G108" s="149">
        <v>125.0</v>
      </c>
      <c r="H108" s="149">
        <v>0.0</v>
      </c>
      <c r="I108" s="144" t="s">
        <v>63</v>
      </c>
      <c r="J108" s="144" t="s">
        <v>63</v>
      </c>
      <c r="K108" s="144" t="s">
        <v>63</v>
      </c>
      <c r="L108" s="144" t="s">
        <v>63</v>
      </c>
      <c r="M108" s="149">
        <v>-2.758</v>
      </c>
      <c r="N108" s="149">
        <v>105.434</v>
      </c>
      <c r="O108" s="144" t="s">
        <v>517</v>
      </c>
      <c r="P108" s="144" t="s">
        <v>540</v>
      </c>
      <c r="Q108" s="144" t="s">
        <v>541</v>
      </c>
      <c r="R108" s="145" t="s">
        <v>1721</v>
      </c>
      <c r="S108" s="142"/>
      <c r="T108" s="142"/>
      <c r="U108" s="142"/>
      <c r="V108" s="142"/>
      <c r="W108" s="142"/>
      <c r="X108" s="142"/>
      <c r="Y108" s="142"/>
      <c r="Z108" s="142"/>
      <c r="AA108" s="142"/>
    </row>
    <row r="109">
      <c r="A109" s="152" t="s">
        <v>1873</v>
      </c>
      <c r="B109" s="144" t="s">
        <v>544</v>
      </c>
      <c r="C109" s="144" t="s">
        <v>1876</v>
      </c>
      <c r="D109" s="144" t="s">
        <v>545</v>
      </c>
      <c r="E109" s="144" t="s">
        <v>41</v>
      </c>
      <c r="F109" s="144" t="s">
        <v>513</v>
      </c>
      <c r="G109" s="149">
        <v>125.0</v>
      </c>
      <c r="H109" s="149">
        <v>0.0</v>
      </c>
      <c r="I109" s="144" t="s">
        <v>63</v>
      </c>
      <c r="J109" s="144" t="s">
        <v>63</v>
      </c>
      <c r="K109" s="144" t="s">
        <v>63</v>
      </c>
      <c r="L109" s="144" t="s">
        <v>63</v>
      </c>
      <c r="M109" s="149">
        <v>-2.758</v>
      </c>
      <c r="N109" s="149">
        <v>105.434</v>
      </c>
      <c r="O109" s="144" t="s">
        <v>517</v>
      </c>
      <c r="P109" s="144" t="s">
        <v>540</v>
      </c>
      <c r="Q109" s="144" t="s">
        <v>541</v>
      </c>
      <c r="R109" s="145" t="s">
        <v>1721</v>
      </c>
      <c r="S109" s="142"/>
      <c r="T109" s="142"/>
      <c r="U109" s="142"/>
      <c r="V109" s="142"/>
      <c r="W109" s="142"/>
      <c r="X109" s="142"/>
      <c r="Y109" s="142"/>
      <c r="Z109" s="142"/>
      <c r="AA109" s="142"/>
    </row>
    <row r="110">
      <c r="A110" s="152" t="s">
        <v>1873</v>
      </c>
      <c r="B110" s="144" t="s">
        <v>546</v>
      </c>
      <c r="C110" s="144" t="s">
        <v>1877</v>
      </c>
      <c r="D110" s="144" t="s">
        <v>547</v>
      </c>
      <c r="E110" s="144" t="s">
        <v>41</v>
      </c>
      <c r="F110" s="144" t="s">
        <v>513</v>
      </c>
      <c r="G110" s="149">
        <v>125.0</v>
      </c>
      <c r="H110" s="149">
        <v>0.0</v>
      </c>
      <c r="I110" s="144" t="s">
        <v>63</v>
      </c>
      <c r="J110" s="144" t="s">
        <v>63</v>
      </c>
      <c r="K110" s="144" t="s">
        <v>63</v>
      </c>
      <c r="L110" s="144" t="s">
        <v>63</v>
      </c>
      <c r="M110" s="149">
        <v>-2.758</v>
      </c>
      <c r="N110" s="149">
        <v>105.434</v>
      </c>
      <c r="O110" s="144" t="s">
        <v>517</v>
      </c>
      <c r="P110" s="144" t="s">
        <v>540</v>
      </c>
      <c r="Q110" s="144" t="s">
        <v>541</v>
      </c>
      <c r="R110" s="145" t="s">
        <v>1721</v>
      </c>
      <c r="S110" s="142"/>
      <c r="T110" s="142"/>
      <c r="U110" s="142"/>
      <c r="V110" s="142"/>
      <c r="W110" s="142"/>
      <c r="X110" s="142"/>
      <c r="Y110" s="142"/>
      <c r="Z110" s="142"/>
      <c r="AA110" s="142"/>
    </row>
    <row r="111">
      <c r="A111" s="151" t="s">
        <v>1878</v>
      </c>
      <c r="B111" s="144" t="s">
        <v>439</v>
      </c>
      <c r="C111" s="144" t="s">
        <v>1879</v>
      </c>
      <c r="D111" s="144" t="s">
        <v>440</v>
      </c>
      <c r="E111" s="144" t="s">
        <v>41</v>
      </c>
      <c r="F111" s="144" t="s">
        <v>286</v>
      </c>
      <c r="G111" s="149">
        <v>65.0</v>
      </c>
      <c r="H111" s="149">
        <v>2015.0</v>
      </c>
      <c r="I111" s="144" t="s">
        <v>51</v>
      </c>
      <c r="J111" s="144" t="s">
        <v>51</v>
      </c>
      <c r="K111" s="144" t="s">
        <v>51</v>
      </c>
      <c r="L111" s="144" t="s">
        <v>51</v>
      </c>
      <c r="M111" s="149">
        <v>-2.82559</v>
      </c>
      <c r="N111" s="149">
        <v>122.1554</v>
      </c>
      <c r="O111" s="144" t="s">
        <v>432</v>
      </c>
      <c r="P111" s="144" t="s">
        <v>266</v>
      </c>
      <c r="Q111" s="144" t="s">
        <v>267</v>
      </c>
      <c r="R111" s="145" t="s">
        <v>1721</v>
      </c>
      <c r="S111" s="142"/>
      <c r="T111" s="142"/>
      <c r="U111" s="142"/>
      <c r="V111" s="142"/>
      <c r="W111" s="142"/>
      <c r="X111" s="142"/>
      <c r="Y111" s="142"/>
      <c r="Z111" s="142"/>
      <c r="AA111" s="142"/>
    </row>
    <row r="112">
      <c r="A112" s="151" t="s">
        <v>1878</v>
      </c>
      <c r="B112" s="144" t="s">
        <v>441</v>
      </c>
      <c r="C112" s="144" t="s">
        <v>1880</v>
      </c>
      <c r="D112" s="144" t="s">
        <v>442</v>
      </c>
      <c r="E112" s="144" t="s">
        <v>41</v>
      </c>
      <c r="F112" s="144" t="s">
        <v>286</v>
      </c>
      <c r="G112" s="149">
        <v>65.0</v>
      </c>
      <c r="H112" s="149">
        <v>2015.0</v>
      </c>
      <c r="I112" s="144" t="s">
        <v>51</v>
      </c>
      <c r="J112" s="144" t="s">
        <v>51</v>
      </c>
      <c r="K112" s="144" t="s">
        <v>51</v>
      </c>
      <c r="L112" s="144" t="s">
        <v>51</v>
      </c>
      <c r="M112" s="149">
        <v>-2.82559</v>
      </c>
      <c r="N112" s="149">
        <v>122.1554</v>
      </c>
      <c r="O112" s="144" t="s">
        <v>432</v>
      </c>
      <c r="P112" s="144" t="s">
        <v>266</v>
      </c>
      <c r="Q112" s="144" t="s">
        <v>267</v>
      </c>
      <c r="R112" s="145" t="s">
        <v>1721</v>
      </c>
      <c r="S112" s="142"/>
      <c r="T112" s="142"/>
      <c r="U112" s="142"/>
      <c r="V112" s="142"/>
      <c r="W112" s="142"/>
      <c r="X112" s="142"/>
      <c r="Y112" s="142"/>
      <c r="Z112" s="142"/>
      <c r="AA112" s="142"/>
    </row>
    <row r="113">
      <c r="A113" s="151" t="s">
        <v>1878</v>
      </c>
      <c r="B113" s="144" t="s">
        <v>443</v>
      </c>
      <c r="C113" s="144" t="s">
        <v>1881</v>
      </c>
      <c r="D113" s="144" t="s">
        <v>444</v>
      </c>
      <c r="E113" s="144" t="s">
        <v>41</v>
      </c>
      <c r="F113" s="144" t="s">
        <v>286</v>
      </c>
      <c r="G113" s="149">
        <v>150.0</v>
      </c>
      <c r="H113" s="149">
        <v>2016.0</v>
      </c>
      <c r="I113" s="144" t="s">
        <v>51</v>
      </c>
      <c r="J113" s="144" t="s">
        <v>51</v>
      </c>
      <c r="K113" s="144" t="s">
        <v>51</v>
      </c>
      <c r="L113" s="144" t="s">
        <v>51</v>
      </c>
      <c r="M113" s="149">
        <v>-2.82738</v>
      </c>
      <c r="N113" s="149">
        <v>122.1553</v>
      </c>
      <c r="O113" s="144" t="s">
        <v>445</v>
      </c>
      <c r="P113" s="144" t="s">
        <v>266</v>
      </c>
      <c r="Q113" s="144" t="s">
        <v>267</v>
      </c>
      <c r="R113" s="145" t="s">
        <v>1721</v>
      </c>
      <c r="S113" s="142"/>
      <c r="T113" s="142"/>
      <c r="U113" s="142"/>
      <c r="V113" s="142"/>
      <c r="W113" s="142"/>
      <c r="X113" s="142"/>
      <c r="Y113" s="142"/>
      <c r="Z113" s="142"/>
      <c r="AA113" s="142"/>
    </row>
    <row r="114">
      <c r="A114" s="151" t="s">
        <v>1878</v>
      </c>
      <c r="B114" s="144" t="s">
        <v>446</v>
      </c>
      <c r="C114" s="144" t="s">
        <v>1882</v>
      </c>
      <c r="D114" s="144" t="s">
        <v>447</v>
      </c>
      <c r="E114" s="144" t="s">
        <v>41</v>
      </c>
      <c r="F114" s="144" t="s">
        <v>286</v>
      </c>
      <c r="G114" s="149">
        <v>150.0</v>
      </c>
      <c r="H114" s="149">
        <v>2020.0</v>
      </c>
      <c r="I114" s="144" t="s">
        <v>51</v>
      </c>
      <c r="J114" s="144" t="s">
        <v>51</v>
      </c>
      <c r="K114" s="144" t="s">
        <v>51</v>
      </c>
      <c r="L114" s="144" t="s">
        <v>51</v>
      </c>
      <c r="M114" s="149">
        <v>-2.82738</v>
      </c>
      <c r="N114" s="149">
        <v>122.1553</v>
      </c>
      <c r="O114" s="144" t="s">
        <v>445</v>
      </c>
      <c r="P114" s="144" t="s">
        <v>266</v>
      </c>
      <c r="Q114" s="144" t="s">
        <v>267</v>
      </c>
      <c r="R114" s="145" t="s">
        <v>1721</v>
      </c>
      <c r="S114" s="142"/>
      <c r="T114" s="142"/>
      <c r="U114" s="142"/>
      <c r="V114" s="142"/>
      <c r="W114" s="142"/>
      <c r="X114" s="142"/>
      <c r="Y114" s="142"/>
      <c r="Z114" s="142"/>
      <c r="AA114" s="142"/>
    </row>
    <row r="115">
      <c r="A115" s="151" t="s">
        <v>1878</v>
      </c>
      <c r="B115" s="144" t="s">
        <v>448</v>
      </c>
      <c r="C115" s="144" t="s">
        <v>1883</v>
      </c>
      <c r="D115" s="144" t="s">
        <v>449</v>
      </c>
      <c r="E115" s="144" t="s">
        <v>41</v>
      </c>
      <c r="F115" s="144" t="s">
        <v>286</v>
      </c>
      <c r="G115" s="149">
        <v>350.0</v>
      </c>
      <c r="H115" s="149">
        <v>2017.0</v>
      </c>
      <c r="I115" s="144" t="s">
        <v>51</v>
      </c>
      <c r="J115" s="144" t="s">
        <v>51</v>
      </c>
      <c r="K115" s="144" t="s">
        <v>51</v>
      </c>
      <c r="L115" s="144" t="s">
        <v>51</v>
      </c>
      <c r="M115" s="149">
        <v>-2.82954</v>
      </c>
      <c r="N115" s="149">
        <v>122.1551</v>
      </c>
      <c r="O115" s="144" t="s">
        <v>420</v>
      </c>
      <c r="P115" s="144" t="s">
        <v>266</v>
      </c>
      <c r="Q115" s="144" t="s">
        <v>267</v>
      </c>
      <c r="R115" s="145" t="s">
        <v>1721</v>
      </c>
      <c r="S115" s="142"/>
      <c r="T115" s="142"/>
      <c r="U115" s="142"/>
      <c r="V115" s="142"/>
      <c r="W115" s="142"/>
      <c r="X115" s="142"/>
      <c r="Y115" s="142"/>
      <c r="Z115" s="142"/>
      <c r="AA115" s="142"/>
    </row>
    <row r="116">
      <c r="A116" s="151" t="s">
        <v>1884</v>
      </c>
      <c r="B116" s="144" t="s">
        <v>214</v>
      </c>
      <c r="C116" s="144" t="s">
        <v>1885</v>
      </c>
      <c r="D116" s="144" t="s">
        <v>215</v>
      </c>
      <c r="E116" s="144" t="s">
        <v>41</v>
      </c>
      <c r="F116" s="144" t="s">
        <v>178</v>
      </c>
      <c r="G116" s="149">
        <v>30.0</v>
      </c>
      <c r="H116" s="149">
        <v>2013.0</v>
      </c>
      <c r="I116" s="144" t="s">
        <v>51</v>
      </c>
      <c r="J116" s="144" t="s">
        <v>51</v>
      </c>
      <c r="K116" s="144" t="s">
        <v>51</v>
      </c>
      <c r="L116" s="144" t="s">
        <v>51</v>
      </c>
      <c r="M116" s="149">
        <v>-2.15859</v>
      </c>
      <c r="N116" s="149">
        <v>115.4459</v>
      </c>
      <c r="O116" s="144" t="s">
        <v>43</v>
      </c>
      <c r="P116" s="144" t="s">
        <v>155</v>
      </c>
      <c r="Q116" s="144" t="s">
        <v>156</v>
      </c>
      <c r="R116" s="145" t="s">
        <v>1721</v>
      </c>
      <c r="S116" s="142"/>
      <c r="T116" s="142"/>
      <c r="U116" s="142"/>
      <c r="V116" s="142"/>
      <c r="W116" s="142"/>
      <c r="X116" s="142"/>
      <c r="Y116" s="142"/>
      <c r="Z116" s="142"/>
      <c r="AA116" s="142"/>
    </row>
    <row r="117">
      <c r="A117" s="151" t="s">
        <v>1884</v>
      </c>
      <c r="B117" s="144" t="s">
        <v>216</v>
      </c>
      <c r="C117" s="144" t="s">
        <v>1886</v>
      </c>
      <c r="D117" s="144" t="s">
        <v>217</v>
      </c>
      <c r="E117" s="144" t="s">
        <v>41</v>
      </c>
      <c r="F117" s="144" t="s">
        <v>178</v>
      </c>
      <c r="G117" s="149">
        <v>30.0</v>
      </c>
      <c r="H117" s="149">
        <v>2013.0</v>
      </c>
      <c r="I117" s="144" t="s">
        <v>51</v>
      </c>
      <c r="J117" s="144" t="s">
        <v>51</v>
      </c>
      <c r="K117" s="144" t="s">
        <v>51</v>
      </c>
      <c r="L117" s="144" t="s">
        <v>51</v>
      </c>
      <c r="M117" s="149">
        <v>-2.15859</v>
      </c>
      <c r="N117" s="149">
        <v>115.4459</v>
      </c>
      <c r="O117" s="144" t="s">
        <v>43</v>
      </c>
      <c r="P117" s="144" t="s">
        <v>155</v>
      </c>
      <c r="Q117" s="144" t="s">
        <v>156</v>
      </c>
      <c r="R117" s="145" t="s">
        <v>1721</v>
      </c>
      <c r="S117" s="142"/>
      <c r="T117" s="142"/>
      <c r="U117" s="142"/>
      <c r="V117" s="142"/>
      <c r="W117" s="142"/>
      <c r="X117" s="142"/>
      <c r="Y117" s="142"/>
      <c r="Z117" s="142"/>
      <c r="AA117" s="142"/>
    </row>
    <row r="118">
      <c r="A118" s="152" t="s">
        <v>1887</v>
      </c>
      <c r="B118" s="144" t="s">
        <v>569</v>
      </c>
      <c r="C118" s="144" t="s">
        <v>1888</v>
      </c>
      <c r="D118" s="144" t="s">
        <v>570</v>
      </c>
      <c r="E118" s="144" t="s">
        <v>41</v>
      </c>
      <c r="F118" s="144" t="s">
        <v>571</v>
      </c>
      <c r="G118" s="149">
        <v>150.0</v>
      </c>
      <c r="H118" s="149">
        <v>0.0</v>
      </c>
      <c r="I118" s="144" t="s">
        <v>63</v>
      </c>
      <c r="J118" s="144" t="s">
        <v>63</v>
      </c>
      <c r="K118" s="144" t="s">
        <v>63</v>
      </c>
      <c r="L118" s="144" t="s">
        <v>63</v>
      </c>
      <c r="M118" s="149">
        <v>-3.53948</v>
      </c>
      <c r="N118" s="149">
        <v>103.7548</v>
      </c>
      <c r="O118" s="144" t="s">
        <v>572</v>
      </c>
      <c r="P118" s="144" t="s">
        <v>540</v>
      </c>
      <c r="Q118" s="144" t="s">
        <v>541</v>
      </c>
      <c r="R118" s="145" t="s">
        <v>1721</v>
      </c>
      <c r="S118" s="142"/>
      <c r="T118" s="142"/>
      <c r="U118" s="142"/>
      <c r="V118" s="142"/>
      <c r="W118" s="142"/>
      <c r="X118" s="142"/>
      <c r="Y118" s="142"/>
      <c r="Z118" s="142"/>
      <c r="AA118" s="142"/>
    </row>
    <row r="119">
      <c r="A119" s="152" t="s">
        <v>1887</v>
      </c>
      <c r="B119" s="144" t="s">
        <v>573</v>
      </c>
      <c r="C119" s="144" t="s">
        <v>1889</v>
      </c>
      <c r="D119" s="144" t="s">
        <v>574</v>
      </c>
      <c r="E119" s="144" t="s">
        <v>41</v>
      </c>
      <c r="F119" s="144" t="s">
        <v>571</v>
      </c>
      <c r="G119" s="149">
        <v>150.0</v>
      </c>
      <c r="H119" s="149">
        <v>0.0</v>
      </c>
      <c r="I119" s="144" t="s">
        <v>63</v>
      </c>
      <c r="J119" s="144" t="s">
        <v>63</v>
      </c>
      <c r="K119" s="144" t="s">
        <v>63</v>
      </c>
      <c r="L119" s="144" t="s">
        <v>63</v>
      </c>
      <c r="M119" s="149">
        <v>-3.53948</v>
      </c>
      <c r="N119" s="149">
        <v>103.7548</v>
      </c>
      <c r="O119" s="144" t="s">
        <v>572</v>
      </c>
      <c r="P119" s="144" t="s">
        <v>540</v>
      </c>
      <c r="Q119" s="144" t="s">
        <v>541</v>
      </c>
      <c r="R119" s="145" t="s">
        <v>1721</v>
      </c>
      <c r="S119" s="142"/>
      <c r="T119" s="142"/>
      <c r="U119" s="142"/>
      <c r="V119" s="142"/>
      <c r="W119" s="142"/>
      <c r="X119" s="142"/>
      <c r="Y119" s="142"/>
      <c r="Z119" s="142"/>
      <c r="AA119" s="142"/>
    </row>
    <row r="120">
      <c r="A120" s="151" t="s">
        <v>1796</v>
      </c>
      <c r="B120" s="144" t="s">
        <v>161</v>
      </c>
      <c r="C120" s="144" t="s">
        <v>1890</v>
      </c>
      <c r="D120" s="144" t="s">
        <v>162</v>
      </c>
      <c r="E120" s="144" t="s">
        <v>41</v>
      </c>
      <c r="F120" s="144" t="s">
        <v>141</v>
      </c>
      <c r="G120" s="149">
        <v>35.0</v>
      </c>
      <c r="H120" s="149">
        <v>2013.0</v>
      </c>
      <c r="I120" s="144" t="s">
        <v>51</v>
      </c>
      <c r="J120" s="144" t="s">
        <v>51</v>
      </c>
      <c r="K120" s="144" t="s">
        <v>51</v>
      </c>
      <c r="L120" s="144" t="s">
        <v>51</v>
      </c>
      <c r="M120" s="149">
        <v>-4.81671</v>
      </c>
      <c r="N120" s="149">
        <v>119.5017</v>
      </c>
      <c r="O120" s="144" t="s">
        <v>142</v>
      </c>
      <c r="P120" s="144" t="s">
        <v>163</v>
      </c>
      <c r="Q120" s="144" t="s">
        <v>164</v>
      </c>
      <c r="R120" s="145" t="s">
        <v>1721</v>
      </c>
      <c r="S120" s="142"/>
      <c r="T120" s="142"/>
      <c r="U120" s="142"/>
      <c r="V120" s="142"/>
      <c r="W120" s="142"/>
      <c r="X120" s="142"/>
      <c r="Y120" s="142"/>
      <c r="Z120" s="142"/>
      <c r="AA120" s="142"/>
    </row>
    <row r="121">
      <c r="A121" s="151" t="s">
        <v>1796</v>
      </c>
      <c r="B121" s="144" t="s">
        <v>165</v>
      </c>
      <c r="C121" s="144" t="s">
        <v>1891</v>
      </c>
      <c r="D121" s="144" t="s">
        <v>166</v>
      </c>
      <c r="E121" s="144" t="s">
        <v>41</v>
      </c>
      <c r="F121" s="144" t="s">
        <v>141</v>
      </c>
      <c r="G121" s="149">
        <v>35.0</v>
      </c>
      <c r="H121" s="149">
        <v>2013.0</v>
      </c>
      <c r="I121" s="144" t="s">
        <v>51</v>
      </c>
      <c r="J121" s="144" t="s">
        <v>51</v>
      </c>
      <c r="K121" s="144" t="s">
        <v>51</v>
      </c>
      <c r="L121" s="144" t="s">
        <v>51</v>
      </c>
      <c r="M121" s="149">
        <v>-4.81671</v>
      </c>
      <c r="N121" s="149">
        <v>119.5017</v>
      </c>
      <c r="O121" s="144" t="s">
        <v>142</v>
      </c>
      <c r="P121" s="144" t="s">
        <v>163</v>
      </c>
      <c r="Q121" s="144" t="s">
        <v>164</v>
      </c>
      <c r="R121" s="145" t="s">
        <v>1721</v>
      </c>
      <c r="S121" s="142"/>
      <c r="T121" s="142"/>
      <c r="U121" s="142"/>
      <c r="V121" s="142"/>
      <c r="W121" s="142"/>
      <c r="X121" s="142"/>
      <c r="Y121" s="142"/>
      <c r="Z121" s="142"/>
      <c r="AA121" s="142"/>
    </row>
    <row r="122">
      <c r="A122" s="151" t="s">
        <v>1809</v>
      </c>
      <c r="B122" s="144" t="s">
        <v>171</v>
      </c>
      <c r="C122" s="144" t="s">
        <v>1892</v>
      </c>
      <c r="D122" s="144" t="s">
        <v>172</v>
      </c>
      <c r="E122" s="144" t="s">
        <v>41</v>
      </c>
      <c r="F122" s="144" t="s">
        <v>169</v>
      </c>
      <c r="G122" s="149">
        <v>150.0</v>
      </c>
      <c r="H122" s="149">
        <v>2019.0</v>
      </c>
      <c r="I122" s="144" t="s">
        <v>51</v>
      </c>
      <c r="J122" s="144" t="s">
        <v>51</v>
      </c>
      <c r="K122" s="144" t="s">
        <v>51</v>
      </c>
      <c r="L122" s="144" t="s">
        <v>51</v>
      </c>
      <c r="M122" s="149">
        <v>-6.02475</v>
      </c>
      <c r="N122" s="149">
        <v>105.9426</v>
      </c>
      <c r="O122" s="144" t="s">
        <v>170</v>
      </c>
      <c r="P122" s="144" t="s">
        <v>147</v>
      </c>
      <c r="Q122" s="144" t="s">
        <v>147</v>
      </c>
      <c r="R122" s="145" t="s">
        <v>1721</v>
      </c>
      <c r="S122" s="142"/>
      <c r="T122" s="142"/>
      <c r="U122" s="142"/>
      <c r="V122" s="142"/>
      <c r="W122" s="142"/>
      <c r="X122" s="142"/>
      <c r="Y122" s="142"/>
      <c r="Z122" s="142"/>
      <c r="AA122" s="142"/>
    </row>
    <row r="123">
      <c r="A123" s="151" t="s">
        <v>1878</v>
      </c>
      <c r="B123" s="144" t="s">
        <v>450</v>
      </c>
      <c r="C123" s="144" t="s">
        <v>1893</v>
      </c>
      <c r="D123" s="144" t="s">
        <v>451</v>
      </c>
      <c r="E123" s="144" t="s">
        <v>41</v>
      </c>
      <c r="F123" s="144" t="s">
        <v>286</v>
      </c>
      <c r="G123" s="149">
        <v>350.0</v>
      </c>
      <c r="H123" s="149">
        <v>2017.0</v>
      </c>
      <c r="I123" s="144" t="s">
        <v>51</v>
      </c>
      <c r="J123" s="144" t="s">
        <v>51</v>
      </c>
      <c r="K123" s="144" t="s">
        <v>51</v>
      </c>
      <c r="L123" s="144" t="s">
        <v>51</v>
      </c>
      <c r="M123" s="149">
        <v>-2.82954</v>
      </c>
      <c r="N123" s="149">
        <v>122.1551</v>
      </c>
      <c r="O123" s="144" t="s">
        <v>420</v>
      </c>
      <c r="P123" s="144" t="s">
        <v>266</v>
      </c>
      <c r="Q123" s="144" t="s">
        <v>267</v>
      </c>
      <c r="R123" s="145" t="s">
        <v>1721</v>
      </c>
      <c r="S123" s="142"/>
      <c r="T123" s="142"/>
      <c r="U123" s="142"/>
      <c r="V123" s="142"/>
      <c r="W123" s="142"/>
      <c r="X123" s="142"/>
      <c r="Y123" s="142"/>
      <c r="Z123" s="142"/>
      <c r="AA123" s="142"/>
    </row>
    <row r="124">
      <c r="A124" s="151" t="s">
        <v>1894</v>
      </c>
      <c r="B124" s="144" t="s">
        <v>279</v>
      </c>
      <c r="C124" s="144" t="s">
        <v>1895</v>
      </c>
      <c r="D124" s="144" t="s">
        <v>280</v>
      </c>
      <c r="E124" s="144" t="s">
        <v>41</v>
      </c>
      <c r="F124" s="144" t="s">
        <v>277</v>
      </c>
      <c r="G124" s="149">
        <v>30.0</v>
      </c>
      <c r="H124" s="149">
        <v>2017.0</v>
      </c>
      <c r="I124" s="144" t="s">
        <v>51</v>
      </c>
      <c r="J124" s="144" t="s">
        <v>51</v>
      </c>
      <c r="K124" s="144" t="s">
        <v>51</v>
      </c>
      <c r="L124" s="144" t="s">
        <v>51</v>
      </c>
      <c r="M124" s="149">
        <v>3.667568</v>
      </c>
      <c r="N124" s="149">
        <v>98.66539</v>
      </c>
      <c r="O124" s="144" t="s">
        <v>281</v>
      </c>
      <c r="P124" s="144" t="s">
        <v>65</v>
      </c>
      <c r="Q124" s="144" t="s">
        <v>66</v>
      </c>
      <c r="R124" s="145" t="s">
        <v>1721</v>
      </c>
      <c r="S124" s="142"/>
      <c r="T124" s="142"/>
      <c r="U124" s="142"/>
      <c r="V124" s="142"/>
      <c r="W124" s="142"/>
      <c r="X124" s="142"/>
      <c r="Y124" s="142"/>
      <c r="Z124" s="142"/>
      <c r="AA124" s="142"/>
    </row>
    <row r="125">
      <c r="A125" s="151" t="s">
        <v>1894</v>
      </c>
      <c r="B125" s="144" t="s">
        <v>282</v>
      </c>
      <c r="C125" s="144" t="s">
        <v>1896</v>
      </c>
      <c r="D125" s="144" t="s">
        <v>283</v>
      </c>
      <c r="E125" s="144" t="s">
        <v>41</v>
      </c>
      <c r="F125" s="144" t="s">
        <v>277</v>
      </c>
      <c r="G125" s="149">
        <v>30.0</v>
      </c>
      <c r="H125" s="149">
        <v>2017.0</v>
      </c>
      <c r="I125" s="144" t="s">
        <v>51</v>
      </c>
      <c r="J125" s="144" t="s">
        <v>51</v>
      </c>
      <c r="K125" s="144" t="s">
        <v>51</v>
      </c>
      <c r="L125" s="144" t="s">
        <v>51</v>
      </c>
      <c r="M125" s="149">
        <v>3.667568</v>
      </c>
      <c r="N125" s="149">
        <v>98.66539</v>
      </c>
      <c r="O125" s="144" t="s">
        <v>281</v>
      </c>
      <c r="P125" s="144" t="s">
        <v>65</v>
      </c>
      <c r="Q125" s="144" t="s">
        <v>66</v>
      </c>
      <c r="R125" s="145" t="s">
        <v>1721</v>
      </c>
      <c r="S125" s="142"/>
      <c r="T125" s="142"/>
      <c r="U125" s="142"/>
      <c r="V125" s="142"/>
      <c r="W125" s="142"/>
      <c r="X125" s="142"/>
      <c r="Y125" s="142"/>
      <c r="Z125" s="142"/>
      <c r="AA125" s="142"/>
    </row>
    <row r="126">
      <c r="A126" s="151" t="s">
        <v>1897</v>
      </c>
      <c r="B126" s="144" t="s">
        <v>173</v>
      </c>
      <c r="C126" s="144" t="s">
        <v>1898</v>
      </c>
      <c r="D126" s="144" t="s">
        <v>174</v>
      </c>
      <c r="E126" s="144" t="s">
        <v>41</v>
      </c>
      <c r="F126" s="144" t="s">
        <v>169</v>
      </c>
      <c r="G126" s="149">
        <v>40.0</v>
      </c>
      <c r="H126" s="149">
        <v>2017.0</v>
      </c>
      <c r="I126" s="144" t="s">
        <v>51</v>
      </c>
      <c r="J126" s="144" t="s">
        <v>51</v>
      </c>
      <c r="K126" s="144" t="s">
        <v>51</v>
      </c>
      <c r="L126" s="144" t="s">
        <v>51</v>
      </c>
      <c r="M126" s="149">
        <v>-6.02389</v>
      </c>
      <c r="N126" s="149">
        <v>105.9501</v>
      </c>
      <c r="O126" s="144" t="s">
        <v>175</v>
      </c>
      <c r="P126" s="144" t="s">
        <v>147</v>
      </c>
      <c r="Q126" s="144" t="s">
        <v>147</v>
      </c>
      <c r="R126" s="145" t="s">
        <v>1721</v>
      </c>
      <c r="S126" s="142"/>
      <c r="T126" s="142"/>
      <c r="U126" s="142"/>
      <c r="V126" s="142"/>
      <c r="W126" s="142"/>
      <c r="X126" s="142"/>
      <c r="Y126" s="142"/>
      <c r="Z126" s="142"/>
      <c r="AA126" s="142"/>
    </row>
    <row r="127">
      <c r="A127" s="151" t="s">
        <v>1899</v>
      </c>
      <c r="B127" s="144" t="s">
        <v>564</v>
      </c>
      <c r="C127" s="144" t="s">
        <v>1900</v>
      </c>
      <c r="D127" s="144" t="s">
        <v>565</v>
      </c>
      <c r="E127" s="144" t="s">
        <v>41</v>
      </c>
      <c r="F127" s="144" t="s">
        <v>559</v>
      </c>
      <c r="G127" s="149">
        <v>30.0</v>
      </c>
      <c r="H127" s="149">
        <v>2006.0</v>
      </c>
      <c r="I127" s="144" t="s">
        <v>51</v>
      </c>
      <c r="J127" s="144" t="s">
        <v>51</v>
      </c>
      <c r="K127" s="144" t="s">
        <v>51</v>
      </c>
      <c r="L127" s="144" t="s">
        <v>51</v>
      </c>
      <c r="M127" s="149">
        <v>-6.55392</v>
      </c>
      <c r="N127" s="149">
        <v>107.4137</v>
      </c>
      <c r="O127" s="144" t="s">
        <v>566</v>
      </c>
      <c r="P127" s="144" t="s">
        <v>208</v>
      </c>
      <c r="Q127" s="144" t="s">
        <v>209</v>
      </c>
      <c r="R127" s="145" t="s">
        <v>1721</v>
      </c>
      <c r="S127" s="142"/>
      <c r="T127" s="142"/>
      <c r="U127" s="142"/>
      <c r="V127" s="142"/>
      <c r="W127" s="142"/>
      <c r="X127" s="142"/>
      <c r="Y127" s="142"/>
      <c r="Z127" s="142"/>
      <c r="AA127" s="142"/>
    </row>
    <row r="128">
      <c r="A128" s="151" t="s">
        <v>1899</v>
      </c>
      <c r="B128" s="144" t="s">
        <v>567</v>
      </c>
      <c r="C128" s="144" t="s">
        <v>1901</v>
      </c>
      <c r="D128" s="144" t="s">
        <v>568</v>
      </c>
      <c r="E128" s="144" t="s">
        <v>41</v>
      </c>
      <c r="F128" s="144" t="s">
        <v>559</v>
      </c>
      <c r="G128" s="149">
        <v>30.0</v>
      </c>
      <c r="H128" s="149">
        <v>2006.0</v>
      </c>
      <c r="I128" s="144" t="s">
        <v>51</v>
      </c>
      <c r="J128" s="144" t="s">
        <v>51</v>
      </c>
      <c r="K128" s="144" t="s">
        <v>51</v>
      </c>
      <c r="L128" s="144" t="s">
        <v>51</v>
      </c>
      <c r="M128" s="149">
        <v>-6.55392</v>
      </c>
      <c r="N128" s="149">
        <v>107.4137</v>
      </c>
      <c r="O128" s="144" t="s">
        <v>566</v>
      </c>
      <c r="P128" s="144" t="s">
        <v>208</v>
      </c>
      <c r="Q128" s="144" t="s">
        <v>209</v>
      </c>
      <c r="R128" s="145" t="s">
        <v>1721</v>
      </c>
      <c r="S128" s="142"/>
      <c r="T128" s="142"/>
      <c r="U128" s="142"/>
      <c r="V128" s="142"/>
      <c r="W128" s="142"/>
      <c r="X128" s="142"/>
      <c r="Y128" s="142"/>
      <c r="Z128" s="142"/>
      <c r="AA128" s="142"/>
    </row>
    <row r="129">
      <c r="A129" s="151" t="s">
        <v>1761</v>
      </c>
      <c r="B129" s="144" t="s">
        <v>351</v>
      </c>
      <c r="C129" s="144" t="s">
        <v>1902</v>
      </c>
      <c r="D129" s="144" t="s">
        <v>352</v>
      </c>
      <c r="E129" s="144" t="s">
        <v>41</v>
      </c>
      <c r="F129" s="144" t="s">
        <v>286</v>
      </c>
      <c r="G129" s="149">
        <v>45.0</v>
      </c>
      <c r="H129" s="149">
        <v>2023.0</v>
      </c>
      <c r="I129" s="144" t="s">
        <v>63</v>
      </c>
      <c r="J129" s="144" t="s">
        <v>63</v>
      </c>
      <c r="K129" s="144" t="s">
        <v>63</v>
      </c>
      <c r="L129" s="144" t="s">
        <v>63</v>
      </c>
      <c r="M129" s="149">
        <v>0.832508</v>
      </c>
      <c r="N129" s="149">
        <v>128.2853</v>
      </c>
      <c r="O129" s="144" t="s">
        <v>353</v>
      </c>
      <c r="P129" s="144" t="s">
        <v>354</v>
      </c>
      <c r="Q129" s="144" t="s">
        <v>355</v>
      </c>
      <c r="R129" s="145" t="s">
        <v>1721</v>
      </c>
      <c r="S129" s="142"/>
      <c r="T129" s="142"/>
      <c r="U129" s="142"/>
      <c r="V129" s="142"/>
      <c r="W129" s="142"/>
      <c r="X129" s="142"/>
      <c r="Y129" s="142"/>
      <c r="Z129" s="142"/>
      <c r="AA129" s="142"/>
    </row>
    <row r="130">
      <c r="A130" s="151" t="s">
        <v>1761</v>
      </c>
      <c r="B130" s="144" t="s">
        <v>356</v>
      </c>
      <c r="C130" s="144" t="s">
        <v>1903</v>
      </c>
      <c r="D130" s="144" t="s">
        <v>357</v>
      </c>
      <c r="E130" s="144" t="s">
        <v>41</v>
      </c>
      <c r="F130" s="144" t="s">
        <v>286</v>
      </c>
      <c r="G130" s="149">
        <v>45.0</v>
      </c>
      <c r="H130" s="149">
        <v>2023.0</v>
      </c>
      <c r="I130" s="144" t="s">
        <v>63</v>
      </c>
      <c r="J130" s="144" t="s">
        <v>63</v>
      </c>
      <c r="K130" s="144" t="s">
        <v>63</v>
      </c>
      <c r="L130" s="144" t="s">
        <v>63</v>
      </c>
      <c r="M130" s="149">
        <v>0.832508</v>
      </c>
      <c r="N130" s="149">
        <v>128.2853</v>
      </c>
      <c r="O130" s="144" t="s">
        <v>353</v>
      </c>
      <c r="P130" s="144" t="s">
        <v>354</v>
      </c>
      <c r="Q130" s="144" t="s">
        <v>355</v>
      </c>
      <c r="R130" s="145" t="s">
        <v>1721</v>
      </c>
      <c r="S130" s="142"/>
      <c r="T130" s="142"/>
      <c r="U130" s="142"/>
      <c r="V130" s="142"/>
      <c r="W130" s="142"/>
      <c r="X130" s="142"/>
      <c r="Y130" s="142"/>
      <c r="Z130" s="142"/>
      <c r="AA130" s="142"/>
    </row>
    <row r="131">
      <c r="A131" s="152" t="s">
        <v>1904</v>
      </c>
      <c r="B131" s="144" t="s">
        <v>275</v>
      </c>
      <c r="C131" s="144" t="s">
        <v>1905</v>
      </c>
      <c r="D131" s="144" t="s">
        <v>276</v>
      </c>
      <c r="E131" s="144" t="s">
        <v>41</v>
      </c>
      <c r="F131" s="144" t="s">
        <v>277</v>
      </c>
      <c r="G131" s="149">
        <v>100.0</v>
      </c>
      <c r="H131" s="149">
        <v>0.0</v>
      </c>
      <c r="I131" s="144" t="s">
        <v>63</v>
      </c>
      <c r="J131" s="144" t="s">
        <v>63</v>
      </c>
      <c r="K131" s="144" t="s">
        <v>63</v>
      </c>
      <c r="L131" s="144" t="s">
        <v>63</v>
      </c>
      <c r="M131" s="149">
        <v>-7.8139</v>
      </c>
      <c r="N131" s="149">
        <v>110.175</v>
      </c>
      <c r="O131" s="144" t="s">
        <v>278</v>
      </c>
      <c r="P131" s="144" t="s">
        <v>159</v>
      </c>
      <c r="Q131" s="144" t="s">
        <v>160</v>
      </c>
      <c r="R131" s="145" t="s">
        <v>1721</v>
      </c>
      <c r="S131" s="142"/>
      <c r="T131" s="142"/>
      <c r="U131" s="142"/>
      <c r="V131" s="142"/>
      <c r="W131" s="142"/>
      <c r="X131" s="142"/>
      <c r="Y131" s="142"/>
      <c r="Z131" s="142"/>
      <c r="AA131" s="142"/>
    </row>
    <row r="132">
      <c r="A132" s="152" t="s">
        <v>1906</v>
      </c>
      <c r="B132" s="144" t="s">
        <v>157</v>
      </c>
      <c r="C132" s="144" t="s">
        <v>1907</v>
      </c>
      <c r="D132" s="144" t="s">
        <v>158</v>
      </c>
      <c r="E132" s="144" t="s">
        <v>41</v>
      </c>
      <c r="F132" s="144" t="s">
        <v>141</v>
      </c>
      <c r="G132" s="149">
        <v>60.0</v>
      </c>
      <c r="H132" s="149">
        <v>0.0</v>
      </c>
      <c r="I132" s="144" t="s">
        <v>63</v>
      </c>
      <c r="J132" s="144" t="s">
        <v>63</v>
      </c>
      <c r="K132" s="144" t="s">
        <v>63</v>
      </c>
      <c r="L132" s="144" t="s">
        <v>63</v>
      </c>
      <c r="M132" s="149">
        <v>-6.70878</v>
      </c>
      <c r="N132" s="149">
        <v>111.0201</v>
      </c>
      <c r="O132" s="144" t="s">
        <v>154</v>
      </c>
      <c r="P132" s="144" t="s">
        <v>159</v>
      </c>
      <c r="Q132" s="144" t="s">
        <v>160</v>
      </c>
      <c r="R132" s="145" t="s">
        <v>1721</v>
      </c>
      <c r="S132" s="142"/>
      <c r="T132" s="142"/>
      <c r="U132" s="142"/>
      <c r="V132" s="142"/>
      <c r="W132" s="142"/>
      <c r="X132" s="142"/>
      <c r="Y132" s="142"/>
      <c r="Z132" s="142"/>
      <c r="AA132" s="142"/>
    </row>
    <row r="133">
      <c r="A133" s="151" t="s">
        <v>1908</v>
      </c>
      <c r="B133" s="144" t="s">
        <v>144</v>
      </c>
      <c r="C133" s="144" t="s">
        <v>1909</v>
      </c>
      <c r="D133" s="144" t="s">
        <v>145</v>
      </c>
      <c r="E133" s="144" t="s">
        <v>41</v>
      </c>
      <c r="F133" s="144" t="s">
        <v>141</v>
      </c>
      <c r="G133" s="149">
        <v>60.0</v>
      </c>
      <c r="H133" s="149">
        <v>2016.0</v>
      </c>
      <c r="I133" s="144" t="s">
        <v>51</v>
      </c>
      <c r="J133" s="144" t="s">
        <v>51</v>
      </c>
      <c r="K133" s="144" t="s">
        <v>51</v>
      </c>
      <c r="L133" s="144" t="s">
        <v>51</v>
      </c>
      <c r="M133" s="149">
        <v>-6.95081</v>
      </c>
      <c r="N133" s="149">
        <v>106.2502</v>
      </c>
      <c r="O133" s="144" t="s">
        <v>146</v>
      </c>
      <c r="P133" s="144" t="s">
        <v>147</v>
      </c>
      <c r="Q133" s="144" t="s">
        <v>147</v>
      </c>
      <c r="R133" s="145" t="s">
        <v>1721</v>
      </c>
      <c r="S133" s="142"/>
      <c r="T133" s="142"/>
      <c r="U133" s="142"/>
      <c r="V133" s="142"/>
      <c r="W133" s="142"/>
      <c r="X133" s="142"/>
      <c r="Y133" s="142"/>
      <c r="Z133" s="142"/>
      <c r="AA133" s="142"/>
    </row>
    <row r="134">
      <c r="A134" s="151" t="s">
        <v>1761</v>
      </c>
      <c r="B134" s="144" t="s">
        <v>358</v>
      </c>
      <c r="C134" s="144" t="s">
        <v>1910</v>
      </c>
      <c r="D134" s="144" t="s">
        <v>359</v>
      </c>
      <c r="E134" s="144" t="s">
        <v>41</v>
      </c>
      <c r="F134" s="144" t="s">
        <v>286</v>
      </c>
      <c r="G134" s="149">
        <v>60.0</v>
      </c>
      <c r="H134" s="149">
        <v>0.0</v>
      </c>
      <c r="I134" s="144" t="s">
        <v>63</v>
      </c>
      <c r="J134" s="144" t="s">
        <v>63</v>
      </c>
      <c r="K134" s="144" t="s">
        <v>63</v>
      </c>
      <c r="L134" s="144" t="s">
        <v>63</v>
      </c>
      <c r="M134" s="149">
        <v>0.832508</v>
      </c>
      <c r="N134" s="149">
        <v>128.2853</v>
      </c>
      <c r="O134" s="144" t="s">
        <v>353</v>
      </c>
      <c r="P134" s="144" t="s">
        <v>354</v>
      </c>
      <c r="Q134" s="144" t="s">
        <v>355</v>
      </c>
      <c r="R134" s="145" t="s">
        <v>1721</v>
      </c>
      <c r="S134" s="142"/>
      <c r="T134" s="142"/>
      <c r="U134" s="142"/>
      <c r="V134" s="142"/>
      <c r="W134" s="142"/>
      <c r="X134" s="142"/>
      <c r="Y134" s="142"/>
      <c r="Z134" s="142"/>
      <c r="AA134" s="142"/>
    </row>
    <row r="135">
      <c r="A135" s="151" t="s">
        <v>1911</v>
      </c>
      <c r="B135" s="144" t="s">
        <v>561</v>
      </c>
      <c r="C135" s="144" t="s">
        <v>1912</v>
      </c>
      <c r="D135" s="144" t="s">
        <v>562</v>
      </c>
      <c r="E135" s="144" t="s">
        <v>41</v>
      </c>
      <c r="F135" s="144" t="s">
        <v>559</v>
      </c>
      <c r="G135" s="149">
        <v>36.6</v>
      </c>
      <c r="H135" s="149">
        <v>2008.0</v>
      </c>
      <c r="I135" s="144" t="s">
        <v>51</v>
      </c>
      <c r="J135" s="144" t="s">
        <v>51</v>
      </c>
      <c r="K135" s="144" t="s">
        <v>51</v>
      </c>
      <c r="L135" s="144" t="s">
        <v>51</v>
      </c>
      <c r="M135" s="149">
        <v>-6.4858</v>
      </c>
      <c r="N135" s="149">
        <v>107.3852</v>
      </c>
      <c r="O135" s="144" t="s">
        <v>563</v>
      </c>
      <c r="P135" s="144" t="s">
        <v>208</v>
      </c>
      <c r="Q135" s="144" t="s">
        <v>209</v>
      </c>
      <c r="R135" s="145" t="s">
        <v>1721</v>
      </c>
      <c r="S135" s="142"/>
      <c r="T135" s="142"/>
      <c r="U135" s="142"/>
      <c r="V135" s="142"/>
      <c r="W135" s="142"/>
      <c r="X135" s="142"/>
      <c r="Y135" s="142"/>
      <c r="Z135" s="142"/>
      <c r="AA135" s="142"/>
    </row>
    <row r="136">
      <c r="A136" s="151" t="s">
        <v>1800</v>
      </c>
      <c r="B136" s="144" t="s">
        <v>463</v>
      </c>
      <c r="C136" s="144" t="s">
        <v>1913</v>
      </c>
      <c r="D136" s="144" t="s">
        <v>464</v>
      </c>
      <c r="E136" s="144" t="s">
        <v>41</v>
      </c>
      <c r="F136" s="144" t="s">
        <v>286</v>
      </c>
      <c r="G136" s="149">
        <v>250.0</v>
      </c>
      <c r="H136" s="149">
        <v>2020.0</v>
      </c>
      <c r="I136" s="144" t="s">
        <v>51</v>
      </c>
      <c r="J136" s="144" t="s">
        <v>51</v>
      </c>
      <c r="K136" s="144" t="s">
        <v>51</v>
      </c>
      <c r="L136" s="144" t="s">
        <v>51</v>
      </c>
      <c r="M136" s="149">
        <v>0.478894</v>
      </c>
      <c r="N136" s="149">
        <v>127.9842</v>
      </c>
      <c r="O136" s="144" t="s">
        <v>465</v>
      </c>
      <c r="P136" s="144" t="s">
        <v>354</v>
      </c>
      <c r="Q136" s="144" t="s">
        <v>355</v>
      </c>
      <c r="R136" s="145" t="s">
        <v>1721</v>
      </c>
      <c r="S136" s="142"/>
      <c r="T136" s="142"/>
      <c r="U136" s="142"/>
      <c r="V136" s="142"/>
      <c r="W136" s="142"/>
      <c r="X136" s="142"/>
      <c r="Y136" s="142"/>
      <c r="Z136" s="142"/>
      <c r="AA136" s="142"/>
    </row>
    <row r="137">
      <c r="A137" s="151" t="s">
        <v>1800</v>
      </c>
      <c r="B137" s="144" t="s">
        <v>476</v>
      </c>
      <c r="C137" s="144" t="s">
        <v>1914</v>
      </c>
      <c r="D137" s="144" t="s">
        <v>477</v>
      </c>
      <c r="E137" s="144" t="s">
        <v>41</v>
      </c>
      <c r="F137" s="144" t="s">
        <v>286</v>
      </c>
      <c r="G137" s="149">
        <v>250.0</v>
      </c>
      <c r="H137" s="149">
        <v>2020.0</v>
      </c>
      <c r="I137" s="144" t="s">
        <v>51</v>
      </c>
      <c r="J137" s="144" t="s">
        <v>51</v>
      </c>
      <c r="K137" s="144" t="s">
        <v>51</v>
      </c>
      <c r="L137" s="144" t="s">
        <v>51</v>
      </c>
      <c r="M137" s="149">
        <v>0.478894</v>
      </c>
      <c r="N137" s="149">
        <v>127.9842</v>
      </c>
      <c r="O137" s="144" t="s">
        <v>478</v>
      </c>
      <c r="P137" s="144" t="s">
        <v>354</v>
      </c>
      <c r="Q137" s="144" t="s">
        <v>355</v>
      </c>
      <c r="R137" s="145" t="s">
        <v>1721</v>
      </c>
      <c r="S137" s="142"/>
      <c r="T137" s="142"/>
      <c r="U137" s="142"/>
      <c r="V137" s="142"/>
      <c r="W137" s="142"/>
      <c r="X137" s="142"/>
      <c r="Y137" s="142"/>
      <c r="Z137" s="142"/>
      <c r="AA137" s="142"/>
    </row>
    <row r="138">
      <c r="A138" s="151" t="s">
        <v>1800</v>
      </c>
      <c r="B138" s="144" t="s">
        <v>479</v>
      </c>
      <c r="C138" s="144" t="s">
        <v>1915</v>
      </c>
      <c r="D138" s="144" t="s">
        <v>480</v>
      </c>
      <c r="E138" s="144" t="s">
        <v>41</v>
      </c>
      <c r="F138" s="144" t="s">
        <v>286</v>
      </c>
      <c r="G138" s="149">
        <v>250.0</v>
      </c>
      <c r="H138" s="149">
        <v>2021.0</v>
      </c>
      <c r="I138" s="144" t="s">
        <v>51</v>
      </c>
      <c r="J138" s="144" t="s">
        <v>51</v>
      </c>
      <c r="K138" s="144" t="s">
        <v>51</v>
      </c>
      <c r="L138" s="144" t="s">
        <v>51</v>
      </c>
      <c r="M138" s="149">
        <v>0.478894</v>
      </c>
      <c r="N138" s="149">
        <v>127.9842</v>
      </c>
      <c r="O138" s="144" t="s">
        <v>465</v>
      </c>
      <c r="P138" s="144" t="s">
        <v>354</v>
      </c>
      <c r="Q138" s="144" t="s">
        <v>355</v>
      </c>
      <c r="R138" s="145" t="s">
        <v>1721</v>
      </c>
      <c r="S138" s="142"/>
      <c r="T138" s="142"/>
      <c r="U138" s="142"/>
      <c r="V138" s="142"/>
      <c r="W138" s="142"/>
      <c r="X138" s="142"/>
      <c r="Y138" s="142"/>
      <c r="Z138" s="142"/>
      <c r="AA138" s="142"/>
    </row>
    <row r="139">
      <c r="A139" s="151" t="s">
        <v>1800</v>
      </c>
      <c r="B139" s="144" t="s">
        <v>481</v>
      </c>
      <c r="C139" s="144" t="s">
        <v>1916</v>
      </c>
      <c r="D139" s="144" t="s">
        <v>482</v>
      </c>
      <c r="E139" s="144" t="s">
        <v>41</v>
      </c>
      <c r="F139" s="144" t="s">
        <v>286</v>
      </c>
      <c r="G139" s="149">
        <v>250.0</v>
      </c>
      <c r="H139" s="149">
        <v>2021.0</v>
      </c>
      <c r="I139" s="144" t="s">
        <v>51</v>
      </c>
      <c r="J139" s="144" t="s">
        <v>51</v>
      </c>
      <c r="K139" s="144" t="s">
        <v>51</v>
      </c>
      <c r="L139" s="144" t="s">
        <v>51</v>
      </c>
      <c r="M139" s="149">
        <v>0.478894</v>
      </c>
      <c r="N139" s="149">
        <v>127.9842</v>
      </c>
      <c r="O139" s="144" t="s">
        <v>483</v>
      </c>
      <c r="P139" s="144" t="s">
        <v>354</v>
      </c>
      <c r="Q139" s="144" t="s">
        <v>355</v>
      </c>
      <c r="R139" s="145" t="s">
        <v>1721</v>
      </c>
      <c r="S139" s="142"/>
      <c r="T139" s="142"/>
      <c r="U139" s="142"/>
      <c r="V139" s="142"/>
      <c r="W139" s="142"/>
      <c r="X139" s="142"/>
      <c r="Y139" s="142"/>
      <c r="Z139" s="142"/>
      <c r="AA139" s="142"/>
    </row>
    <row r="140">
      <c r="A140" s="151" t="s">
        <v>1917</v>
      </c>
      <c r="B140" s="144" t="s">
        <v>498</v>
      </c>
      <c r="C140" s="144" t="s">
        <v>1918</v>
      </c>
      <c r="D140" s="144" t="s">
        <v>368</v>
      </c>
      <c r="E140" s="144" t="s">
        <v>41</v>
      </c>
      <c r="F140" s="144" t="s">
        <v>286</v>
      </c>
      <c r="G140" s="149">
        <v>38.0</v>
      </c>
      <c r="H140" s="149">
        <v>2017.0</v>
      </c>
      <c r="I140" s="144" t="s">
        <v>51</v>
      </c>
      <c r="J140" s="144" t="s">
        <v>51</v>
      </c>
      <c r="K140" s="144" t="s">
        <v>51</v>
      </c>
      <c r="L140" s="144" t="s">
        <v>51</v>
      </c>
      <c r="M140" s="149">
        <v>-1.53051</v>
      </c>
      <c r="N140" s="149">
        <v>127.419</v>
      </c>
      <c r="O140" s="144" t="s">
        <v>369</v>
      </c>
      <c r="P140" s="144" t="s">
        <v>363</v>
      </c>
      <c r="Q140" s="144" t="s">
        <v>363</v>
      </c>
      <c r="R140" s="145" t="s">
        <v>1721</v>
      </c>
      <c r="S140" s="142"/>
      <c r="T140" s="142"/>
      <c r="U140" s="142"/>
      <c r="V140" s="142"/>
      <c r="W140" s="142"/>
      <c r="X140" s="142"/>
      <c r="Y140" s="142"/>
      <c r="Z140" s="142"/>
      <c r="AA140" s="142"/>
    </row>
    <row r="141">
      <c r="A141" s="151" t="s">
        <v>1917</v>
      </c>
      <c r="B141" s="144" t="s">
        <v>499</v>
      </c>
      <c r="C141" s="144" t="s">
        <v>1919</v>
      </c>
      <c r="D141" s="144" t="s">
        <v>371</v>
      </c>
      <c r="E141" s="144" t="s">
        <v>41</v>
      </c>
      <c r="F141" s="144" t="s">
        <v>286</v>
      </c>
      <c r="G141" s="149">
        <v>38.0</v>
      </c>
      <c r="H141" s="149">
        <v>2017.0</v>
      </c>
      <c r="I141" s="144" t="s">
        <v>51</v>
      </c>
      <c r="J141" s="144" t="s">
        <v>51</v>
      </c>
      <c r="K141" s="144" t="s">
        <v>51</v>
      </c>
      <c r="L141" s="144" t="s">
        <v>51</v>
      </c>
      <c r="M141" s="149">
        <v>-1.53051</v>
      </c>
      <c r="N141" s="149">
        <v>127.419</v>
      </c>
      <c r="O141" s="144" t="s">
        <v>369</v>
      </c>
      <c r="P141" s="144" t="s">
        <v>363</v>
      </c>
      <c r="Q141" s="144" t="s">
        <v>363</v>
      </c>
      <c r="R141" s="145" t="s">
        <v>1721</v>
      </c>
      <c r="S141" s="142"/>
      <c r="T141" s="142"/>
      <c r="U141" s="142"/>
      <c r="V141" s="142"/>
      <c r="W141" s="142"/>
      <c r="X141" s="142"/>
      <c r="Y141" s="142"/>
      <c r="Z141" s="142"/>
      <c r="AA141" s="142"/>
    </row>
    <row r="142">
      <c r="A142" s="151" t="s">
        <v>1917</v>
      </c>
      <c r="B142" s="144" t="s">
        <v>500</v>
      </c>
      <c r="C142" s="144" t="s">
        <v>1920</v>
      </c>
      <c r="D142" s="144" t="s">
        <v>373</v>
      </c>
      <c r="E142" s="144" t="s">
        <v>41</v>
      </c>
      <c r="F142" s="144" t="s">
        <v>286</v>
      </c>
      <c r="G142" s="149">
        <v>38.0</v>
      </c>
      <c r="H142" s="149">
        <v>2017.0</v>
      </c>
      <c r="I142" s="144" t="s">
        <v>51</v>
      </c>
      <c r="J142" s="144" t="s">
        <v>51</v>
      </c>
      <c r="K142" s="144" t="s">
        <v>51</v>
      </c>
      <c r="L142" s="144" t="s">
        <v>51</v>
      </c>
      <c r="M142" s="149">
        <v>-1.53051</v>
      </c>
      <c r="N142" s="149">
        <v>127.419</v>
      </c>
      <c r="O142" s="144" t="s">
        <v>369</v>
      </c>
      <c r="P142" s="144" t="s">
        <v>363</v>
      </c>
      <c r="Q142" s="144" t="s">
        <v>363</v>
      </c>
      <c r="R142" s="145" t="s">
        <v>1721</v>
      </c>
      <c r="S142" s="142"/>
      <c r="T142" s="142"/>
      <c r="U142" s="142"/>
      <c r="V142" s="142"/>
      <c r="W142" s="142"/>
      <c r="X142" s="142"/>
      <c r="Y142" s="142"/>
      <c r="Z142" s="142"/>
      <c r="AA142" s="142"/>
    </row>
    <row r="143">
      <c r="A143" s="151" t="s">
        <v>1917</v>
      </c>
      <c r="B143" s="144" t="s">
        <v>501</v>
      </c>
      <c r="C143" s="144" t="s">
        <v>1921</v>
      </c>
      <c r="D143" s="144" t="s">
        <v>502</v>
      </c>
      <c r="E143" s="144" t="s">
        <v>41</v>
      </c>
      <c r="F143" s="144" t="s">
        <v>286</v>
      </c>
      <c r="G143" s="149">
        <v>38.0</v>
      </c>
      <c r="H143" s="149">
        <v>2017.0</v>
      </c>
      <c r="I143" s="156" t="s">
        <v>51</v>
      </c>
      <c r="J143" s="144" t="s">
        <v>63</v>
      </c>
      <c r="K143" s="144" t="s">
        <v>63</v>
      </c>
      <c r="L143" s="144" t="s">
        <v>63</v>
      </c>
      <c r="M143" s="149">
        <v>-1.53051</v>
      </c>
      <c r="N143" s="149">
        <v>127.419</v>
      </c>
      <c r="O143" s="144" t="s">
        <v>369</v>
      </c>
      <c r="P143" s="144" t="s">
        <v>363</v>
      </c>
      <c r="Q143" s="144" t="s">
        <v>363</v>
      </c>
      <c r="R143" s="145" t="s">
        <v>1721</v>
      </c>
      <c r="S143" s="142"/>
      <c r="T143" s="142"/>
      <c r="U143" s="142"/>
      <c r="V143" s="142"/>
      <c r="W143" s="142"/>
      <c r="X143" s="142"/>
      <c r="Y143" s="142"/>
      <c r="Z143" s="142"/>
      <c r="AA143" s="142"/>
    </row>
    <row r="144">
      <c r="A144" s="151" t="s">
        <v>1917</v>
      </c>
      <c r="B144" s="144" t="s">
        <v>503</v>
      </c>
      <c r="C144" s="144" t="s">
        <v>1922</v>
      </c>
      <c r="D144" s="144" t="s">
        <v>504</v>
      </c>
      <c r="E144" s="144" t="s">
        <v>41</v>
      </c>
      <c r="F144" s="144" t="s">
        <v>286</v>
      </c>
      <c r="G144" s="149">
        <v>65.0</v>
      </c>
      <c r="H144" s="149">
        <v>0.0</v>
      </c>
      <c r="I144" s="144" t="s">
        <v>63</v>
      </c>
      <c r="J144" s="144" t="s">
        <v>63</v>
      </c>
      <c r="K144" s="144" t="s">
        <v>63</v>
      </c>
      <c r="L144" s="144" t="s">
        <v>63</v>
      </c>
      <c r="M144" s="149">
        <v>-1.53051</v>
      </c>
      <c r="N144" s="149">
        <v>127.419</v>
      </c>
      <c r="O144" s="144" t="s">
        <v>369</v>
      </c>
      <c r="P144" s="144" t="s">
        <v>363</v>
      </c>
      <c r="Q144" s="144" t="s">
        <v>363</v>
      </c>
      <c r="R144" s="145" t="s">
        <v>1721</v>
      </c>
      <c r="S144" s="142"/>
      <c r="T144" s="142"/>
      <c r="U144" s="142"/>
      <c r="V144" s="142"/>
      <c r="W144" s="142"/>
      <c r="X144" s="142"/>
      <c r="Y144" s="142"/>
      <c r="Z144" s="142"/>
      <c r="AA144" s="142"/>
    </row>
    <row r="145">
      <c r="A145" s="151" t="s">
        <v>1878</v>
      </c>
      <c r="B145" s="144" t="s">
        <v>452</v>
      </c>
      <c r="C145" s="144" t="s">
        <v>1923</v>
      </c>
      <c r="D145" s="144" t="s">
        <v>453</v>
      </c>
      <c r="E145" s="144" t="s">
        <v>41</v>
      </c>
      <c r="F145" s="144" t="s">
        <v>286</v>
      </c>
      <c r="G145" s="149">
        <v>350.0</v>
      </c>
      <c r="H145" s="149">
        <v>2019.0</v>
      </c>
      <c r="I145" s="144" t="s">
        <v>51</v>
      </c>
      <c r="J145" s="144" t="s">
        <v>51</v>
      </c>
      <c r="K145" s="144" t="s">
        <v>51</v>
      </c>
      <c r="L145" s="144" t="s">
        <v>51</v>
      </c>
      <c r="M145" s="149">
        <v>-2.82738</v>
      </c>
      <c r="N145" s="149">
        <v>122.1553</v>
      </c>
      <c r="O145" s="144" t="s">
        <v>420</v>
      </c>
      <c r="P145" s="144" t="s">
        <v>266</v>
      </c>
      <c r="Q145" s="144" t="s">
        <v>267</v>
      </c>
      <c r="R145" s="145" t="s">
        <v>1721</v>
      </c>
      <c r="S145" s="142"/>
      <c r="T145" s="142"/>
      <c r="U145" s="142"/>
      <c r="V145" s="142"/>
      <c r="W145" s="142"/>
      <c r="X145" s="142"/>
      <c r="Y145" s="142"/>
      <c r="Z145" s="142"/>
      <c r="AA145" s="142"/>
    </row>
    <row r="146">
      <c r="A146" s="151" t="s">
        <v>1878</v>
      </c>
      <c r="B146" s="144" t="s">
        <v>454</v>
      </c>
      <c r="C146" s="144" t="s">
        <v>1924</v>
      </c>
      <c r="D146" s="144" t="s">
        <v>455</v>
      </c>
      <c r="E146" s="144" t="s">
        <v>41</v>
      </c>
      <c r="F146" s="144" t="s">
        <v>286</v>
      </c>
      <c r="G146" s="149">
        <v>350.0</v>
      </c>
      <c r="H146" s="149">
        <v>2019.0</v>
      </c>
      <c r="I146" s="144" t="s">
        <v>51</v>
      </c>
      <c r="J146" s="144" t="s">
        <v>51</v>
      </c>
      <c r="K146" s="144" t="s">
        <v>51</v>
      </c>
      <c r="L146" s="144" t="s">
        <v>51</v>
      </c>
      <c r="M146" s="149">
        <v>-2.82738</v>
      </c>
      <c r="N146" s="149">
        <v>122.1553</v>
      </c>
      <c r="O146" s="144" t="s">
        <v>420</v>
      </c>
      <c r="P146" s="144" t="s">
        <v>266</v>
      </c>
      <c r="Q146" s="144" t="s">
        <v>267</v>
      </c>
      <c r="R146" s="145" t="s">
        <v>1721</v>
      </c>
      <c r="S146" s="142"/>
      <c r="T146" s="142"/>
      <c r="U146" s="142"/>
      <c r="V146" s="142"/>
      <c r="W146" s="142"/>
      <c r="X146" s="142"/>
      <c r="Y146" s="142"/>
      <c r="Z146" s="142"/>
      <c r="AA146" s="142"/>
    </row>
    <row r="147">
      <c r="A147" s="151" t="s">
        <v>1867</v>
      </c>
      <c r="B147" s="144" t="s">
        <v>536</v>
      </c>
      <c r="C147" s="144" t="s">
        <v>1925</v>
      </c>
      <c r="D147" s="144" t="s">
        <v>537</v>
      </c>
      <c r="E147" s="144" t="s">
        <v>41</v>
      </c>
      <c r="F147" s="144" t="s">
        <v>513</v>
      </c>
      <c r="G147" s="149">
        <v>100.0</v>
      </c>
      <c r="H147" s="149">
        <v>2017.0</v>
      </c>
      <c r="I147" s="144" t="s">
        <v>51</v>
      </c>
      <c r="J147" s="144" t="s">
        <v>51</v>
      </c>
      <c r="K147" s="144" t="s">
        <v>51</v>
      </c>
      <c r="L147" s="144" t="s">
        <v>51</v>
      </c>
      <c r="M147" s="149">
        <v>-1.0069</v>
      </c>
      <c r="N147" s="149">
        <v>103.0821</v>
      </c>
      <c r="O147" s="144" t="s">
        <v>517</v>
      </c>
      <c r="P147" s="144" t="s">
        <v>197</v>
      </c>
      <c r="Q147" s="144" t="s">
        <v>197</v>
      </c>
      <c r="R147" s="145" t="s">
        <v>1721</v>
      </c>
      <c r="S147" s="142"/>
      <c r="T147" s="142"/>
      <c r="U147" s="142"/>
      <c r="V147" s="142"/>
      <c r="W147" s="142"/>
      <c r="X147" s="142"/>
      <c r="Y147" s="142"/>
      <c r="Z147" s="142"/>
      <c r="AA147" s="142"/>
    </row>
    <row r="148">
      <c r="A148" s="151" t="s">
        <v>1926</v>
      </c>
      <c r="B148" s="144" t="s">
        <v>360</v>
      </c>
      <c r="C148" s="144" t="s">
        <v>1927</v>
      </c>
      <c r="D148" s="144" t="s">
        <v>361</v>
      </c>
      <c r="E148" s="144" t="s">
        <v>41</v>
      </c>
      <c r="F148" s="144" t="s">
        <v>286</v>
      </c>
      <c r="G148" s="149">
        <v>50.0</v>
      </c>
      <c r="H148" s="149">
        <v>2019.0</v>
      </c>
      <c r="I148" s="144" t="s">
        <v>51</v>
      </c>
      <c r="J148" s="144" t="s">
        <v>51</v>
      </c>
      <c r="K148" s="144" t="s">
        <v>51</v>
      </c>
      <c r="L148" s="144" t="s">
        <v>51</v>
      </c>
      <c r="M148" s="149">
        <v>-1.56606</v>
      </c>
      <c r="N148" s="149">
        <v>127.4159</v>
      </c>
      <c r="O148" s="144" t="s">
        <v>362</v>
      </c>
      <c r="P148" s="144" t="s">
        <v>363</v>
      </c>
      <c r="Q148" s="144" t="s">
        <v>363</v>
      </c>
      <c r="R148" s="145" t="s">
        <v>1721</v>
      </c>
      <c r="S148" s="142"/>
      <c r="T148" s="142"/>
      <c r="U148" s="142"/>
      <c r="V148" s="142"/>
      <c r="W148" s="142"/>
      <c r="X148" s="142"/>
      <c r="Y148" s="142"/>
      <c r="Z148" s="142"/>
      <c r="AA148" s="142"/>
    </row>
    <row r="149">
      <c r="A149" s="151" t="s">
        <v>1926</v>
      </c>
      <c r="B149" s="144" t="s">
        <v>364</v>
      </c>
      <c r="C149" s="144" t="s">
        <v>1928</v>
      </c>
      <c r="D149" s="144" t="s">
        <v>365</v>
      </c>
      <c r="E149" s="144" t="s">
        <v>41</v>
      </c>
      <c r="F149" s="144" t="s">
        <v>286</v>
      </c>
      <c r="G149" s="149">
        <v>50.0</v>
      </c>
      <c r="H149" s="149">
        <v>2019.0</v>
      </c>
      <c r="I149" s="144" t="s">
        <v>51</v>
      </c>
      <c r="J149" s="144" t="s">
        <v>51</v>
      </c>
      <c r="K149" s="144" t="s">
        <v>51</v>
      </c>
      <c r="L149" s="144" t="s">
        <v>51</v>
      </c>
      <c r="M149" s="149">
        <v>-1.56606</v>
      </c>
      <c r="N149" s="149">
        <v>127.4159</v>
      </c>
      <c r="O149" s="144" t="s">
        <v>362</v>
      </c>
      <c r="P149" s="144" t="s">
        <v>363</v>
      </c>
      <c r="Q149" s="144" t="s">
        <v>363</v>
      </c>
      <c r="R149" s="145" t="s">
        <v>1721</v>
      </c>
      <c r="S149" s="142"/>
      <c r="T149" s="142"/>
      <c r="U149" s="142"/>
      <c r="V149" s="142"/>
      <c r="W149" s="142"/>
      <c r="X149" s="142"/>
      <c r="Y149" s="142"/>
      <c r="Z149" s="142"/>
      <c r="AA149" s="142"/>
    </row>
    <row r="150">
      <c r="A150" s="151" t="s">
        <v>1926</v>
      </c>
      <c r="B150" s="144" t="s">
        <v>364</v>
      </c>
      <c r="C150" s="144" t="s">
        <v>1929</v>
      </c>
      <c r="D150" s="144" t="s">
        <v>366</v>
      </c>
      <c r="E150" s="144" t="s">
        <v>41</v>
      </c>
      <c r="F150" s="144" t="s">
        <v>286</v>
      </c>
      <c r="G150" s="149">
        <v>50.0</v>
      </c>
      <c r="H150" s="149">
        <v>2019.0</v>
      </c>
      <c r="I150" s="144" t="s">
        <v>51</v>
      </c>
      <c r="J150" s="144" t="s">
        <v>51</v>
      </c>
      <c r="K150" s="144" t="s">
        <v>51</v>
      </c>
      <c r="L150" s="144" t="s">
        <v>51</v>
      </c>
      <c r="M150" s="149">
        <v>-1.56606</v>
      </c>
      <c r="N150" s="149">
        <v>127.4159</v>
      </c>
      <c r="O150" s="144" t="s">
        <v>362</v>
      </c>
      <c r="P150" s="144" t="s">
        <v>363</v>
      </c>
      <c r="Q150" s="144" t="s">
        <v>363</v>
      </c>
      <c r="R150" s="145" t="s">
        <v>1721</v>
      </c>
      <c r="S150" s="142"/>
      <c r="T150" s="142"/>
      <c r="U150" s="142"/>
      <c r="V150" s="142"/>
      <c r="W150" s="142"/>
      <c r="X150" s="142"/>
      <c r="Y150" s="142"/>
      <c r="Z150" s="142"/>
      <c r="AA150" s="142"/>
    </row>
    <row r="151">
      <c r="A151" s="151" t="s">
        <v>1930</v>
      </c>
      <c r="B151" s="144" t="s">
        <v>402</v>
      </c>
      <c r="C151" s="144" t="s">
        <v>1931</v>
      </c>
      <c r="D151" s="144" t="s">
        <v>403</v>
      </c>
      <c r="E151" s="144" t="s">
        <v>41</v>
      </c>
      <c r="F151" s="144" t="s">
        <v>286</v>
      </c>
      <c r="G151" s="149">
        <v>65.0</v>
      </c>
      <c r="H151" s="149">
        <v>2022.0</v>
      </c>
      <c r="I151" s="144" t="s">
        <v>51</v>
      </c>
      <c r="J151" s="144" t="s">
        <v>51</v>
      </c>
      <c r="K151" s="144" t="s">
        <v>51</v>
      </c>
      <c r="L151" s="144" t="s">
        <v>51</v>
      </c>
      <c r="M151" s="149">
        <v>-3.04035</v>
      </c>
      <c r="N151" s="149">
        <v>122.2616</v>
      </c>
      <c r="O151" s="144" t="s">
        <v>404</v>
      </c>
      <c r="P151" s="144" t="s">
        <v>266</v>
      </c>
      <c r="Q151" s="144" t="s">
        <v>267</v>
      </c>
      <c r="R151" s="145" t="s">
        <v>1721</v>
      </c>
      <c r="S151" s="142"/>
      <c r="T151" s="142"/>
      <c r="U151" s="142"/>
      <c r="V151" s="142"/>
      <c r="W151" s="142"/>
      <c r="X151" s="142"/>
      <c r="Y151" s="142"/>
      <c r="Z151" s="142"/>
      <c r="AA151" s="142"/>
    </row>
    <row r="152">
      <c r="A152" s="151" t="s">
        <v>1930</v>
      </c>
      <c r="B152" s="144" t="s">
        <v>405</v>
      </c>
      <c r="C152" s="144" t="s">
        <v>1932</v>
      </c>
      <c r="D152" s="144" t="s">
        <v>406</v>
      </c>
      <c r="E152" s="144" t="s">
        <v>41</v>
      </c>
      <c r="F152" s="144" t="s">
        <v>286</v>
      </c>
      <c r="G152" s="149">
        <v>65.0</v>
      </c>
      <c r="H152" s="149">
        <v>2022.0</v>
      </c>
      <c r="I152" s="144" t="s">
        <v>51</v>
      </c>
      <c r="J152" s="144" t="s">
        <v>51</v>
      </c>
      <c r="K152" s="144" t="s">
        <v>51</v>
      </c>
      <c r="L152" s="144" t="s">
        <v>51</v>
      </c>
      <c r="M152" s="149">
        <v>-3.04035</v>
      </c>
      <c r="N152" s="149">
        <v>122.2616</v>
      </c>
      <c r="O152" s="144" t="s">
        <v>404</v>
      </c>
      <c r="P152" s="144" t="s">
        <v>266</v>
      </c>
      <c r="Q152" s="144" t="s">
        <v>267</v>
      </c>
      <c r="R152" s="145" t="s">
        <v>1721</v>
      </c>
      <c r="S152" s="142"/>
      <c r="T152" s="142"/>
      <c r="U152" s="142"/>
      <c r="V152" s="142"/>
      <c r="W152" s="142"/>
      <c r="X152" s="142"/>
      <c r="Y152" s="142"/>
      <c r="Z152" s="142"/>
      <c r="AA152" s="142"/>
    </row>
    <row r="153">
      <c r="A153" s="151" t="s">
        <v>1933</v>
      </c>
      <c r="B153" s="144" t="s">
        <v>302</v>
      </c>
      <c r="C153" s="144" t="s">
        <v>1934</v>
      </c>
      <c r="D153" s="144" t="s">
        <v>303</v>
      </c>
      <c r="E153" s="144" t="s">
        <v>41</v>
      </c>
      <c r="F153" s="144" t="s">
        <v>286</v>
      </c>
      <c r="G153" s="149">
        <v>135.0</v>
      </c>
      <c r="H153" s="149">
        <v>2020.0</v>
      </c>
      <c r="I153" s="144" t="s">
        <v>51</v>
      </c>
      <c r="J153" s="144" t="s">
        <v>51</v>
      </c>
      <c r="K153" s="144" t="s">
        <v>51</v>
      </c>
      <c r="L153" s="144" t="s">
        <v>51</v>
      </c>
      <c r="M153" s="149">
        <v>-3.82791</v>
      </c>
      <c r="N153" s="149">
        <v>122.4683</v>
      </c>
      <c r="O153" s="144" t="s">
        <v>304</v>
      </c>
      <c r="P153" s="144" t="s">
        <v>305</v>
      </c>
      <c r="Q153" s="144" t="s">
        <v>306</v>
      </c>
      <c r="R153" s="145" t="s">
        <v>1721</v>
      </c>
      <c r="S153" s="142"/>
      <c r="T153" s="142"/>
      <c r="U153" s="142"/>
      <c r="V153" s="142"/>
      <c r="W153" s="142"/>
      <c r="X153" s="142"/>
      <c r="Y153" s="142"/>
      <c r="Z153" s="142"/>
      <c r="AA153" s="142"/>
    </row>
    <row r="154">
      <c r="A154" s="151" t="s">
        <v>1933</v>
      </c>
      <c r="B154" s="144" t="s">
        <v>323</v>
      </c>
      <c r="C154" s="144" t="s">
        <v>1935</v>
      </c>
      <c r="D154" s="144" t="s">
        <v>324</v>
      </c>
      <c r="E154" s="144" t="s">
        <v>41</v>
      </c>
      <c r="F154" s="144" t="s">
        <v>286</v>
      </c>
      <c r="G154" s="149">
        <v>380.0</v>
      </c>
      <c r="H154" s="149">
        <v>2021.0</v>
      </c>
      <c r="I154" s="144" t="s">
        <v>51</v>
      </c>
      <c r="J154" s="144" t="s">
        <v>51</v>
      </c>
      <c r="K154" s="144" t="s">
        <v>51</v>
      </c>
      <c r="L154" s="144" t="s">
        <v>51</v>
      </c>
      <c r="M154" s="149">
        <v>-3.82749</v>
      </c>
      <c r="N154" s="149">
        <v>122.4628</v>
      </c>
      <c r="O154" s="144" t="s">
        <v>304</v>
      </c>
      <c r="P154" s="144" t="s">
        <v>305</v>
      </c>
      <c r="Q154" s="144" t="s">
        <v>306</v>
      </c>
      <c r="R154" s="145" t="s">
        <v>1721</v>
      </c>
      <c r="S154" s="142"/>
      <c r="T154" s="142"/>
      <c r="U154" s="142"/>
      <c r="V154" s="142"/>
      <c r="W154" s="142"/>
      <c r="X154" s="142"/>
      <c r="Y154" s="142"/>
      <c r="Z154" s="142"/>
      <c r="AA154" s="142"/>
    </row>
    <row r="155">
      <c r="A155" s="151" t="s">
        <v>1933</v>
      </c>
      <c r="B155" s="144" t="s">
        <v>307</v>
      </c>
      <c r="C155" s="144" t="s">
        <v>1936</v>
      </c>
      <c r="D155" s="144" t="s">
        <v>308</v>
      </c>
      <c r="E155" s="144" t="s">
        <v>41</v>
      </c>
      <c r="F155" s="144" t="s">
        <v>286</v>
      </c>
      <c r="G155" s="149">
        <v>135.0</v>
      </c>
      <c r="H155" s="149">
        <v>2020.0</v>
      </c>
      <c r="I155" s="144" t="s">
        <v>51</v>
      </c>
      <c r="J155" s="144" t="s">
        <v>51</v>
      </c>
      <c r="K155" s="144" t="s">
        <v>51</v>
      </c>
      <c r="L155" s="144" t="s">
        <v>51</v>
      </c>
      <c r="M155" s="149">
        <v>-3.82791</v>
      </c>
      <c r="N155" s="149">
        <v>122.4683</v>
      </c>
      <c r="O155" s="144" t="s">
        <v>304</v>
      </c>
      <c r="P155" s="144" t="s">
        <v>305</v>
      </c>
      <c r="Q155" s="144" t="s">
        <v>306</v>
      </c>
      <c r="R155" s="145" t="s">
        <v>1721</v>
      </c>
      <c r="S155" s="142"/>
      <c r="T155" s="142"/>
      <c r="U155" s="142"/>
      <c r="V155" s="142"/>
      <c r="W155" s="142"/>
      <c r="X155" s="142"/>
      <c r="Y155" s="142"/>
      <c r="Z155" s="142"/>
      <c r="AA155" s="142"/>
    </row>
    <row r="156">
      <c r="A156" s="151" t="s">
        <v>1933</v>
      </c>
      <c r="B156" s="144" t="s">
        <v>309</v>
      </c>
      <c r="C156" s="144" t="s">
        <v>1937</v>
      </c>
      <c r="D156" s="144" t="s">
        <v>310</v>
      </c>
      <c r="E156" s="144" t="s">
        <v>41</v>
      </c>
      <c r="F156" s="144" t="s">
        <v>286</v>
      </c>
      <c r="G156" s="149">
        <v>135.0</v>
      </c>
      <c r="H156" s="149">
        <v>2020.0</v>
      </c>
      <c r="I156" s="144" t="s">
        <v>51</v>
      </c>
      <c r="J156" s="144" t="s">
        <v>51</v>
      </c>
      <c r="K156" s="144" t="s">
        <v>51</v>
      </c>
      <c r="L156" s="144" t="s">
        <v>51</v>
      </c>
      <c r="M156" s="149">
        <v>-3.82791</v>
      </c>
      <c r="N156" s="149">
        <v>122.4683</v>
      </c>
      <c r="O156" s="144" t="s">
        <v>304</v>
      </c>
      <c r="P156" s="144" t="s">
        <v>305</v>
      </c>
      <c r="Q156" s="144" t="s">
        <v>306</v>
      </c>
      <c r="R156" s="145" t="s">
        <v>1721</v>
      </c>
      <c r="S156" s="142"/>
      <c r="T156" s="142"/>
      <c r="U156" s="142"/>
      <c r="V156" s="142"/>
      <c r="W156" s="142"/>
      <c r="X156" s="142"/>
      <c r="Y156" s="142"/>
      <c r="Z156" s="142"/>
      <c r="AA156" s="142"/>
    </row>
    <row r="157">
      <c r="A157" s="151" t="s">
        <v>1933</v>
      </c>
      <c r="B157" s="144" t="s">
        <v>311</v>
      </c>
      <c r="C157" s="144" t="s">
        <v>1938</v>
      </c>
      <c r="D157" s="144" t="s">
        <v>312</v>
      </c>
      <c r="E157" s="144" t="s">
        <v>41</v>
      </c>
      <c r="F157" s="144" t="s">
        <v>286</v>
      </c>
      <c r="G157" s="149">
        <v>135.0</v>
      </c>
      <c r="H157" s="149">
        <v>2021.0</v>
      </c>
      <c r="I157" s="144" t="s">
        <v>51</v>
      </c>
      <c r="J157" s="144" t="s">
        <v>51</v>
      </c>
      <c r="K157" s="144" t="s">
        <v>51</v>
      </c>
      <c r="L157" s="144" t="s">
        <v>51</v>
      </c>
      <c r="M157" s="149">
        <v>-3.82791</v>
      </c>
      <c r="N157" s="149">
        <v>122.4683</v>
      </c>
      <c r="O157" s="144" t="s">
        <v>304</v>
      </c>
      <c r="P157" s="144" t="s">
        <v>305</v>
      </c>
      <c r="Q157" s="144" t="s">
        <v>306</v>
      </c>
      <c r="R157" s="145" t="s">
        <v>1721</v>
      </c>
      <c r="S157" s="142"/>
      <c r="T157" s="142"/>
      <c r="U157" s="142"/>
      <c r="V157" s="142"/>
      <c r="W157" s="142"/>
      <c r="X157" s="142"/>
      <c r="Y157" s="142"/>
      <c r="Z157" s="142"/>
      <c r="AA157" s="142"/>
    </row>
    <row r="158">
      <c r="A158" s="151" t="s">
        <v>1933</v>
      </c>
      <c r="B158" s="144" t="s">
        <v>313</v>
      </c>
      <c r="C158" s="144" t="s">
        <v>1939</v>
      </c>
      <c r="D158" s="144" t="s">
        <v>314</v>
      </c>
      <c r="E158" s="144" t="s">
        <v>41</v>
      </c>
      <c r="F158" s="144" t="s">
        <v>286</v>
      </c>
      <c r="G158" s="149">
        <v>135.0</v>
      </c>
      <c r="H158" s="149">
        <v>2021.0</v>
      </c>
      <c r="I158" s="144" t="s">
        <v>51</v>
      </c>
      <c r="J158" s="144" t="s">
        <v>51</v>
      </c>
      <c r="K158" s="144" t="s">
        <v>51</v>
      </c>
      <c r="L158" s="144" t="s">
        <v>51</v>
      </c>
      <c r="M158" s="149">
        <v>-3.82828</v>
      </c>
      <c r="N158" s="149">
        <v>122.4662</v>
      </c>
      <c r="O158" s="144" t="s">
        <v>304</v>
      </c>
      <c r="P158" s="144" t="s">
        <v>305</v>
      </c>
      <c r="Q158" s="144" t="s">
        <v>306</v>
      </c>
      <c r="R158" s="145" t="s">
        <v>1721</v>
      </c>
      <c r="S158" s="142"/>
      <c r="T158" s="142"/>
      <c r="U158" s="142"/>
      <c r="V158" s="142"/>
      <c r="W158" s="142"/>
      <c r="X158" s="142"/>
      <c r="Y158" s="142"/>
      <c r="Z158" s="142"/>
      <c r="AA158" s="142"/>
    </row>
    <row r="159">
      <c r="A159" s="151" t="s">
        <v>1933</v>
      </c>
      <c r="B159" s="144" t="s">
        <v>315</v>
      </c>
      <c r="C159" s="144" t="s">
        <v>1940</v>
      </c>
      <c r="D159" s="144" t="s">
        <v>316</v>
      </c>
      <c r="E159" s="144" t="s">
        <v>41</v>
      </c>
      <c r="F159" s="144" t="s">
        <v>286</v>
      </c>
      <c r="G159" s="149">
        <v>135.0</v>
      </c>
      <c r="H159" s="149">
        <v>2021.0</v>
      </c>
      <c r="I159" s="144" t="s">
        <v>51</v>
      </c>
      <c r="J159" s="144" t="s">
        <v>51</v>
      </c>
      <c r="K159" s="144" t="s">
        <v>51</v>
      </c>
      <c r="L159" s="144" t="s">
        <v>51</v>
      </c>
      <c r="M159" s="149">
        <v>-3.82828</v>
      </c>
      <c r="N159" s="149">
        <v>122.4662</v>
      </c>
      <c r="O159" s="144" t="s">
        <v>304</v>
      </c>
      <c r="P159" s="144" t="s">
        <v>305</v>
      </c>
      <c r="Q159" s="144" t="s">
        <v>306</v>
      </c>
      <c r="R159" s="145" t="s">
        <v>1721</v>
      </c>
      <c r="S159" s="142"/>
      <c r="T159" s="142"/>
      <c r="U159" s="142"/>
      <c r="V159" s="142"/>
      <c r="W159" s="142"/>
      <c r="X159" s="142"/>
      <c r="Y159" s="142"/>
      <c r="Z159" s="142"/>
      <c r="AA159" s="142"/>
    </row>
    <row r="160">
      <c r="A160" s="151" t="s">
        <v>1933</v>
      </c>
      <c r="B160" s="144" t="s">
        <v>317</v>
      </c>
      <c r="C160" s="144" t="s">
        <v>1941</v>
      </c>
      <c r="D160" s="144" t="s">
        <v>318</v>
      </c>
      <c r="E160" s="144" t="s">
        <v>41</v>
      </c>
      <c r="F160" s="144" t="s">
        <v>286</v>
      </c>
      <c r="G160" s="149">
        <v>135.0</v>
      </c>
      <c r="H160" s="149">
        <v>2021.0</v>
      </c>
      <c r="I160" s="144" t="s">
        <v>51</v>
      </c>
      <c r="J160" s="144" t="s">
        <v>51</v>
      </c>
      <c r="K160" s="144" t="s">
        <v>51</v>
      </c>
      <c r="L160" s="144" t="s">
        <v>51</v>
      </c>
      <c r="M160" s="149">
        <v>-3.82828</v>
      </c>
      <c r="N160" s="149">
        <v>122.4662</v>
      </c>
      <c r="O160" s="144" t="s">
        <v>304</v>
      </c>
      <c r="P160" s="144" t="s">
        <v>305</v>
      </c>
      <c r="Q160" s="144" t="s">
        <v>306</v>
      </c>
      <c r="R160" s="145" t="s">
        <v>1721</v>
      </c>
      <c r="S160" s="142"/>
      <c r="T160" s="142"/>
      <c r="U160" s="142"/>
      <c r="V160" s="142"/>
      <c r="W160" s="142"/>
      <c r="X160" s="142"/>
      <c r="Y160" s="142"/>
      <c r="Z160" s="142"/>
      <c r="AA160" s="142"/>
    </row>
    <row r="161">
      <c r="A161" s="151" t="s">
        <v>1933</v>
      </c>
      <c r="B161" s="144" t="s">
        <v>319</v>
      </c>
      <c r="C161" s="144" t="s">
        <v>1942</v>
      </c>
      <c r="D161" s="144" t="s">
        <v>320</v>
      </c>
      <c r="E161" s="144" t="s">
        <v>41</v>
      </c>
      <c r="F161" s="144" t="s">
        <v>286</v>
      </c>
      <c r="G161" s="149">
        <v>135.0</v>
      </c>
      <c r="H161" s="149">
        <v>2021.0</v>
      </c>
      <c r="I161" s="144" t="s">
        <v>51</v>
      </c>
      <c r="J161" s="144" t="s">
        <v>51</v>
      </c>
      <c r="K161" s="144" t="s">
        <v>51</v>
      </c>
      <c r="L161" s="144" t="s">
        <v>51</v>
      </c>
      <c r="M161" s="149">
        <v>-3.82828</v>
      </c>
      <c r="N161" s="149">
        <v>122.4662</v>
      </c>
      <c r="O161" s="144" t="s">
        <v>304</v>
      </c>
      <c r="P161" s="144" t="s">
        <v>305</v>
      </c>
      <c r="Q161" s="144" t="s">
        <v>306</v>
      </c>
      <c r="R161" s="145" t="s">
        <v>1721</v>
      </c>
      <c r="S161" s="142"/>
      <c r="T161" s="142"/>
      <c r="U161" s="142"/>
      <c r="V161" s="142"/>
      <c r="W161" s="142"/>
      <c r="X161" s="142"/>
      <c r="Y161" s="142"/>
      <c r="Z161" s="142"/>
      <c r="AA161" s="142"/>
    </row>
    <row r="162">
      <c r="A162" s="151" t="s">
        <v>1933</v>
      </c>
      <c r="B162" s="144" t="s">
        <v>321</v>
      </c>
      <c r="C162" s="144" t="s">
        <v>1943</v>
      </c>
      <c r="D162" s="144" t="s">
        <v>322</v>
      </c>
      <c r="E162" s="144" t="s">
        <v>41</v>
      </c>
      <c r="F162" s="144" t="s">
        <v>286</v>
      </c>
      <c r="G162" s="149">
        <v>380.0</v>
      </c>
      <c r="H162" s="149">
        <v>2022.0</v>
      </c>
      <c r="I162" s="144" t="s">
        <v>51</v>
      </c>
      <c r="J162" s="144" t="s">
        <v>51</v>
      </c>
      <c r="K162" s="144" t="s">
        <v>51</v>
      </c>
      <c r="L162" s="144" t="s">
        <v>51</v>
      </c>
      <c r="M162" s="149">
        <v>-3.82749</v>
      </c>
      <c r="N162" s="149">
        <v>122.4628</v>
      </c>
      <c r="O162" s="144" t="s">
        <v>304</v>
      </c>
      <c r="P162" s="144" t="s">
        <v>305</v>
      </c>
      <c r="Q162" s="144" t="s">
        <v>306</v>
      </c>
      <c r="R162" s="145" t="s">
        <v>1721</v>
      </c>
      <c r="S162" s="142"/>
      <c r="T162" s="142"/>
      <c r="U162" s="142"/>
      <c r="V162" s="142"/>
      <c r="W162" s="142"/>
      <c r="X162" s="142"/>
      <c r="Y162" s="142"/>
      <c r="Z162" s="142"/>
      <c r="AA162" s="142"/>
    </row>
    <row r="163">
      <c r="A163" s="151" t="s">
        <v>1944</v>
      </c>
      <c r="B163" s="144" t="s">
        <v>284</v>
      </c>
      <c r="C163" s="144" t="s">
        <v>1945</v>
      </c>
      <c r="D163" s="144" t="s">
        <v>285</v>
      </c>
      <c r="E163" s="144" t="s">
        <v>41</v>
      </c>
      <c r="F163" s="144" t="s">
        <v>286</v>
      </c>
      <c r="G163" s="149">
        <v>30.0</v>
      </c>
      <c r="H163" s="149">
        <v>2018.0</v>
      </c>
      <c r="I163" s="144" t="s">
        <v>51</v>
      </c>
      <c r="J163" s="144" t="s">
        <v>51</v>
      </c>
      <c r="K163" s="144" t="s">
        <v>51</v>
      </c>
      <c r="L163" s="144" t="s">
        <v>51</v>
      </c>
      <c r="M163" s="149">
        <v>-3.90754</v>
      </c>
      <c r="N163" s="149">
        <v>122.4193</v>
      </c>
      <c r="O163" s="144" t="s">
        <v>287</v>
      </c>
      <c r="P163" s="144" t="s">
        <v>163</v>
      </c>
      <c r="Q163" s="144" t="s">
        <v>164</v>
      </c>
      <c r="R163" s="145" t="s">
        <v>1721</v>
      </c>
      <c r="S163" s="142"/>
      <c r="T163" s="142"/>
      <c r="U163" s="142"/>
      <c r="V163" s="142"/>
      <c r="W163" s="142"/>
      <c r="X163" s="142"/>
      <c r="Y163" s="142"/>
      <c r="Z163" s="142"/>
      <c r="AA163" s="142"/>
    </row>
    <row r="164">
      <c r="A164" s="151" t="s">
        <v>1944</v>
      </c>
      <c r="B164" s="144" t="s">
        <v>288</v>
      </c>
      <c r="C164" s="144" t="s">
        <v>1946</v>
      </c>
      <c r="D164" s="144" t="s">
        <v>289</v>
      </c>
      <c r="E164" s="144" t="s">
        <v>41</v>
      </c>
      <c r="F164" s="144" t="s">
        <v>286</v>
      </c>
      <c r="G164" s="149">
        <v>30.0</v>
      </c>
      <c r="H164" s="149">
        <v>2018.0</v>
      </c>
      <c r="I164" s="144" t="s">
        <v>51</v>
      </c>
      <c r="J164" s="144" t="s">
        <v>51</v>
      </c>
      <c r="K164" s="144" t="s">
        <v>51</v>
      </c>
      <c r="L164" s="144" t="s">
        <v>51</v>
      </c>
      <c r="M164" s="149">
        <v>-3.90754</v>
      </c>
      <c r="N164" s="149">
        <v>122.4193</v>
      </c>
      <c r="O164" s="144" t="s">
        <v>287</v>
      </c>
      <c r="P164" s="144" t="s">
        <v>163</v>
      </c>
      <c r="Q164" s="144" t="s">
        <v>164</v>
      </c>
      <c r="R164" s="145" t="s">
        <v>1721</v>
      </c>
      <c r="S164" s="142"/>
      <c r="T164" s="142"/>
      <c r="U164" s="142"/>
      <c r="V164" s="142"/>
      <c r="W164" s="142"/>
      <c r="X164" s="142"/>
      <c r="Y164" s="142"/>
      <c r="Z164" s="142"/>
      <c r="AA164" s="142"/>
    </row>
    <row r="165">
      <c r="A165" s="151" t="s">
        <v>1944</v>
      </c>
      <c r="B165" s="144" t="s">
        <v>290</v>
      </c>
      <c r="C165" s="144" t="s">
        <v>1947</v>
      </c>
      <c r="D165" s="144" t="s">
        <v>291</v>
      </c>
      <c r="E165" s="144" t="s">
        <v>41</v>
      </c>
      <c r="F165" s="144" t="s">
        <v>286</v>
      </c>
      <c r="G165" s="149">
        <v>50.0</v>
      </c>
      <c r="H165" s="149">
        <v>2019.0</v>
      </c>
      <c r="I165" s="144" t="s">
        <v>51</v>
      </c>
      <c r="J165" s="144" t="s">
        <v>51</v>
      </c>
      <c r="K165" s="144" t="s">
        <v>51</v>
      </c>
      <c r="L165" s="144" t="s">
        <v>51</v>
      </c>
      <c r="M165" s="149">
        <v>-3.90754</v>
      </c>
      <c r="N165" s="149">
        <v>122.4193</v>
      </c>
      <c r="O165" s="144" t="s">
        <v>287</v>
      </c>
      <c r="P165" s="144" t="s">
        <v>163</v>
      </c>
      <c r="Q165" s="144" t="s">
        <v>164</v>
      </c>
      <c r="R165" s="145" t="s">
        <v>1721</v>
      </c>
      <c r="S165" s="142"/>
      <c r="T165" s="142"/>
      <c r="U165" s="142"/>
      <c r="V165" s="142"/>
      <c r="W165" s="142"/>
      <c r="X165" s="142"/>
      <c r="Y165" s="142"/>
      <c r="Z165" s="142"/>
      <c r="AA165" s="142"/>
    </row>
    <row r="166">
      <c r="A166" s="151" t="s">
        <v>1944</v>
      </c>
      <c r="B166" s="144" t="s">
        <v>292</v>
      </c>
      <c r="C166" s="144" t="s">
        <v>1948</v>
      </c>
      <c r="D166" s="144" t="s">
        <v>293</v>
      </c>
      <c r="E166" s="144" t="s">
        <v>41</v>
      </c>
      <c r="F166" s="144" t="s">
        <v>286</v>
      </c>
      <c r="G166" s="149">
        <v>50.0</v>
      </c>
      <c r="H166" s="149">
        <v>2019.0</v>
      </c>
      <c r="I166" s="144" t="s">
        <v>51</v>
      </c>
      <c r="J166" s="144" t="s">
        <v>51</v>
      </c>
      <c r="K166" s="144" t="s">
        <v>51</v>
      </c>
      <c r="L166" s="144" t="s">
        <v>51</v>
      </c>
      <c r="M166" s="149">
        <v>-3.90754</v>
      </c>
      <c r="N166" s="149">
        <v>122.4193</v>
      </c>
      <c r="O166" s="144" t="s">
        <v>287</v>
      </c>
      <c r="P166" s="144" t="s">
        <v>163</v>
      </c>
      <c r="Q166" s="144" t="s">
        <v>164</v>
      </c>
      <c r="R166" s="145" t="s">
        <v>1721</v>
      </c>
      <c r="S166" s="142"/>
      <c r="T166" s="142"/>
      <c r="U166" s="142"/>
      <c r="V166" s="142"/>
      <c r="W166" s="142"/>
      <c r="X166" s="142"/>
      <c r="Y166" s="142"/>
      <c r="Z166" s="142"/>
      <c r="AA166" s="142"/>
    </row>
    <row r="167">
      <c r="A167" s="151" t="s">
        <v>1944</v>
      </c>
      <c r="B167" s="144" t="s">
        <v>294</v>
      </c>
      <c r="C167" s="144" t="s">
        <v>1949</v>
      </c>
      <c r="D167" s="144" t="s">
        <v>295</v>
      </c>
      <c r="E167" s="144" t="s">
        <v>41</v>
      </c>
      <c r="F167" s="144" t="s">
        <v>286</v>
      </c>
      <c r="G167" s="149">
        <v>60.0</v>
      </c>
      <c r="H167" s="149">
        <v>2019.0</v>
      </c>
      <c r="I167" s="144" t="s">
        <v>51</v>
      </c>
      <c r="J167" s="144" t="s">
        <v>51</v>
      </c>
      <c r="K167" s="144" t="s">
        <v>51</v>
      </c>
      <c r="L167" s="144" t="s">
        <v>51</v>
      </c>
      <c r="M167" s="149">
        <v>-3.90754</v>
      </c>
      <c r="N167" s="149">
        <v>122.4193</v>
      </c>
      <c r="O167" s="144" t="s">
        <v>287</v>
      </c>
      <c r="P167" s="144" t="s">
        <v>163</v>
      </c>
      <c r="Q167" s="144" t="s">
        <v>164</v>
      </c>
      <c r="R167" s="145" t="s">
        <v>1721</v>
      </c>
      <c r="S167" s="142"/>
      <c r="T167" s="142"/>
      <c r="U167" s="142"/>
      <c r="V167" s="142"/>
      <c r="W167" s="142"/>
      <c r="X167" s="142"/>
      <c r="Y167" s="142"/>
      <c r="Z167" s="142"/>
      <c r="AA167" s="142"/>
    </row>
    <row r="168">
      <c r="A168" s="151" t="s">
        <v>1944</v>
      </c>
      <c r="B168" s="144" t="s">
        <v>296</v>
      </c>
      <c r="C168" s="144" t="s">
        <v>1950</v>
      </c>
      <c r="D168" s="144" t="s">
        <v>297</v>
      </c>
      <c r="E168" s="144" t="s">
        <v>41</v>
      </c>
      <c r="F168" s="144" t="s">
        <v>286</v>
      </c>
      <c r="G168" s="149">
        <v>60.0</v>
      </c>
      <c r="H168" s="149">
        <v>2019.0</v>
      </c>
      <c r="I168" s="144" t="s">
        <v>51</v>
      </c>
      <c r="J168" s="144" t="s">
        <v>51</v>
      </c>
      <c r="K168" s="144" t="s">
        <v>51</v>
      </c>
      <c r="L168" s="144" t="s">
        <v>51</v>
      </c>
      <c r="M168" s="149">
        <v>-3.90754</v>
      </c>
      <c r="N168" s="149">
        <v>122.4193</v>
      </c>
      <c r="O168" s="144" t="s">
        <v>287</v>
      </c>
      <c r="P168" s="144" t="s">
        <v>163</v>
      </c>
      <c r="Q168" s="144" t="s">
        <v>164</v>
      </c>
      <c r="R168" s="145" t="s">
        <v>1721</v>
      </c>
      <c r="S168" s="142"/>
      <c r="T168" s="142"/>
      <c r="U168" s="142"/>
      <c r="V168" s="142"/>
      <c r="W168" s="142"/>
      <c r="X168" s="142"/>
      <c r="Y168" s="142"/>
      <c r="Z168" s="142"/>
      <c r="AA168" s="142"/>
    </row>
    <row r="169">
      <c r="A169" s="151" t="s">
        <v>1944</v>
      </c>
      <c r="B169" s="144" t="s">
        <v>298</v>
      </c>
      <c r="C169" s="144" t="s">
        <v>1951</v>
      </c>
      <c r="D169" s="144" t="s">
        <v>299</v>
      </c>
      <c r="E169" s="144" t="s">
        <v>41</v>
      </c>
      <c r="F169" s="144" t="s">
        <v>286</v>
      </c>
      <c r="G169" s="149">
        <v>125.0</v>
      </c>
      <c r="H169" s="149">
        <v>2018.0</v>
      </c>
      <c r="I169" s="144" t="s">
        <v>51</v>
      </c>
      <c r="J169" s="144" t="s">
        <v>51</v>
      </c>
      <c r="K169" s="144" t="s">
        <v>51</v>
      </c>
      <c r="L169" s="144" t="s">
        <v>51</v>
      </c>
      <c r="M169" s="149">
        <v>-3.90754</v>
      </c>
      <c r="N169" s="149">
        <v>122.4193</v>
      </c>
      <c r="O169" s="144" t="s">
        <v>287</v>
      </c>
      <c r="P169" s="144" t="s">
        <v>163</v>
      </c>
      <c r="Q169" s="144" t="s">
        <v>164</v>
      </c>
      <c r="R169" s="145" t="s">
        <v>1721</v>
      </c>
      <c r="S169" s="142"/>
      <c r="T169" s="142"/>
      <c r="U169" s="142"/>
      <c r="V169" s="142"/>
      <c r="W169" s="142"/>
      <c r="X169" s="142"/>
      <c r="Y169" s="142"/>
      <c r="Z169" s="142"/>
      <c r="AA169" s="142"/>
    </row>
    <row r="170">
      <c r="A170" s="151" t="s">
        <v>1944</v>
      </c>
      <c r="B170" s="144" t="s">
        <v>300</v>
      </c>
      <c r="C170" s="144" t="s">
        <v>1952</v>
      </c>
      <c r="D170" s="144" t="s">
        <v>301</v>
      </c>
      <c r="E170" s="144" t="s">
        <v>41</v>
      </c>
      <c r="F170" s="144" t="s">
        <v>286</v>
      </c>
      <c r="G170" s="149">
        <v>125.0</v>
      </c>
      <c r="H170" s="149">
        <v>2018.0</v>
      </c>
      <c r="I170" s="144" t="s">
        <v>51</v>
      </c>
      <c r="J170" s="144" t="s">
        <v>51</v>
      </c>
      <c r="K170" s="144" t="s">
        <v>51</v>
      </c>
      <c r="L170" s="144" t="s">
        <v>51</v>
      </c>
      <c r="M170" s="149">
        <v>-3.90754</v>
      </c>
      <c r="N170" s="149">
        <v>122.4193</v>
      </c>
      <c r="O170" s="144" t="s">
        <v>287</v>
      </c>
      <c r="P170" s="144" t="s">
        <v>163</v>
      </c>
      <c r="Q170" s="144" t="s">
        <v>164</v>
      </c>
      <c r="R170" s="145" t="s">
        <v>1721</v>
      </c>
      <c r="S170" s="142"/>
      <c r="T170" s="142"/>
      <c r="U170" s="142"/>
      <c r="V170" s="142"/>
      <c r="W170" s="142"/>
      <c r="X170" s="142"/>
      <c r="Y170" s="142"/>
      <c r="Z170" s="142"/>
      <c r="AA170" s="142"/>
    </row>
    <row r="171">
      <c r="A171" s="151" t="s">
        <v>1680</v>
      </c>
      <c r="B171" s="144" t="s">
        <v>85</v>
      </c>
      <c r="C171" s="144" t="s">
        <v>1953</v>
      </c>
      <c r="D171" s="144" t="s">
        <v>86</v>
      </c>
      <c r="E171" s="144" t="s">
        <v>41</v>
      </c>
      <c r="F171" s="144" t="s">
        <v>42</v>
      </c>
      <c r="G171" s="149">
        <v>30.0</v>
      </c>
      <c r="H171" s="149">
        <v>2021.0</v>
      </c>
      <c r="I171" s="144" t="s">
        <v>51</v>
      </c>
      <c r="J171" s="144" t="s">
        <v>51</v>
      </c>
      <c r="K171" s="144" t="s">
        <v>51</v>
      </c>
      <c r="L171" s="144" t="s">
        <v>51</v>
      </c>
      <c r="M171" s="149">
        <v>0.917142</v>
      </c>
      <c r="N171" s="149">
        <v>104.6555</v>
      </c>
      <c r="O171" s="144" t="s">
        <v>87</v>
      </c>
      <c r="P171" s="144" t="s">
        <v>1287</v>
      </c>
      <c r="Q171" s="144" t="s">
        <v>1288</v>
      </c>
      <c r="R171" s="145" t="s">
        <v>1721</v>
      </c>
      <c r="S171" s="142"/>
      <c r="T171" s="142"/>
      <c r="U171" s="142"/>
      <c r="V171" s="142"/>
      <c r="W171" s="142"/>
      <c r="X171" s="142"/>
      <c r="Y171" s="142"/>
      <c r="Z171" s="142"/>
      <c r="AA171" s="142"/>
    </row>
    <row r="172">
      <c r="A172" s="151" t="s">
        <v>1680</v>
      </c>
      <c r="B172" s="144" t="s">
        <v>89</v>
      </c>
      <c r="C172" s="144" t="s">
        <v>1954</v>
      </c>
      <c r="D172" s="144" t="s">
        <v>90</v>
      </c>
      <c r="E172" s="144" t="s">
        <v>41</v>
      </c>
      <c r="F172" s="144" t="s">
        <v>42</v>
      </c>
      <c r="G172" s="149">
        <v>30.0</v>
      </c>
      <c r="H172" s="149">
        <v>2021.0</v>
      </c>
      <c r="I172" s="144" t="s">
        <v>51</v>
      </c>
      <c r="J172" s="144" t="s">
        <v>51</v>
      </c>
      <c r="K172" s="144" t="s">
        <v>51</v>
      </c>
      <c r="L172" s="144" t="s">
        <v>51</v>
      </c>
      <c r="M172" s="149">
        <v>0.917142</v>
      </c>
      <c r="N172" s="149">
        <v>104.6555</v>
      </c>
      <c r="O172" s="144" t="s">
        <v>87</v>
      </c>
      <c r="P172" s="144" t="s">
        <v>1287</v>
      </c>
      <c r="Q172" s="144" t="s">
        <v>1288</v>
      </c>
      <c r="R172" s="145" t="s">
        <v>1721</v>
      </c>
      <c r="S172" s="142"/>
      <c r="T172" s="142"/>
      <c r="U172" s="142"/>
      <c r="V172" s="142"/>
      <c r="W172" s="142"/>
      <c r="X172" s="142"/>
      <c r="Y172" s="142"/>
      <c r="Z172" s="142"/>
      <c r="AA172" s="142"/>
    </row>
    <row r="173">
      <c r="A173" s="151" t="s">
        <v>1680</v>
      </c>
      <c r="B173" s="144" t="s">
        <v>91</v>
      </c>
      <c r="C173" s="144" t="s">
        <v>1955</v>
      </c>
      <c r="D173" s="144" t="s">
        <v>92</v>
      </c>
      <c r="E173" s="144" t="s">
        <v>41</v>
      </c>
      <c r="F173" s="144" t="s">
        <v>42</v>
      </c>
      <c r="G173" s="149">
        <v>30.0</v>
      </c>
      <c r="H173" s="149">
        <v>2022.0</v>
      </c>
      <c r="I173" s="144" t="s">
        <v>51</v>
      </c>
      <c r="J173" s="144" t="s">
        <v>51</v>
      </c>
      <c r="K173" s="144" t="s">
        <v>51</v>
      </c>
      <c r="L173" s="144" t="s">
        <v>51</v>
      </c>
      <c r="M173" s="149">
        <v>0.917142</v>
      </c>
      <c r="N173" s="149">
        <v>104.6555</v>
      </c>
      <c r="O173" s="144" t="s">
        <v>87</v>
      </c>
      <c r="P173" s="144" t="s">
        <v>1287</v>
      </c>
      <c r="Q173" s="144" t="s">
        <v>1288</v>
      </c>
      <c r="R173" s="145" t="s">
        <v>1721</v>
      </c>
      <c r="S173" s="142"/>
      <c r="T173" s="142"/>
      <c r="U173" s="142"/>
      <c r="V173" s="142"/>
      <c r="W173" s="142"/>
      <c r="X173" s="142"/>
      <c r="Y173" s="142"/>
      <c r="Z173" s="142"/>
      <c r="AA173" s="142"/>
    </row>
    <row r="174">
      <c r="A174" s="152" t="s">
        <v>1956</v>
      </c>
      <c r="B174" s="144" t="s">
        <v>257</v>
      </c>
      <c r="C174" s="144" t="s">
        <v>1957</v>
      </c>
      <c r="D174" s="144" t="s">
        <v>258</v>
      </c>
      <c r="E174" s="144" t="s">
        <v>41</v>
      </c>
      <c r="F174" s="144" t="s">
        <v>245</v>
      </c>
      <c r="G174" s="149">
        <v>200.0</v>
      </c>
      <c r="H174" s="149">
        <v>2024.0</v>
      </c>
      <c r="I174" s="144" t="s">
        <v>63</v>
      </c>
      <c r="J174" s="144" t="s">
        <v>63</v>
      </c>
      <c r="K174" s="144" t="s">
        <v>11</v>
      </c>
      <c r="L174" s="144" t="s">
        <v>11</v>
      </c>
      <c r="M174" s="149">
        <v>0.815946</v>
      </c>
      <c r="N174" s="149">
        <v>117.9308</v>
      </c>
      <c r="O174" s="144" t="s">
        <v>259</v>
      </c>
      <c r="P174" s="144" t="s">
        <v>75</v>
      </c>
      <c r="Q174" s="144" t="s">
        <v>76</v>
      </c>
      <c r="R174" s="145" t="s">
        <v>1721</v>
      </c>
      <c r="S174" s="142"/>
      <c r="T174" s="142"/>
      <c r="U174" s="142"/>
      <c r="V174" s="142"/>
      <c r="W174" s="142"/>
      <c r="X174" s="142"/>
      <c r="Y174" s="142"/>
      <c r="Z174" s="142"/>
      <c r="AA174" s="142"/>
    </row>
    <row r="175">
      <c r="A175" s="152" t="s">
        <v>1956</v>
      </c>
      <c r="B175" s="144" t="s">
        <v>260</v>
      </c>
      <c r="C175" s="144" t="s">
        <v>1958</v>
      </c>
      <c r="D175" s="144" t="s">
        <v>261</v>
      </c>
      <c r="E175" s="144" t="s">
        <v>41</v>
      </c>
      <c r="F175" s="144" t="s">
        <v>245</v>
      </c>
      <c r="G175" s="149">
        <v>200.0</v>
      </c>
      <c r="H175" s="149">
        <v>2024.0</v>
      </c>
      <c r="I175" s="144" t="s">
        <v>63</v>
      </c>
      <c r="J175" s="144" t="s">
        <v>63</v>
      </c>
      <c r="K175" s="144" t="s">
        <v>11</v>
      </c>
      <c r="L175" s="144" t="s">
        <v>11</v>
      </c>
      <c r="M175" s="149">
        <v>0.815946</v>
      </c>
      <c r="N175" s="149">
        <v>117.9308</v>
      </c>
      <c r="O175" s="144" t="s">
        <v>259</v>
      </c>
      <c r="P175" s="144" t="s">
        <v>75</v>
      </c>
      <c r="Q175" s="144" t="s">
        <v>76</v>
      </c>
      <c r="R175" s="145" t="s">
        <v>1721</v>
      </c>
      <c r="S175" s="142"/>
      <c r="T175" s="142"/>
      <c r="U175" s="142"/>
      <c r="V175" s="142"/>
      <c r="W175" s="142"/>
      <c r="X175" s="142"/>
      <c r="Y175" s="142"/>
      <c r="Z175" s="142"/>
      <c r="AA175" s="142"/>
    </row>
    <row r="176">
      <c r="A176" s="151" t="s">
        <v>1800</v>
      </c>
      <c r="B176" s="144" t="s">
        <v>496</v>
      </c>
      <c r="C176" s="144" t="s">
        <v>1959</v>
      </c>
      <c r="D176" s="144" t="s">
        <v>497</v>
      </c>
      <c r="E176" s="144" t="s">
        <v>41</v>
      </c>
      <c r="F176" s="144" t="s">
        <v>286</v>
      </c>
      <c r="G176" s="149">
        <v>380.0</v>
      </c>
      <c r="H176" s="149">
        <v>2023.0</v>
      </c>
      <c r="I176" s="144" t="s">
        <v>51</v>
      </c>
      <c r="J176" s="144" t="s">
        <v>51</v>
      </c>
      <c r="K176" s="144" t="s">
        <v>51</v>
      </c>
      <c r="L176" s="144" t="s">
        <v>51</v>
      </c>
      <c r="M176" s="149">
        <v>0.478894</v>
      </c>
      <c r="N176" s="149">
        <v>127.9842</v>
      </c>
      <c r="O176" s="144" t="s">
        <v>495</v>
      </c>
      <c r="P176" s="144" t="s">
        <v>354</v>
      </c>
      <c r="Q176" s="144" t="s">
        <v>355</v>
      </c>
      <c r="R176" s="145" t="s">
        <v>1721</v>
      </c>
      <c r="S176" s="142"/>
      <c r="T176" s="142"/>
      <c r="U176" s="142"/>
      <c r="V176" s="142"/>
      <c r="W176" s="142"/>
      <c r="X176" s="142"/>
      <c r="Y176" s="142"/>
      <c r="Z176" s="142"/>
      <c r="AA176" s="142"/>
    </row>
    <row r="177">
      <c r="A177" s="151" t="s">
        <v>1793</v>
      </c>
      <c r="B177" s="144" t="s">
        <v>55</v>
      </c>
      <c r="C177" s="144" t="s">
        <v>1960</v>
      </c>
      <c r="D177" s="144" t="s">
        <v>56</v>
      </c>
      <c r="E177" s="144" t="s">
        <v>41</v>
      </c>
      <c r="F177" s="144" t="s">
        <v>42</v>
      </c>
      <c r="G177" s="149">
        <v>80.0</v>
      </c>
      <c r="H177" s="149">
        <v>2021.0</v>
      </c>
      <c r="I177" s="144" t="s">
        <v>51</v>
      </c>
      <c r="J177" s="144" t="s">
        <v>51</v>
      </c>
      <c r="K177" s="144" t="s">
        <v>51</v>
      </c>
      <c r="L177" s="144" t="s">
        <v>51</v>
      </c>
      <c r="M177" s="149">
        <v>-2.36618</v>
      </c>
      <c r="N177" s="149">
        <v>110.1573</v>
      </c>
      <c r="O177" s="144" t="s">
        <v>52</v>
      </c>
      <c r="P177" s="144" t="s">
        <v>53</v>
      </c>
      <c r="Q177" s="144" t="s">
        <v>54</v>
      </c>
      <c r="R177" s="145" t="s">
        <v>1721</v>
      </c>
      <c r="S177" s="142"/>
      <c r="T177" s="142"/>
      <c r="U177" s="142"/>
      <c r="V177" s="142"/>
      <c r="W177" s="142"/>
      <c r="X177" s="142"/>
      <c r="Y177" s="142"/>
      <c r="Z177" s="142"/>
      <c r="AA177" s="142"/>
    </row>
    <row r="178">
      <c r="A178" s="151" t="s">
        <v>1793</v>
      </c>
      <c r="B178" s="144" t="s">
        <v>57</v>
      </c>
      <c r="C178" s="144" t="s">
        <v>1961</v>
      </c>
      <c r="D178" s="144" t="s">
        <v>58</v>
      </c>
      <c r="E178" s="144" t="s">
        <v>41</v>
      </c>
      <c r="F178" s="144" t="s">
        <v>42</v>
      </c>
      <c r="G178" s="149">
        <v>80.0</v>
      </c>
      <c r="H178" s="149">
        <v>2021.0</v>
      </c>
      <c r="I178" s="144" t="s">
        <v>51</v>
      </c>
      <c r="J178" s="144" t="s">
        <v>51</v>
      </c>
      <c r="K178" s="144" t="s">
        <v>51</v>
      </c>
      <c r="L178" s="144" t="s">
        <v>51</v>
      </c>
      <c r="M178" s="149">
        <v>-2.36618</v>
      </c>
      <c r="N178" s="149">
        <v>110.1573</v>
      </c>
      <c r="O178" s="144" t="s">
        <v>52</v>
      </c>
      <c r="P178" s="144" t="s">
        <v>53</v>
      </c>
      <c r="Q178" s="144" t="s">
        <v>54</v>
      </c>
      <c r="R178" s="145" t="s">
        <v>1721</v>
      </c>
      <c r="S178" s="142"/>
      <c r="T178" s="142"/>
      <c r="U178" s="142"/>
      <c r="V178" s="142"/>
      <c r="W178" s="142"/>
      <c r="X178" s="142"/>
      <c r="Y178" s="142"/>
      <c r="Z178" s="142"/>
      <c r="AA178" s="142"/>
    </row>
    <row r="179">
      <c r="A179" s="151" t="s">
        <v>1680</v>
      </c>
      <c r="B179" s="144" t="s">
        <v>93</v>
      </c>
      <c r="C179" s="144" t="s">
        <v>1962</v>
      </c>
      <c r="D179" s="144" t="s">
        <v>94</v>
      </c>
      <c r="E179" s="144" t="s">
        <v>41</v>
      </c>
      <c r="F179" s="144" t="s">
        <v>42</v>
      </c>
      <c r="G179" s="149">
        <v>30.0</v>
      </c>
      <c r="H179" s="149">
        <v>2022.0</v>
      </c>
      <c r="I179" s="144" t="s">
        <v>51</v>
      </c>
      <c r="J179" s="144" t="s">
        <v>51</v>
      </c>
      <c r="K179" s="144" t="s">
        <v>51</v>
      </c>
      <c r="L179" s="144" t="s">
        <v>51</v>
      </c>
      <c r="M179" s="149">
        <v>0.911643</v>
      </c>
      <c r="N179" s="149">
        <v>104.6505</v>
      </c>
      <c r="O179" s="144" t="s">
        <v>87</v>
      </c>
      <c r="P179" s="144" t="s">
        <v>1287</v>
      </c>
      <c r="Q179" s="144" t="s">
        <v>1288</v>
      </c>
      <c r="R179" s="145" t="s">
        <v>1721</v>
      </c>
      <c r="S179" s="142"/>
      <c r="T179" s="142"/>
      <c r="U179" s="142"/>
      <c r="V179" s="142"/>
      <c r="W179" s="142"/>
      <c r="X179" s="142"/>
      <c r="Y179" s="142"/>
      <c r="Z179" s="142"/>
      <c r="AA179" s="142"/>
    </row>
    <row r="180">
      <c r="A180" s="151" t="s">
        <v>1680</v>
      </c>
      <c r="B180" s="144" t="s">
        <v>95</v>
      </c>
      <c r="C180" s="144" t="s">
        <v>1963</v>
      </c>
      <c r="D180" s="144" t="s">
        <v>96</v>
      </c>
      <c r="E180" s="144" t="s">
        <v>41</v>
      </c>
      <c r="F180" s="144" t="s">
        <v>42</v>
      </c>
      <c r="G180" s="149">
        <v>30.0</v>
      </c>
      <c r="H180" s="149">
        <v>2023.0</v>
      </c>
      <c r="I180" s="144" t="s">
        <v>51</v>
      </c>
      <c r="J180" s="144" t="s">
        <v>51</v>
      </c>
      <c r="K180" s="144" t="s">
        <v>51</v>
      </c>
      <c r="L180" s="144" t="s">
        <v>51</v>
      </c>
      <c r="M180" s="149">
        <v>0.911643</v>
      </c>
      <c r="N180" s="149">
        <v>104.6505</v>
      </c>
      <c r="O180" s="144" t="s">
        <v>87</v>
      </c>
      <c r="P180" s="144" t="s">
        <v>1287</v>
      </c>
      <c r="Q180" s="144" t="s">
        <v>1288</v>
      </c>
      <c r="R180" s="145" t="s">
        <v>1721</v>
      </c>
      <c r="S180" s="142"/>
      <c r="T180" s="142"/>
      <c r="U180" s="142"/>
      <c r="V180" s="142"/>
      <c r="W180" s="142"/>
      <c r="X180" s="142"/>
      <c r="Y180" s="142"/>
      <c r="Z180" s="142"/>
      <c r="AA180" s="142"/>
    </row>
    <row r="181">
      <c r="A181" s="151" t="s">
        <v>1680</v>
      </c>
      <c r="B181" s="144" t="s">
        <v>97</v>
      </c>
      <c r="C181" s="144" t="s">
        <v>1964</v>
      </c>
      <c r="D181" s="144" t="s">
        <v>98</v>
      </c>
      <c r="E181" s="144" t="s">
        <v>41</v>
      </c>
      <c r="F181" s="144" t="s">
        <v>42</v>
      </c>
      <c r="G181" s="149">
        <v>30.0</v>
      </c>
      <c r="H181" s="149">
        <v>2023.0</v>
      </c>
      <c r="I181" s="144" t="s">
        <v>51</v>
      </c>
      <c r="J181" s="144" t="s">
        <v>51</v>
      </c>
      <c r="K181" s="144" t="s">
        <v>51</v>
      </c>
      <c r="L181" s="144" t="s">
        <v>51</v>
      </c>
      <c r="M181" s="149">
        <v>0.911643</v>
      </c>
      <c r="N181" s="149">
        <v>104.6505</v>
      </c>
      <c r="O181" s="144" t="s">
        <v>87</v>
      </c>
      <c r="P181" s="144" t="s">
        <v>1287</v>
      </c>
      <c r="Q181" s="144" t="s">
        <v>1288</v>
      </c>
      <c r="R181" s="145" t="s">
        <v>1721</v>
      </c>
      <c r="S181" s="142"/>
      <c r="T181" s="142"/>
      <c r="U181" s="142"/>
      <c r="V181" s="142"/>
      <c r="W181" s="142"/>
      <c r="X181" s="142"/>
      <c r="Y181" s="142"/>
      <c r="Z181" s="142"/>
      <c r="AA181" s="142"/>
    </row>
    <row r="182">
      <c r="A182" s="151" t="s">
        <v>1680</v>
      </c>
      <c r="B182" s="144" t="s">
        <v>1965</v>
      </c>
      <c r="C182" s="144" t="s">
        <v>1966</v>
      </c>
      <c r="D182" s="144" t="s">
        <v>100</v>
      </c>
      <c r="E182" s="144" t="s">
        <v>41</v>
      </c>
      <c r="F182" s="144" t="s">
        <v>42</v>
      </c>
      <c r="G182" s="157">
        <v>150.0</v>
      </c>
      <c r="H182" s="157">
        <v>2027.0</v>
      </c>
      <c r="I182" s="144" t="s">
        <v>264</v>
      </c>
      <c r="J182" s="144" t="s">
        <v>63</v>
      </c>
      <c r="K182" s="144" t="s">
        <v>63</v>
      </c>
      <c r="L182" s="144" t="s">
        <v>63</v>
      </c>
      <c r="M182" s="149">
        <v>0.911643</v>
      </c>
      <c r="N182" s="149">
        <v>104.6505404</v>
      </c>
      <c r="O182" s="158" t="s">
        <v>1683</v>
      </c>
      <c r="P182" s="144" t="s">
        <v>1287</v>
      </c>
      <c r="Q182" s="144" t="s">
        <v>1288</v>
      </c>
      <c r="R182" s="145" t="s">
        <v>1667</v>
      </c>
      <c r="S182" s="142"/>
      <c r="T182" s="142"/>
      <c r="U182" s="142"/>
      <c r="V182" s="142"/>
      <c r="W182" s="142"/>
      <c r="X182" s="142"/>
      <c r="Y182" s="142"/>
      <c r="Z182" s="142"/>
      <c r="AA182" s="142"/>
    </row>
    <row r="183">
      <c r="A183" s="151" t="s">
        <v>1680</v>
      </c>
      <c r="B183" s="144" t="s">
        <v>1967</v>
      </c>
      <c r="C183" s="144" t="s">
        <v>1968</v>
      </c>
      <c r="D183" s="144" t="s">
        <v>102</v>
      </c>
      <c r="E183" s="144" t="s">
        <v>41</v>
      </c>
      <c r="F183" s="144" t="s">
        <v>42</v>
      </c>
      <c r="G183" s="157">
        <v>150.0</v>
      </c>
      <c r="H183" s="157">
        <v>2027.0</v>
      </c>
      <c r="I183" s="144" t="s">
        <v>264</v>
      </c>
      <c r="J183" s="144" t="s">
        <v>63</v>
      </c>
      <c r="K183" s="144" t="s">
        <v>63</v>
      </c>
      <c r="L183" s="144" t="s">
        <v>63</v>
      </c>
      <c r="M183" s="149">
        <v>0.911643</v>
      </c>
      <c r="N183" s="149">
        <v>104.6505404</v>
      </c>
      <c r="O183" s="158" t="s">
        <v>1683</v>
      </c>
      <c r="P183" s="144" t="s">
        <v>1287</v>
      </c>
      <c r="Q183" s="144" t="s">
        <v>1288</v>
      </c>
      <c r="R183" s="145" t="s">
        <v>1667</v>
      </c>
      <c r="S183" s="142"/>
      <c r="T183" s="142"/>
      <c r="U183" s="142"/>
      <c r="V183" s="142"/>
      <c r="W183" s="142"/>
      <c r="X183" s="142"/>
      <c r="Y183" s="142"/>
      <c r="Z183" s="142"/>
      <c r="AA183" s="142"/>
    </row>
    <row r="184">
      <c r="A184" s="151" t="s">
        <v>1680</v>
      </c>
      <c r="B184" s="144" t="s">
        <v>103</v>
      </c>
      <c r="C184" s="144" t="s">
        <v>1969</v>
      </c>
      <c r="D184" s="144" t="s">
        <v>104</v>
      </c>
      <c r="E184" s="144" t="s">
        <v>41</v>
      </c>
      <c r="F184" s="144" t="s">
        <v>42</v>
      </c>
      <c r="G184" s="149">
        <v>150.0</v>
      </c>
      <c r="H184" s="149">
        <v>2027.0</v>
      </c>
      <c r="I184" s="144" t="s">
        <v>10</v>
      </c>
      <c r="J184" s="144" t="s">
        <v>63</v>
      </c>
      <c r="K184" s="144" t="s">
        <v>63</v>
      </c>
      <c r="L184" s="144" t="s">
        <v>63</v>
      </c>
      <c r="M184" s="149">
        <v>0.911643</v>
      </c>
      <c r="N184" s="149">
        <v>104.6505</v>
      </c>
      <c r="O184" s="144" t="s">
        <v>87</v>
      </c>
      <c r="P184" s="144" t="s">
        <v>1287</v>
      </c>
      <c r="Q184" s="144" t="s">
        <v>1288</v>
      </c>
      <c r="R184" s="145" t="s">
        <v>1667</v>
      </c>
      <c r="S184" s="142"/>
      <c r="T184" s="142"/>
      <c r="U184" s="142"/>
      <c r="V184" s="142"/>
      <c r="W184" s="142"/>
      <c r="X184" s="142"/>
      <c r="Y184" s="142"/>
      <c r="Z184" s="142"/>
      <c r="AA184" s="142"/>
    </row>
    <row r="185">
      <c r="A185" s="151" t="s">
        <v>1680</v>
      </c>
      <c r="B185" s="144" t="s">
        <v>105</v>
      </c>
      <c r="C185" s="144" t="s">
        <v>1970</v>
      </c>
      <c r="D185" s="144" t="s">
        <v>106</v>
      </c>
      <c r="E185" s="144" t="s">
        <v>41</v>
      </c>
      <c r="F185" s="144" t="s">
        <v>42</v>
      </c>
      <c r="G185" s="149">
        <v>150.0</v>
      </c>
      <c r="H185" s="149">
        <v>2027.0</v>
      </c>
      <c r="I185" s="144" t="s">
        <v>10</v>
      </c>
      <c r="J185" s="144" t="s">
        <v>63</v>
      </c>
      <c r="K185" s="144" t="s">
        <v>63</v>
      </c>
      <c r="L185" s="144" t="s">
        <v>63</v>
      </c>
      <c r="M185" s="149">
        <v>0.911643</v>
      </c>
      <c r="N185" s="149">
        <v>104.6505</v>
      </c>
      <c r="O185" s="144" t="s">
        <v>87</v>
      </c>
      <c r="P185" s="144" t="s">
        <v>1287</v>
      </c>
      <c r="Q185" s="144" t="s">
        <v>1288</v>
      </c>
      <c r="R185" s="145" t="s">
        <v>1667</v>
      </c>
      <c r="S185" s="142"/>
      <c r="T185" s="142"/>
      <c r="U185" s="142"/>
      <c r="V185" s="142"/>
      <c r="W185" s="142"/>
      <c r="X185" s="142"/>
      <c r="Y185" s="142"/>
      <c r="Z185" s="142"/>
      <c r="AA185" s="142"/>
    </row>
    <row r="186">
      <c r="A186" s="151" t="s">
        <v>1680</v>
      </c>
      <c r="B186" s="144" t="s">
        <v>107</v>
      </c>
      <c r="C186" s="144" t="s">
        <v>1971</v>
      </c>
      <c r="D186" s="144" t="s">
        <v>108</v>
      </c>
      <c r="E186" s="144" t="s">
        <v>41</v>
      </c>
      <c r="F186" s="144" t="s">
        <v>42</v>
      </c>
      <c r="G186" s="149">
        <v>150.0</v>
      </c>
      <c r="H186" s="149">
        <v>2027.0</v>
      </c>
      <c r="I186" s="144" t="s">
        <v>48</v>
      </c>
      <c r="J186" s="144" t="s">
        <v>63</v>
      </c>
      <c r="K186" s="144" t="s">
        <v>63</v>
      </c>
      <c r="L186" s="144" t="s">
        <v>63</v>
      </c>
      <c r="M186" s="149">
        <v>0.911643</v>
      </c>
      <c r="N186" s="149">
        <v>104.6505</v>
      </c>
      <c r="O186" s="144" t="s">
        <v>87</v>
      </c>
      <c r="P186" s="144" t="s">
        <v>1287</v>
      </c>
      <c r="Q186" s="144" t="s">
        <v>1288</v>
      </c>
      <c r="R186" s="145" t="s">
        <v>1667</v>
      </c>
      <c r="S186" s="142"/>
      <c r="T186" s="142"/>
      <c r="U186" s="142"/>
      <c r="V186" s="142"/>
      <c r="W186" s="142"/>
      <c r="X186" s="142"/>
      <c r="Y186" s="142"/>
      <c r="Z186" s="142"/>
      <c r="AA186" s="142"/>
    </row>
    <row r="187">
      <c r="A187" s="151" t="s">
        <v>1680</v>
      </c>
      <c r="B187" s="144" t="s">
        <v>109</v>
      </c>
      <c r="C187" s="144" t="s">
        <v>1972</v>
      </c>
      <c r="D187" s="144" t="s">
        <v>110</v>
      </c>
      <c r="E187" s="144" t="s">
        <v>41</v>
      </c>
      <c r="F187" s="144" t="s">
        <v>42</v>
      </c>
      <c r="G187" s="149">
        <v>150.0</v>
      </c>
      <c r="H187" s="149">
        <v>2027.0</v>
      </c>
      <c r="I187" s="144" t="s">
        <v>48</v>
      </c>
      <c r="J187" s="144" t="s">
        <v>63</v>
      </c>
      <c r="K187" s="144" t="s">
        <v>63</v>
      </c>
      <c r="L187" s="144" t="s">
        <v>63</v>
      </c>
      <c r="M187" s="149">
        <v>0.911643</v>
      </c>
      <c r="N187" s="149">
        <v>104.6505</v>
      </c>
      <c r="O187" s="144" t="s">
        <v>87</v>
      </c>
      <c r="P187" s="144" t="s">
        <v>1287</v>
      </c>
      <c r="Q187" s="144" t="s">
        <v>1288</v>
      </c>
      <c r="R187" s="145" t="s">
        <v>1667</v>
      </c>
      <c r="S187" s="142"/>
      <c r="T187" s="142"/>
      <c r="U187" s="142"/>
      <c r="V187" s="142"/>
      <c r="W187" s="142"/>
      <c r="X187" s="142"/>
      <c r="Y187" s="142"/>
      <c r="Z187" s="142"/>
      <c r="AA187" s="142"/>
    </row>
    <row r="188">
      <c r="A188" s="151" t="s">
        <v>1680</v>
      </c>
      <c r="B188" s="144" t="s">
        <v>111</v>
      </c>
      <c r="C188" s="144" t="s">
        <v>1973</v>
      </c>
      <c r="D188" s="144" t="s">
        <v>112</v>
      </c>
      <c r="E188" s="144" t="s">
        <v>41</v>
      </c>
      <c r="F188" s="144" t="s">
        <v>42</v>
      </c>
      <c r="G188" s="149">
        <v>150.0</v>
      </c>
      <c r="H188" s="149">
        <v>2021.0</v>
      </c>
      <c r="I188" s="144" t="s">
        <v>63</v>
      </c>
      <c r="J188" s="144" t="s">
        <v>63</v>
      </c>
      <c r="K188" s="144" t="s">
        <v>63</v>
      </c>
      <c r="L188" s="144" t="s">
        <v>63</v>
      </c>
      <c r="M188" s="149">
        <v>0.911643</v>
      </c>
      <c r="N188" s="149">
        <v>104.6505</v>
      </c>
      <c r="O188" s="144" t="s">
        <v>87</v>
      </c>
      <c r="P188" s="144" t="s">
        <v>1287</v>
      </c>
      <c r="Q188" s="144" t="s">
        <v>1288</v>
      </c>
      <c r="R188" s="145" t="s">
        <v>1721</v>
      </c>
      <c r="S188" s="142"/>
      <c r="T188" s="142"/>
      <c r="U188" s="142"/>
      <c r="V188" s="142"/>
      <c r="W188" s="142"/>
      <c r="X188" s="142"/>
      <c r="Y188" s="142"/>
      <c r="Z188" s="142"/>
      <c r="AA188" s="142"/>
    </row>
    <row r="189">
      <c r="A189" s="151" t="s">
        <v>1680</v>
      </c>
      <c r="B189" s="144" t="s">
        <v>113</v>
      </c>
      <c r="C189" s="144" t="s">
        <v>1974</v>
      </c>
      <c r="D189" s="144" t="s">
        <v>114</v>
      </c>
      <c r="E189" s="144" t="s">
        <v>41</v>
      </c>
      <c r="F189" s="144" t="s">
        <v>42</v>
      </c>
      <c r="G189" s="149">
        <v>150.0</v>
      </c>
      <c r="H189" s="149">
        <v>2021.0</v>
      </c>
      <c r="I189" s="144" t="s">
        <v>63</v>
      </c>
      <c r="J189" s="144" t="s">
        <v>63</v>
      </c>
      <c r="K189" s="144" t="s">
        <v>63</v>
      </c>
      <c r="L189" s="144" t="s">
        <v>63</v>
      </c>
      <c r="M189" s="149">
        <v>0.911643</v>
      </c>
      <c r="N189" s="149">
        <v>104.6505</v>
      </c>
      <c r="O189" s="144" t="s">
        <v>87</v>
      </c>
      <c r="P189" s="144" t="s">
        <v>1287</v>
      </c>
      <c r="Q189" s="144" t="s">
        <v>1288</v>
      </c>
      <c r="R189" s="145" t="s">
        <v>1721</v>
      </c>
      <c r="S189" s="142"/>
      <c r="T189" s="142"/>
      <c r="U189" s="142"/>
      <c r="V189" s="142"/>
      <c r="W189" s="142"/>
      <c r="X189" s="142"/>
      <c r="Y189" s="142"/>
      <c r="Z189" s="142"/>
      <c r="AA189" s="142"/>
    </row>
    <row r="190">
      <c r="A190" s="151" t="s">
        <v>1680</v>
      </c>
      <c r="B190" s="144" t="s">
        <v>115</v>
      </c>
      <c r="C190" s="144" t="s">
        <v>1975</v>
      </c>
      <c r="D190" s="144" t="s">
        <v>116</v>
      </c>
      <c r="E190" s="144" t="s">
        <v>41</v>
      </c>
      <c r="F190" s="144" t="s">
        <v>42</v>
      </c>
      <c r="G190" s="149">
        <v>150.0</v>
      </c>
      <c r="H190" s="149">
        <v>2021.0</v>
      </c>
      <c r="I190" s="144" t="s">
        <v>63</v>
      </c>
      <c r="J190" s="144" t="s">
        <v>63</v>
      </c>
      <c r="K190" s="144" t="s">
        <v>63</v>
      </c>
      <c r="L190" s="144" t="s">
        <v>63</v>
      </c>
      <c r="M190" s="149">
        <v>0.911643</v>
      </c>
      <c r="N190" s="149">
        <v>104.6505</v>
      </c>
      <c r="O190" s="144" t="s">
        <v>87</v>
      </c>
      <c r="P190" s="144" t="s">
        <v>1287</v>
      </c>
      <c r="Q190" s="144" t="s">
        <v>1288</v>
      </c>
      <c r="R190" s="145" t="s">
        <v>1721</v>
      </c>
      <c r="S190" s="142"/>
      <c r="T190" s="142"/>
      <c r="U190" s="142"/>
      <c r="V190" s="142"/>
      <c r="W190" s="142"/>
      <c r="X190" s="142"/>
      <c r="Y190" s="142"/>
      <c r="Z190" s="142"/>
      <c r="AA190" s="142"/>
    </row>
    <row r="191">
      <c r="A191" s="151" t="s">
        <v>1680</v>
      </c>
      <c r="B191" s="144" t="s">
        <v>117</v>
      </c>
      <c r="C191" s="144" t="s">
        <v>1976</v>
      </c>
      <c r="D191" s="144" t="s">
        <v>118</v>
      </c>
      <c r="E191" s="144" t="s">
        <v>41</v>
      </c>
      <c r="F191" s="144" t="s">
        <v>42</v>
      </c>
      <c r="G191" s="149">
        <v>150.0</v>
      </c>
      <c r="H191" s="149">
        <v>2021.0</v>
      </c>
      <c r="I191" s="144" t="s">
        <v>63</v>
      </c>
      <c r="J191" s="144" t="s">
        <v>63</v>
      </c>
      <c r="K191" s="144" t="s">
        <v>63</v>
      </c>
      <c r="L191" s="144" t="s">
        <v>63</v>
      </c>
      <c r="M191" s="149">
        <v>0.911643</v>
      </c>
      <c r="N191" s="149">
        <v>104.6505</v>
      </c>
      <c r="O191" s="144" t="s">
        <v>87</v>
      </c>
      <c r="P191" s="144" t="s">
        <v>1287</v>
      </c>
      <c r="Q191" s="144" t="s">
        <v>1288</v>
      </c>
      <c r="R191" s="145" t="s">
        <v>1721</v>
      </c>
      <c r="S191" s="142"/>
      <c r="T191" s="142"/>
      <c r="U191" s="142"/>
      <c r="V191" s="142"/>
      <c r="W191" s="142"/>
      <c r="X191" s="142"/>
      <c r="Y191" s="142"/>
      <c r="Z191" s="142"/>
      <c r="AA191" s="142"/>
    </row>
    <row r="192">
      <c r="A192" s="151" t="s">
        <v>1680</v>
      </c>
      <c r="B192" s="144" t="s">
        <v>119</v>
      </c>
      <c r="C192" s="144" t="s">
        <v>1977</v>
      </c>
      <c r="D192" s="144" t="s">
        <v>120</v>
      </c>
      <c r="E192" s="144" t="s">
        <v>41</v>
      </c>
      <c r="F192" s="144" t="s">
        <v>42</v>
      </c>
      <c r="G192" s="149">
        <v>150.0</v>
      </c>
      <c r="H192" s="149">
        <v>2021.0</v>
      </c>
      <c r="I192" s="144" t="s">
        <v>63</v>
      </c>
      <c r="J192" s="144" t="s">
        <v>63</v>
      </c>
      <c r="K192" s="144" t="s">
        <v>63</v>
      </c>
      <c r="L192" s="144" t="s">
        <v>63</v>
      </c>
      <c r="M192" s="149">
        <v>0.911643</v>
      </c>
      <c r="N192" s="149">
        <v>104.6505</v>
      </c>
      <c r="O192" s="144" t="s">
        <v>87</v>
      </c>
      <c r="P192" s="144" t="s">
        <v>1287</v>
      </c>
      <c r="Q192" s="144" t="s">
        <v>1288</v>
      </c>
      <c r="R192" s="145" t="s">
        <v>1721</v>
      </c>
      <c r="S192" s="142"/>
      <c r="T192" s="142"/>
      <c r="U192" s="142"/>
      <c r="V192" s="142"/>
      <c r="W192" s="142"/>
      <c r="X192" s="142"/>
      <c r="Y192" s="142"/>
      <c r="Z192" s="142"/>
      <c r="AA192" s="142"/>
    </row>
    <row r="193">
      <c r="A193" s="151" t="s">
        <v>1680</v>
      </c>
      <c r="B193" s="144" t="s">
        <v>121</v>
      </c>
      <c r="C193" s="144" t="s">
        <v>1978</v>
      </c>
      <c r="D193" s="144" t="s">
        <v>122</v>
      </c>
      <c r="E193" s="144" t="s">
        <v>41</v>
      </c>
      <c r="F193" s="144" t="s">
        <v>42</v>
      </c>
      <c r="G193" s="149">
        <v>150.0</v>
      </c>
      <c r="H193" s="149">
        <v>2021.0</v>
      </c>
      <c r="I193" s="144" t="s">
        <v>63</v>
      </c>
      <c r="J193" s="144" t="s">
        <v>63</v>
      </c>
      <c r="K193" s="144" t="s">
        <v>63</v>
      </c>
      <c r="L193" s="144" t="s">
        <v>63</v>
      </c>
      <c r="M193" s="149">
        <v>0.911643</v>
      </c>
      <c r="N193" s="149">
        <v>104.6505</v>
      </c>
      <c r="O193" s="144" t="s">
        <v>87</v>
      </c>
      <c r="P193" s="144" t="s">
        <v>1287</v>
      </c>
      <c r="Q193" s="144" t="s">
        <v>1288</v>
      </c>
      <c r="R193" s="145" t="s">
        <v>1721</v>
      </c>
      <c r="S193" s="142"/>
      <c r="T193" s="142"/>
      <c r="U193" s="142"/>
      <c r="V193" s="142"/>
      <c r="W193" s="142"/>
      <c r="X193" s="142"/>
      <c r="Y193" s="142"/>
      <c r="Z193" s="142"/>
      <c r="AA193" s="142"/>
    </row>
    <row r="194">
      <c r="A194" s="151" t="s">
        <v>1680</v>
      </c>
      <c r="B194" s="144" t="s">
        <v>123</v>
      </c>
      <c r="C194" s="144" t="s">
        <v>1979</v>
      </c>
      <c r="D194" s="144" t="s">
        <v>124</v>
      </c>
      <c r="E194" s="144" t="s">
        <v>41</v>
      </c>
      <c r="F194" s="144" t="s">
        <v>42</v>
      </c>
      <c r="G194" s="149">
        <v>150.0</v>
      </c>
      <c r="H194" s="149">
        <v>2021.0</v>
      </c>
      <c r="I194" s="144" t="s">
        <v>63</v>
      </c>
      <c r="J194" s="144" t="s">
        <v>63</v>
      </c>
      <c r="K194" s="144" t="s">
        <v>63</v>
      </c>
      <c r="L194" s="144" t="s">
        <v>63</v>
      </c>
      <c r="M194" s="149">
        <v>0.911643</v>
      </c>
      <c r="N194" s="149">
        <v>104.6505</v>
      </c>
      <c r="O194" s="144" t="s">
        <v>87</v>
      </c>
      <c r="P194" s="144" t="s">
        <v>1287</v>
      </c>
      <c r="Q194" s="144" t="s">
        <v>1288</v>
      </c>
      <c r="R194" s="145" t="s">
        <v>1721</v>
      </c>
      <c r="S194" s="142"/>
      <c r="T194" s="142"/>
      <c r="U194" s="142"/>
      <c r="V194" s="142"/>
      <c r="W194" s="142"/>
      <c r="X194" s="142"/>
      <c r="Y194" s="142"/>
      <c r="Z194" s="142"/>
      <c r="AA194" s="142"/>
    </row>
    <row r="195">
      <c r="A195" s="151" t="s">
        <v>1680</v>
      </c>
      <c r="B195" s="144" t="s">
        <v>125</v>
      </c>
      <c r="C195" s="144" t="s">
        <v>1980</v>
      </c>
      <c r="D195" s="144" t="s">
        <v>126</v>
      </c>
      <c r="E195" s="144" t="s">
        <v>41</v>
      </c>
      <c r="F195" s="144" t="s">
        <v>42</v>
      </c>
      <c r="G195" s="149">
        <v>150.0</v>
      </c>
      <c r="H195" s="149">
        <v>2021.0</v>
      </c>
      <c r="I195" s="144" t="s">
        <v>63</v>
      </c>
      <c r="J195" s="144" t="s">
        <v>63</v>
      </c>
      <c r="K195" s="144" t="s">
        <v>63</v>
      </c>
      <c r="L195" s="144" t="s">
        <v>63</v>
      </c>
      <c r="M195" s="149">
        <v>0.911643</v>
      </c>
      <c r="N195" s="149">
        <v>104.6505</v>
      </c>
      <c r="O195" s="144" t="s">
        <v>87</v>
      </c>
      <c r="P195" s="144" t="s">
        <v>1287</v>
      </c>
      <c r="Q195" s="144" t="s">
        <v>1288</v>
      </c>
      <c r="R195" s="145" t="s">
        <v>1721</v>
      </c>
      <c r="S195" s="142"/>
      <c r="T195" s="142"/>
      <c r="U195" s="142"/>
      <c r="V195" s="142"/>
      <c r="W195" s="142"/>
      <c r="X195" s="142"/>
      <c r="Y195" s="142"/>
      <c r="Z195" s="142"/>
      <c r="AA195" s="142"/>
    </row>
    <row r="196">
      <c r="A196" s="151" t="s">
        <v>1680</v>
      </c>
      <c r="B196" s="144" t="s">
        <v>127</v>
      </c>
      <c r="C196" s="144" t="s">
        <v>1981</v>
      </c>
      <c r="D196" s="144" t="s">
        <v>128</v>
      </c>
      <c r="E196" s="144" t="s">
        <v>41</v>
      </c>
      <c r="F196" s="144" t="s">
        <v>42</v>
      </c>
      <c r="G196" s="149">
        <v>150.0</v>
      </c>
      <c r="H196" s="149">
        <v>2021.0</v>
      </c>
      <c r="I196" s="144" t="s">
        <v>63</v>
      </c>
      <c r="J196" s="144" t="s">
        <v>63</v>
      </c>
      <c r="K196" s="144" t="s">
        <v>63</v>
      </c>
      <c r="L196" s="144" t="s">
        <v>63</v>
      </c>
      <c r="M196" s="149">
        <v>0.911643</v>
      </c>
      <c r="N196" s="149">
        <v>104.6505</v>
      </c>
      <c r="O196" s="144" t="s">
        <v>87</v>
      </c>
      <c r="P196" s="144" t="s">
        <v>1287</v>
      </c>
      <c r="Q196" s="144" t="s">
        <v>1288</v>
      </c>
      <c r="R196" s="145" t="s">
        <v>1721</v>
      </c>
      <c r="S196" s="142"/>
      <c r="T196" s="142"/>
      <c r="U196" s="142"/>
      <c r="V196" s="142"/>
      <c r="W196" s="142"/>
      <c r="X196" s="142"/>
      <c r="Y196" s="142"/>
      <c r="Z196" s="142"/>
      <c r="AA196" s="142"/>
    </row>
    <row r="197">
      <c r="A197" s="151" t="s">
        <v>1680</v>
      </c>
      <c r="B197" s="144" t="s">
        <v>129</v>
      </c>
      <c r="C197" s="144" t="s">
        <v>1982</v>
      </c>
      <c r="D197" s="144" t="s">
        <v>130</v>
      </c>
      <c r="E197" s="144" t="s">
        <v>41</v>
      </c>
      <c r="F197" s="144" t="s">
        <v>42</v>
      </c>
      <c r="G197" s="149">
        <v>150.0</v>
      </c>
      <c r="H197" s="149">
        <v>2021.0</v>
      </c>
      <c r="I197" s="144" t="s">
        <v>63</v>
      </c>
      <c r="J197" s="144" t="s">
        <v>63</v>
      </c>
      <c r="K197" s="144" t="s">
        <v>63</v>
      </c>
      <c r="L197" s="144" t="s">
        <v>63</v>
      </c>
      <c r="M197" s="149">
        <v>0.911643</v>
      </c>
      <c r="N197" s="149">
        <v>104.6505</v>
      </c>
      <c r="O197" s="144" t="s">
        <v>87</v>
      </c>
      <c r="P197" s="144" t="s">
        <v>1287</v>
      </c>
      <c r="Q197" s="144" t="s">
        <v>1288</v>
      </c>
      <c r="R197" s="145" t="s">
        <v>1721</v>
      </c>
      <c r="S197" s="142"/>
      <c r="T197" s="142"/>
      <c r="U197" s="142"/>
      <c r="V197" s="142"/>
      <c r="W197" s="142"/>
      <c r="X197" s="142"/>
      <c r="Y197" s="142"/>
      <c r="Z197" s="142"/>
      <c r="AA197" s="142"/>
    </row>
    <row r="198">
      <c r="A198" s="151" t="s">
        <v>1680</v>
      </c>
      <c r="B198" s="144" t="s">
        <v>131</v>
      </c>
      <c r="C198" s="144" t="s">
        <v>1983</v>
      </c>
      <c r="D198" s="144" t="s">
        <v>132</v>
      </c>
      <c r="E198" s="144" t="s">
        <v>41</v>
      </c>
      <c r="F198" s="144" t="s">
        <v>42</v>
      </c>
      <c r="G198" s="149">
        <v>150.0</v>
      </c>
      <c r="H198" s="149">
        <v>2021.0</v>
      </c>
      <c r="I198" s="144" t="s">
        <v>63</v>
      </c>
      <c r="J198" s="144" t="s">
        <v>63</v>
      </c>
      <c r="K198" s="144" t="s">
        <v>63</v>
      </c>
      <c r="L198" s="144" t="s">
        <v>63</v>
      </c>
      <c r="M198" s="149">
        <v>0.911643</v>
      </c>
      <c r="N198" s="149">
        <v>104.6505</v>
      </c>
      <c r="O198" s="144" t="s">
        <v>87</v>
      </c>
      <c r="P198" s="144" t="s">
        <v>1287</v>
      </c>
      <c r="Q198" s="144" t="s">
        <v>1288</v>
      </c>
      <c r="R198" s="145" t="s">
        <v>1721</v>
      </c>
      <c r="S198" s="142"/>
      <c r="T198" s="142"/>
      <c r="U198" s="142"/>
      <c r="V198" s="142"/>
      <c r="W198" s="142"/>
      <c r="X198" s="142"/>
      <c r="Y198" s="142"/>
      <c r="Z198" s="142"/>
      <c r="AA198" s="142"/>
    </row>
    <row r="199">
      <c r="A199" s="151" t="s">
        <v>1680</v>
      </c>
      <c r="B199" s="144" t="s">
        <v>133</v>
      </c>
      <c r="C199" s="144" t="s">
        <v>1984</v>
      </c>
      <c r="D199" s="144" t="s">
        <v>134</v>
      </c>
      <c r="E199" s="144" t="s">
        <v>41</v>
      </c>
      <c r="F199" s="144" t="s">
        <v>42</v>
      </c>
      <c r="G199" s="149">
        <v>150.0</v>
      </c>
      <c r="H199" s="149">
        <v>2021.0</v>
      </c>
      <c r="I199" s="144" t="s">
        <v>63</v>
      </c>
      <c r="J199" s="144" t="s">
        <v>63</v>
      </c>
      <c r="K199" s="144" t="s">
        <v>63</v>
      </c>
      <c r="L199" s="144" t="s">
        <v>63</v>
      </c>
      <c r="M199" s="149">
        <v>0.911643</v>
      </c>
      <c r="N199" s="149">
        <v>104.6505</v>
      </c>
      <c r="O199" s="144" t="s">
        <v>87</v>
      </c>
      <c r="P199" s="144" t="s">
        <v>1287</v>
      </c>
      <c r="Q199" s="144" t="s">
        <v>1288</v>
      </c>
      <c r="R199" s="145" t="s">
        <v>1721</v>
      </c>
      <c r="S199" s="142"/>
      <c r="T199" s="142"/>
      <c r="U199" s="142"/>
      <c r="V199" s="142"/>
      <c r="W199" s="142"/>
      <c r="X199" s="142"/>
      <c r="Y199" s="142"/>
      <c r="Z199" s="142"/>
      <c r="AA199" s="142"/>
    </row>
    <row r="200">
      <c r="A200" s="152" t="s">
        <v>1985</v>
      </c>
      <c r="B200" s="144" t="s">
        <v>254</v>
      </c>
      <c r="C200" s="144" t="s">
        <v>1986</v>
      </c>
      <c r="D200" s="144" t="s">
        <v>255</v>
      </c>
      <c r="E200" s="144" t="s">
        <v>41</v>
      </c>
      <c r="F200" s="144" t="s">
        <v>245</v>
      </c>
      <c r="G200" s="149">
        <v>200.0</v>
      </c>
      <c r="H200" s="149">
        <v>0.0</v>
      </c>
      <c r="I200" s="144" t="s">
        <v>63</v>
      </c>
      <c r="J200" s="144" t="s">
        <v>63</v>
      </c>
      <c r="K200" s="144" t="s">
        <v>11</v>
      </c>
      <c r="L200" s="144" t="s">
        <v>11</v>
      </c>
      <c r="M200" s="149">
        <v>0.815946</v>
      </c>
      <c r="N200" s="149">
        <v>117.9308</v>
      </c>
      <c r="O200" s="144" t="s">
        <v>256</v>
      </c>
      <c r="P200" s="144" t="s">
        <v>75</v>
      </c>
      <c r="Q200" s="144" t="s">
        <v>76</v>
      </c>
      <c r="R200" s="145" t="s">
        <v>1721</v>
      </c>
      <c r="S200" s="142"/>
      <c r="T200" s="142"/>
      <c r="U200" s="142"/>
      <c r="V200" s="142"/>
      <c r="W200" s="142"/>
      <c r="X200" s="142"/>
      <c r="Y200" s="142"/>
      <c r="Z200" s="142"/>
      <c r="AA200" s="142"/>
    </row>
    <row r="201">
      <c r="A201" s="151" t="s">
        <v>1987</v>
      </c>
      <c r="B201" s="144" t="s">
        <v>548</v>
      </c>
      <c r="C201" s="144" t="s">
        <v>1988</v>
      </c>
      <c r="D201" s="144" t="s">
        <v>549</v>
      </c>
      <c r="E201" s="144" t="s">
        <v>41</v>
      </c>
      <c r="F201" s="144" t="s">
        <v>513</v>
      </c>
      <c r="G201" s="149">
        <v>35.0</v>
      </c>
      <c r="H201" s="149">
        <v>1992.0</v>
      </c>
      <c r="I201" s="144" t="s">
        <v>51</v>
      </c>
      <c r="J201" s="144" t="s">
        <v>51</v>
      </c>
      <c r="K201" s="144" t="s">
        <v>51</v>
      </c>
      <c r="L201" s="144" t="s">
        <v>51</v>
      </c>
      <c r="M201" s="149">
        <v>-7.43684</v>
      </c>
      <c r="N201" s="149">
        <v>112.4688</v>
      </c>
      <c r="O201" s="144" t="s">
        <v>550</v>
      </c>
      <c r="P201" s="144" t="s">
        <v>247</v>
      </c>
      <c r="Q201" s="144" t="s">
        <v>248</v>
      </c>
      <c r="R201" s="145" t="s">
        <v>1721</v>
      </c>
      <c r="S201" s="142"/>
      <c r="T201" s="142"/>
      <c r="U201" s="142"/>
      <c r="V201" s="142"/>
      <c r="W201" s="142"/>
      <c r="X201" s="142"/>
      <c r="Y201" s="142"/>
      <c r="Z201" s="142"/>
      <c r="AA201" s="142"/>
    </row>
    <row r="202">
      <c r="A202" s="151" t="s">
        <v>1987</v>
      </c>
      <c r="B202" s="144" t="s">
        <v>551</v>
      </c>
      <c r="C202" s="144" t="s">
        <v>1989</v>
      </c>
      <c r="D202" s="144" t="s">
        <v>552</v>
      </c>
      <c r="E202" s="144" t="s">
        <v>41</v>
      </c>
      <c r="F202" s="144" t="s">
        <v>513</v>
      </c>
      <c r="G202" s="149">
        <v>35.0</v>
      </c>
      <c r="H202" s="149">
        <v>1993.0</v>
      </c>
      <c r="I202" s="144" t="s">
        <v>51</v>
      </c>
      <c r="J202" s="144" t="s">
        <v>51</v>
      </c>
      <c r="K202" s="144" t="s">
        <v>51</v>
      </c>
      <c r="L202" s="144" t="s">
        <v>51</v>
      </c>
      <c r="M202" s="149">
        <v>-7.43684</v>
      </c>
      <c r="N202" s="149">
        <v>112.4688</v>
      </c>
      <c r="O202" s="144" t="s">
        <v>550</v>
      </c>
      <c r="P202" s="144" t="s">
        <v>247</v>
      </c>
      <c r="Q202" s="144" t="s">
        <v>248</v>
      </c>
      <c r="R202" s="145" t="s">
        <v>1721</v>
      </c>
      <c r="S202" s="142"/>
      <c r="T202" s="142"/>
      <c r="U202" s="142"/>
      <c r="V202" s="142"/>
      <c r="W202" s="142"/>
      <c r="X202" s="142"/>
      <c r="Y202" s="142"/>
      <c r="Z202" s="142"/>
      <c r="AA202" s="142"/>
    </row>
    <row r="203">
      <c r="A203" s="151" t="s">
        <v>1987</v>
      </c>
      <c r="B203" s="144" t="s">
        <v>553</v>
      </c>
      <c r="C203" s="144" t="s">
        <v>1990</v>
      </c>
      <c r="D203" s="144" t="s">
        <v>554</v>
      </c>
      <c r="E203" s="144" t="s">
        <v>41</v>
      </c>
      <c r="F203" s="144" t="s">
        <v>513</v>
      </c>
      <c r="G203" s="149">
        <v>70.0</v>
      </c>
      <c r="H203" s="149">
        <v>1996.0</v>
      </c>
      <c r="I203" s="144" t="s">
        <v>51</v>
      </c>
      <c r="J203" s="144" t="s">
        <v>51</v>
      </c>
      <c r="K203" s="144" t="s">
        <v>51</v>
      </c>
      <c r="L203" s="144" t="s">
        <v>51</v>
      </c>
      <c r="M203" s="149">
        <v>-7.43684</v>
      </c>
      <c r="N203" s="149">
        <v>112.4688</v>
      </c>
      <c r="O203" s="144" t="s">
        <v>550</v>
      </c>
      <c r="P203" s="144" t="s">
        <v>247</v>
      </c>
      <c r="Q203" s="144" t="s">
        <v>248</v>
      </c>
      <c r="R203" s="145" t="s">
        <v>1721</v>
      </c>
      <c r="S203" s="142"/>
      <c r="T203" s="142"/>
      <c r="U203" s="142"/>
      <c r="V203" s="142"/>
      <c r="W203" s="142"/>
      <c r="X203" s="142"/>
      <c r="Y203" s="142"/>
      <c r="Z203" s="142"/>
      <c r="AA203" s="142"/>
    </row>
    <row r="204">
      <c r="A204" s="151" t="s">
        <v>1987</v>
      </c>
      <c r="B204" s="144" t="s">
        <v>555</v>
      </c>
      <c r="C204" s="144" t="s">
        <v>1991</v>
      </c>
      <c r="D204" s="144" t="s">
        <v>556</v>
      </c>
      <c r="E204" s="144" t="s">
        <v>41</v>
      </c>
      <c r="F204" s="144" t="s">
        <v>513</v>
      </c>
      <c r="G204" s="149">
        <v>90.0</v>
      </c>
      <c r="H204" s="149">
        <v>2015.0</v>
      </c>
      <c r="I204" s="144" t="s">
        <v>51</v>
      </c>
      <c r="J204" s="144" t="s">
        <v>51</v>
      </c>
      <c r="K204" s="144" t="s">
        <v>51</v>
      </c>
      <c r="L204" s="144" t="s">
        <v>51</v>
      </c>
      <c r="M204" s="149">
        <v>-7.43684</v>
      </c>
      <c r="N204" s="149">
        <v>112.4688</v>
      </c>
      <c r="O204" s="144" t="s">
        <v>550</v>
      </c>
      <c r="P204" s="144" t="s">
        <v>247</v>
      </c>
      <c r="Q204" s="144" t="s">
        <v>248</v>
      </c>
      <c r="R204" s="145" t="s">
        <v>1721</v>
      </c>
      <c r="S204" s="142"/>
      <c r="T204" s="142"/>
      <c r="U204" s="142"/>
      <c r="V204" s="142"/>
      <c r="W204" s="142"/>
      <c r="X204" s="142"/>
      <c r="Y204" s="142"/>
      <c r="Z204" s="142"/>
      <c r="AA204" s="142"/>
    </row>
    <row r="205">
      <c r="A205" s="151" t="s">
        <v>1728</v>
      </c>
      <c r="B205" s="144" t="s">
        <v>386</v>
      </c>
      <c r="C205" s="144" t="s">
        <v>1992</v>
      </c>
      <c r="D205" s="144" t="s">
        <v>387</v>
      </c>
      <c r="E205" s="144" t="s">
        <v>41</v>
      </c>
      <c r="F205" s="144" t="s">
        <v>286</v>
      </c>
      <c r="G205" s="149">
        <v>150.0</v>
      </c>
      <c r="H205" s="149">
        <v>2023.0</v>
      </c>
      <c r="I205" s="144" t="s">
        <v>51</v>
      </c>
      <c r="J205" s="144" t="s">
        <v>264</v>
      </c>
      <c r="K205" s="144" t="s">
        <v>264</v>
      </c>
      <c r="L205" s="144" t="s">
        <v>264</v>
      </c>
      <c r="M205" s="149">
        <v>-1.56143</v>
      </c>
      <c r="N205" s="149">
        <v>127.421</v>
      </c>
      <c r="O205" s="144" t="s">
        <v>381</v>
      </c>
      <c r="P205" s="144" t="s">
        <v>363</v>
      </c>
      <c r="Q205" s="144" t="s">
        <v>363</v>
      </c>
      <c r="R205" s="145" t="s">
        <v>1721</v>
      </c>
      <c r="S205" s="142"/>
      <c r="T205" s="142"/>
      <c r="U205" s="142"/>
      <c r="V205" s="142"/>
      <c r="W205" s="142"/>
      <c r="X205" s="142"/>
      <c r="Y205" s="142"/>
      <c r="Z205" s="142"/>
      <c r="AA205" s="142"/>
    </row>
    <row r="206">
      <c r="A206" s="151" t="s">
        <v>1728</v>
      </c>
      <c r="B206" s="144" t="s">
        <v>388</v>
      </c>
      <c r="C206" s="144" t="s">
        <v>1993</v>
      </c>
      <c r="D206" s="144" t="s">
        <v>389</v>
      </c>
      <c r="E206" s="144" t="s">
        <v>41</v>
      </c>
      <c r="F206" s="144" t="s">
        <v>286</v>
      </c>
      <c r="G206" s="149">
        <v>150.0</v>
      </c>
      <c r="H206" s="149">
        <v>2022.0</v>
      </c>
      <c r="I206" s="144" t="s">
        <v>51</v>
      </c>
      <c r="J206" s="144" t="s">
        <v>51</v>
      </c>
      <c r="K206" s="144" t="s">
        <v>51</v>
      </c>
      <c r="L206" s="144" t="s">
        <v>51</v>
      </c>
      <c r="M206" s="149">
        <v>-1.56143</v>
      </c>
      <c r="N206" s="149">
        <v>127.421</v>
      </c>
      <c r="O206" s="144" t="s">
        <v>381</v>
      </c>
      <c r="P206" s="144" t="s">
        <v>363</v>
      </c>
      <c r="Q206" s="144" t="s">
        <v>363</v>
      </c>
      <c r="R206" s="145" t="s">
        <v>1721</v>
      </c>
      <c r="S206" s="142"/>
      <c r="T206" s="142"/>
      <c r="U206" s="142"/>
      <c r="V206" s="142"/>
      <c r="W206" s="142"/>
      <c r="X206" s="142"/>
      <c r="Y206" s="142"/>
      <c r="Z206" s="142"/>
      <c r="AA206" s="142"/>
    </row>
    <row r="207">
      <c r="A207" s="151" t="s">
        <v>1728</v>
      </c>
      <c r="B207" s="144" t="s">
        <v>390</v>
      </c>
      <c r="C207" s="144" t="s">
        <v>1994</v>
      </c>
      <c r="D207" s="144" t="s">
        <v>391</v>
      </c>
      <c r="E207" s="144" t="s">
        <v>41</v>
      </c>
      <c r="F207" s="144" t="s">
        <v>286</v>
      </c>
      <c r="G207" s="149">
        <v>150.0</v>
      </c>
      <c r="H207" s="149">
        <v>2023.0</v>
      </c>
      <c r="I207" s="144" t="s">
        <v>51</v>
      </c>
      <c r="J207" s="144" t="s">
        <v>51</v>
      </c>
      <c r="K207" s="144" t="s">
        <v>51</v>
      </c>
      <c r="L207" s="144" t="s">
        <v>51</v>
      </c>
      <c r="M207" s="149">
        <v>-1.56143</v>
      </c>
      <c r="N207" s="149">
        <v>127.421</v>
      </c>
      <c r="O207" s="144" t="s">
        <v>381</v>
      </c>
      <c r="P207" s="144" t="s">
        <v>363</v>
      </c>
      <c r="Q207" s="144" t="s">
        <v>363</v>
      </c>
      <c r="R207" s="145" t="s">
        <v>1721</v>
      </c>
      <c r="S207" s="142"/>
      <c r="T207" s="142"/>
      <c r="U207" s="142"/>
      <c r="V207" s="142"/>
      <c r="W207" s="142"/>
      <c r="X207" s="142"/>
      <c r="Y207" s="142"/>
      <c r="Z207" s="142"/>
      <c r="AA207" s="142"/>
    </row>
    <row r="208">
      <c r="A208" s="151" t="s">
        <v>1728</v>
      </c>
      <c r="B208" s="144" t="s">
        <v>392</v>
      </c>
      <c r="C208" s="144" t="s">
        <v>1995</v>
      </c>
      <c r="D208" s="144" t="s">
        <v>393</v>
      </c>
      <c r="E208" s="144" t="s">
        <v>41</v>
      </c>
      <c r="F208" s="144" t="s">
        <v>286</v>
      </c>
      <c r="G208" s="149">
        <v>150.0</v>
      </c>
      <c r="H208" s="149">
        <v>2023.0</v>
      </c>
      <c r="I208" s="144" t="s">
        <v>51</v>
      </c>
      <c r="J208" s="144" t="s">
        <v>264</v>
      </c>
      <c r="K208" s="144" t="s">
        <v>264</v>
      </c>
      <c r="L208" s="144" t="s">
        <v>264</v>
      </c>
      <c r="M208" s="149">
        <v>-1.56143</v>
      </c>
      <c r="N208" s="149">
        <v>127.421</v>
      </c>
      <c r="O208" s="144" t="s">
        <v>381</v>
      </c>
      <c r="P208" s="144" t="s">
        <v>363</v>
      </c>
      <c r="Q208" s="144" t="s">
        <v>363</v>
      </c>
      <c r="R208" s="145" t="s">
        <v>1721</v>
      </c>
      <c r="S208" s="142"/>
      <c r="T208" s="142"/>
      <c r="U208" s="142"/>
      <c r="V208" s="142"/>
      <c r="W208" s="142"/>
      <c r="X208" s="142"/>
      <c r="Y208" s="142"/>
      <c r="Z208" s="142"/>
      <c r="AA208" s="142"/>
    </row>
    <row r="209">
      <c r="A209" s="151" t="s">
        <v>1996</v>
      </c>
      <c r="B209" s="144" t="s">
        <v>185</v>
      </c>
      <c r="C209" s="144" t="s">
        <v>1997</v>
      </c>
      <c r="D209" s="144" t="s">
        <v>186</v>
      </c>
      <c r="E209" s="144" t="s">
        <v>41</v>
      </c>
      <c r="F209" s="144" t="s">
        <v>178</v>
      </c>
      <c r="G209" s="149">
        <v>35.0</v>
      </c>
      <c r="H209" s="149">
        <v>1998.0</v>
      </c>
      <c r="I209" s="144" t="s">
        <v>51</v>
      </c>
      <c r="J209" s="144" t="s">
        <v>51</v>
      </c>
      <c r="K209" s="144" t="s">
        <v>51</v>
      </c>
      <c r="L209" s="144" t="s">
        <v>51</v>
      </c>
      <c r="M209" s="149">
        <v>-6.12544</v>
      </c>
      <c r="N209" s="149">
        <v>106.2892</v>
      </c>
      <c r="O209" s="144" t="s">
        <v>187</v>
      </c>
      <c r="P209" s="144" t="s">
        <v>147</v>
      </c>
      <c r="Q209" s="144" t="s">
        <v>147</v>
      </c>
      <c r="R209" s="145" t="s">
        <v>1721</v>
      </c>
      <c r="S209" s="142"/>
      <c r="T209" s="142"/>
      <c r="U209" s="142"/>
      <c r="V209" s="142"/>
      <c r="W209" s="142"/>
      <c r="X209" s="142"/>
      <c r="Y209" s="142"/>
      <c r="Z209" s="142"/>
      <c r="AA209" s="142"/>
    </row>
    <row r="210">
      <c r="A210" s="151" t="s">
        <v>1996</v>
      </c>
      <c r="B210" s="144" t="s">
        <v>188</v>
      </c>
      <c r="C210" s="144" t="s">
        <v>1998</v>
      </c>
      <c r="D210" s="144" t="s">
        <v>189</v>
      </c>
      <c r="E210" s="144" t="s">
        <v>41</v>
      </c>
      <c r="F210" s="144" t="s">
        <v>178</v>
      </c>
      <c r="G210" s="149">
        <v>35.0</v>
      </c>
      <c r="H210" s="149">
        <v>1998.0</v>
      </c>
      <c r="I210" s="144" t="s">
        <v>51</v>
      </c>
      <c r="J210" s="144" t="s">
        <v>51</v>
      </c>
      <c r="K210" s="144" t="s">
        <v>51</v>
      </c>
      <c r="L210" s="144" t="s">
        <v>51</v>
      </c>
      <c r="M210" s="149">
        <v>-6.12544</v>
      </c>
      <c r="N210" s="149">
        <v>106.2892</v>
      </c>
      <c r="O210" s="144" t="s">
        <v>187</v>
      </c>
      <c r="P210" s="144" t="s">
        <v>147</v>
      </c>
      <c r="Q210" s="144" t="s">
        <v>147</v>
      </c>
      <c r="R210" s="145" t="s">
        <v>1721</v>
      </c>
      <c r="S210" s="142"/>
      <c r="T210" s="142"/>
      <c r="U210" s="142"/>
      <c r="V210" s="142"/>
      <c r="W210" s="142"/>
      <c r="X210" s="142"/>
      <c r="Y210" s="142"/>
      <c r="Z210" s="142"/>
      <c r="AA210" s="142"/>
    </row>
    <row r="211">
      <c r="A211" s="151" t="s">
        <v>1996</v>
      </c>
      <c r="B211" s="144" t="s">
        <v>190</v>
      </c>
      <c r="C211" s="144" t="s">
        <v>1999</v>
      </c>
      <c r="D211" s="144" t="s">
        <v>191</v>
      </c>
      <c r="E211" s="144" t="s">
        <v>41</v>
      </c>
      <c r="F211" s="144" t="s">
        <v>178</v>
      </c>
      <c r="G211" s="149">
        <v>35.0</v>
      </c>
      <c r="H211" s="149">
        <v>1998.0</v>
      </c>
      <c r="I211" s="144" t="s">
        <v>51</v>
      </c>
      <c r="J211" s="144" t="s">
        <v>51</v>
      </c>
      <c r="K211" s="144" t="s">
        <v>51</v>
      </c>
      <c r="L211" s="144" t="s">
        <v>51</v>
      </c>
      <c r="M211" s="149">
        <v>-6.12544</v>
      </c>
      <c r="N211" s="149">
        <v>106.2892</v>
      </c>
      <c r="O211" s="144" t="s">
        <v>187</v>
      </c>
      <c r="P211" s="144" t="s">
        <v>147</v>
      </c>
      <c r="Q211" s="144" t="s">
        <v>147</v>
      </c>
      <c r="R211" s="145" t="s">
        <v>1721</v>
      </c>
      <c r="S211" s="142"/>
      <c r="T211" s="142"/>
      <c r="U211" s="142"/>
      <c r="V211" s="142"/>
      <c r="W211" s="142"/>
      <c r="X211" s="142"/>
      <c r="Y211" s="142"/>
      <c r="Z211" s="142"/>
      <c r="AA211" s="142"/>
    </row>
    <row r="212">
      <c r="A212" s="151" t="s">
        <v>1996</v>
      </c>
      <c r="B212" s="144" t="s">
        <v>192</v>
      </c>
      <c r="C212" s="144" t="s">
        <v>2000</v>
      </c>
      <c r="D212" s="144" t="s">
        <v>193</v>
      </c>
      <c r="E212" s="144" t="s">
        <v>41</v>
      </c>
      <c r="F212" s="144" t="s">
        <v>178</v>
      </c>
      <c r="G212" s="149">
        <v>70.0</v>
      </c>
      <c r="H212" s="149">
        <v>1998.0</v>
      </c>
      <c r="I212" s="144" t="s">
        <v>51</v>
      </c>
      <c r="J212" s="144" t="s">
        <v>51</v>
      </c>
      <c r="K212" s="144" t="s">
        <v>51</v>
      </c>
      <c r="L212" s="144" t="s">
        <v>51</v>
      </c>
      <c r="M212" s="149">
        <v>-6.12544</v>
      </c>
      <c r="N212" s="149">
        <v>106.2892</v>
      </c>
      <c r="O212" s="144" t="s">
        <v>187</v>
      </c>
      <c r="P212" s="144" t="s">
        <v>147</v>
      </c>
      <c r="Q212" s="144" t="s">
        <v>147</v>
      </c>
      <c r="R212" s="145" t="s">
        <v>1721</v>
      </c>
      <c r="S212" s="142"/>
      <c r="T212" s="142"/>
      <c r="U212" s="142"/>
      <c r="V212" s="142"/>
      <c r="W212" s="142"/>
      <c r="X212" s="142"/>
      <c r="Y212" s="142"/>
      <c r="Z212" s="142"/>
      <c r="AA212" s="142"/>
    </row>
    <row r="213">
      <c r="A213" s="151" t="s">
        <v>2001</v>
      </c>
      <c r="B213" s="144" t="s">
        <v>327</v>
      </c>
      <c r="C213" s="144" t="s">
        <v>2002</v>
      </c>
      <c r="D213" s="144" t="s">
        <v>328</v>
      </c>
      <c r="E213" s="144" t="s">
        <v>41</v>
      </c>
      <c r="F213" s="144" t="s">
        <v>286</v>
      </c>
      <c r="G213" s="149">
        <v>135.0</v>
      </c>
      <c r="H213" s="149">
        <v>2021.0</v>
      </c>
      <c r="I213" s="144" t="s">
        <v>51</v>
      </c>
      <c r="J213" s="144" t="s">
        <v>51</v>
      </c>
      <c r="K213" s="144" t="s">
        <v>51</v>
      </c>
      <c r="L213" s="144" t="s">
        <v>51</v>
      </c>
      <c r="M213" s="149">
        <v>-2.00469</v>
      </c>
      <c r="N213" s="149">
        <v>121.4381</v>
      </c>
      <c r="O213" s="144" t="s">
        <v>287</v>
      </c>
      <c r="P213" s="144" t="s">
        <v>266</v>
      </c>
      <c r="Q213" s="144" t="s">
        <v>267</v>
      </c>
      <c r="R213" s="145" t="s">
        <v>1721</v>
      </c>
      <c r="S213" s="142"/>
      <c r="T213" s="142"/>
      <c r="U213" s="142"/>
      <c r="V213" s="142"/>
      <c r="W213" s="142"/>
      <c r="X213" s="142"/>
      <c r="Y213" s="142"/>
      <c r="Z213" s="142"/>
      <c r="AA213" s="142"/>
    </row>
    <row r="214">
      <c r="A214" s="151" t="s">
        <v>2001</v>
      </c>
      <c r="B214" s="144" t="s">
        <v>329</v>
      </c>
      <c r="C214" s="144" t="s">
        <v>2003</v>
      </c>
      <c r="D214" s="144" t="s">
        <v>330</v>
      </c>
      <c r="E214" s="144" t="s">
        <v>41</v>
      </c>
      <c r="F214" s="144" t="s">
        <v>286</v>
      </c>
      <c r="G214" s="149">
        <v>135.0</v>
      </c>
      <c r="H214" s="149">
        <v>2022.0</v>
      </c>
      <c r="I214" s="144" t="s">
        <v>51</v>
      </c>
      <c r="J214" s="144" t="s">
        <v>51</v>
      </c>
      <c r="K214" s="144" t="s">
        <v>51</v>
      </c>
      <c r="L214" s="144" t="s">
        <v>51</v>
      </c>
      <c r="M214" s="149">
        <v>-2.00469</v>
      </c>
      <c r="N214" s="149">
        <v>121.4381</v>
      </c>
      <c r="O214" s="144" t="s">
        <v>287</v>
      </c>
      <c r="P214" s="144" t="s">
        <v>266</v>
      </c>
      <c r="Q214" s="144" t="s">
        <v>267</v>
      </c>
      <c r="R214" s="145" t="s">
        <v>1721</v>
      </c>
      <c r="S214" s="142"/>
      <c r="T214" s="142"/>
      <c r="U214" s="142"/>
      <c r="V214" s="142"/>
      <c r="W214" s="142"/>
      <c r="X214" s="142"/>
      <c r="Y214" s="142"/>
      <c r="Z214" s="142"/>
      <c r="AA214" s="142"/>
    </row>
    <row r="215">
      <c r="A215" s="151" t="s">
        <v>2001</v>
      </c>
      <c r="B215" s="144" t="s">
        <v>331</v>
      </c>
      <c r="C215" s="144" t="s">
        <v>2004</v>
      </c>
      <c r="D215" s="144" t="s">
        <v>332</v>
      </c>
      <c r="E215" s="144" t="s">
        <v>41</v>
      </c>
      <c r="F215" s="144" t="s">
        <v>286</v>
      </c>
      <c r="G215" s="149">
        <v>135.0</v>
      </c>
      <c r="H215" s="149">
        <v>2022.0</v>
      </c>
      <c r="I215" s="144" t="s">
        <v>51</v>
      </c>
      <c r="J215" s="144" t="s">
        <v>51</v>
      </c>
      <c r="K215" s="144" t="s">
        <v>51</v>
      </c>
      <c r="L215" s="144" t="s">
        <v>51</v>
      </c>
      <c r="M215" s="149">
        <v>-2.00469</v>
      </c>
      <c r="N215" s="149">
        <v>121.4381</v>
      </c>
      <c r="O215" s="144" t="s">
        <v>287</v>
      </c>
      <c r="P215" s="144" t="s">
        <v>266</v>
      </c>
      <c r="Q215" s="144" t="s">
        <v>267</v>
      </c>
      <c r="R215" s="145" t="s">
        <v>1721</v>
      </c>
      <c r="S215" s="142"/>
      <c r="T215" s="142"/>
      <c r="U215" s="142"/>
      <c r="V215" s="142"/>
      <c r="W215" s="142"/>
      <c r="X215" s="142"/>
      <c r="Y215" s="142"/>
      <c r="Z215" s="142"/>
      <c r="AA215" s="142"/>
    </row>
    <row r="216">
      <c r="A216" s="151" t="s">
        <v>2001</v>
      </c>
      <c r="B216" s="144" t="s">
        <v>333</v>
      </c>
      <c r="C216" s="144" t="s">
        <v>2005</v>
      </c>
      <c r="D216" s="144" t="s">
        <v>334</v>
      </c>
      <c r="E216" s="144" t="s">
        <v>41</v>
      </c>
      <c r="F216" s="144" t="s">
        <v>286</v>
      </c>
      <c r="G216" s="149">
        <v>135.0</v>
      </c>
      <c r="H216" s="149">
        <v>2022.0</v>
      </c>
      <c r="I216" s="144" t="s">
        <v>51</v>
      </c>
      <c r="J216" s="144" t="s">
        <v>51</v>
      </c>
      <c r="K216" s="144" t="s">
        <v>51</v>
      </c>
      <c r="L216" s="144" t="s">
        <v>51</v>
      </c>
      <c r="M216" s="149">
        <v>-2.00469</v>
      </c>
      <c r="N216" s="149">
        <v>121.4381</v>
      </c>
      <c r="O216" s="144" t="s">
        <v>287</v>
      </c>
      <c r="P216" s="144" t="s">
        <v>266</v>
      </c>
      <c r="Q216" s="144" t="s">
        <v>267</v>
      </c>
      <c r="R216" s="145" t="s">
        <v>1721</v>
      </c>
      <c r="S216" s="142"/>
      <c r="T216" s="142"/>
      <c r="U216" s="142"/>
      <c r="V216" s="142"/>
      <c r="W216" s="142"/>
      <c r="X216" s="142"/>
      <c r="Y216" s="142"/>
      <c r="Z216" s="142"/>
      <c r="AA216" s="142"/>
    </row>
    <row r="217">
      <c r="A217" s="151" t="s">
        <v>2001</v>
      </c>
      <c r="B217" s="144" t="s">
        <v>335</v>
      </c>
      <c r="C217" s="144" t="s">
        <v>2006</v>
      </c>
      <c r="D217" s="144" t="s">
        <v>336</v>
      </c>
      <c r="E217" s="144" t="s">
        <v>41</v>
      </c>
      <c r="F217" s="144" t="s">
        <v>286</v>
      </c>
      <c r="G217" s="149">
        <v>135.0</v>
      </c>
      <c r="H217" s="149">
        <v>2022.0</v>
      </c>
      <c r="I217" s="144" t="s">
        <v>51</v>
      </c>
      <c r="J217" s="144" t="s">
        <v>51</v>
      </c>
      <c r="K217" s="144" t="s">
        <v>51</v>
      </c>
      <c r="L217" s="144" t="s">
        <v>51</v>
      </c>
      <c r="M217" s="149">
        <v>-2.00469</v>
      </c>
      <c r="N217" s="149">
        <v>121.4381</v>
      </c>
      <c r="O217" s="144" t="s">
        <v>287</v>
      </c>
      <c r="P217" s="144" t="s">
        <v>266</v>
      </c>
      <c r="Q217" s="144" t="s">
        <v>267</v>
      </c>
      <c r="R217" s="145" t="s">
        <v>1721</v>
      </c>
      <c r="S217" s="142"/>
      <c r="T217" s="142"/>
      <c r="U217" s="142"/>
      <c r="V217" s="142"/>
      <c r="W217" s="142"/>
      <c r="X217" s="142"/>
      <c r="Y217" s="142"/>
      <c r="Z217" s="142"/>
      <c r="AA217" s="142"/>
    </row>
    <row r="218">
      <c r="A218" s="151" t="s">
        <v>2001</v>
      </c>
      <c r="B218" s="144" t="s">
        <v>337</v>
      </c>
      <c r="C218" s="144" t="s">
        <v>2007</v>
      </c>
      <c r="D218" s="144" t="s">
        <v>338</v>
      </c>
      <c r="E218" s="144" t="s">
        <v>41</v>
      </c>
      <c r="F218" s="144" t="s">
        <v>286</v>
      </c>
      <c r="G218" s="149">
        <v>135.0</v>
      </c>
      <c r="H218" s="149">
        <v>2022.0</v>
      </c>
      <c r="I218" s="144" t="s">
        <v>51</v>
      </c>
      <c r="J218" s="144" t="s">
        <v>51</v>
      </c>
      <c r="K218" s="144" t="s">
        <v>51</v>
      </c>
      <c r="L218" s="144" t="s">
        <v>51</v>
      </c>
      <c r="M218" s="149">
        <v>-2.00469</v>
      </c>
      <c r="N218" s="149">
        <v>121.4381</v>
      </c>
      <c r="O218" s="144" t="s">
        <v>287</v>
      </c>
      <c r="P218" s="144" t="s">
        <v>266</v>
      </c>
      <c r="Q218" s="144" t="s">
        <v>267</v>
      </c>
      <c r="R218" s="145" t="s">
        <v>1721</v>
      </c>
      <c r="S218" s="142"/>
      <c r="T218" s="142"/>
      <c r="U218" s="142"/>
      <c r="V218" s="142"/>
      <c r="W218" s="142"/>
      <c r="X218" s="142"/>
      <c r="Y218" s="142"/>
      <c r="Z218" s="142"/>
      <c r="AA218" s="142"/>
    </row>
    <row r="219">
      <c r="A219" s="151" t="s">
        <v>2001</v>
      </c>
      <c r="B219" s="144" t="s">
        <v>339</v>
      </c>
      <c r="C219" s="144" t="s">
        <v>2008</v>
      </c>
      <c r="D219" s="144" t="s">
        <v>340</v>
      </c>
      <c r="E219" s="144" t="s">
        <v>41</v>
      </c>
      <c r="F219" s="144" t="s">
        <v>286</v>
      </c>
      <c r="G219" s="149">
        <v>20.0</v>
      </c>
      <c r="H219" s="149">
        <v>2023.0</v>
      </c>
      <c r="I219" s="144" t="s">
        <v>51</v>
      </c>
      <c r="J219" s="144" t="s">
        <v>51</v>
      </c>
      <c r="K219" s="144" t="s">
        <v>51</v>
      </c>
      <c r="L219" s="144" t="s">
        <v>51</v>
      </c>
      <c r="M219" s="149">
        <v>-2.00469</v>
      </c>
      <c r="N219" s="149">
        <v>121.4381</v>
      </c>
      <c r="O219" s="144" t="s">
        <v>287</v>
      </c>
      <c r="P219" s="144" t="s">
        <v>266</v>
      </c>
      <c r="Q219" s="144" t="s">
        <v>267</v>
      </c>
      <c r="R219" s="145" t="s">
        <v>1721</v>
      </c>
      <c r="S219" s="142"/>
      <c r="T219" s="142"/>
      <c r="U219" s="142"/>
      <c r="V219" s="142"/>
      <c r="W219" s="142"/>
      <c r="X219" s="142"/>
      <c r="Y219" s="142"/>
      <c r="Z219" s="142"/>
      <c r="AA219" s="142"/>
    </row>
    <row r="220">
      <c r="A220" s="151" t="s">
        <v>1930</v>
      </c>
      <c r="B220" s="144" t="s">
        <v>407</v>
      </c>
      <c r="C220" s="144" t="s">
        <v>2009</v>
      </c>
      <c r="D220" s="144" t="s">
        <v>408</v>
      </c>
      <c r="E220" s="144" t="s">
        <v>41</v>
      </c>
      <c r="F220" s="144" t="s">
        <v>286</v>
      </c>
      <c r="G220" s="149">
        <v>65.0</v>
      </c>
      <c r="H220" s="149">
        <v>0.0</v>
      </c>
      <c r="I220" s="144" t="s">
        <v>63</v>
      </c>
      <c r="J220" s="144" t="s">
        <v>63</v>
      </c>
      <c r="K220" s="144" t="s">
        <v>63</v>
      </c>
      <c r="L220" s="144" t="s">
        <v>63</v>
      </c>
      <c r="M220" s="149">
        <v>-3.04035</v>
      </c>
      <c r="N220" s="149">
        <v>122.2616</v>
      </c>
      <c r="O220" s="144" t="s">
        <v>404</v>
      </c>
      <c r="P220" s="144" t="s">
        <v>266</v>
      </c>
      <c r="Q220" s="144" t="s">
        <v>267</v>
      </c>
      <c r="R220" s="145" t="s">
        <v>1721</v>
      </c>
      <c r="S220" s="142"/>
      <c r="T220" s="142"/>
      <c r="U220" s="142"/>
      <c r="V220" s="142"/>
      <c r="W220" s="142"/>
      <c r="X220" s="142"/>
      <c r="Y220" s="142"/>
      <c r="Z220" s="142"/>
      <c r="AA220" s="142"/>
    </row>
    <row r="221">
      <c r="A221" s="151" t="s">
        <v>1930</v>
      </c>
      <c r="B221" s="144" t="s">
        <v>409</v>
      </c>
      <c r="C221" s="144" t="s">
        <v>2010</v>
      </c>
      <c r="D221" s="144" t="s">
        <v>410</v>
      </c>
      <c r="E221" s="144" t="s">
        <v>41</v>
      </c>
      <c r="F221" s="144" t="s">
        <v>286</v>
      </c>
      <c r="G221" s="149">
        <v>65.0</v>
      </c>
      <c r="H221" s="149">
        <v>0.0</v>
      </c>
      <c r="I221" s="144" t="s">
        <v>63</v>
      </c>
      <c r="J221" s="144" t="s">
        <v>63</v>
      </c>
      <c r="K221" s="144" t="s">
        <v>63</v>
      </c>
      <c r="L221" s="144" t="s">
        <v>63</v>
      </c>
      <c r="M221" s="149">
        <v>-3.04035</v>
      </c>
      <c r="N221" s="149">
        <v>122.2616</v>
      </c>
      <c r="O221" s="144" t="s">
        <v>404</v>
      </c>
      <c r="P221" s="144" t="s">
        <v>266</v>
      </c>
      <c r="Q221" s="144" t="s">
        <v>267</v>
      </c>
      <c r="R221" s="145" t="s">
        <v>1721</v>
      </c>
      <c r="S221" s="142"/>
      <c r="T221" s="142"/>
      <c r="U221" s="142"/>
      <c r="V221" s="142"/>
      <c r="W221" s="142"/>
      <c r="X221" s="142"/>
      <c r="Y221" s="142"/>
      <c r="Z221" s="142"/>
      <c r="AA221" s="142"/>
    </row>
    <row r="222">
      <c r="A222" s="151" t="s">
        <v>1930</v>
      </c>
      <c r="B222" s="144" t="s">
        <v>411</v>
      </c>
      <c r="C222" s="144" t="s">
        <v>2011</v>
      </c>
      <c r="D222" s="144" t="s">
        <v>412</v>
      </c>
      <c r="E222" s="144" t="s">
        <v>41</v>
      </c>
      <c r="F222" s="144" t="s">
        <v>286</v>
      </c>
      <c r="G222" s="149">
        <v>65.0</v>
      </c>
      <c r="H222" s="149">
        <v>0.0</v>
      </c>
      <c r="I222" s="144" t="s">
        <v>63</v>
      </c>
      <c r="J222" s="144" t="s">
        <v>63</v>
      </c>
      <c r="K222" s="144" t="s">
        <v>63</v>
      </c>
      <c r="L222" s="144" t="s">
        <v>63</v>
      </c>
      <c r="M222" s="149">
        <v>-3.04035</v>
      </c>
      <c r="N222" s="149">
        <v>122.2616</v>
      </c>
      <c r="O222" s="144" t="s">
        <v>404</v>
      </c>
      <c r="P222" s="144" t="s">
        <v>266</v>
      </c>
      <c r="Q222" s="144" t="s">
        <v>267</v>
      </c>
      <c r="R222" s="145" t="s">
        <v>1721</v>
      </c>
      <c r="S222" s="142"/>
      <c r="T222" s="142"/>
      <c r="U222" s="142"/>
      <c r="V222" s="142"/>
      <c r="W222" s="142"/>
      <c r="X222" s="142"/>
      <c r="Y222" s="142"/>
      <c r="Z222" s="142"/>
      <c r="AA222" s="142"/>
    </row>
    <row r="223">
      <c r="A223" s="151" t="s">
        <v>1930</v>
      </c>
      <c r="B223" s="144" t="s">
        <v>413</v>
      </c>
      <c r="C223" s="144" t="s">
        <v>2012</v>
      </c>
      <c r="D223" s="144" t="s">
        <v>414</v>
      </c>
      <c r="E223" s="144" t="s">
        <v>41</v>
      </c>
      <c r="F223" s="144" t="s">
        <v>286</v>
      </c>
      <c r="G223" s="149">
        <v>65.0</v>
      </c>
      <c r="H223" s="149">
        <v>0.0</v>
      </c>
      <c r="I223" s="144" t="s">
        <v>63</v>
      </c>
      <c r="J223" s="144" t="s">
        <v>63</v>
      </c>
      <c r="K223" s="144" t="s">
        <v>63</v>
      </c>
      <c r="L223" s="144" t="s">
        <v>63</v>
      </c>
      <c r="M223" s="149">
        <v>-3.04035</v>
      </c>
      <c r="N223" s="149">
        <v>122.2616</v>
      </c>
      <c r="O223" s="144" t="s">
        <v>404</v>
      </c>
      <c r="P223" s="144" t="s">
        <v>266</v>
      </c>
      <c r="Q223" s="144" t="s">
        <v>267</v>
      </c>
      <c r="R223" s="145" t="s">
        <v>1721</v>
      </c>
      <c r="S223" s="142"/>
      <c r="T223" s="142"/>
      <c r="U223" s="142"/>
      <c r="V223" s="142"/>
      <c r="W223" s="142"/>
      <c r="X223" s="142"/>
      <c r="Y223" s="142"/>
      <c r="Z223" s="142"/>
      <c r="AA223" s="142"/>
    </row>
    <row r="224">
      <c r="A224" s="151" t="s">
        <v>1702</v>
      </c>
      <c r="B224" s="144" t="s">
        <v>424</v>
      </c>
      <c r="C224" s="144" t="s">
        <v>2013</v>
      </c>
      <c r="D224" s="144" t="s">
        <v>425</v>
      </c>
      <c r="E224" s="144" t="s">
        <v>41</v>
      </c>
      <c r="F224" s="144" t="s">
        <v>286</v>
      </c>
      <c r="G224" s="149">
        <v>380.0</v>
      </c>
      <c r="H224" s="149">
        <v>2023.0</v>
      </c>
      <c r="I224" s="144" t="s">
        <v>51</v>
      </c>
      <c r="J224" s="144" t="s">
        <v>51</v>
      </c>
      <c r="K224" s="144" t="s">
        <v>51</v>
      </c>
      <c r="L224" s="144" t="s">
        <v>51</v>
      </c>
      <c r="M224" s="149">
        <v>-2.86899</v>
      </c>
      <c r="N224" s="149">
        <v>122.1719</v>
      </c>
      <c r="O224" s="144" t="s">
        <v>426</v>
      </c>
      <c r="P224" s="144" t="s">
        <v>266</v>
      </c>
      <c r="Q224" s="144" t="s">
        <v>267</v>
      </c>
      <c r="R224" s="145" t="s">
        <v>1721</v>
      </c>
      <c r="S224" s="142"/>
      <c r="T224" s="142"/>
      <c r="U224" s="142"/>
      <c r="V224" s="142"/>
      <c r="W224" s="142"/>
      <c r="X224" s="142"/>
      <c r="Y224" s="142"/>
      <c r="Z224" s="142"/>
      <c r="AA224" s="142"/>
    </row>
    <row r="225">
      <c r="A225" s="151" t="s">
        <v>1702</v>
      </c>
      <c r="B225" s="144" t="s">
        <v>427</v>
      </c>
      <c r="C225" s="144" t="s">
        <v>2014</v>
      </c>
      <c r="D225" s="144" t="s">
        <v>428</v>
      </c>
      <c r="E225" s="144" t="s">
        <v>41</v>
      </c>
      <c r="F225" s="144" t="s">
        <v>286</v>
      </c>
      <c r="G225" s="149">
        <v>380.0</v>
      </c>
      <c r="H225" s="149">
        <v>2023.0</v>
      </c>
      <c r="I225" s="144" t="s">
        <v>51</v>
      </c>
      <c r="J225" s="144" t="s">
        <v>51</v>
      </c>
      <c r="K225" s="144" t="s">
        <v>51</v>
      </c>
      <c r="L225" s="144" t="s">
        <v>51</v>
      </c>
      <c r="M225" s="149">
        <v>-2.86899</v>
      </c>
      <c r="N225" s="149">
        <v>122.1719</v>
      </c>
      <c r="O225" s="144" t="s">
        <v>429</v>
      </c>
      <c r="P225" s="144" t="s">
        <v>266</v>
      </c>
      <c r="Q225" s="144" t="s">
        <v>267</v>
      </c>
      <c r="R225" s="145" t="s">
        <v>1721</v>
      </c>
      <c r="S225" s="142"/>
      <c r="T225" s="142"/>
      <c r="U225" s="142"/>
      <c r="V225" s="142"/>
      <c r="W225" s="142"/>
      <c r="X225" s="142"/>
      <c r="Y225" s="142"/>
      <c r="Z225" s="142"/>
      <c r="AA225" s="142"/>
    </row>
    <row r="226">
      <c r="A226" s="151" t="s">
        <v>1702</v>
      </c>
      <c r="B226" s="144" t="s">
        <v>430</v>
      </c>
      <c r="C226" s="144" t="s">
        <v>2015</v>
      </c>
      <c r="D226" s="144" t="s">
        <v>431</v>
      </c>
      <c r="E226" s="144" t="s">
        <v>41</v>
      </c>
      <c r="F226" s="144" t="s">
        <v>286</v>
      </c>
      <c r="G226" s="149">
        <v>380.0</v>
      </c>
      <c r="H226" s="149">
        <v>2023.0</v>
      </c>
      <c r="I226" s="144" t="s">
        <v>51</v>
      </c>
      <c r="J226" s="144" t="s">
        <v>51</v>
      </c>
      <c r="K226" s="144" t="s">
        <v>264</v>
      </c>
      <c r="L226" s="144" t="s">
        <v>264</v>
      </c>
      <c r="M226" s="149">
        <v>-2.86899</v>
      </c>
      <c r="N226" s="149">
        <v>122.1719</v>
      </c>
      <c r="O226" s="144" t="s">
        <v>432</v>
      </c>
      <c r="P226" s="144" t="s">
        <v>266</v>
      </c>
      <c r="Q226" s="144" t="s">
        <v>267</v>
      </c>
      <c r="R226" s="145" t="s">
        <v>1721</v>
      </c>
      <c r="S226" s="142"/>
      <c r="T226" s="142"/>
      <c r="U226" s="142"/>
      <c r="V226" s="142"/>
      <c r="W226" s="142"/>
      <c r="X226" s="142"/>
      <c r="Y226" s="142"/>
      <c r="Z226" s="142"/>
      <c r="AA226" s="142"/>
    </row>
    <row r="227">
      <c r="A227" s="151" t="s">
        <v>1728</v>
      </c>
      <c r="B227" s="144" t="s">
        <v>379</v>
      </c>
      <c r="C227" s="144" t="s">
        <v>2016</v>
      </c>
      <c r="D227" s="144" t="s">
        <v>380</v>
      </c>
      <c r="E227" s="144" t="s">
        <v>41</v>
      </c>
      <c r="F227" s="144" t="s">
        <v>286</v>
      </c>
      <c r="G227" s="149">
        <v>30.0</v>
      </c>
      <c r="H227" s="149">
        <v>2020.0</v>
      </c>
      <c r="I227" s="144" t="s">
        <v>51</v>
      </c>
      <c r="J227" s="144" t="s">
        <v>51</v>
      </c>
      <c r="K227" s="144" t="s">
        <v>51</v>
      </c>
      <c r="L227" s="144" t="s">
        <v>51</v>
      </c>
      <c r="M227" s="149">
        <v>-1.53615</v>
      </c>
      <c r="N227" s="149">
        <v>127.416</v>
      </c>
      <c r="O227" s="144" t="s">
        <v>381</v>
      </c>
      <c r="P227" s="144" t="s">
        <v>363</v>
      </c>
      <c r="Q227" s="144" t="s">
        <v>363</v>
      </c>
      <c r="R227" s="145" t="s">
        <v>1721</v>
      </c>
      <c r="S227" s="142"/>
      <c r="T227" s="142"/>
      <c r="U227" s="142"/>
      <c r="V227" s="142"/>
      <c r="W227" s="142"/>
      <c r="X227" s="142"/>
      <c r="Y227" s="142"/>
      <c r="Z227" s="142"/>
      <c r="AA227" s="142"/>
    </row>
    <row r="228">
      <c r="A228" s="151" t="s">
        <v>1728</v>
      </c>
      <c r="B228" s="144" t="s">
        <v>382</v>
      </c>
      <c r="C228" s="144" t="s">
        <v>2017</v>
      </c>
      <c r="D228" s="144" t="s">
        <v>383</v>
      </c>
      <c r="E228" s="144" t="s">
        <v>41</v>
      </c>
      <c r="F228" s="144" t="s">
        <v>286</v>
      </c>
      <c r="G228" s="149">
        <v>30.0</v>
      </c>
      <c r="H228" s="149">
        <v>2021.0</v>
      </c>
      <c r="I228" s="144" t="s">
        <v>51</v>
      </c>
      <c r="J228" s="144" t="s">
        <v>51</v>
      </c>
      <c r="K228" s="144" t="s">
        <v>51</v>
      </c>
      <c r="L228" s="144" t="s">
        <v>51</v>
      </c>
      <c r="M228" s="149">
        <v>-1.53615</v>
      </c>
      <c r="N228" s="149">
        <v>127.416</v>
      </c>
      <c r="O228" s="144" t="s">
        <v>381</v>
      </c>
      <c r="P228" s="144" t="s">
        <v>363</v>
      </c>
      <c r="Q228" s="144" t="s">
        <v>363</v>
      </c>
      <c r="R228" s="145" t="s">
        <v>1721</v>
      </c>
      <c r="S228" s="142"/>
      <c r="T228" s="142"/>
      <c r="U228" s="142"/>
      <c r="V228" s="142"/>
      <c r="W228" s="142"/>
      <c r="X228" s="142"/>
      <c r="Y228" s="142"/>
      <c r="Z228" s="142"/>
      <c r="AA228" s="142"/>
    </row>
    <row r="229">
      <c r="A229" s="151" t="s">
        <v>1767</v>
      </c>
      <c r="B229" s="144" t="s">
        <v>458</v>
      </c>
      <c r="C229" s="144" t="s">
        <v>2018</v>
      </c>
      <c r="D229" s="144" t="s">
        <v>459</v>
      </c>
      <c r="E229" s="144" t="s">
        <v>41</v>
      </c>
      <c r="F229" s="144" t="s">
        <v>286</v>
      </c>
      <c r="G229" s="149">
        <v>65.0</v>
      </c>
      <c r="H229" s="149">
        <v>2022.0</v>
      </c>
      <c r="I229" s="144" t="s">
        <v>51</v>
      </c>
      <c r="J229" s="144" t="s">
        <v>51</v>
      </c>
      <c r="K229" s="144" t="s">
        <v>51</v>
      </c>
      <c r="L229" s="144" t="s">
        <v>51</v>
      </c>
      <c r="M229" s="149">
        <v>-2.73095</v>
      </c>
      <c r="N229" s="149">
        <v>122.0306</v>
      </c>
      <c r="O229" s="144" t="s">
        <v>460</v>
      </c>
      <c r="P229" s="144" t="s">
        <v>266</v>
      </c>
      <c r="Q229" s="144" t="s">
        <v>267</v>
      </c>
      <c r="R229" s="145" t="s">
        <v>1721</v>
      </c>
      <c r="S229" s="142"/>
      <c r="T229" s="142"/>
      <c r="U229" s="142"/>
      <c r="V229" s="142"/>
      <c r="W229" s="142"/>
      <c r="X229" s="142"/>
      <c r="Y229" s="142"/>
      <c r="Z229" s="142"/>
      <c r="AA229" s="142"/>
    </row>
    <row r="230">
      <c r="A230" s="151" t="s">
        <v>1767</v>
      </c>
      <c r="B230" s="144" t="s">
        <v>461</v>
      </c>
      <c r="C230" s="144" t="s">
        <v>2019</v>
      </c>
      <c r="D230" s="144" t="s">
        <v>462</v>
      </c>
      <c r="E230" s="144" t="s">
        <v>41</v>
      </c>
      <c r="F230" s="144" t="s">
        <v>286</v>
      </c>
      <c r="G230" s="149">
        <v>65.0</v>
      </c>
      <c r="H230" s="149">
        <v>2022.0</v>
      </c>
      <c r="I230" s="144" t="s">
        <v>51</v>
      </c>
      <c r="J230" s="144" t="s">
        <v>51</v>
      </c>
      <c r="K230" s="144" t="s">
        <v>51</v>
      </c>
      <c r="L230" s="144" t="s">
        <v>51</v>
      </c>
      <c r="M230" s="149">
        <v>-2.73095</v>
      </c>
      <c r="N230" s="149">
        <v>122.0306</v>
      </c>
      <c r="O230" s="144" t="s">
        <v>460</v>
      </c>
      <c r="P230" s="144" t="s">
        <v>266</v>
      </c>
      <c r="Q230" s="144" t="s">
        <v>267</v>
      </c>
      <c r="R230" s="145" t="s">
        <v>1721</v>
      </c>
      <c r="S230" s="142"/>
      <c r="T230" s="142"/>
      <c r="U230" s="142"/>
      <c r="V230" s="142"/>
      <c r="W230" s="142"/>
      <c r="X230" s="142"/>
      <c r="Y230" s="142"/>
      <c r="Z230" s="142"/>
      <c r="AA230" s="142"/>
    </row>
    <row r="231">
      <c r="A231" s="151" t="s">
        <v>1702</v>
      </c>
      <c r="B231" s="144" t="s">
        <v>415</v>
      </c>
      <c r="C231" s="144" t="s">
        <v>2020</v>
      </c>
      <c r="D231" s="144" t="s">
        <v>416</v>
      </c>
      <c r="E231" s="144" t="s">
        <v>41</v>
      </c>
      <c r="F231" s="144" t="s">
        <v>286</v>
      </c>
      <c r="G231" s="149">
        <v>350.0</v>
      </c>
      <c r="H231" s="157">
        <v>2021.0</v>
      </c>
      <c r="I231" s="144" t="s">
        <v>51</v>
      </c>
      <c r="J231" s="144" t="s">
        <v>264</v>
      </c>
      <c r="K231" s="144" t="s">
        <v>264</v>
      </c>
      <c r="L231" s="144" t="s">
        <v>264</v>
      </c>
      <c r="M231" s="149">
        <v>-2.86791</v>
      </c>
      <c r="N231" s="149">
        <v>122.1771</v>
      </c>
      <c r="O231" s="144" t="s">
        <v>417</v>
      </c>
      <c r="P231" s="144" t="s">
        <v>266</v>
      </c>
      <c r="Q231" s="144" t="s">
        <v>267</v>
      </c>
      <c r="R231" s="145" t="s">
        <v>1721</v>
      </c>
      <c r="S231" s="142"/>
      <c r="T231" s="142"/>
      <c r="U231" s="142"/>
      <c r="V231" s="142"/>
      <c r="W231" s="142"/>
      <c r="X231" s="142"/>
      <c r="Y231" s="142"/>
      <c r="Z231" s="142"/>
      <c r="AA231" s="142"/>
    </row>
    <row r="232">
      <c r="A232" s="151" t="s">
        <v>1702</v>
      </c>
      <c r="B232" s="144" t="s">
        <v>418</v>
      </c>
      <c r="C232" s="144" t="s">
        <v>2021</v>
      </c>
      <c r="D232" s="144" t="s">
        <v>419</v>
      </c>
      <c r="E232" s="144" t="s">
        <v>41</v>
      </c>
      <c r="F232" s="144" t="s">
        <v>286</v>
      </c>
      <c r="G232" s="149">
        <v>350.0</v>
      </c>
      <c r="H232" s="157">
        <v>2022.0</v>
      </c>
      <c r="I232" s="144" t="s">
        <v>51</v>
      </c>
      <c r="J232" s="144" t="s">
        <v>264</v>
      </c>
      <c r="K232" s="144" t="s">
        <v>264</v>
      </c>
      <c r="L232" s="144" t="s">
        <v>264</v>
      </c>
      <c r="M232" s="149">
        <v>-2.86791</v>
      </c>
      <c r="N232" s="149">
        <v>122.1771</v>
      </c>
      <c r="O232" s="144" t="s">
        <v>420</v>
      </c>
      <c r="P232" s="144" t="s">
        <v>266</v>
      </c>
      <c r="Q232" s="144" t="s">
        <v>267</v>
      </c>
      <c r="R232" s="145" t="s">
        <v>1721</v>
      </c>
      <c r="S232" s="142"/>
      <c r="T232" s="142"/>
      <c r="U232" s="142"/>
      <c r="V232" s="142"/>
      <c r="W232" s="142"/>
      <c r="X232" s="142"/>
      <c r="Y232" s="142"/>
      <c r="Z232" s="142"/>
      <c r="AA232" s="142"/>
    </row>
    <row r="233">
      <c r="A233" s="151" t="s">
        <v>1702</v>
      </c>
      <c r="B233" s="144" t="s">
        <v>421</v>
      </c>
      <c r="C233" s="144" t="s">
        <v>2022</v>
      </c>
      <c r="D233" s="144" t="s">
        <v>422</v>
      </c>
      <c r="E233" s="144" t="s">
        <v>41</v>
      </c>
      <c r="F233" s="144" t="s">
        <v>286</v>
      </c>
      <c r="G233" s="149">
        <v>380.0</v>
      </c>
      <c r="H233" s="157">
        <v>2023.0</v>
      </c>
      <c r="I233" s="144" t="s">
        <v>51</v>
      </c>
      <c r="J233" s="144" t="s">
        <v>264</v>
      </c>
      <c r="K233" s="144" t="s">
        <v>264</v>
      </c>
      <c r="L233" s="144" t="s">
        <v>264</v>
      </c>
      <c r="M233" s="149">
        <v>-2.86791</v>
      </c>
      <c r="N233" s="149">
        <v>122.1771</v>
      </c>
      <c r="O233" s="144" t="s">
        <v>423</v>
      </c>
      <c r="P233" s="144" t="s">
        <v>266</v>
      </c>
      <c r="Q233" s="144" t="s">
        <v>267</v>
      </c>
      <c r="R233" s="145" t="s">
        <v>1721</v>
      </c>
      <c r="S233" s="142"/>
      <c r="T233" s="142"/>
      <c r="U233" s="142"/>
      <c r="V233" s="142"/>
      <c r="W233" s="142"/>
      <c r="X233" s="142"/>
      <c r="Y233" s="142"/>
      <c r="Z233" s="142"/>
      <c r="AA233" s="142"/>
    </row>
    <row r="234">
      <c r="A234" s="151" t="s">
        <v>1800</v>
      </c>
      <c r="B234" s="144" t="s">
        <v>484</v>
      </c>
      <c r="C234" s="144" t="s">
        <v>2023</v>
      </c>
      <c r="D234" s="144" t="s">
        <v>485</v>
      </c>
      <c r="E234" s="144" t="s">
        <v>41</v>
      </c>
      <c r="F234" s="144" t="s">
        <v>286</v>
      </c>
      <c r="G234" s="149">
        <v>250.0</v>
      </c>
      <c r="H234" s="149">
        <v>2022.0</v>
      </c>
      <c r="I234" s="144" t="s">
        <v>51</v>
      </c>
      <c r="J234" s="144" t="s">
        <v>51</v>
      </c>
      <c r="K234" s="144" t="s">
        <v>51</v>
      </c>
      <c r="L234" s="144" t="s">
        <v>51</v>
      </c>
      <c r="M234" s="149">
        <v>0.478894</v>
      </c>
      <c r="N234" s="149">
        <v>127.9842</v>
      </c>
      <c r="O234" s="144" t="s">
        <v>486</v>
      </c>
      <c r="P234" s="144" t="s">
        <v>354</v>
      </c>
      <c r="Q234" s="144" t="s">
        <v>355</v>
      </c>
      <c r="R234" s="145" t="s">
        <v>1721</v>
      </c>
      <c r="S234" s="142"/>
      <c r="T234" s="142"/>
      <c r="U234" s="142"/>
      <c r="V234" s="142"/>
      <c r="W234" s="142"/>
      <c r="X234" s="142"/>
      <c r="Y234" s="142"/>
      <c r="Z234" s="142"/>
      <c r="AA234" s="142"/>
    </row>
    <row r="235">
      <c r="A235" s="151" t="s">
        <v>1800</v>
      </c>
      <c r="B235" s="144" t="s">
        <v>487</v>
      </c>
      <c r="C235" s="144" t="s">
        <v>2024</v>
      </c>
      <c r="D235" s="144" t="s">
        <v>488</v>
      </c>
      <c r="E235" s="144" t="s">
        <v>41</v>
      </c>
      <c r="F235" s="144" t="s">
        <v>286</v>
      </c>
      <c r="G235" s="149">
        <v>250.0</v>
      </c>
      <c r="H235" s="149">
        <v>2022.0</v>
      </c>
      <c r="I235" s="144" t="s">
        <v>51</v>
      </c>
      <c r="J235" s="144" t="s">
        <v>51</v>
      </c>
      <c r="K235" s="144" t="s">
        <v>51</v>
      </c>
      <c r="L235" s="144" t="s">
        <v>51</v>
      </c>
      <c r="M235" s="149">
        <v>0.478894</v>
      </c>
      <c r="N235" s="149">
        <v>127.9842</v>
      </c>
      <c r="O235" s="144" t="s">
        <v>489</v>
      </c>
      <c r="P235" s="144" t="s">
        <v>354</v>
      </c>
      <c r="Q235" s="144" t="s">
        <v>355</v>
      </c>
      <c r="R235" s="145" t="s">
        <v>1721</v>
      </c>
      <c r="S235" s="142"/>
      <c r="T235" s="142"/>
      <c r="U235" s="142"/>
      <c r="V235" s="142"/>
      <c r="W235" s="142"/>
      <c r="X235" s="142"/>
      <c r="Y235" s="142"/>
      <c r="Z235" s="142"/>
      <c r="AA235" s="142"/>
    </row>
    <row r="236">
      <c r="A236" s="151" t="s">
        <v>1800</v>
      </c>
      <c r="B236" s="144" t="s">
        <v>490</v>
      </c>
      <c r="C236" s="144" t="s">
        <v>2025</v>
      </c>
      <c r="D236" s="144" t="s">
        <v>491</v>
      </c>
      <c r="E236" s="144" t="s">
        <v>41</v>
      </c>
      <c r="F236" s="144" t="s">
        <v>286</v>
      </c>
      <c r="G236" s="149">
        <v>380.0</v>
      </c>
      <c r="H236" s="149">
        <v>2022.0</v>
      </c>
      <c r="I236" s="144" t="s">
        <v>51</v>
      </c>
      <c r="J236" s="144" t="s">
        <v>51</v>
      </c>
      <c r="K236" s="144" t="s">
        <v>51</v>
      </c>
      <c r="L236" s="144" t="s">
        <v>51</v>
      </c>
      <c r="M236" s="149">
        <v>0.478894</v>
      </c>
      <c r="N236" s="149">
        <v>127.9842</v>
      </c>
      <c r="O236" s="144" t="s">
        <v>492</v>
      </c>
      <c r="P236" s="144" t="s">
        <v>354</v>
      </c>
      <c r="Q236" s="144" t="s">
        <v>355</v>
      </c>
      <c r="R236" s="145" t="s">
        <v>1721</v>
      </c>
      <c r="S236" s="142"/>
      <c r="T236" s="142"/>
      <c r="U236" s="142"/>
      <c r="V236" s="142"/>
      <c r="W236" s="142"/>
      <c r="X236" s="142"/>
      <c r="Y236" s="142"/>
      <c r="Z236" s="142"/>
      <c r="AA236" s="142"/>
    </row>
    <row r="237">
      <c r="A237" s="151" t="s">
        <v>1800</v>
      </c>
      <c r="B237" s="144" t="s">
        <v>493</v>
      </c>
      <c r="C237" s="144" t="s">
        <v>2026</v>
      </c>
      <c r="D237" s="144" t="s">
        <v>494</v>
      </c>
      <c r="E237" s="144" t="s">
        <v>41</v>
      </c>
      <c r="F237" s="144" t="s">
        <v>286</v>
      </c>
      <c r="G237" s="149">
        <v>380.0</v>
      </c>
      <c r="H237" s="149">
        <v>2022.0</v>
      </c>
      <c r="I237" s="144" t="s">
        <v>51</v>
      </c>
      <c r="J237" s="144" t="s">
        <v>51</v>
      </c>
      <c r="K237" s="144" t="s">
        <v>51</v>
      </c>
      <c r="L237" s="144" t="s">
        <v>51</v>
      </c>
      <c r="M237" s="149">
        <v>0.478894</v>
      </c>
      <c r="N237" s="149">
        <v>127.9842</v>
      </c>
      <c r="O237" s="144" t="s">
        <v>495</v>
      </c>
      <c r="P237" s="144" t="s">
        <v>354</v>
      </c>
      <c r="Q237" s="144" t="s">
        <v>355</v>
      </c>
      <c r="R237" s="145" t="s">
        <v>1721</v>
      </c>
      <c r="S237" s="142"/>
      <c r="T237" s="142"/>
      <c r="U237" s="142"/>
      <c r="V237" s="142"/>
      <c r="W237" s="142"/>
      <c r="X237" s="142"/>
      <c r="Y237" s="142"/>
      <c r="Z237" s="142"/>
      <c r="AA237" s="142"/>
    </row>
    <row r="238">
      <c r="A238" s="151" t="s">
        <v>1800</v>
      </c>
      <c r="B238" s="144" t="s">
        <v>466</v>
      </c>
      <c r="C238" s="144" t="s">
        <v>2027</v>
      </c>
      <c r="D238" s="144" t="s">
        <v>467</v>
      </c>
      <c r="E238" s="144" t="s">
        <v>41</v>
      </c>
      <c r="F238" s="144" t="s">
        <v>286</v>
      </c>
      <c r="G238" s="149">
        <v>380.0</v>
      </c>
      <c r="H238" s="149">
        <v>2023.0</v>
      </c>
      <c r="I238" s="144" t="s">
        <v>51</v>
      </c>
      <c r="J238" s="144" t="s">
        <v>51</v>
      </c>
      <c r="K238" s="144" t="s">
        <v>51</v>
      </c>
      <c r="L238" s="144" t="s">
        <v>51</v>
      </c>
      <c r="M238" s="149">
        <v>0.476161</v>
      </c>
      <c r="N238" s="149">
        <v>128.0081</v>
      </c>
      <c r="O238" s="144" t="s">
        <v>465</v>
      </c>
      <c r="P238" s="144" t="s">
        <v>354</v>
      </c>
      <c r="Q238" s="144" t="s">
        <v>355</v>
      </c>
      <c r="R238" s="145" t="s">
        <v>1721</v>
      </c>
      <c r="S238" s="142"/>
      <c r="T238" s="142"/>
      <c r="U238" s="142"/>
      <c r="V238" s="142"/>
      <c r="W238" s="142"/>
      <c r="X238" s="142"/>
      <c r="Y238" s="142"/>
      <c r="Z238" s="142"/>
      <c r="AA238" s="142"/>
    </row>
    <row r="239">
      <c r="A239" s="151" t="s">
        <v>1800</v>
      </c>
      <c r="B239" s="144" t="s">
        <v>468</v>
      </c>
      <c r="C239" s="144" t="s">
        <v>2028</v>
      </c>
      <c r="D239" s="144" t="s">
        <v>469</v>
      </c>
      <c r="E239" s="144" t="s">
        <v>41</v>
      </c>
      <c r="F239" s="144" t="s">
        <v>286</v>
      </c>
      <c r="G239" s="149">
        <v>380.0</v>
      </c>
      <c r="H239" s="149">
        <v>2023.0</v>
      </c>
      <c r="I239" s="144" t="s">
        <v>51</v>
      </c>
      <c r="J239" s="144" t="s">
        <v>51</v>
      </c>
      <c r="K239" s="144" t="s">
        <v>51</v>
      </c>
      <c r="L239" s="144" t="s">
        <v>51</v>
      </c>
      <c r="M239" s="149">
        <v>0.476161</v>
      </c>
      <c r="N239" s="149">
        <v>128.0081</v>
      </c>
      <c r="O239" s="144" t="s">
        <v>465</v>
      </c>
      <c r="P239" s="144" t="s">
        <v>354</v>
      </c>
      <c r="Q239" s="144" t="s">
        <v>355</v>
      </c>
      <c r="R239" s="145" t="s">
        <v>1721</v>
      </c>
      <c r="S239" s="142"/>
      <c r="T239" s="142"/>
      <c r="U239" s="142"/>
      <c r="V239" s="142"/>
      <c r="W239" s="142"/>
      <c r="X239" s="142"/>
      <c r="Y239" s="142"/>
      <c r="Z239" s="142"/>
      <c r="AA239" s="142"/>
    </row>
    <row r="240">
      <c r="A240" s="151" t="s">
        <v>2001</v>
      </c>
      <c r="B240" s="144" t="s">
        <v>341</v>
      </c>
      <c r="C240" s="144" t="s">
        <v>2029</v>
      </c>
      <c r="D240" s="144" t="s">
        <v>342</v>
      </c>
      <c r="E240" s="144" t="s">
        <v>41</v>
      </c>
      <c r="F240" s="144" t="s">
        <v>286</v>
      </c>
      <c r="G240" s="149">
        <v>150.0</v>
      </c>
      <c r="H240" s="149">
        <v>0.0</v>
      </c>
      <c r="I240" s="144" t="s">
        <v>11</v>
      </c>
      <c r="J240" s="144" t="s">
        <v>264</v>
      </c>
      <c r="K240" s="144" t="s">
        <v>264</v>
      </c>
      <c r="L240" s="144" t="s">
        <v>264</v>
      </c>
      <c r="M240" s="149">
        <v>-2.01663</v>
      </c>
      <c r="N240" s="149">
        <v>121.4307</v>
      </c>
      <c r="O240" s="144" t="s">
        <v>287</v>
      </c>
      <c r="P240" s="144" t="s">
        <v>266</v>
      </c>
      <c r="Q240" s="144" t="s">
        <v>267</v>
      </c>
      <c r="R240" s="145" t="s">
        <v>1721</v>
      </c>
      <c r="S240" s="142"/>
      <c r="T240" s="142"/>
      <c r="U240" s="142"/>
      <c r="V240" s="142"/>
      <c r="W240" s="142"/>
      <c r="X240" s="142"/>
      <c r="Y240" s="142"/>
      <c r="Z240" s="142"/>
      <c r="AA240" s="142"/>
    </row>
    <row r="241">
      <c r="A241" s="151" t="s">
        <v>2001</v>
      </c>
      <c r="B241" s="144" t="s">
        <v>343</v>
      </c>
      <c r="C241" s="144" t="s">
        <v>2030</v>
      </c>
      <c r="D241" s="144" t="s">
        <v>344</v>
      </c>
      <c r="E241" s="144" t="s">
        <v>41</v>
      </c>
      <c r="F241" s="144" t="s">
        <v>286</v>
      </c>
      <c r="G241" s="149">
        <v>300.0</v>
      </c>
      <c r="H241" s="149">
        <v>0.0</v>
      </c>
      <c r="I241" s="144" t="s">
        <v>11</v>
      </c>
      <c r="J241" s="144" t="s">
        <v>264</v>
      </c>
      <c r="K241" s="144" t="s">
        <v>264</v>
      </c>
      <c r="L241" s="144" t="s">
        <v>264</v>
      </c>
      <c r="M241" s="149">
        <v>-2.01427</v>
      </c>
      <c r="N241" s="149">
        <v>121.4297</v>
      </c>
      <c r="O241" s="144" t="s">
        <v>287</v>
      </c>
      <c r="P241" s="144" t="s">
        <v>266</v>
      </c>
      <c r="Q241" s="144" t="s">
        <v>267</v>
      </c>
      <c r="R241" s="145" t="s">
        <v>1721</v>
      </c>
      <c r="S241" s="142"/>
      <c r="T241" s="142"/>
      <c r="U241" s="142"/>
      <c r="V241" s="142"/>
      <c r="W241" s="142"/>
      <c r="X241" s="142"/>
      <c r="Y241" s="142"/>
      <c r="Z241" s="142"/>
      <c r="AA241" s="142"/>
    </row>
    <row r="242">
      <c r="A242" s="151" t="s">
        <v>2001</v>
      </c>
      <c r="B242" s="144" t="s">
        <v>345</v>
      </c>
      <c r="C242" s="144" t="s">
        <v>2031</v>
      </c>
      <c r="D242" s="144" t="s">
        <v>346</v>
      </c>
      <c r="E242" s="144" t="s">
        <v>41</v>
      </c>
      <c r="F242" s="144" t="s">
        <v>286</v>
      </c>
      <c r="G242" s="149">
        <v>300.0</v>
      </c>
      <c r="H242" s="149">
        <v>0.0</v>
      </c>
      <c r="I242" s="144" t="s">
        <v>11</v>
      </c>
      <c r="J242" s="144" t="s">
        <v>264</v>
      </c>
      <c r="K242" s="144" t="s">
        <v>264</v>
      </c>
      <c r="L242" s="144" t="s">
        <v>264</v>
      </c>
      <c r="M242" s="149">
        <v>-2.01427</v>
      </c>
      <c r="N242" s="149">
        <v>121.4297</v>
      </c>
      <c r="O242" s="144" t="s">
        <v>287</v>
      </c>
      <c r="P242" s="144" t="s">
        <v>266</v>
      </c>
      <c r="Q242" s="144" t="s">
        <v>267</v>
      </c>
      <c r="R242" s="145" t="s">
        <v>1721</v>
      </c>
      <c r="S242" s="142"/>
      <c r="T242" s="142"/>
      <c r="U242" s="142"/>
      <c r="V242" s="142"/>
      <c r="W242" s="142"/>
      <c r="X242" s="142"/>
      <c r="Y242" s="142"/>
      <c r="Z242" s="142"/>
      <c r="AA242" s="142"/>
    </row>
    <row r="243">
      <c r="A243" s="151" t="s">
        <v>2001</v>
      </c>
      <c r="B243" s="144" t="s">
        <v>347</v>
      </c>
      <c r="C243" s="144" t="s">
        <v>2032</v>
      </c>
      <c r="D243" s="144" t="s">
        <v>348</v>
      </c>
      <c r="E243" s="144" t="s">
        <v>41</v>
      </c>
      <c r="F243" s="144" t="s">
        <v>286</v>
      </c>
      <c r="G243" s="149">
        <v>300.0</v>
      </c>
      <c r="H243" s="149">
        <v>0.0</v>
      </c>
      <c r="I243" s="144" t="s">
        <v>11</v>
      </c>
      <c r="J243" s="144" t="s">
        <v>264</v>
      </c>
      <c r="K243" s="144" t="s">
        <v>264</v>
      </c>
      <c r="L243" s="144" t="s">
        <v>264</v>
      </c>
      <c r="M243" s="149">
        <v>-2.01427</v>
      </c>
      <c r="N243" s="149">
        <v>121.4297</v>
      </c>
      <c r="O243" s="144" t="s">
        <v>287</v>
      </c>
      <c r="P243" s="144" t="s">
        <v>266</v>
      </c>
      <c r="Q243" s="144" t="s">
        <v>267</v>
      </c>
      <c r="R243" s="145" t="s">
        <v>1721</v>
      </c>
      <c r="S243" s="142"/>
      <c r="T243" s="142"/>
      <c r="U243" s="142"/>
      <c r="V243" s="142"/>
      <c r="W243" s="142"/>
      <c r="X243" s="142"/>
      <c r="Y243" s="142"/>
      <c r="Z243" s="142"/>
      <c r="AA243" s="142"/>
    </row>
    <row r="244">
      <c r="A244" s="151" t="s">
        <v>2001</v>
      </c>
      <c r="B244" s="144" t="s">
        <v>349</v>
      </c>
      <c r="C244" s="144" t="s">
        <v>2033</v>
      </c>
      <c r="D244" s="144" t="s">
        <v>350</v>
      </c>
      <c r="E244" s="144" t="s">
        <v>41</v>
      </c>
      <c r="F244" s="144" t="s">
        <v>286</v>
      </c>
      <c r="G244" s="149">
        <v>300.0</v>
      </c>
      <c r="H244" s="149">
        <v>0.0</v>
      </c>
      <c r="I244" s="144" t="s">
        <v>11</v>
      </c>
      <c r="J244" s="144" t="s">
        <v>264</v>
      </c>
      <c r="K244" s="144" t="s">
        <v>264</v>
      </c>
      <c r="L244" s="144" t="s">
        <v>264</v>
      </c>
      <c r="M244" s="149">
        <v>-2.01427</v>
      </c>
      <c r="N244" s="149">
        <v>121.4297</v>
      </c>
      <c r="O244" s="144" t="s">
        <v>287</v>
      </c>
      <c r="P244" s="144" t="s">
        <v>266</v>
      </c>
      <c r="Q244" s="144" t="s">
        <v>267</v>
      </c>
      <c r="R244" s="145" t="s">
        <v>1721</v>
      </c>
      <c r="S244" s="142"/>
      <c r="T244" s="142"/>
      <c r="U244" s="142"/>
      <c r="V244" s="142"/>
      <c r="W244" s="142"/>
      <c r="X244" s="142"/>
      <c r="Y244" s="142"/>
      <c r="Z244" s="142"/>
      <c r="AA244" s="142"/>
    </row>
    <row r="245">
      <c r="A245" s="151" t="s">
        <v>1933</v>
      </c>
      <c r="B245" s="144" t="s">
        <v>325</v>
      </c>
      <c r="C245" s="144" t="s">
        <v>2034</v>
      </c>
      <c r="D245" s="144" t="s">
        <v>326</v>
      </c>
      <c r="E245" s="144" t="s">
        <v>41</v>
      </c>
      <c r="F245" s="144" t="s">
        <v>286</v>
      </c>
      <c r="G245" s="149">
        <v>380.0</v>
      </c>
      <c r="H245" s="149">
        <v>0.0</v>
      </c>
      <c r="I245" s="144" t="s">
        <v>63</v>
      </c>
      <c r="J245" s="144" t="s">
        <v>63</v>
      </c>
      <c r="K245" s="144" t="s">
        <v>63</v>
      </c>
      <c r="L245" s="144" t="s">
        <v>63</v>
      </c>
      <c r="M245" s="149">
        <v>-3.82749</v>
      </c>
      <c r="N245" s="149">
        <v>122.4628</v>
      </c>
      <c r="O245" s="144" t="s">
        <v>304</v>
      </c>
      <c r="P245" s="144" t="s">
        <v>305</v>
      </c>
      <c r="Q245" s="144" t="s">
        <v>306</v>
      </c>
      <c r="R245" s="145" t="s">
        <v>1721</v>
      </c>
      <c r="S245" s="142"/>
      <c r="T245" s="142"/>
      <c r="U245" s="142"/>
      <c r="V245" s="142"/>
      <c r="W245" s="142"/>
      <c r="X245" s="142"/>
      <c r="Y245" s="142"/>
      <c r="Z245" s="142"/>
      <c r="AA245" s="142"/>
    </row>
    <row r="246">
      <c r="A246" s="151" t="s">
        <v>1728</v>
      </c>
      <c r="B246" s="144" t="s">
        <v>394</v>
      </c>
      <c r="C246" s="144" t="s">
        <v>2035</v>
      </c>
      <c r="D246" s="144" t="s">
        <v>395</v>
      </c>
      <c r="E246" s="144" t="s">
        <v>41</v>
      </c>
      <c r="F246" s="144" t="s">
        <v>286</v>
      </c>
      <c r="G246" s="149">
        <v>380.0</v>
      </c>
      <c r="H246" s="149">
        <v>2024.0</v>
      </c>
      <c r="I246" s="144" t="s">
        <v>51</v>
      </c>
      <c r="J246" s="144" t="s">
        <v>264</v>
      </c>
      <c r="K246" s="144" t="s">
        <v>10</v>
      </c>
      <c r="L246" s="144" t="s">
        <v>10</v>
      </c>
      <c r="M246" s="149">
        <v>-1.56143</v>
      </c>
      <c r="N246" s="149">
        <v>127.421</v>
      </c>
      <c r="O246" s="144" t="s">
        <v>381</v>
      </c>
      <c r="P246" s="144" t="s">
        <v>363</v>
      </c>
      <c r="Q246" s="144" t="s">
        <v>363</v>
      </c>
      <c r="R246" s="145" t="s">
        <v>1721</v>
      </c>
      <c r="S246" s="142"/>
      <c r="T246" s="142"/>
      <c r="U246" s="142"/>
      <c r="V246" s="142"/>
      <c r="W246" s="142"/>
      <c r="X246" s="142"/>
      <c r="Y246" s="142"/>
      <c r="Z246" s="142"/>
      <c r="AA246" s="142"/>
    </row>
    <row r="247">
      <c r="A247" s="151" t="s">
        <v>1728</v>
      </c>
      <c r="B247" s="144" t="s">
        <v>396</v>
      </c>
      <c r="C247" s="144" t="s">
        <v>2036</v>
      </c>
      <c r="D247" s="144" t="s">
        <v>397</v>
      </c>
      <c r="E247" s="144" t="s">
        <v>41</v>
      </c>
      <c r="F247" s="144" t="s">
        <v>286</v>
      </c>
      <c r="G247" s="149">
        <v>380.0</v>
      </c>
      <c r="H247" s="149">
        <v>2025.0</v>
      </c>
      <c r="I247" s="144" t="s">
        <v>51</v>
      </c>
      <c r="J247" s="144" t="s">
        <v>264</v>
      </c>
      <c r="K247" s="144" t="s">
        <v>10</v>
      </c>
      <c r="L247" s="144" t="s">
        <v>10</v>
      </c>
      <c r="M247" s="149">
        <v>-1.56143</v>
      </c>
      <c r="N247" s="149">
        <v>127.421</v>
      </c>
      <c r="O247" s="144" t="s">
        <v>381</v>
      </c>
      <c r="P247" s="144" t="s">
        <v>363</v>
      </c>
      <c r="Q247" s="144" t="s">
        <v>363</v>
      </c>
      <c r="R247" s="145" t="s">
        <v>1721</v>
      </c>
      <c r="S247" s="142"/>
      <c r="T247" s="142"/>
      <c r="U247" s="142"/>
      <c r="V247" s="142"/>
      <c r="W247" s="142"/>
      <c r="X247" s="142"/>
      <c r="Y247" s="142"/>
      <c r="Z247" s="142"/>
      <c r="AA247" s="142"/>
    </row>
    <row r="248">
      <c r="A248" s="151" t="s">
        <v>1728</v>
      </c>
      <c r="B248" s="144" t="s">
        <v>2037</v>
      </c>
      <c r="C248" s="144" t="s">
        <v>2038</v>
      </c>
      <c r="D248" s="144" t="s">
        <v>399</v>
      </c>
      <c r="E248" s="144" t="s">
        <v>41</v>
      </c>
      <c r="F248" s="144" t="s">
        <v>286</v>
      </c>
      <c r="G248" s="157">
        <v>380.0</v>
      </c>
      <c r="H248" s="157"/>
      <c r="I248" s="144" t="s">
        <v>264</v>
      </c>
      <c r="J248" s="144" t="s">
        <v>264</v>
      </c>
      <c r="K248" s="144" t="s">
        <v>10</v>
      </c>
      <c r="L248" s="144" t="s">
        <v>10</v>
      </c>
      <c r="M248" s="149">
        <v>-1.5614331</v>
      </c>
      <c r="N248" s="149">
        <v>127.4210337</v>
      </c>
      <c r="O248" s="158" t="s">
        <v>1731</v>
      </c>
      <c r="P248" s="144" t="s">
        <v>363</v>
      </c>
      <c r="Q248" s="144" t="s">
        <v>363</v>
      </c>
      <c r="R248" s="145" t="s">
        <v>1721</v>
      </c>
      <c r="S248" s="142"/>
      <c r="T248" s="142"/>
      <c r="U248" s="142"/>
      <c r="V248" s="142"/>
      <c r="W248" s="142"/>
      <c r="X248" s="142"/>
      <c r="Y248" s="142"/>
      <c r="Z248" s="142"/>
      <c r="AA248" s="142"/>
    </row>
    <row r="249">
      <c r="A249" s="151" t="s">
        <v>1728</v>
      </c>
      <c r="B249" s="144" t="s">
        <v>2039</v>
      </c>
      <c r="C249" s="144" t="s">
        <v>2040</v>
      </c>
      <c r="D249" s="144" t="s">
        <v>401</v>
      </c>
      <c r="E249" s="144" t="s">
        <v>41</v>
      </c>
      <c r="F249" s="144" t="s">
        <v>286</v>
      </c>
      <c r="G249" s="157">
        <v>380.0</v>
      </c>
      <c r="H249" s="157"/>
      <c r="I249" s="144" t="s">
        <v>264</v>
      </c>
      <c r="J249" s="144" t="s">
        <v>10</v>
      </c>
      <c r="K249" s="144" t="s">
        <v>10</v>
      </c>
      <c r="L249" s="144" t="s">
        <v>10</v>
      </c>
      <c r="M249" s="149">
        <v>-1.5614331</v>
      </c>
      <c r="N249" s="149">
        <v>127.4210337</v>
      </c>
      <c r="O249" s="158" t="s">
        <v>1731</v>
      </c>
      <c r="P249" s="144" t="s">
        <v>363</v>
      </c>
      <c r="Q249" s="144" t="s">
        <v>363</v>
      </c>
      <c r="R249" s="145" t="s">
        <v>1721</v>
      </c>
      <c r="S249" s="142"/>
      <c r="T249" s="142"/>
      <c r="U249" s="142"/>
      <c r="V249" s="142"/>
      <c r="W249" s="142"/>
      <c r="X249" s="142"/>
      <c r="Y249" s="142"/>
      <c r="Z249" s="142"/>
      <c r="AA249" s="142"/>
    </row>
    <row r="250">
      <c r="A250" s="151" t="s">
        <v>1728</v>
      </c>
      <c r="B250" s="144" t="s">
        <v>384</v>
      </c>
      <c r="C250" s="144" t="s">
        <v>2041</v>
      </c>
      <c r="D250" s="144" t="s">
        <v>385</v>
      </c>
      <c r="E250" s="144" t="s">
        <v>41</v>
      </c>
      <c r="F250" s="144" t="s">
        <v>286</v>
      </c>
      <c r="G250" s="149">
        <v>60.0</v>
      </c>
      <c r="H250" s="149">
        <v>2023.0</v>
      </c>
      <c r="I250" s="144" t="s">
        <v>51</v>
      </c>
      <c r="J250" s="144" t="s">
        <v>264</v>
      </c>
      <c r="K250" s="144" t="s">
        <v>264</v>
      </c>
      <c r="L250" s="144" t="s">
        <v>264</v>
      </c>
      <c r="M250" s="149">
        <v>-1.53615</v>
      </c>
      <c r="N250" s="149">
        <v>127.416</v>
      </c>
      <c r="O250" s="144" t="s">
        <v>381</v>
      </c>
      <c r="P250" s="144" t="s">
        <v>363</v>
      </c>
      <c r="Q250" s="144" t="s">
        <v>363</v>
      </c>
      <c r="R250" s="145" t="s">
        <v>1721</v>
      </c>
      <c r="S250" s="142"/>
      <c r="T250" s="142"/>
      <c r="U250" s="142"/>
      <c r="V250" s="142"/>
      <c r="W250" s="142"/>
      <c r="X250" s="142"/>
      <c r="Y250" s="142"/>
      <c r="Z250" s="142"/>
      <c r="AA250" s="142"/>
    </row>
    <row r="251">
      <c r="A251" s="151" t="s">
        <v>1702</v>
      </c>
      <c r="B251" s="144" t="s">
        <v>433</v>
      </c>
      <c r="C251" s="144" t="s">
        <v>2042</v>
      </c>
      <c r="D251" s="144" t="s">
        <v>434</v>
      </c>
      <c r="E251" s="144" t="s">
        <v>41</v>
      </c>
      <c r="F251" s="144" t="s">
        <v>286</v>
      </c>
      <c r="G251" s="149">
        <v>380.0</v>
      </c>
      <c r="H251" s="149">
        <v>2023.0</v>
      </c>
      <c r="I251" s="144" t="s">
        <v>51</v>
      </c>
      <c r="J251" s="144" t="s">
        <v>51</v>
      </c>
      <c r="K251" s="144" t="s">
        <v>51</v>
      </c>
      <c r="L251" s="144" t="s">
        <v>51</v>
      </c>
      <c r="M251" s="149">
        <v>-2.86883</v>
      </c>
      <c r="N251" s="149">
        <v>122.1693</v>
      </c>
      <c r="O251" s="144" t="s">
        <v>432</v>
      </c>
      <c r="P251" s="144" t="s">
        <v>266</v>
      </c>
      <c r="Q251" s="144" t="s">
        <v>267</v>
      </c>
      <c r="R251" s="145" t="s">
        <v>1721</v>
      </c>
      <c r="S251" s="142"/>
      <c r="T251" s="142"/>
      <c r="U251" s="142"/>
      <c r="V251" s="142"/>
      <c r="W251" s="142"/>
      <c r="X251" s="142"/>
      <c r="Y251" s="142"/>
      <c r="Z251" s="142"/>
      <c r="AA251" s="142"/>
    </row>
    <row r="252">
      <c r="A252" s="151" t="s">
        <v>1702</v>
      </c>
      <c r="B252" s="144" t="s">
        <v>435</v>
      </c>
      <c r="C252" s="144" t="s">
        <v>2043</v>
      </c>
      <c r="D252" s="144" t="s">
        <v>436</v>
      </c>
      <c r="E252" s="144" t="s">
        <v>41</v>
      </c>
      <c r="F252" s="144" t="s">
        <v>286</v>
      </c>
      <c r="G252" s="149">
        <v>380.0</v>
      </c>
      <c r="H252" s="149">
        <v>2024.0</v>
      </c>
      <c r="I252" s="144" t="s">
        <v>51</v>
      </c>
      <c r="J252" s="144" t="s">
        <v>51</v>
      </c>
      <c r="K252" s="144" t="s">
        <v>264</v>
      </c>
      <c r="L252" s="144" t="s">
        <v>264</v>
      </c>
      <c r="M252" s="149">
        <v>-2.86883</v>
      </c>
      <c r="N252" s="149">
        <v>122.1693</v>
      </c>
      <c r="O252" s="144" t="s">
        <v>432</v>
      </c>
      <c r="P252" s="144" t="s">
        <v>266</v>
      </c>
      <c r="Q252" s="144" t="s">
        <v>267</v>
      </c>
      <c r="R252" s="145" t="s">
        <v>1721</v>
      </c>
      <c r="S252" s="142"/>
      <c r="T252" s="142"/>
      <c r="U252" s="142"/>
      <c r="V252" s="142"/>
      <c r="W252" s="142"/>
      <c r="X252" s="142"/>
      <c r="Y252" s="142"/>
      <c r="Z252" s="142"/>
      <c r="AA252" s="142"/>
    </row>
    <row r="253">
      <c r="A253" s="151" t="s">
        <v>1702</v>
      </c>
      <c r="B253" s="144" t="s">
        <v>437</v>
      </c>
      <c r="C253" s="144" t="s">
        <v>2044</v>
      </c>
      <c r="D253" s="144" t="s">
        <v>438</v>
      </c>
      <c r="E253" s="144" t="s">
        <v>41</v>
      </c>
      <c r="F253" s="144" t="s">
        <v>286</v>
      </c>
      <c r="G253" s="149">
        <v>380.0</v>
      </c>
      <c r="H253" s="149">
        <v>2024.0</v>
      </c>
      <c r="I253" s="144" t="s">
        <v>51</v>
      </c>
      <c r="J253" s="144" t="s">
        <v>264</v>
      </c>
      <c r="K253" s="144" t="s">
        <v>264</v>
      </c>
      <c r="L253" s="144" t="s">
        <v>264</v>
      </c>
      <c r="M253" s="149">
        <v>-2.86883</v>
      </c>
      <c r="N253" s="149">
        <v>122.1693</v>
      </c>
      <c r="O253" s="144" t="s">
        <v>432</v>
      </c>
      <c r="P253" s="144" t="s">
        <v>266</v>
      </c>
      <c r="Q253" s="144" t="s">
        <v>267</v>
      </c>
      <c r="R253" s="145" t="s">
        <v>1721</v>
      </c>
      <c r="S253" s="142"/>
      <c r="T253" s="142"/>
      <c r="U253" s="142"/>
      <c r="V253" s="142"/>
      <c r="W253" s="142"/>
      <c r="X253" s="142"/>
      <c r="Y253" s="142"/>
      <c r="Z253" s="142"/>
      <c r="AA253" s="142"/>
    </row>
    <row r="254">
      <c r="A254" s="151" t="s">
        <v>1878</v>
      </c>
      <c r="B254" s="144" t="s">
        <v>456</v>
      </c>
      <c r="C254" s="144" t="s">
        <v>2045</v>
      </c>
      <c r="D254" s="144" t="s">
        <v>457</v>
      </c>
      <c r="E254" s="144" t="s">
        <v>41</v>
      </c>
      <c r="F254" s="144" t="s">
        <v>286</v>
      </c>
      <c r="G254" s="149">
        <v>250.0</v>
      </c>
      <c r="H254" s="149">
        <v>2020.0</v>
      </c>
      <c r="I254" s="144" t="s">
        <v>51</v>
      </c>
      <c r="J254" s="144" t="s">
        <v>51</v>
      </c>
      <c r="K254" s="144" t="s">
        <v>51</v>
      </c>
      <c r="L254" s="144" t="s">
        <v>51</v>
      </c>
      <c r="M254" s="149">
        <v>-2.82738</v>
      </c>
      <c r="N254" s="149">
        <v>122.1553</v>
      </c>
      <c r="O254" s="144" t="s">
        <v>420</v>
      </c>
      <c r="P254" s="144" t="s">
        <v>266</v>
      </c>
      <c r="Q254" s="144" t="s">
        <v>267</v>
      </c>
      <c r="R254" s="145" t="s">
        <v>1721</v>
      </c>
      <c r="S254" s="142"/>
      <c r="T254" s="142"/>
      <c r="U254" s="142"/>
      <c r="V254" s="142"/>
      <c r="W254" s="142"/>
      <c r="X254" s="142"/>
      <c r="Y254" s="142"/>
      <c r="Z254" s="142"/>
      <c r="AA254" s="142"/>
    </row>
    <row r="255">
      <c r="A255" s="151" t="s">
        <v>1800</v>
      </c>
      <c r="B255" s="144" t="s">
        <v>470</v>
      </c>
      <c r="C255" s="144" t="s">
        <v>2046</v>
      </c>
      <c r="D255" s="144" t="s">
        <v>471</v>
      </c>
      <c r="E255" s="144" t="s">
        <v>41</v>
      </c>
      <c r="F255" s="144" t="s">
        <v>286</v>
      </c>
      <c r="G255" s="149">
        <v>380.0</v>
      </c>
      <c r="H255" s="149">
        <v>2024.0</v>
      </c>
      <c r="I255" s="144" t="s">
        <v>51</v>
      </c>
      <c r="J255" s="144" t="s">
        <v>264</v>
      </c>
      <c r="K255" s="144" t="s">
        <v>264</v>
      </c>
      <c r="L255" s="144" t="s">
        <v>264</v>
      </c>
      <c r="M255" s="149">
        <v>0.476161</v>
      </c>
      <c r="N255" s="149">
        <v>128.0081</v>
      </c>
      <c r="O255" s="144" t="s">
        <v>465</v>
      </c>
      <c r="P255" s="144" t="s">
        <v>354</v>
      </c>
      <c r="Q255" s="144" t="s">
        <v>355</v>
      </c>
      <c r="R255" s="145" t="s">
        <v>1721</v>
      </c>
      <c r="S255" s="142"/>
      <c r="T255" s="142"/>
      <c r="U255" s="142"/>
      <c r="V255" s="142"/>
      <c r="W255" s="142"/>
      <c r="X255" s="142"/>
      <c r="Y255" s="142"/>
      <c r="Z255" s="142"/>
      <c r="AA255" s="142"/>
    </row>
    <row r="256">
      <c r="A256" s="151" t="s">
        <v>2047</v>
      </c>
      <c r="B256" s="144" t="s">
        <v>511</v>
      </c>
      <c r="C256" s="144" t="s">
        <v>2048</v>
      </c>
      <c r="D256" s="144" t="s">
        <v>512</v>
      </c>
      <c r="E256" s="144" t="s">
        <v>41</v>
      </c>
      <c r="F256" s="144" t="s">
        <v>513</v>
      </c>
      <c r="G256" s="149">
        <v>55.0</v>
      </c>
      <c r="H256" s="149">
        <v>2017.0</v>
      </c>
      <c r="I256" s="144" t="s">
        <v>51</v>
      </c>
      <c r="J256" s="144" t="s">
        <v>51</v>
      </c>
      <c r="K256" s="144" t="s">
        <v>51</v>
      </c>
      <c r="L256" s="144" t="s">
        <v>51</v>
      </c>
      <c r="M256" s="149">
        <v>-6.27265</v>
      </c>
      <c r="N256" s="149">
        <v>107.124</v>
      </c>
      <c r="O256" s="144" t="s">
        <v>514</v>
      </c>
      <c r="P256" s="144" t="s">
        <v>208</v>
      </c>
      <c r="Q256" s="144" t="s">
        <v>209</v>
      </c>
      <c r="R256" s="145" t="s">
        <v>1721</v>
      </c>
      <c r="S256" s="142"/>
      <c r="T256" s="142"/>
      <c r="U256" s="142"/>
      <c r="V256" s="142"/>
      <c r="W256" s="142"/>
      <c r="X256" s="142"/>
      <c r="Y256" s="142"/>
      <c r="Z256" s="142"/>
      <c r="AA256" s="142"/>
    </row>
    <row r="257">
      <c r="A257" s="151" t="s">
        <v>1672</v>
      </c>
      <c r="B257" s="144" t="s">
        <v>2049</v>
      </c>
      <c r="C257" s="144" t="s">
        <v>2050</v>
      </c>
      <c r="D257" s="144" t="s">
        <v>40</v>
      </c>
      <c r="E257" s="144" t="s">
        <v>41</v>
      </c>
      <c r="F257" s="144" t="s">
        <v>42</v>
      </c>
      <c r="G257" s="157">
        <v>150.0</v>
      </c>
      <c r="H257" s="157">
        <v>2026.0</v>
      </c>
      <c r="I257" s="144" t="s">
        <v>264</v>
      </c>
      <c r="J257" s="144" t="s">
        <v>10</v>
      </c>
      <c r="K257" s="144" t="s">
        <v>10</v>
      </c>
      <c r="L257" s="144" t="s">
        <v>10</v>
      </c>
      <c r="M257" s="149">
        <v>2.4946822</v>
      </c>
      <c r="N257" s="149">
        <v>117.9001999</v>
      </c>
      <c r="O257" s="158" t="s">
        <v>1675</v>
      </c>
      <c r="P257" s="144" t="s">
        <v>44</v>
      </c>
      <c r="Q257" s="144" t="s">
        <v>45</v>
      </c>
      <c r="R257" s="145" t="s">
        <v>1721</v>
      </c>
      <c r="S257" s="142"/>
      <c r="T257" s="142"/>
      <c r="U257" s="142"/>
      <c r="V257" s="142"/>
      <c r="W257" s="142"/>
      <c r="X257" s="142"/>
      <c r="Y257" s="142"/>
      <c r="Z257" s="142"/>
      <c r="AA257" s="142"/>
    </row>
    <row r="258">
      <c r="A258" s="152" t="s">
        <v>1672</v>
      </c>
      <c r="B258" s="144" t="s">
        <v>2051</v>
      </c>
      <c r="C258" s="144" t="s">
        <v>2052</v>
      </c>
      <c r="D258" s="144" t="s">
        <v>47</v>
      </c>
      <c r="E258" s="144" t="s">
        <v>41</v>
      </c>
      <c r="F258" s="144" t="s">
        <v>42</v>
      </c>
      <c r="G258" s="157">
        <v>150.0</v>
      </c>
      <c r="H258" s="157">
        <v>2026.0</v>
      </c>
      <c r="I258" s="144" t="s">
        <v>264</v>
      </c>
      <c r="J258" s="144" t="s">
        <v>48</v>
      </c>
      <c r="K258" s="144" t="s">
        <v>48</v>
      </c>
      <c r="L258" s="144" t="s">
        <v>48</v>
      </c>
      <c r="M258" s="149">
        <v>2.4946822</v>
      </c>
      <c r="N258" s="149">
        <v>117.9001999</v>
      </c>
      <c r="O258" s="158" t="s">
        <v>1675</v>
      </c>
      <c r="P258" s="144" t="s">
        <v>44</v>
      </c>
      <c r="Q258" s="144" t="s">
        <v>45</v>
      </c>
      <c r="R258" s="145" t="s">
        <v>1721</v>
      </c>
      <c r="S258" s="142"/>
      <c r="T258" s="142"/>
      <c r="U258" s="142"/>
      <c r="V258" s="142"/>
      <c r="W258" s="142"/>
      <c r="X258" s="142"/>
      <c r="Y258" s="142"/>
      <c r="Z258" s="142"/>
      <c r="AA258" s="142"/>
    </row>
    <row r="259">
      <c r="A259" s="152" t="s">
        <v>2053</v>
      </c>
      <c r="B259" s="144" t="s">
        <v>227</v>
      </c>
      <c r="C259" s="144" t="s">
        <v>2054</v>
      </c>
      <c r="D259" s="144" t="s">
        <v>2055</v>
      </c>
      <c r="E259" s="144" t="s">
        <v>41</v>
      </c>
      <c r="F259" s="144" t="s">
        <v>220</v>
      </c>
      <c r="G259" s="149">
        <v>150.0</v>
      </c>
      <c r="H259" s="149">
        <v>2024.0</v>
      </c>
      <c r="I259" s="144" t="s">
        <v>63</v>
      </c>
      <c r="J259" s="144" t="s">
        <v>63</v>
      </c>
      <c r="K259" s="144" t="s">
        <v>63</v>
      </c>
      <c r="L259" s="144" t="s">
        <v>63</v>
      </c>
      <c r="M259" s="149">
        <v>-8.90122</v>
      </c>
      <c r="N259" s="149">
        <v>116.7393</v>
      </c>
      <c r="O259" s="144" t="s">
        <v>229</v>
      </c>
      <c r="P259" s="144" t="s">
        <v>230</v>
      </c>
      <c r="Q259" s="144" t="s">
        <v>231</v>
      </c>
      <c r="R259" s="145" t="s">
        <v>1721</v>
      </c>
      <c r="S259" s="142"/>
      <c r="T259" s="142"/>
      <c r="U259" s="142"/>
      <c r="V259" s="142"/>
      <c r="W259" s="142"/>
      <c r="X259" s="142"/>
      <c r="Y259" s="142"/>
      <c r="Z259" s="142"/>
      <c r="AA259" s="142"/>
    </row>
    <row r="260">
      <c r="A260" s="152" t="s">
        <v>2053</v>
      </c>
      <c r="B260" s="144" t="s">
        <v>232</v>
      </c>
      <c r="C260" s="144" t="s">
        <v>2056</v>
      </c>
      <c r="D260" s="144" t="s">
        <v>2057</v>
      </c>
      <c r="E260" s="144" t="s">
        <v>41</v>
      </c>
      <c r="F260" s="144" t="s">
        <v>220</v>
      </c>
      <c r="G260" s="149">
        <v>150.0</v>
      </c>
      <c r="H260" s="149">
        <v>2024.0</v>
      </c>
      <c r="I260" s="144" t="s">
        <v>63</v>
      </c>
      <c r="J260" s="144" t="s">
        <v>63</v>
      </c>
      <c r="K260" s="144" t="s">
        <v>63</v>
      </c>
      <c r="L260" s="144" t="s">
        <v>63</v>
      </c>
      <c r="M260" s="149">
        <v>-8.90122</v>
      </c>
      <c r="N260" s="149">
        <v>116.7393</v>
      </c>
      <c r="O260" s="144" t="s">
        <v>229</v>
      </c>
      <c r="P260" s="144" t="s">
        <v>230</v>
      </c>
      <c r="Q260" s="144" t="s">
        <v>231</v>
      </c>
      <c r="R260" s="145" t="s">
        <v>1721</v>
      </c>
      <c r="S260" s="142"/>
      <c r="T260" s="142"/>
      <c r="U260" s="142"/>
      <c r="V260" s="142"/>
      <c r="W260" s="142"/>
      <c r="X260" s="142"/>
      <c r="Y260" s="142"/>
      <c r="Z260" s="142"/>
      <c r="AA260" s="142"/>
    </row>
    <row r="261">
      <c r="A261" s="142"/>
      <c r="B261" s="142"/>
      <c r="C261" s="142"/>
      <c r="D261" s="142"/>
      <c r="E261" s="142"/>
      <c r="F261" s="142"/>
      <c r="G261" s="142"/>
      <c r="H261" s="142"/>
      <c r="I261" s="142"/>
      <c r="J261" s="142"/>
      <c r="K261" s="142"/>
      <c r="L261" s="142"/>
      <c r="M261" s="142"/>
      <c r="N261" s="142"/>
      <c r="O261" s="150"/>
      <c r="P261" s="142"/>
      <c r="Q261" s="142"/>
      <c r="R261" s="142"/>
      <c r="S261" s="142"/>
      <c r="T261" s="142"/>
      <c r="U261" s="142"/>
      <c r="V261" s="142"/>
      <c r="W261" s="142"/>
      <c r="X261" s="142"/>
      <c r="Y261" s="142"/>
      <c r="Z261" s="142"/>
      <c r="AA261" s="142"/>
    </row>
    <row r="262">
      <c r="A262" s="142"/>
      <c r="B262" s="142"/>
      <c r="C262" s="142"/>
      <c r="D262" s="142"/>
      <c r="E262" s="142"/>
      <c r="F262" s="142"/>
      <c r="G262" s="142"/>
      <c r="H262" s="142"/>
      <c r="I262" s="142"/>
      <c r="J262" s="142"/>
      <c r="K262" s="142"/>
      <c r="L262" s="142"/>
      <c r="M262" s="142"/>
      <c r="N262" s="142"/>
      <c r="O262" s="150"/>
      <c r="P262" s="142"/>
      <c r="Q262" s="142"/>
      <c r="R262" s="142"/>
      <c r="S262" s="142"/>
      <c r="T262" s="142"/>
      <c r="U262" s="142"/>
      <c r="V262" s="142"/>
      <c r="W262" s="142"/>
      <c r="X262" s="142"/>
      <c r="Y262" s="142"/>
      <c r="Z262" s="142"/>
      <c r="AA262" s="142"/>
    </row>
    <row r="263">
      <c r="A263" s="142"/>
      <c r="B263" s="142"/>
      <c r="C263" s="142"/>
      <c r="D263" s="142"/>
      <c r="E263" s="142"/>
      <c r="F263" s="142"/>
      <c r="G263" s="142"/>
      <c r="H263" s="142"/>
      <c r="I263" s="142"/>
      <c r="J263" s="142"/>
      <c r="K263" s="142"/>
      <c r="L263" s="142"/>
      <c r="M263" s="142"/>
      <c r="N263" s="142"/>
      <c r="O263" s="150"/>
      <c r="P263" s="142"/>
      <c r="Q263" s="142"/>
      <c r="R263" s="142"/>
      <c r="S263" s="142"/>
      <c r="T263" s="142"/>
      <c r="U263" s="142"/>
      <c r="V263" s="142"/>
      <c r="W263" s="142"/>
      <c r="X263" s="142"/>
      <c r="Y263" s="142"/>
      <c r="Z263" s="142"/>
      <c r="AA263" s="142"/>
    </row>
    <row r="264">
      <c r="A264" s="142"/>
      <c r="B264" s="142"/>
      <c r="C264" s="142"/>
      <c r="D264" s="142"/>
      <c r="E264" s="142"/>
      <c r="F264" s="142"/>
      <c r="G264" s="142"/>
      <c r="H264" s="142"/>
      <c r="I264" s="142"/>
      <c r="J264" s="142"/>
      <c r="K264" s="142"/>
      <c r="L264" s="142"/>
      <c r="M264" s="142"/>
      <c r="N264" s="142"/>
      <c r="O264" s="150"/>
      <c r="P264" s="142"/>
      <c r="Q264" s="142"/>
      <c r="R264" s="142"/>
      <c r="S264" s="142"/>
      <c r="T264" s="142"/>
      <c r="U264" s="142"/>
      <c r="V264" s="142"/>
      <c r="W264" s="142"/>
      <c r="X264" s="142"/>
      <c r="Y264" s="142"/>
      <c r="Z264" s="142"/>
      <c r="AA264" s="142"/>
    </row>
    <row r="265">
      <c r="A265" s="142"/>
      <c r="B265" s="142"/>
      <c r="C265" s="142"/>
      <c r="D265" s="142"/>
      <c r="E265" s="142"/>
      <c r="F265" s="142"/>
      <c r="G265" s="142"/>
      <c r="H265" s="142"/>
      <c r="I265" s="142"/>
      <c r="J265" s="142"/>
      <c r="K265" s="142"/>
      <c r="L265" s="142"/>
      <c r="M265" s="142"/>
      <c r="N265" s="142"/>
      <c r="O265" s="150"/>
      <c r="P265" s="142"/>
      <c r="Q265" s="142"/>
      <c r="R265" s="142"/>
      <c r="S265" s="142"/>
      <c r="T265" s="142"/>
      <c r="U265" s="142"/>
      <c r="V265" s="142"/>
      <c r="W265" s="142"/>
      <c r="X265" s="142"/>
      <c r="Y265" s="142"/>
      <c r="Z265" s="142"/>
      <c r="AA265" s="142"/>
    </row>
    <row r="266">
      <c r="A266" s="142"/>
      <c r="B266" s="142"/>
      <c r="C266" s="142"/>
      <c r="D266" s="142"/>
      <c r="E266" s="142"/>
      <c r="F266" s="142"/>
      <c r="G266" s="142"/>
      <c r="H266" s="142"/>
      <c r="I266" s="142"/>
      <c r="J266" s="142"/>
      <c r="K266" s="142"/>
      <c r="L266" s="142"/>
      <c r="M266" s="142"/>
      <c r="N266" s="142"/>
      <c r="O266" s="150"/>
      <c r="P266" s="142"/>
      <c r="Q266" s="142"/>
      <c r="R266" s="142"/>
      <c r="S266" s="142"/>
      <c r="T266" s="142"/>
      <c r="U266" s="142"/>
      <c r="V266" s="142"/>
      <c r="W266" s="142"/>
      <c r="X266" s="142"/>
      <c r="Y266" s="142"/>
      <c r="Z266" s="142"/>
      <c r="AA266" s="142"/>
    </row>
    <row r="267">
      <c r="A267" s="142"/>
      <c r="B267" s="142"/>
      <c r="C267" s="142"/>
      <c r="D267" s="142"/>
      <c r="E267" s="142"/>
      <c r="F267" s="142"/>
      <c r="G267" s="142"/>
      <c r="H267" s="142"/>
      <c r="I267" s="142"/>
      <c r="J267" s="142"/>
      <c r="K267" s="142"/>
      <c r="L267" s="142"/>
      <c r="M267" s="142"/>
      <c r="N267" s="142"/>
      <c r="O267" s="150"/>
      <c r="P267" s="142"/>
      <c r="Q267" s="142"/>
      <c r="R267" s="142"/>
      <c r="S267" s="142"/>
      <c r="T267" s="142"/>
      <c r="U267" s="142"/>
      <c r="V267" s="142"/>
      <c r="W267" s="142"/>
      <c r="X267" s="142"/>
      <c r="Y267" s="142"/>
      <c r="Z267" s="142"/>
      <c r="AA267" s="142"/>
    </row>
    <row r="268">
      <c r="A268" s="142"/>
      <c r="B268" s="142"/>
      <c r="C268" s="142"/>
      <c r="D268" s="142"/>
      <c r="E268" s="142"/>
      <c r="F268" s="142"/>
      <c r="G268" s="142"/>
      <c r="H268" s="142"/>
      <c r="I268" s="142"/>
      <c r="J268" s="142"/>
      <c r="K268" s="142"/>
      <c r="L268" s="142"/>
      <c r="M268" s="142"/>
      <c r="N268" s="142"/>
      <c r="O268" s="150"/>
      <c r="P268" s="142"/>
      <c r="Q268" s="142"/>
      <c r="R268" s="142"/>
      <c r="S268" s="142"/>
      <c r="T268" s="142"/>
      <c r="U268" s="142"/>
      <c r="V268" s="142"/>
      <c r="W268" s="142"/>
      <c r="X268" s="142"/>
      <c r="Y268" s="142"/>
      <c r="Z268" s="142"/>
      <c r="AA268" s="142"/>
    </row>
    <row r="269">
      <c r="A269" s="142"/>
      <c r="B269" s="142"/>
      <c r="C269" s="142"/>
      <c r="D269" s="142"/>
      <c r="E269" s="142"/>
      <c r="F269" s="142"/>
      <c r="G269" s="142"/>
      <c r="H269" s="142"/>
      <c r="I269" s="142"/>
      <c r="J269" s="142"/>
      <c r="K269" s="142"/>
      <c r="L269" s="142"/>
      <c r="M269" s="142"/>
      <c r="N269" s="142"/>
      <c r="O269" s="150"/>
      <c r="P269" s="142"/>
      <c r="Q269" s="142"/>
      <c r="R269" s="142"/>
      <c r="S269" s="142"/>
      <c r="T269" s="142"/>
      <c r="U269" s="142"/>
      <c r="V269" s="142"/>
      <c r="W269" s="142"/>
      <c r="X269" s="142"/>
      <c r="Y269" s="142"/>
      <c r="Z269" s="142"/>
      <c r="AA269" s="142"/>
    </row>
    <row r="270">
      <c r="A270" s="142"/>
      <c r="B270" s="142"/>
      <c r="C270" s="142"/>
      <c r="D270" s="142"/>
      <c r="E270" s="142"/>
      <c r="F270" s="142"/>
      <c r="G270" s="142"/>
      <c r="H270" s="142"/>
      <c r="I270" s="142"/>
      <c r="J270" s="142"/>
      <c r="K270" s="142"/>
      <c r="L270" s="142"/>
      <c r="M270" s="142"/>
      <c r="N270" s="142"/>
      <c r="O270" s="150"/>
      <c r="P270" s="142"/>
      <c r="Q270" s="142"/>
      <c r="R270" s="142"/>
      <c r="S270" s="142"/>
      <c r="T270" s="142"/>
      <c r="U270" s="142"/>
      <c r="V270" s="142"/>
      <c r="W270" s="142"/>
      <c r="X270" s="142"/>
      <c r="Y270" s="142"/>
      <c r="Z270" s="142"/>
      <c r="AA270" s="142"/>
    </row>
    <row r="271">
      <c r="A271" s="142"/>
      <c r="B271" s="142"/>
      <c r="C271" s="142"/>
      <c r="D271" s="142"/>
      <c r="E271" s="142"/>
      <c r="F271" s="142"/>
      <c r="G271" s="142"/>
      <c r="H271" s="142"/>
      <c r="I271" s="142"/>
      <c r="J271" s="142"/>
      <c r="K271" s="142"/>
      <c r="L271" s="142"/>
      <c r="M271" s="142"/>
      <c r="N271" s="142"/>
      <c r="O271" s="150"/>
      <c r="P271" s="142"/>
      <c r="Q271" s="142"/>
      <c r="R271" s="142"/>
      <c r="S271" s="142"/>
      <c r="T271" s="142"/>
      <c r="U271" s="142"/>
      <c r="V271" s="142"/>
      <c r="W271" s="142"/>
      <c r="X271" s="142"/>
      <c r="Y271" s="142"/>
      <c r="Z271" s="142"/>
      <c r="AA271" s="142"/>
    </row>
    <row r="272">
      <c r="A272" s="142"/>
      <c r="B272" s="142"/>
      <c r="C272" s="142"/>
      <c r="D272" s="142"/>
      <c r="E272" s="142"/>
      <c r="F272" s="142"/>
      <c r="G272" s="142"/>
      <c r="H272" s="142"/>
      <c r="I272" s="142"/>
      <c r="J272" s="142"/>
      <c r="K272" s="142"/>
      <c r="L272" s="142"/>
      <c r="M272" s="142"/>
      <c r="N272" s="142"/>
      <c r="O272" s="150"/>
      <c r="P272" s="142"/>
      <c r="Q272" s="142"/>
      <c r="R272" s="142"/>
      <c r="S272" s="142"/>
      <c r="T272" s="142"/>
      <c r="U272" s="142"/>
      <c r="V272" s="142"/>
      <c r="W272" s="142"/>
      <c r="X272" s="142"/>
      <c r="Y272" s="142"/>
      <c r="Z272" s="142"/>
      <c r="AA272" s="142"/>
    </row>
    <row r="273">
      <c r="A273" s="142"/>
      <c r="B273" s="142"/>
      <c r="C273" s="142"/>
      <c r="D273" s="142"/>
      <c r="E273" s="142"/>
      <c r="F273" s="142"/>
      <c r="G273" s="142"/>
      <c r="H273" s="142"/>
      <c r="I273" s="142"/>
      <c r="J273" s="142"/>
      <c r="K273" s="142"/>
      <c r="L273" s="142"/>
      <c r="M273" s="142"/>
      <c r="N273" s="142"/>
      <c r="O273" s="150"/>
      <c r="P273" s="142"/>
      <c r="Q273" s="142"/>
      <c r="R273" s="142"/>
      <c r="S273" s="142"/>
      <c r="T273" s="142"/>
      <c r="U273" s="142"/>
      <c r="V273" s="142"/>
      <c r="W273" s="142"/>
      <c r="X273" s="142"/>
      <c r="Y273" s="142"/>
      <c r="Z273" s="142"/>
      <c r="AA273" s="142"/>
    </row>
    <row r="274">
      <c r="A274" s="142"/>
      <c r="B274" s="142"/>
      <c r="C274" s="142"/>
      <c r="D274" s="142"/>
      <c r="E274" s="142"/>
      <c r="F274" s="142"/>
      <c r="G274" s="142"/>
      <c r="H274" s="142"/>
      <c r="I274" s="142"/>
      <c r="J274" s="142"/>
      <c r="K274" s="142"/>
      <c r="L274" s="142"/>
      <c r="M274" s="142"/>
      <c r="N274" s="142"/>
      <c r="O274" s="150"/>
      <c r="P274" s="142"/>
      <c r="Q274" s="142"/>
      <c r="R274" s="142"/>
      <c r="S274" s="142"/>
      <c r="T274" s="142"/>
      <c r="U274" s="142"/>
      <c r="V274" s="142"/>
      <c r="W274" s="142"/>
      <c r="X274" s="142"/>
      <c r="Y274" s="142"/>
      <c r="Z274" s="142"/>
      <c r="AA274" s="142"/>
    </row>
    <row r="275">
      <c r="A275" s="142"/>
      <c r="B275" s="142"/>
      <c r="C275" s="142"/>
      <c r="D275" s="142"/>
      <c r="E275" s="142"/>
      <c r="F275" s="142"/>
      <c r="G275" s="142"/>
      <c r="H275" s="142"/>
      <c r="I275" s="142"/>
      <c r="J275" s="142"/>
      <c r="K275" s="142"/>
      <c r="L275" s="142"/>
      <c r="M275" s="142"/>
      <c r="N275" s="142"/>
      <c r="O275" s="150"/>
      <c r="P275" s="142"/>
      <c r="Q275" s="142"/>
      <c r="R275" s="142"/>
      <c r="S275" s="142"/>
      <c r="T275" s="142"/>
      <c r="U275" s="142"/>
      <c r="V275" s="142"/>
      <c r="W275" s="142"/>
      <c r="X275" s="142"/>
      <c r="Y275" s="142"/>
      <c r="Z275" s="142"/>
      <c r="AA275" s="142"/>
    </row>
    <row r="276">
      <c r="A276" s="142"/>
      <c r="B276" s="142"/>
      <c r="C276" s="142"/>
      <c r="D276" s="142"/>
      <c r="E276" s="142"/>
      <c r="F276" s="142"/>
      <c r="G276" s="142"/>
      <c r="H276" s="142"/>
      <c r="I276" s="142"/>
      <c r="J276" s="142"/>
      <c r="K276" s="142"/>
      <c r="L276" s="142"/>
      <c r="M276" s="142"/>
      <c r="N276" s="142"/>
      <c r="O276" s="150"/>
      <c r="P276" s="142"/>
      <c r="Q276" s="142"/>
      <c r="R276" s="142"/>
      <c r="S276" s="142"/>
      <c r="T276" s="142"/>
      <c r="U276" s="142"/>
      <c r="V276" s="142"/>
      <c r="W276" s="142"/>
      <c r="X276" s="142"/>
      <c r="Y276" s="142"/>
      <c r="Z276" s="142"/>
      <c r="AA276" s="142"/>
    </row>
    <row r="277">
      <c r="A277" s="142"/>
      <c r="B277" s="142"/>
      <c r="C277" s="142"/>
      <c r="D277" s="142"/>
      <c r="E277" s="142"/>
      <c r="F277" s="142"/>
      <c r="G277" s="142"/>
      <c r="H277" s="142"/>
      <c r="I277" s="142"/>
      <c r="J277" s="142"/>
      <c r="K277" s="142"/>
      <c r="L277" s="142"/>
      <c r="M277" s="142"/>
      <c r="N277" s="142"/>
      <c r="O277" s="150"/>
      <c r="P277" s="142"/>
      <c r="Q277" s="142"/>
      <c r="R277" s="142"/>
      <c r="S277" s="142"/>
      <c r="T277" s="142"/>
      <c r="U277" s="142"/>
      <c r="V277" s="142"/>
      <c r="W277" s="142"/>
      <c r="X277" s="142"/>
      <c r="Y277" s="142"/>
      <c r="Z277" s="142"/>
      <c r="AA277" s="142"/>
    </row>
    <row r="278">
      <c r="A278" s="142"/>
      <c r="B278" s="142"/>
      <c r="C278" s="142"/>
      <c r="D278" s="142"/>
      <c r="E278" s="142"/>
      <c r="F278" s="142"/>
      <c r="G278" s="142"/>
      <c r="H278" s="142"/>
      <c r="I278" s="142"/>
      <c r="J278" s="142"/>
      <c r="K278" s="142"/>
      <c r="L278" s="142"/>
      <c r="M278" s="142"/>
      <c r="N278" s="142"/>
      <c r="O278" s="150"/>
      <c r="P278" s="142"/>
      <c r="Q278" s="142"/>
      <c r="R278" s="142"/>
      <c r="S278" s="142"/>
      <c r="T278" s="142"/>
      <c r="U278" s="142"/>
      <c r="V278" s="142"/>
      <c r="W278" s="142"/>
      <c r="X278" s="142"/>
      <c r="Y278" s="142"/>
      <c r="Z278" s="142"/>
      <c r="AA278" s="142"/>
    </row>
    <row r="279">
      <c r="A279" s="142"/>
      <c r="B279" s="142"/>
      <c r="C279" s="142"/>
      <c r="D279" s="142"/>
      <c r="E279" s="142"/>
      <c r="F279" s="142"/>
      <c r="G279" s="142"/>
      <c r="H279" s="142"/>
      <c r="I279" s="142"/>
      <c r="J279" s="142"/>
      <c r="K279" s="142"/>
      <c r="L279" s="142"/>
      <c r="M279" s="142"/>
      <c r="N279" s="142"/>
      <c r="O279" s="150"/>
      <c r="P279" s="142"/>
      <c r="Q279" s="142"/>
      <c r="R279" s="142"/>
      <c r="S279" s="142"/>
      <c r="T279" s="142"/>
      <c r="U279" s="142"/>
      <c r="V279" s="142"/>
      <c r="W279" s="142"/>
      <c r="X279" s="142"/>
      <c r="Y279" s="142"/>
      <c r="Z279" s="142"/>
      <c r="AA279" s="142"/>
    </row>
    <row r="280">
      <c r="A280" s="142"/>
      <c r="B280" s="142"/>
      <c r="C280" s="142"/>
      <c r="D280" s="142"/>
      <c r="E280" s="142"/>
      <c r="F280" s="142"/>
      <c r="G280" s="142"/>
      <c r="H280" s="142"/>
      <c r="I280" s="142"/>
      <c r="J280" s="142"/>
      <c r="K280" s="142"/>
      <c r="L280" s="142"/>
      <c r="M280" s="142"/>
      <c r="N280" s="142"/>
      <c r="O280" s="150"/>
      <c r="P280" s="142"/>
      <c r="Q280" s="142"/>
      <c r="R280" s="142"/>
      <c r="S280" s="142"/>
      <c r="T280" s="142"/>
      <c r="U280" s="142"/>
      <c r="V280" s="142"/>
      <c r="W280" s="142"/>
      <c r="X280" s="142"/>
      <c r="Y280" s="142"/>
      <c r="Z280" s="142"/>
      <c r="AA280" s="142"/>
    </row>
    <row r="281">
      <c r="A281" s="142"/>
      <c r="B281" s="142"/>
      <c r="C281" s="142"/>
      <c r="D281" s="142"/>
      <c r="E281" s="142"/>
      <c r="F281" s="142"/>
      <c r="G281" s="142"/>
      <c r="H281" s="142"/>
      <c r="I281" s="142"/>
      <c r="J281" s="142"/>
      <c r="K281" s="142"/>
      <c r="L281" s="142"/>
      <c r="M281" s="142"/>
      <c r="N281" s="142"/>
      <c r="O281" s="150"/>
      <c r="P281" s="142"/>
      <c r="Q281" s="142"/>
      <c r="R281" s="142"/>
      <c r="S281" s="142"/>
      <c r="T281" s="142"/>
      <c r="U281" s="142"/>
      <c r="V281" s="142"/>
      <c r="W281" s="142"/>
      <c r="X281" s="142"/>
      <c r="Y281" s="142"/>
      <c r="Z281" s="142"/>
      <c r="AA281" s="142"/>
    </row>
    <row r="282">
      <c r="A282" s="142"/>
      <c r="B282" s="142"/>
      <c r="C282" s="142"/>
      <c r="D282" s="142"/>
      <c r="E282" s="142"/>
      <c r="F282" s="142"/>
      <c r="G282" s="142"/>
      <c r="H282" s="142"/>
      <c r="I282" s="142"/>
      <c r="J282" s="142"/>
      <c r="K282" s="142"/>
      <c r="L282" s="142"/>
      <c r="M282" s="142"/>
      <c r="N282" s="142"/>
      <c r="O282" s="150"/>
      <c r="P282" s="142"/>
      <c r="Q282" s="142"/>
      <c r="R282" s="142"/>
      <c r="S282" s="142"/>
      <c r="T282" s="142"/>
      <c r="U282" s="142"/>
      <c r="V282" s="142"/>
      <c r="W282" s="142"/>
      <c r="X282" s="142"/>
      <c r="Y282" s="142"/>
      <c r="Z282" s="142"/>
      <c r="AA282" s="142"/>
    </row>
    <row r="283">
      <c r="A283" s="142"/>
      <c r="B283" s="142"/>
      <c r="C283" s="142"/>
      <c r="D283" s="142"/>
      <c r="E283" s="142"/>
      <c r="F283" s="142"/>
      <c r="G283" s="142"/>
      <c r="H283" s="142"/>
      <c r="I283" s="142"/>
      <c r="J283" s="142"/>
      <c r="K283" s="142"/>
      <c r="L283" s="142"/>
      <c r="M283" s="142"/>
      <c r="N283" s="142"/>
      <c r="O283" s="150"/>
      <c r="P283" s="142"/>
      <c r="Q283" s="142"/>
      <c r="R283" s="142"/>
      <c r="S283" s="142"/>
      <c r="T283" s="142"/>
      <c r="U283" s="142"/>
      <c r="V283" s="142"/>
      <c r="W283" s="142"/>
      <c r="X283" s="142"/>
      <c r="Y283" s="142"/>
      <c r="Z283" s="142"/>
      <c r="AA283" s="142"/>
    </row>
    <row r="284">
      <c r="A284" s="142"/>
      <c r="B284" s="142"/>
      <c r="C284" s="142"/>
      <c r="D284" s="142"/>
      <c r="E284" s="142"/>
      <c r="F284" s="142"/>
      <c r="G284" s="142"/>
      <c r="H284" s="142"/>
      <c r="I284" s="142"/>
      <c r="J284" s="142"/>
      <c r="K284" s="142"/>
      <c r="L284" s="142"/>
      <c r="M284" s="142"/>
      <c r="N284" s="142"/>
      <c r="O284" s="150"/>
      <c r="P284" s="142"/>
      <c r="Q284" s="142"/>
      <c r="R284" s="142"/>
      <c r="S284" s="142"/>
      <c r="T284" s="142"/>
      <c r="U284" s="142"/>
      <c r="V284" s="142"/>
      <c r="W284" s="142"/>
      <c r="X284" s="142"/>
      <c r="Y284" s="142"/>
      <c r="Z284" s="142"/>
      <c r="AA284" s="142"/>
    </row>
    <row r="285">
      <c r="A285" s="142"/>
      <c r="B285" s="142"/>
      <c r="C285" s="142"/>
      <c r="D285" s="142"/>
      <c r="E285" s="142"/>
      <c r="F285" s="142"/>
      <c r="G285" s="142"/>
      <c r="H285" s="142"/>
      <c r="I285" s="142"/>
      <c r="J285" s="142"/>
      <c r="K285" s="142"/>
      <c r="L285" s="142"/>
      <c r="M285" s="142"/>
      <c r="N285" s="142"/>
      <c r="O285" s="150"/>
      <c r="P285" s="142"/>
      <c r="Q285" s="142"/>
      <c r="R285" s="142"/>
      <c r="S285" s="142"/>
      <c r="T285" s="142"/>
      <c r="U285" s="142"/>
      <c r="V285" s="142"/>
      <c r="W285" s="142"/>
      <c r="X285" s="142"/>
      <c r="Y285" s="142"/>
      <c r="Z285" s="142"/>
      <c r="AA285" s="142"/>
    </row>
    <row r="286">
      <c r="A286" s="142"/>
      <c r="B286" s="142"/>
      <c r="C286" s="142"/>
      <c r="D286" s="142"/>
      <c r="E286" s="142"/>
      <c r="F286" s="142"/>
      <c r="G286" s="142"/>
      <c r="H286" s="142"/>
      <c r="I286" s="142"/>
      <c r="J286" s="142"/>
      <c r="K286" s="142"/>
      <c r="L286" s="142"/>
      <c r="M286" s="142"/>
      <c r="N286" s="142"/>
      <c r="O286" s="150"/>
      <c r="P286" s="142"/>
      <c r="Q286" s="142"/>
      <c r="R286" s="142"/>
      <c r="S286" s="142"/>
      <c r="T286" s="142"/>
      <c r="U286" s="142"/>
      <c r="V286" s="142"/>
      <c r="W286" s="142"/>
      <c r="X286" s="142"/>
      <c r="Y286" s="142"/>
      <c r="Z286" s="142"/>
      <c r="AA286" s="142"/>
    </row>
    <row r="287">
      <c r="A287" s="142"/>
      <c r="B287" s="142"/>
      <c r="C287" s="142"/>
      <c r="D287" s="142"/>
      <c r="E287" s="142"/>
      <c r="F287" s="142"/>
      <c r="G287" s="142"/>
      <c r="H287" s="142"/>
      <c r="I287" s="142"/>
      <c r="J287" s="142"/>
      <c r="K287" s="142"/>
      <c r="L287" s="142"/>
      <c r="M287" s="142"/>
      <c r="N287" s="142"/>
      <c r="O287" s="150"/>
      <c r="P287" s="142"/>
      <c r="Q287" s="142"/>
      <c r="R287" s="142"/>
      <c r="S287" s="142"/>
      <c r="T287" s="142"/>
      <c r="U287" s="142"/>
      <c r="V287" s="142"/>
      <c r="W287" s="142"/>
      <c r="X287" s="142"/>
      <c r="Y287" s="142"/>
      <c r="Z287" s="142"/>
      <c r="AA287" s="142"/>
    </row>
    <row r="288">
      <c r="A288" s="142"/>
      <c r="B288" s="142"/>
      <c r="C288" s="142"/>
      <c r="D288" s="142"/>
      <c r="E288" s="142"/>
      <c r="F288" s="142"/>
      <c r="G288" s="142"/>
      <c r="H288" s="142"/>
      <c r="I288" s="142"/>
      <c r="J288" s="142"/>
      <c r="K288" s="142"/>
      <c r="L288" s="142"/>
      <c r="M288" s="142"/>
      <c r="N288" s="142"/>
      <c r="O288" s="150"/>
      <c r="P288" s="142"/>
      <c r="Q288" s="142"/>
      <c r="R288" s="142"/>
      <c r="S288" s="142"/>
      <c r="T288" s="142"/>
      <c r="U288" s="142"/>
      <c r="V288" s="142"/>
      <c r="W288" s="142"/>
      <c r="X288" s="142"/>
      <c r="Y288" s="142"/>
      <c r="Z288" s="142"/>
      <c r="AA288" s="142"/>
    </row>
    <row r="289">
      <c r="A289" s="142"/>
      <c r="B289" s="142"/>
      <c r="C289" s="142"/>
      <c r="D289" s="142"/>
      <c r="E289" s="142"/>
      <c r="F289" s="142"/>
      <c r="G289" s="142"/>
      <c r="H289" s="142"/>
      <c r="I289" s="142"/>
      <c r="J289" s="142"/>
      <c r="K289" s="142"/>
      <c r="L289" s="142"/>
      <c r="M289" s="142"/>
      <c r="N289" s="142"/>
      <c r="O289" s="150"/>
      <c r="P289" s="142"/>
      <c r="Q289" s="142"/>
      <c r="R289" s="142"/>
      <c r="S289" s="142"/>
      <c r="T289" s="142"/>
      <c r="U289" s="142"/>
      <c r="V289" s="142"/>
      <c r="W289" s="142"/>
      <c r="X289" s="142"/>
      <c r="Y289" s="142"/>
      <c r="Z289" s="142"/>
      <c r="AA289" s="142"/>
    </row>
    <row r="290">
      <c r="A290" s="142"/>
      <c r="B290" s="142"/>
      <c r="C290" s="142"/>
      <c r="D290" s="142"/>
      <c r="E290" s="142"/>
      <c r="F290" s="142"/>
      <c r="G290" s="142"/>
      <c r="H290" s="142"/>
      <c r="I290" s="142"/>
      <c r="J290" s="142"/>
      <c r="K290" s="142"/>
      <c r="L290" s="142"/>
      <c r="M290" s="142"/>
      <c r="N290" s="142"/>
      <c r="O290" s="150"/>
      <c r="P290" s="142"/>
      <c r="Q290" s="142"/>
      <c r="R290" s="142"/>
      <c r="S290" s="142"/>
      <c r="T290" s="142"/>
      <c r="U290" s="142"/>
      <c r="V290" s="142"/>
      <c r="W290" s="142"/>
      <c r="X290" s="142"/>
      <c r="Y290" s="142"/>
      <c r="Z290" s="142"/>
      <c r="AA290" s="142"/>
    </row>
    <row r="291">
      <c r="A291" s="142"/>
      <c r="B291" s="142"/>
      <c r="C291" s="142"/>
      <c r="D291" s="142"/>
      <c r="E291" s="142"/>
      <c r="F291" s="142"/>
      <c r="G291" s="142"/>
      <c r="H291" s="142"/>
      <c r="I291" s="142"/>
      <c r="J291" s="142"/>
      <c r="K291" s="142"/>
      <c r="L291" s="142"/>
      <c r="M291" s="142"/>
      <c r="N291" s="142"/>
      <c r="O291" s="150"/>
      <c r="P291" s="142"/>
      <c r="Q291" s="142"/>
      <c r="R291" s="142"/>
      <c r="S291" s="142"/>
      <c r="T291" s="142"/>
      <c r="U291" s="142"/>
      <c r="V291" s="142"/>
      <c r="W291" s="142"/>
      <c r="X291" s="142"/>
      <c r="Y291" s="142"/>
      <c r="Z291" s="142"/>
      <c r="AA291" s="142"/>
    </row>
    <row r="292">
      <c r="A292" s="142"/>
      <c r="B292" s="142"/>
      <c r="C292" s="142"/>
      <c r="D292" s="142"/>
      <c r="E292" s="142"/>
      <c r="F292" s="142"/>
      <c r="G292" s="142"/>
      <c r="H292" s="142"/>
      <c r="I292" s="142"/>
      <c r="J292" s="142"/>
      <c r="K292" s="142"/>
      <c r="L292" s="142"/>
      <c r="M292" s="142"/>
      <c r="N292" s="142"/>
      <c r="O292" s="150"/>
      <c r="P292" s="142"/>
      <c r="Q292" s="142"/>
      <c r="R292" s="142"/>
      <c r="S292" s="142"/>
      <c r="T292" s="142"/>
      <c r="U292" s="142"/>
      <c r="V292" s="142"/>
      <c r="W292" s="142"/>
      <c r="X292" s="142"/>
      <c r="Y292" s="142"/>
      <c r="Z292" s="142"/>
      <c r="AA292" s="142"/>
    </row>
    <row r="293">
      <c r="A293" s="142"/>
      <c r="B293" s="142"/>
      <c r="C293" s="142"/>
      <c r="D293" s="142"/>
      <c r="E293" s="142"/>
      <c r="F293" s="142"/>
      <c r="G293" s="142"/>
      <c r="H293" s="142"/>
      <c r="I293" s="142"/>
      <c r="J293" s="142"/>
      <c r="K293" s="142"/>
      <c r="L293" s="142"/>
      <c r="M293" s="142"/>
      <c r="N293" s="142"/>
      <c r="O293" s="150"/>
      <c r="P293" s="142"/>
      <c r="Q293" s="142"/>
      <c r="R293" s="142"/>
      <c r="S293" s="142"/>
      <c r="T293" s="142"/>
      <c r="U293" s="142"/>
      <c r="V293" s="142"/>
      <c r="W293" s="142"/>
      <c r="X293" s="142"/>
      <c r="Y293" s="142"/>
      <c r="Z293" s="142"/>
      <c r="AA293" s="142"/>
    </row>
    <row r="294">
      <c r="A294" s="142"/>
      <c r="B294" s="142"/>
      <c r="C294" s="142"/>
      <c r="D294" s="142"/>
      <c r="E294" s="142"/>
      <c r="F294" s="142"/>
      <c r="G294" s="142"/>
      <c r="H294" s="142"/>
      <c r="I294" s="142"/>
      <c r="J294" s="142"/>
      <c r="K294" s="142"/>
      <c r="L294" s="142"/>
      <c r="M294" s="142"/>
      <c r="N294" s="142"/>
      <c r="O294" s="150"/>
      <c r="P294" s="142"/>
      <c r="Q294" s="142"/>
      <c r="R294" s="142"/>
      <c r="S294" s="142"/>
      <c r="T294" s="142"/>
      <c r="U294" s="142"/>
      <c r="V294" s="142"/>
      <c r="W294" s="142"/>
      <c r="X294" s="142"/>
      <c r="Y294" s="142"/>
      <c r="Z294" s="142"/>
      <c r="AA294" s="142"/>
    </row>
    <row r="295">
      <c r="A295" s="142"/>
      <c r="B295" s="142"/>
      <c r="C295" s="142"/>
      <c r="D295" s="142"/>
      <c r="E295" s="142"/>
      <c r="F295" s="142"/>
      <c r="G295" s="142"/>
      <c r="H295" s="142"/>
      <c r="I295" s="142"/>
      <c r="J295" s="142"/>
      <c r="K295" s="142"/>
      <c r="L295" s="142"/>
      <c r="M295" s="142"/>
      <c r="N295" s="142"/>
      <c r="O295" s="150"/>
      <c r="P295" s="142"/>
      <c r="Q295" s="142"/>
      <c r="R295" s="142"/>
      <c r="S295" s="142"/>
      <c r="T295" s="142"/>
      <c r="U295" s="142"/>
      <c r="V295" s="142"/>
      <c r="W295" s="142"/>
      <c r="X295" s="142"/>
      <c r="Y295" s="142"/>
      <c r="Z295" s="142"/>
      <c r="AA295" s="142"/>
    </row>
    <row r="296">
      <c r="A296" s="142"/>
      <c r="B296" s="142"/>
      <c r="C296" s="142"/>
      <c r="D296" s="142"/>
      <c r="E296" s="142"/>
      <c r="F296" s="142"/>
      <c r="G296" s="142"/>
      <c r="H296" s="142"/>
      <c r="I296" s="142"/>
      <c r="J296" s="142"/>
      <c r="K296" s="142"/>
      <c r="L296" s="142"/>
      <c r="M296" s="142"/>
      <c r="N296" s="142"/>
      <c r="O296" s="150"/>
      <c r="P296" s="142"/>
      <c r="Q296" s="142"/>
      <c r="R296" s="142"/>
      <c r="S296" s="142"/>
      <c r="T296" s="142"/>
      <c r="U296" s="142"/>
      <c r="V296" s="142"/>
      <c r="W296" s="142"/>
      <c r="X296" s="142"/>
      <c r="Y296" s="142"/>
      <c r="Z296" s="142"/>
      <c r="AA296" s="142"/>
    </row>
    <row r="297">
      <c r="A297" s="142"/>
      <c r="B297" s="142"/>
      <c r="C297" s="142"/>
      <c r="D297" s="142"/>
      <c r="E297" s="142"/>
      <c r="F297" s="142"/>
      <c r="G297" s="142"/>
      <c r="H297" s="142"/>
      <c r="I297" s="142"/>
      <c r="J297" s="142"/>
      <c r="K297" s="142"/>
      <c r="L297" s="142"/>
      <c r="M297" s="142"/>
      <c r="N297" s="142"/>
      <c r="O297" s="150"/>
      <c r="P297" s="142"/>
      <c r="Q297" s="142"/>
      <c r="R297" s="142"/>
      <c r="S297" s="142"/>
      <c r="T297" s="142"/>
      <c r="U297" s="142"/>
      <c r="V297" s="142"/>
      <c r="W297" s="142"/>
      <c r="X297" s="142"/>
      <c r="Y297" s="142"/>
      <c r="Z297" s="142"/>
      <c r="AA297" s="142"/>
    </row>
    <row r="298">
      <c r="A298" s="142"/>
      <c r="B298" s="142"/>
      <c r="C298" s="142"/>
      <c r="D298" s="142"/>
      <c r="E298" s="142"/>
      <c r="F298" s="142"/>
      <c r="G298" s="142"/>
      <c r="H298" s="142"/>
      <c r="I298" s="142"/>
      <c r="J298" s="142"/>
      <c r="K298" s="142"/>
      <c r="L298" s="142"/>
      <c r="M298" s="142"/>
      <c r="N298" s="142"/>
      <c r="O298" s="150"/>
      <c r="P298" s="142"/>
      <c r="Q298" s="142"/>
      <c r="R298" s="142"/>
      <c r="S298" s="142"/>
      <c r="T298" s="142"/>
      <c r="U298" s="142"/>
      <c r="V298" s="142"/>
      <c r="W298" s="142"/>
      <c r="X298" s="142"/>
      <c r="Y298" s="142"/>
      <c r="Z298" s="142"/>
      <c r="AA298" s="142"/>
    </row>
    <row r="299">
      <c r="A299" s="142"/>
      <c r="B299" s="142"/>
      <c r="C299" s="142"/>
      <c r="D299" s="142"/>
      <c r="E299" s="142"/>
      <c r="F299" s="142"/>
      <c r="G299" s="142"/>
      <c r="H299" s="142"/>
      <c r="I299" s="142"/>
      <c r="J299" s="142"/>
      <c r="K299" s="142"/>
      <c r="L299" s="142"/>
      <c r="M299" s="142"/>
      <c r="N299" s="142"/>
      <c r="O299" s="150"/>
      <c r="P299" s="142"/>
      <c r="Q299" s="142"/>
      <c r="R299" s="142"/>
      <c r="S299" s="142"/>
      <c r="T299" s="142"/>
      <c r="U299" s="142"/>
      <c r="V299" s="142"/>
      <c r="W299" s="142"/>
      <c r="X299" s="142"/>
      <c r="Y299" s="142"/>
      <c r="Z299" s="142"/>
      <c r="AA299" s="142"/>
    </row>
    <row r="300">
      <c r="A300" s="142"/>
      <c r="B300" s="142"/>
      <c r="C300" s="142"/>
      <c r="D300" s="142"/>
      <c r="E300" s="142"/>
      <c r="F300" s="142"/>
      <c r="G300" s="142"/>
      <c r="H300" s="142"/>
      <c r="I300" s="142"/>
      <c r="J300" s="142"/>
      <c r="K300" s="142"/>
      <c r="L300" s="142"/>
      <c r="M300" s="142"/>
      <c r="N300" s="142"/>
      <c r="O300" s="150"/>
      <c r="P300" s="142"/>
      <c r="Q300" s="142"/>
      <c r="R300" s="142"/>
      <c r="S300" s="142"/>
      <c r="T300" s="142"/>
      <c r="U300" s="142"/>
      <c r="V300" s="142"/>
      <c r="W300" s="142"/>
      <c r="X300" s="142"/>
      <c r="Y300" s="142"/>
      <c r="Z300" s="142"/>
      <c r="AA300" s="142"/>
    </row>
    <row r="301">
      <c r="A301" s="142"/>
      <c r="B301" s="142"/>
      <c r="C301" s="142"/>
      <c r="D301" s="142"/>
      <c r="E301" s="142"/>
      <c r="F301" s="142"/>
      <c r="G301" s="142"/>
      <c r="H301" s="142"/>
      <c r="I301" s="142"/>
      <c r="J301" s="142"/>
      <c r="K301" s="142"/>
      <c r="L301" s="142"/>
      <c r="M301" s="142"/>
      <c r="N301" s="142"/>
      <c r="O301" s="150"/>
      <c r="P301" s="142"/>
      <c r="Q301" s="142"/>
      <c r="R301" s="142"/>
      <c r="S301" s="142"/>
      <c r="T301" s="142"/>
      <c r="U301" s="142"/>
      <c r="V301" s="142"/>
      <c r="W301" s="142"/>
      <c r="X301" s="142"/>
      <c r="Y301" s="142"/>
      <c r="Z301" s="142"/>
      <c r="AA301" s="142"/>
    </row>
    <row r="302">
      <c r="A302" s="142"/>
      <c r="B302" s="142"/>
      <c r="C302" s="142"/>
      <c r="D302" s="142"/>
      <c r="E302" s="142"/>
      <c r="F302" s="142"/>
      <c r="G302" s="142"/>
      <c r="H302" s="142"/>
      <c r="I302" s="142"/>
      <c r="J302" s="142"/>
      <c r="K302" s="142"/>
      <c r="L302" s="142"/>
      <c r="M302" s="142"/>
      <c r="N302" s="142"/>
      <c r="O302" s="150"/>
      <c r="P302" s="142"/>
      <c r="Q302" s="142"/>
      <c r="R302" s="142"/>
      <c r="S302" s="142"/>
      <c r="T302" s="142"/>
      <c r="U302" s="142"/>
      <c r="V302" s="142"/>
      <c r="W302" s="142"/>
      <c r="X302" s="142"/>
      <c r="Y302" s="142"/>
      <c r="Z302" s="142"/>
      <c r="AA302" s="142"/>
    </row>
    <row r="303">
      <c r="A303" s="142"/>
      <c r="B303" s="142"/>
      <c r="C303" s="142"/>
      <c r="D303" s="142"/>
      <c r="E303" s="142"/>
      <c r="F303" s="142"/>
      <c r="G303" s="142"/>
      <c r="H303" s="142"/>
      <c r="I303" s="142"/>
      <c r="J303" s="142"/>
      <c r="K303" s="142"/>
      <c r="L303" s="142"/>
      <c r="M303" s="142"/>
      <c r="N303" s="142"/>
      <c r="O303" s="150"/>
      <c r="P303" s="142"/>
      <c r="Q303" s="142"/>
      <c r="R303" s="142"/>
      <c r="S303" s="142"/>
      <c r="T303" s="142"/>
      <c r="U303" s="142"/>
      <c r="V303" s="142"/>
      <c r="W303" s="142"/>
      <c r="X303" s="142"/>
      <c r="Y303" s="142"/>
      <c r="Z303" s="142"/>
      <c r="AA303" s="142"/>
    </row>
    <row r="304">
      <c r="A304" s="142"/>
      <c r="B304" s="142"/>
      <c r="C304" s="142"/>
      <c r="D304" s="142"/>
      <c r="E304" s="142"/>
      <c r="F304" s="142"/>
      <c r="G304" s="142"/>
      <c r="H304" s="142"/>
      <c r="I304" s="142"/>
      <c r="J304" s="142"/>
      <c r="K304" s="142"/>
      <c r="L304" s="142"/>
      <c r="M304" s="142"/>
      <c r="N304" s="142"/>
      <c r="O304" s="150"/>
      <c r="P304" s="142"/>
      <c r="Q304" s="142"/>
      <c r="R304" s="142"/>
      <c r="S304" s="142"/>
      <c r="T304" s="142"/>
      <c r="U304" s="142"/>
      <c r="V304" s="142"/>
      <c r="W304" s="142"/>
      <c r="X304" s="142"/>
      <c r="Y304" s="142"/>
      <c r="Z304" s="142"/>
      <c r="AA304" s="142"/>
    </row>
    <row r="305">
      <c r="A305" s="142"/>
      <c r="B305" s="142"/>
      <c r="C305" s="142"/>
      <c r="D305" s="142"/>
      <c r="E305" s="142"/>
      <c r="F305" s="142"/>
      <c r="G305" s="142"/>
      <c r="H305" s="142"/>
      <c r="I305" s="142"/>
      <c r="J305" s="142"/>
      <c r="K305" s="142"/>
      <c r="L305" s="142"/>
      <c r="M305" s="142"/>
      <c r="N305" s="142"/>
      <c r="O305" s="150"/>
      <c r="P305" s="142"/>
      <c r="Q305" s="142"/>
      <c r="R305" s="142"/>
      <c r="S305" s="142"/>
      <c r="T305" s="142"/>
      <c r="U305" s="142"/>
      <c r="V305" s="142"/>
      <c r="W305" s="142"/>
      <c r="X305" s="142"/>
      <c r="Y305" s="142"/>
      <c r="Z305" s="142"/>
      <c r="AA305" s="142"/>
    </row>
    <row r="306">
      <c r="A306" s="142"/>
      <c r="B306" s="142"/>
      <c r="C306" s="142"/>
      <c r="D306" s="142"/>
      <c r="E306" s="142"/>
      <c r="F306" s="142"/>
      <c r="G306" s="142"/>
      <c r="H306" s="142"/>
      <c r="I306" s="142"/>
      <c r="J306" s="142"/>
      <c r="K306" s="142"/>
      <c r="L306" s="142"/>
      <c r="M306" s="142"/>
      <c r="N306" s="142"/>
      <c r="O306" s="150"/>
      <c r="P306" s="142"/>
      <c r="Q306" s="142"/>
      <c r="R306" s="142"/>
      <c r="S306" s="142"/>
      <c r="T306" s="142"/>
      <c r="U306" s="142"/>
      <c r="V306" s="142"/>
      <c r="W306" s="142"/>
      <c r="X306" s="142"/>
      <c r="Y306" s="142"/>
      <c r="Z306" s="142"/>
      <c r="AA306" s="142"/>
    </row>
    <row r="307">
      <c r="A307" s="142"/>
      <c r="B307" s="142"/>
      <c r="C307" s="142"/>
      <c r="D307" s="142"/>
      <c r="E307" s="142"/>
      <c r="F307" s="142"/>
      <c r="G307" s="142"/>
      <c r="H307" s="142"/>
      <c r="I307" s="142"/>
      <c r="J307" s="142"/>
      <c r="K307" s="142"/>
      <c r="L307" s="142"/>
      <c r="M307" s="142"/>
      <c r="N307" s="142"/>
      <c r="O307" s="150"/>
      <c r="P307" s="142"/>
      <c r="Q307" s="142"/>
      <c r="R307" s="142"/>
      <c r="S307" s="142"/>
      <c r="T307" s="142"/>
      <c r="U307" s="142"/>
      <c r="V307" s="142"/>
      <c r="W307" s="142"/>
      <c r="X307" s="142"/>
      <c r="Y307" s="142"/>
      <c r="Z307" s="142"/>
      <c r="AA307" s="142"/>
    </row>
    <row r="308">
      <c r="A308" s="142"/>
      <c r="B308" s="142"/>
      <c r="C308" s="142"/>
      <c r="D308" s="142"/>
      <c r="E308" s="142"/>
      <c r="F308" s="142"/>
      <c r="G308" s="142"/>
      <c r="H308" s="142"/>
      <c r="I308" s="142"/>
      <c r="J308" s="142"/>
      <c r="K308" s="142"/>
      <c r="L308" s="142"/>
      <c r="M308" s="142"/>
      <c r="N308" s="142"/>
      <c r="O308" s="150"/>
      <c r="P308" s="142"/>
      <c r="Q308" s="142"/>
      <c r="R308" s="142"/>
      <c r="S308" s="142"/>
      <c r="T308" s="142"/>
      <c r="U308" s="142"/>
      <c r="V308" s="142"/>
      <c r="W308" s="142"/>
      <c r="X308" s="142"/>
      <c r="Y308" s="142"/>
      <c r="Z308" s="142"/>
      <c r="AA308" s="142"/>
    </row>
    <row r="309">
      <c r="A309" s="142"/>
      <c r="B309" s="142"/>
      <c r="C309" s="142"/>
      <c r="D309" s="142"/>
      <c r="E309" s="142"/>
      <c r="F309" s="142"/>
      <c r="G309" s="142"/>
      <c r="H309" s="142"/>
      <c r="I309" s="142"/>
      <c r="J309" s="142"/>
      <c r="K309" s="142"/>
      <c r="L309" s="142"/>
      <c r="M309" s="142"/>
      <c r="N309" s="142"/>
      <c r="O309" s="150"/>
      <c r="P309" s="142"/>
      <c r="Q309" s="142"/>
      <c r="R309" s="142"/>
      <c r="S309" s="142"/>
      <c r="T309" s="142"/>
      <c r="U309" s="142"/>
      <c r="V309" s="142"/>
      <c r="W309" s="142"/>
      <c r="X309" s="142"/>
      <c r="Y309" s="142"/>
      <c r="Z309" s="142"/>
      <c r="AA309" s="142"/>
    </row>
    <row r="310">
      <c r="A310" s="142"/>
      <c r="B310" s="142"/>
      <c r="C310" s="142"/>
      <c r="D310" s="142"/>
      <c r="E310" s="142"/>
      <c r="F310" s="142"/>
      <c r="G310" s="142"/>
      <c r="H310" s="142"/>
      <c r="I310" s="142"/>
      <c r="J310" s="142"/>
      <c r="K310" s="142"/>
      <c r="L310" s="142"/>
      <c r="M310" s="142"/>
      <c r="N310" s="142"/>
      <c r="O310" s="150"/>
      <c r="P310" s="142"/>
      <c r="Q310" s="142"/>
      <c r="R310" s="142"/>
      <c r="S310" s="142"/>
      <c r="T310" s="142"/>
      <c r="U310" s="142"/>
      <c r="V310" s="142"/>
      <c r="W310" s="142"/>
      <c r="X310" s="142"/>
      <c r="Y310" s="142"/>
      <c r="Z310" s="142"/>
      <c r="AA310" s="142"/>
    </row>
    <row r="311">
      <c r="A311" s="142"/>
      <c r="B311" s="142"/>
      <c r="C311" s="142"/>
      <c r="D311" s="142"/>
      <c r="E311" s="142"/>
      <c r="F311" s="142"/>
      <c r="G311" s="142"/>
      <c r="H311" s="142"/>
      <c r="I311" s="142"/>
      <c r="J311" s="142"/>
      <c r="K311" s="142"/>
      <c r="L311" s="142"/>
      <c r="M311" s="142"/>
      <c r="N311" s="142"/>
      <c r="O311" s="150"/>
      <c r="P311" s="142"/>
      <c r="Q311" s="142"/>
      <c r="R311" s="142"/>
      <c r="S311" s="142"/>
      <c r="T311" s="142"/>
      <c r="U311" s="142"/>
      <c r="V311" s="142"/>
      <c r="W311" s="142"/>
      <c r="X311" s="142"/>
      <c r="Y311" s="142"/>
      <c r="Z311" s="142"/>
      <c r="AA311" s="142"/>
    </row>
    <row r="312">
      <c r="A312" s="142"/>
      <c r="B312" s="142"/>
      <c r="C312" s="142"/>
      <c r="D312" s="142"/>
      <c r="E312" s="142"/>
      <c r="F312" s="142"/>
      <c r="G312" s="142"/>
      <c r="H312" s="142"/>
      <c r="I312" s="142"/>
      <c r="J312" s="142"/>
      <c r="K312" s="142"/>
      <c r="L312" s="142"/>
      <c r="M312" s="142"/>
      <c r="N312" s="142"/>
      <c r="O312" s="150"/>
      <c r="P312" s="142"/>
      <c r="Q312" s="142"/>
      <c r="R312" s="142"/>
      <c r="S312" s="142"/>
      <c r="T312" s="142"/>
      <c r="U312" s="142"/>
      <c r="V312" s="142"/>
      <c r="W312" s="142"/>
      <c r="X312" s="142"/>
      <c r="Y312" s="142"/>
      <c r="Z312" s="142"/>
      <c r="AA312" s="142"/>
    </row>
    <row r="313">
      <c r="A313" s="142"/>
      <c r="B313" s="142"/>
      <c r="C313" s="142"/>
      <c r="D313" s="142"/>
      <c r="E313" s="142"/>
      <c r="F313" s="142"/>
      <c r="G313" s="142"/>
      <c r="H313" s="142"/>
      <c r="I313" s="142"/>
      <c r="J313" s="142"/>
      <c r="K313" s="142"/>
      <c r="L313" s="142"/>
      <c r="M313" s="142"/>
      <c r="N313" s="142"/>
      <c r="O313" s="150"/>
      <c r="P313" s="142"/>
      <c r="Q313" s="142"/>
      <c r="R313" s="142"/>
      <c r="S313" s="142"/>
      <c r="T313" s="142"/>
      <c r="U313" s="142"/>
      <c r="V313" s="142"/>
      <c r="W313" s="142"/>
      <c r="X313" s="142"/>
      <c r="Y313" s="142"/>
      <c r="Z313" s="142"/>
      <c r="AA313" s="142"/>
    </row>
    <row r="314">
      <c r="A314" s="142"/>
      <c r="B314" s="142"/>
      <c r="C314" s="142"/>
      <c r="D314" s="142"/>
      <c r="E314" s="142"/>
      <c r="F314" s="142"/>
      <c r="G314" s="142"/>
      <c r="H314" s="142"/>
      <c r="I314" s="142"/>
      <c r="J314" s="142"/>
      <c r="K314" s="142"/>
      <c r="L314" s="142"/>
      <c r="M314" s="142"/>
      <c r="N314" s="142"/>
      <c r="O314" s="150"/>
      <c r="P314" s="142"/>
      <c r="Q314" s="142"/>
      <c r="R314" s="142"/>
      <c r="S314" s="142"/>
      <c r="T314" s="142"/>
      <c r="U314" s="142"/>
      <c r="V314" s="142"/>
      <c r="W314" s="142"/>
      <c r="X314" s="142"/>
      <c r="Y314" s="142"/>
      <c r="Z314" s="142"/>
      <c r="AA314" s="142"/>
    </row>
    <row r="315">
      <c r="A315" s="142"/>
      <c r="B315" s="142"/>
      <c r="C315" s="142"/>
      <c r="D315" s="142"/>
      <c r="E315" s="142"/>
      <c r="F315" s="142"/>
      <c r="G315" s="142"/>
      <c r="H315" s="142"/>
      <c r="I315" s="142"/>
      <c r="J315" s="142"/>
      <c r="K315" s="142"/>
      <c r="L315" s="142"/>
      <c r="M315" s="142"/>
      <c r="N315" s="142"/>
      <c r="O315" s="150"/>
      <c r="P315" s="142"/>
      <c r="Q315" s="142"/>
      <c r="R315" s="142"/>
      <c r="S315" s="142"/>
      <c r="T315" s="142"/>
      <c r="U315" s="142"/>
      <c r="V315" s="142"/>
      <c r="W315" s="142"/>
      <c r="X315" s="142"/>
      <c r="Y315" s="142"/>
      <c r="Z315" s="142"/>
      <c r="AA315" s="142"/>
    </row>
    <row r="316">
      <c r="A316" s="142"/>
      <c r="B316" s="142"/>
      <c r="C316" s="142"/>
      <c r="D316" s="142"/>
      <c r="E316" s="142"/>
      <c r="F316" s="142"/>
      <c r="G316" s="142"/>
      <c r="H316" s="142"/>
      <c r="I316" s="142"/>
      <c r="J316" s="142"/>
      <c r="K316" s="142"/>
      <c r="L316" s="142"/>
      <c r="M316" s="142"/>
      <c r="N316" s="142"/>
      <c r="O316" s="150"/>
      <c r="P316" s="142"/>
      <c r="Q316" s="142"/>
      <c r="R316" s="142"/>
      <c r="S316" s="142"/>
      <c r="T316" s="142"/>
      <c r="U316" s="142"/>
      <c r="V316" s="142"/>
      <c r="W316" s="142"/>
      <c r="X316" s="142"/>
      <c r="Y316" s="142"/>
      <c r="Z316" s="142"/>
      <c r="AA316" s="142"/>
    </row>
    <row r="317">
      <c r="A317" s="142"/>
      <c r="B317" s="142"/>
      <c r="C317" s="142"/>
      <c r="D317" s="142"/>
      <c r="E317" s="142"/>
      <c r="F317" s="142"/>
      <c r="G317" s="142"/>
      <c r="H317" s="142"/>
      <c r="I317" s="142"/>
      <c r="J317" s="142"/>
      <c r="K317" s="142"/>
      <c r="L317" s="142"/>
      <c r="M317" s="142"/>
      <c r="N317" s="142"/>
      <c r="O317" s="150"/>
      <c r="P317" s="142"/>
      <c r="Q317" s="142"/>
      <c r="R317" s="142"/>
      <c r="S317" s="142"/>
      <c r="T317" s="142"/>
      <c r="U317" s="142"/>
      <c r="V317" s="142"/>
      <c r="W317" s="142"/>
      <c r="X317" s="142"/>
      <c r="Y317" s="142"/>
      <c r="Z317" s="142"/>
      <c r="AA317" s="142"/>
    </row>
    <row r="318">
      <c r="A318" s="142"/>
      <c r="B318" s="142"/>
      <c r="C318" s="142"/>
      <c r="D318" s="142"/>
      <c r="E318" s="142"/>
      <c r="F318" s="142"/>
      <c r="G318" s="142"/>
      <c r="H318" s="142"/>
      <c r="I318" s="142"/>
      <c r="J318" s="142"/>
      <c r="K318" s="142"/>
      <c r="L318" s="142"/>
      <c r="M318" s="142"/>
      <c r="N318" s="142"/>
      <c r="O318" s="150"/>
      <c r="P318" s="142"/>
      <c r="Q318" s="142"/>
      <c r="R318" s="142"/>
      <c r="S318" s="142"/>
      <c r="T318" s="142"/>
      <c r="U318" s="142"/>
      <c r="V318" s="142"/>
      <c r="W318" s="142"/>
      <c r="X318" s="142"/>
      <c r="Y318" s="142"/>
      <c r="Z318" s="142"/>
      <c r="AA318" s="142"/>
    </row>
    <row r="319">
      <c r="A319" s="142"/>
      <c r="B319" s="142"/>
      <c r="C319" s="142"/>
      <c r="D319" s="142"/>
      <c r="E319" s="142"/>
      <c r="F319" s="142"/>
      <c r="G319" s="142"/>
      <c r="H319" s="142"/>
      <c r="I319" s="142"/>
      <c r="J319" s="142"/>
      <c r="K319" s="142"/>
      <c r="L319" s="142"/>
      <c r="M319" s="142"/>
      <c r="N319" s="142"/>
      <c r="O319" s="150"/>
      <c r="P319" s="142"/>
      <c r="Q319" s="142"/>
      <c r="R319" s="142"/>
      <c r="S319" s="142"/>
      <c r="T319" s="142"/>
      <c r="U319" s="142"/>
      <c r="V319" s="142"/>
      <c r="W319" s="142"/>
      <c r="X319" s="142"/>
      <c r="Y319" s="142"/>
      <c r="Z319" s="142"/>
      <c r="AA319" s="142"/>
    </row>
    <row r="320">
      <c r="A320" s="142"/>
      <c r="B320" s="142"/>
      <c r="C320" s="142"/>
      <c r="D320" s="142"/>
      <c r="E320" s="142"/>
      <c r="F320" s="142"/>
      <c r="G320" s="142"/>
      <c r="H320" s="142"/>
      <c r="I320" s="142"/>
      <c r="J320" s="142"/>
      <c r="K320" s="142"/>
      <c r="L320" s="142"/>
      <c r="M320" s="142"/>
      <c r="N320" s="142"/>
      <c r="O320" s="150"/>
      <c r="P320" s="142"/>
      <c r="Q320" s="142"/>
      <c r="R320" s="142"/>
      <c r="S320" s="142"/>
      <c r="T320" s="142"/>
      <c r="U320" s="142"/>
      <c r="V320" s="142"/>
      <c r="W320" s="142"/>
      <c r="X320" s="142"/>
      <c r="Y320" s="142"/>
      <c r="Z320" s="142"/>
      <c r="AA320" s="142"/>
    </row>
    <row r="321">
      <c r="A321" s="142"/>
      <c r="B321" s="142"/>
      <c r="C321" s="142"/>
      <c r="D321" s="142"/>
      <c r="E321" s="142"/>
      <c r="F321" s="142"/>
      <c r="G321" s="142"/>
      <c r="H321" s="142"/>
      <c r="I321" s="142"/>
      <c r="J321" s="142"/>
      <c r="K321" s="142"/>
      <c r="L321" s="142"/>
      <c r="M321" s="142"/>
      <c r="N321" s="142"/>
      <c r="O321" s="150"/>
      <c r="P321" s="142"/>
      <c r="Q321" s="142"/>
      <c r="R321" s="142"/>
      <c r="S321" s="142"/>
      <c r="T321" s="142"/>
      <c r="U321" s="142"/>
      <c r="V321" s="142"/>
      <c r="W321" s="142"/>
      <c r="X321" s="142"/>
      <c r="Y321" s="142"/>
      <c r="Z321" s="142"/>
      <c r="AA321" s="142"/>
    </row>
    <row r="322">
      <c r="A322" s="142"/>
      <c r="B322" s="142"/>
      <c r="C322" s="142"/>
      <c r="D322" s="142"/>
      <c r="E322" s="142"/>
      <c r="F322" s="142"/>
      <c r="G322" s="142"/>
      <c r="H322" s="142"/>
      <c r="I322" s="142"/>
      <c r="J322" s="142"/>
      <c r="K322" s="142"/>
      <c r="L322" s="142"/>
      <c r="M322" s="142"/>
      <c r="N322" s="142"/>
      <c r="O322" s="150"/>
      <c r="P322" s="142"/>
      <c r="Q322" s="142"/>
      <c r="R322" s="142"/>
      <c r="S322" s="142"/>
      <c r="T322" s="142"/>
      <c r="U322" s="142"/>
      <c r="V322" s="142"/>
      <c r="W322" s="142"/>
      <c r="X322" s="142"/>
      <c r="Y322" s="142"/>
      <c r="Z322" s="142"/>
      <c r="AA322" s="142"/>
    </row>
    <row r="323">
      <c r="A323" s="142"/>
      <c r="B323" s="142"/>
      <c r="C323" s="142"/>
      <c r="D323" s="142"/>
      <c r="E323" s="142"/>
      <c r="F323" s="142"/>
      <c r="G323" s="142"/>
      <c r="H323" s="142"/>
      <c r="I323" s="142"/>
      <c r="J323" s="142"/>
      <c r="K323" s="142"/>
      <c r="L323" s="142"/>
      <c r="M323" s="142"/>
      <c r="N323" s="142"/>
      <c r="O323" s="150"/>
      <c r="P323" s="142"/>
      <c r="Q323" s="142"/>
      <c r="R323" s="142"/>
      <c r="S323" s="142"/>
      <c r="T323" s="142"/>
      <c r="U323" s="142"/>
      <c r="V323" s="142"/>
      <c r="W323" s="142"/>
      <c r="X323" s="142"/>
      <c r="Y323" s="142"/>
      <c r="Z323" s="142"/>
      <c r="AA323" s="142"/>
    </row>
    <row r="324">
      <c r="A324" s="142"/>
      <c r="B324" s="142"/>
      <c r="C324" s="142"/>
      <c r="D324" s="142"/>
      <c r="E324" s="142"/>
      <c r="F324" s="142"/>
      <c r="G324" s="142"/>
      <c r="H324" s="142"/>
      <c r="I324" s="142"/>
      <c r="J324" s="142"/>
      <c r="K324" s="142"/>
      <c r="L324" s="142"/>
      <c r="M324" s="142"/>
      <c r="N324" s="142"/>
      <c r="O324" s="150"/>
      <c r="P324" s="142"/>
      <c r="Q324" s="142"/>
      <c r="R324" s="142"/>
      <c r="S324" s="142"/>
      <c r="T324" s="142"/>
      <c r="U324" s="142"/>
      <c r="V324" s="142"/>
      <c r="W324" s="142"/>
      <c r="X324" s="142"/>
      <c r="Y324" s="142"/>
      <c r="Z324" s="142"/>
      <c r="AA324" s="142"/>
    </row>
    <row r="325">
      <c r="A325" s="142"/>
      <c r="B325" s="142"/>
      <c r="C325" s="142"/>
      <c r="D325" s="142"/>
      <c r="E325" s="142"/>
      <c r="F325" s="142"/>
      <c r="G325" s="142"/>
      <c r="H325" s="142"/>
      <c r="I325" s="142"/>
      <c r="J325" s="142"/>
      <c r="K325" s="142"/>
      <c r="L325" s="142"/>
      <c r="M325" s="142"/>
      <c r="N325" s="142"/>
      <c r="O325" s="150"/>
      <c r="P325" s="142"/>
      <c r="Q325" s="142"/>
      <c r="R325" s="142"/>
      <c r="S325" s="142"/>
      <c r="T325" s="142"/>
      <c r="U325" s="142"/>
      <c r="V325" s="142"/>
      <c r="W325" s="142"/>
      <c r="X325" s="142"/>
      <c r="Y325" s="142"/>
      <c r="Z325" s="142"/>
      <c r="AA325" s="142"/>
    </row>
    <row r="326">
      <c r="A326" s="142"/>
      <c r="B326" s="142"/>
      <c r="C326" s="142"/>
      <c r="D326" s="142"/>
      <c r="E326" s="142"/>
      <c r="F326" s="142"/>
      <c r="G326" s="142"/>
      <c r="H326" s="142"/>
      <c r="I326" s="142"/>
      <c r="J326" s="142"/>
      <c r="K326" s="142"/>
      <c r="L326" s="142"/>
      <c r="M326" s="142"/>
      <c r="N326" s="142"/>
      <c r="O326" s="150"/>
      <c r="P326" s="142"/>
      <c r="Q326" s="142"/>
      <c r="R326" s="142"/>
      <c r="S326" s="142"/>
      <c r="T326" s="142"/>
      <c r="U326" s="142"/>
      <c r="V326" s="142"/>
      <c r="W326" s="142"/>
      <c r="X326" s="142"/>
      <c r="Y326" s="142"/>
      <c r="Z326" s="142"/>
      <c r="AA326" s="142"/>
    </row>
    <row r="327">
      <c r="A327" s="142"/>
      <c r="B327" s="142"/>
      <c r="C327" s="142"/>
      <c r="D327" s="142"/>
      <c r="E327" s="142"/>
      <c r="F327" s="142"/>
      <c r="G327" s="142"/>
      <c r="H327" s="142"/>
      <c r="I327" s="142"/>
      <c r="J327" s="142"/>
      <c r="K327" s="142"/>
      <c r="L327" s="142"/>
      <c r="M327" s="142"/>
      <c r="N327" s="142"/>
      <c r="O327" s="150"/>
      <c r="P327" s="142"/>
      <c r="Q327" s="142"/>
      <c r="R327" s="142"/>
      <c r="S327" s="142"/>
      <c r="T327" s="142"/>
      <c r="U327" s="142"/>
      <c r="V327" s="142"/>
      <c r="W327" s="142"/>
      <c r="X327" s="142"/>
      <c r="Y327" s="142"/>
      <c r="Z327" s="142"/>
      <c r="AA327" s="142"/>
    </row>
    <row r="328">
      <c r="A328" s="142"/>
      <c r="B328" s="142"/>
      <c r="C328" s="142"/>
      <c r="D328" s="142"/>
      <c r="E328" s="142"/>
      <c r="F328" s="142"/>
      <c r="G328" s="142"/>
      <c r="H328" s="142"/>
      <c r="I328" s="142"/>
      <c r="J328" s="142"/>
      <c r="K328" s="142"/>
      <c r="L328" s="142"/>
      <c r="M328" s="142"/>
      <c r="N328" s="142"/>
      <c r="O328" s="150"/>
      <c r="P328" s="142"/>
      <c r="Q328" s="142"/>
      <c r="R328" s="142"/>
      <c r="S328" s="142"/>
      <c r="T328" s="142"/>
      <c r="U328" s="142"/>
      <c r="V328" s="142"/>
      <c r="W328" s="142"/>
      <c r="X328" s="142"/>
      <c r="Y328" s="142"/>
      <c r="Z328" s="142"/>
      <c r="AA328" s="142"/>
    </row>
    <row r="329">
      <c r="A329" s="142"/>
      <c r="B329" s="142"/>
      <c r="C329" s="142"/>
      <c r="D329" s="142"/>
      <c r="E329" s="142"/>
      <c r="F329" s="142"/>
      <c r="G329" s="142"/>
      <c r="H329" s="142"/>
      <c r="I329" s="142"/>
      <c r="J329" s="142"/>
      <c r="K329" s="142"/>
      <c r="L329" s="142"/>
      <c r="M329" s="142"/>
      <c r="N329" s="142"/>
      <c r="O329" s="150"/>
      <c r="P329" s="142"/>
      <c r="Q329" s="142"/>
      <c r="R329" s="142"/>
      <c r="S329" s="142"/>
      <c r="T329" s="142"/>
      <c r="U329" s="142"/>
      <c r="V329" s="142"/>
      <c r="W329" s="142"/>
      <c r="X329" s="142"/>
      <c r="Y329" s="142"/>
      <c r="Z329" s="142"/>
      <c r="AA329" s="142"/>
    </row>
    <row r="330">
      <c r="A330" s="142"/>
      <c r="B330" s="142"/>
      <c r="C330" s="142"/>
      <c r="D330" s="142"/>
      <c r="E330" s="142"/>
      <c r="F330" s="142"/>
      <c r="G330" s="142"/>
      <c r="H330" s="142"/>
      <c r="I330" s="142"/>
      <c r="J330" s="142"/>
      <c r="K330" s="142"/>
      <c r="L330" s="142"/>
      <c r="M330" s="142"/>
      <c r="N330" s="142"/>
      <c r="O330" s="150"/>
      <c r="P330" s="142"/>
      <c r="Q330" s="142"/>
      <c r="R330" s="142"/>
      <c r="S330" s="142"/>
      <c r="T330" s="142"/>
      <c r="U330" s="142"/>
      <c r="V330" s="142"/>
      <c r="W330" s="142"/>
      <c r="X330" s="142"/>
      <c r="Y330" s="142"/>
      <c r="Z330" s="142"/>
      <c r="AA330" s="142"/>
    </row>
    <row r="331">
      <c r="A331" s="142"/>
      <c r="B331" s="142"/>
      <c r="C331" s="142"/>
      <c r="D331" s="142"/>
      <c r="E331" s="142"/>
      <c r="F331" s="142"/>
      <c r="G331" s="142"/>
      <c r="H331" s="142"/>
      <c r="I331" s="142"/>
      <c r="J331" s="142"/>
      <c r="K331" s="142"/>
      <c r="L331" s="142"/>
      <c r="M331" s="142"/>
      <c r="N331" s="142"/>
      <c r="O331" s="150"/>
      <c r="P331" s="142"/>
      <c r="Q331" s="142"/>
      <c r="R331" s="142"/>
      <c r="S331" s="142"/>
      <c r="T331" s="142"/>
      <c r="U331" s="142"/>
      <c r="V331" s="142"/>
      <c r="W331" s="142"/>
      <c r="X331" s="142"/>
      <c r="Y331" s="142"/>
      <c r="Z331" s="142"/>
      <c r="AA331" s="142"/>
    </row>
    <row r="332">
      <c r="A332" s="142"/>
      <c r="B332" s="142"/>
      <c r="C332" s="142"/>
      <c r="D332" s="142"/>
      <c r="E332" s="142"/>
      <c r="F332" s="142"/>
      <c r="G332" s="142"/>
      <c r="H332" s="142"/>
      <c r="I332" s="142"/>
      <c r="J332" s="142"/>
      <c r="K332" s="142"/>
      <c r="L332" s="142"/>
      <c r="M332" s="142"/>
      <c r="N332" s="142"/>
      <c r="O332" s="150"/>
      <c r="P332" s="142"/>
      <c r="Q332" s="142"/>
      <c r="R332" s="142"/>
      <c r="S332" s="142"/>
      <c r="T332" s="142"/>
      <c r="U332" s="142"/>
      <c r="V332" s="142"/>
      <c r="W332" s="142"/>
      <c r="X332" s="142"/>
      <c r="Y332" s="142"/>
      <c r="Z332" s="142"/>
      <c r="AA332" s="142"/>
    </row>
    <row r="333">
      <c r="A333" s="142"/>
      <c r="B333" s="142"/>
      <c r="C333" s="142"/>
      <c r="D333" s="142"/>
      <c r="E333" s="142"/>
      <c r="F333" s="142"/>
      <c r="G333" s="142"/>
      <c r="H333" s="142"/>
      <c r="I333" s="142"/>
      <c r="J333" s="142"/>
      <c r="K333" s="142"/>
      <c r="L333" s="142"/>
      <c r="M333" s="142"/>
      <c r="N333" s="142"/>
      <c r="O333" s="150"/>
      <c r="P333" s="142"/>
      <c r="Q333" s="142"/>
      <c r="R333" s="142"/>
      <c r="S333" s="142"/>
      <c r="T333" s="142"/>
      <c r="U333" s="142"/>
      <c r="V333" s="142"/>
      <c r="W333" s="142"/>
      <c r="X333" s="142"/>
      <c r="Y333" s="142"/>
      <c r="Z333" s="142"/>
      <c r="AA333" s="142"/>
    </row>
    <row r="334">
      <c r="A334" s="142"/>
      <c r="B334" s="142"/>
      <c r="C334" s="142"/>
      <c r="D334" s="142"/>
      <c r="E334" s="142"/>
      <c r="F334" s="142"/>
      <c r="G334" s="142"/>
      <c r="H334" s="142"/>
      <c r="I334" s="142"/>
      <c r="J334" s="142"/>
      <c r="K334" s="142"/>
      <c r="L334" s="142"/>
      <c r="M334" s="142"/>
      <c r="N334" s="142"/>
      <c r="O334" s="150"/>
      <c r="P334" s="142"/>
      <c r="Q334" s="142"/>
      <c r="R334" s="142"/>
      <c r="S334" s="142"/>
      <c r="T334" s="142"/>
      <c r="U334" s="142"/>
      <c r="V334" s="142"/>
      <c r="W334" s="142"/>
      <c r="X334" s="142"/>
      <c r="Y334" s="142"/>
      <c r="Z334" s="142"/>
      <c r="AA334" s="142"/>
    </row>
    <row r="335">
      <c r="A335" s="142"/>
      <c r="B335" s="142"/>
      <c r="C335" s="142"/>
      <c r="D335" s="142"/>
      <c r="E335" s="142"/>
      <c r="F335" s="142"/>
      <c r="G335" s="142"/>
      <c r="H335" s="142"/>
      <c r="I335" s="142"/>
      <c r="J335" s="142"/>
      <c r="K335" s="142"/>
      <c r="L335" s="142"/>
      <c r="M335" s="142"/>
      <c r="N335" s="142"/>
      <c r="O335" s="150"/>
      <c r="P335" s="142"/>
      <c r="Q335" s="142"/>
      <c r="R335" s="142"/>
      <c r="S335" s="142"/>
      <c r="T335" s="142"/>
      <c r="U335" s="142"/>
      <c r="V335" s="142"/>
      <c r="W335" s="142"/>
      <c r="X335" s="142"/>
      <c r="Y335" s="142"/>
      <c r="Z335" s="142"/>
      <c r="AA335" s="142"/>
    </row>
    <row r="336">
      <c r="A336" s="142"/>
      <c r="B336" s="142"/>
      <c r="C336" s="142"/>
      <c r="D336" s="142"/>
      <c r="E336" s="142"/>
      <c r="F336" s="142"/>
      <c r="G336" s="142"/>
      <c r="H336" s="142"/>
      <c r="I336" s="142"/>
      <c r="J336" s="142"/>
      <c r="K336" s="142"/>
      <c r="L336" s="142"/>
      <c r="M336" s="142"/>
      <c r="N336" s="142"/>
      <c r="O336" s="150"/>
      <c r="P336" s="142"/>
      <c r="Q336" s="142"/>
      <c r="R336" s="142"/>
      <c r="S336" s="142"/>
      <c r="T336" s="142"/>
      <c r="U336" s="142"/>
      <c r="V336" s="142"/>
      <c r="W336" s="142"/>
      <c r="X336" s="142"/>
      <c r="Y336" s="142"/>
      <c r="Z336" s="142"/>
      <c r="AA336" s="142"/>
    </row>
    <row r="337">
      <c r="A337" s="142"/>
      <c r="B337" s="142"/>
      <c r="C337" s="142"/>
      <c r="D337" s="142"/>
      <c r="E337" s="142"/>
      <c r="F337" s="142"/>
      <c r="G337" s="142"/>
      <c r="H337" s="142"/>
      <c r="I337" s="142"/>
      <c r="J337" s="142"/>
      <c r="K337" s="142"/>
      <c r="L337" s="142"/>
      <c r="M337" s="142"/>
      <c r="N337" s="142"/>
      <c r="O337" s="150"/>
      <c r="P337" s="142"/>
      <c r="Q337" s="142"/>
      <c r="R337" s="142"/>
      <c r="S337" s="142"/>
      <c r="T337" s="142"/>
      <c r="U337" s="142"/>
      <c r="V337" s="142"/>
      <c r="W337" s="142"/>
      <c r="X337" s="142"/>
      <c r="Y337" s="142"/>
      <c r="Z337" s="142"/>
      <c r="AA337" s="142"/>
    </row>
    <row r="338">
      <c r="A338" s="142"/>
      <c r="B338" s="142"/>
      <c r="C338" s="142"/>
      <c r="D338" s="142"/>
      <c r="E338" s="142"/>
      <c r="F338" s="142"/>
      <c r="G338" s="142"/>
      <c r="H338" s="142"/>
      <c r="I338" s="142"/>
      <c r="J338" s="142"/>
      <c r="K338" s="142"/>
      <c r="L338" s="142"/>
      <c r="M338" s="142"/>
      <c r="N338" s="142"/>
      <c r="O338" s="150"/>
      <c r="P338" s="142"/>
      <c r="Q338" s="142"/>
      <c r="R338" s="142"/>
      <c r="S338" s="142"/>
      <c r="T338" s="142"/>
      <c r="U338" s="142"/>
      <c r="V338" s="142"/>
      <c r="W338" s="142"/>
      <c r="X338" s="142"/>
      <c r="Y338" s="142"/>
      <c r="Z338" s="142"/>
      <c r="AA338" s="142"/>
    </row>
    <row r="339">
      <c r="A339" s="142"/>
      <c r="B339" s="142"/>
      <c r="C339" s="142"/>
      <c r="D339" s="142"/>
      <c r="E339" s="142"/>
      <c r="F339" s="142"/>
      <c r="G339" s="142"/>
      <c r="H339" s="142"/>
      <c r="I339" s="142"/>
      <c r="J339" s="142"/>
      <c r="K339" s="142"/>
      <c r="L339" s="142"/>
      <c r="M339" s="142"/>
      <c r="N339" s="142"/>
      <c r="O339" s="150"/>
      <c r="P339" s="142"/>
      <c r="Q339" s="142"/>
      <c r="R339" s="142"/>
      <c r="S339" s="142"/>
      <c r="T339" s="142"/>
      <c r="U339" s="142"/>
      <c r="V339" s="142"/>
      <c r="W339" s="142"/>
      <c r="X339" s="142"/>
      <c r="Y339" s="142"/>
      <c r="Z339" s="142"/>
      <c r="AA339" s="142"/>
    </row>
    <row r="340">
      <c r="A340" s="142"/>
      <c r="B340" s="142"/>
      <c r="C340" s="142"/>
      <c r="D340" s="142"/>
      <c r="E340" s="142"/>
      <c r="F340" s="142"/>
      <c r="G340" s="142"/>
      <c r="H340" s="142"/>
      <c r="I340" s="142"/>
      <c r="J340" s="142"/>
      <c r="K340" s="142"/>
      <c r="L340" s="142"/>
      <c r="M340" s="142"/>
      <c r="N340" s="142"/>
      <c r="O340" s="150"/>
      <c r="P340" s="142"/>
      <c r="Q340" s="142"/>
      <c r="R340" s="142"/>
      <c r="S340" s="142"/>
      <c r="T340" s="142"/>
      <c r="U340" s="142"/>
      <c r="V340" s="142"/>
      <c r="W340" s="142"/>
      <c r="X340" s="142"/>
      <c r="Y340" s="142"/>
      <c r="Z340" s="142"/>
      <c r="AA340" s="142"/>
    </row>
    <row r="341">
      <c r="A341" s="142"/>
      <c r="B341" s="142"/>
      <c r="C341" s="142"/>
      <c r="D341" s="142"/>
      <c r="E341" s="142"/>
      <c r="F341" s="142"/>
      <c r="G341" s="142"/>
      <c r="H341" s="142"/>
      <c r="I341" s="142"/>
      <c r="J341" s="142"/>
      <c r="K341" s="142"/>
      <c r="L341" s="142"/>
      <c r="M341" s="142"/>
      <c r="N341" s="142"/>
      <c r="O341" s="150"/>
      <c r="P341" s="142"/>
      <c r="Q341" s="142"/>
      <c r="R341" s="142"/>
      <c r="S341" s="142"/>
      <c r="T341" s="142"/>
      <c r="U341" s="142"/>
      <c r="V341" s="142"/>
      <c r="W341" s="142"/>
      <c r="X341" s="142"/>
      <c r="Y341" s="142"/>
      <c r="Z341" s="142"/>
      <c r="AA341" s="142"/>
    </row>
    <row r="342">
      <c r="A342" s="142"/>
      <c r="B342" s="142"/>
      <c r="C342" s="142"/>
      <c r="D342" s="142"/>
      <c r="E342" s="142"/>
      <c r="F342" s="142"/>
      <c r="G342" s="142"/>
      <c r="H342" s="142"/>
      <c r="I342" s="142"/>
      <c r="J342" s="142"/>
      <c r="K342" s="142"/>
      <c r="L342" s="142"/>
      <c r="M342" s="142"/>
      <c r="N342" s="142"/>
      <c r="O342" s="150"/>
      <c r="P342" s="142"/>
      <c r="Q342" s="142"/>
      <c r="R342" s="142"/>
      <c r="S342" s="142"/>
      <c r="T342" s="142"/>
      <c r="U342" s="142"/>
      <c r="V342" s="142"/>
      <c r="W342" s="142"/>
      <c r="X342" s="142"/>
      <c r="Y342" s="142"/>
      <c r="Z342" s="142"/>
      <c r="AA342" s="142"/>
    </row>
    <row r="343">
      <c r="A343" s="142"/>
      <c r="B343" s="142"/>
      <c r="C343" s="142"/>
      <c r="D343" s="142"/>
      <c r="E343" s="142"/>
      <c r="F343" s="142"/>
      <c r="G343" s="142"/>
      <c r="H343" s="142"/>
      <c r="I343" s="142"/>
      <c r="J343" s="142"/>
      <c r="K343" s="142"/>
      <c r="L343" s="142"/>
      <c r="M343" s="142"/>
      <c r="N343" s="142"/>
      <c r="O343" s="150"/>
      <c r="P343" s="142"/>
      <c r="Q343" s="142"/>
      <c r="R343" s="142"/>
      <c r="S343" s="142"/>
      <c r="T343" s="142"/>
      <c r="U343" s="142"/>
      <c r="V343" s="142"/>
      <c r="W343" s="142"/>
      <c r="X343" s="142"/>
      <c r="Y343" s="142"/>
      <c r="Z343" s="142"/>
      <c r="AA343" s="142"/>
    </row>
    <row r="344">
      <c r="A344" s="142"/>
      <c r="B344" s="142"/>
      <c r="C344" s="142"/>
      <c r="D344" s="142"/>
      <c r="E344" s="142"/>
      <c r="F344" s="142"/>
      <c r="G344" s="142"/>
      <c r="H344" s="142"/>
      <c r="I344" s="142"/>
      <c r="J344" s="142"/>
      <c r="K344" s="142"/>
      <c r="L344" s="142"/>
      <c r="M344" s="142"/>
      <c r="N344" s="142"/>
      <c r="O344" s="150"/>
      <c r="P344" s="142"/>
      <c r="Q344" s="142"/>
      <c r="R344" s="142"/>
      <c r="S344" s="142"/>
      <c r="T344" s="142"/>
      <c r="U344" s="142"/>
      <c r="V344" s="142"/>
      <c r="W344" s="142"/>
      <c r="X344" s="142"/>
      <c r="Y344" s="142"/>
      <c r="Z344" s="142"/>
      <c r="AA344" s="142"/>
    </row>
    <row r="345">
      <c r="A345" s="142"/>
      <c r="B345" s="142"/>
      <c r="C345" s="142"/>
      <c r="D345" s="142"/>
      <c r="E345" s="142"/>
      <c r="F345" s="142"/>
      <c r="G345" s="142"/>
      <c r="H345" s="142"/>
      <c r="I345" s="142"/>
      <c r="J345" s="142"/>
      <c r="K345" s="142"/>
      <c r="L345" s="142"/>
      <c r="M345" s="142"/>
      <c r="N345" s="142"/>
      <c r="O345" s="150"/>
      <c r="P345" s="142"/>
      <c r="Q345" s="142"/>
      <c r="R345" s="142"/>
      <c r="S345" s="142"/>
      <c r="T345" s="142"/>
      <c r="U345" s="142"/>
      <c r="V345" s="142"/>
      <c r="W345" s="142"/>
      <c r="X345" s="142"/>
      <c r="Y345" s="142"/>
      <c r="Z345" s="142"/>
      <c r="AA345" s="142"/>
    </row>
    <row r="346">
      <c r="A346" s="142"/>
      <c r="B346" s="142"/>
      <c r="C346" s="142"/>
      <c r="D346" s="142"/>
      <c r="E346" s="142"/>
      <c r="F346" s="142"/>
      <c r="G346" s="142"/>
      <c r="H346" s="142"/>
      <c r="I346" s="142"/>
      <c r="J346" s="142"/>
      <c r="K346" s="142"/>
      <c r="L346" s="142"/>
      <c r="M346" s="142"/>
      <c r="N346" s="142"/>
      <c r="O346" s="150"/>
      <c r="P346" s="142"/>
      <c r="Q346" s="142"/>
      <c r="R346" s="142"/>
      <c r="S346" s="142"/>
      <c r="T346" s="142"/>
      <c r="U346" s="142"/>
      <c r="V346" s="142"/>
      <c r="W346" s="142"/>
      <c r="X346" s="142"/>
      <c r="Y346" s="142"/>
      <c r="Z346" s="142"/>
      <c r="AA346" s="142"/>
    </row>
    <row r="347">
      <c r="A347" s="142"/>
      <c r="B347" s="142"/>
      <c r="C347" s="142"/>
      <c r="D347" s="142"/>
      <c r="E347" s="142"/>
      <c r="F347" s="142"/>
      <c r="G347" s="142"/>
      <c r="H347" s="142"/>
      <c r="I347" s="142"/>
      <c r="J347" s="142"/>
      <c r="K347" s="142"/>
      <c r="L347" s="142"/>
      <c r="M347" s="142"/>
      <c r="N347" s="142"/>
      <c r="O347" s="150"/>
      <c r="P347" s="142"/>
      <c r="Q347" s="142"/>
      <c r="R347" s="142"/>
      <c r="S347" s="142"/>
      <c r="T347" s="142"/>
      <c r="U347" s="142"/>
      <c r="V347" s="142"/>
      <c r="W347" s="142"/>
      <c r="X347" s="142"/>
      <c r="Y347" s="142"/>
      <c r="Z347" s="142"/>
      <c r="AA347" s="142"/>
    </row>
    <row r="348">
      <c r="A348" s="142"/>
      <c r="B348" s="142"/>
      <c r="C348" s="142"/>
      <c r="D348" s="142"/>
      <c r="E348" s="142"/>
      <c r="F348" s="142"/>
      <c r="G348" s="142"/>
      <c r="H348" s="142"/>
      <c r="I348" s="142"/>
      <c r="J348" s="142"/>
      <c r="K348" s="142"/>
      <c r="L348" s="142"/>
      <c r="M348" s="142"/>
      <c r="N348" s="142"/>
      <c r="O348" s="150"/>
      <c r="P348" s="142"/>
      <c r="Q348" s="142"/>
      <c r="R348" s="142"/>
      <c r="S348" s="142"/>
      <c r="T348" s="142"/>
      <c r="U348" s="142"/>
      <c r="V348" s="142"/>
      <c r="W348" s="142"/>
      <c r="X348" s="142"/>
      <c r="Y348" s="142"/>
      <c r="Z348" s="142"/>
      <c r="AA348" s="142"/>
    </row>
    <row r="349">
      <c r="A349" s="142"/>
      <c r="B349" s="142"/>
      <c r="C349" s="142"/>
      <c r="D349" s="142"/>
      <c r="E349" s="142"/>
      <c r="F349" s="142"/>
      <c r="G349" s="142"/>
      <c r="H349" s="142"/>
      <c r="I349" s="142"/>
      <c r="J349" s="142"/>
      <c r="K349" s="142"/>
      <c r="L349" s="142"/>
      <c r="M349" s="142"/>
      <c r="N349" s="142"/>
      <c r="O349" s="150"/>
      <c r="P349" s="142"/>
      <c r="Q349" s="142"/>
      <c r="R349" s="142"/>
      <c r="S349" s="142"/>
      <c r="T349" s="142"/>
      <c r="U349" s="142"/>
      <c r="V349" s="142"/>
      <c r="W349" s="142"/>
      <c r="X349" s="142"/>
      <c r="Y349" s="142"/>
      <c r="Z349" s="142"/>
      <c r="AA349" s="142"/>
    </row>
    <row r="350">
      <c r="A350" s="142"/>
      <c r="B350" s="142"/>
      <c r="C350" s="142"/>
      <c r="D350" s="142"/>
      <c r="E350" s="142"/>
      <c r="F350" s="142"/>
      <c r="G350" s="142"/>
      <c r="H350" s="142"/>
      <c r="I350" s="142"/>
      <c r="J350" s="142"/>
      <c r="K350" s="142"/>
      <c r="L350" s="142"/>
      <c r="M350" s="142"/>
      <c r="N350" s="142"/>
      <c r="O350" s="150"/>
      <c r="P350" s="142"/>
      <c r="Q350" s="142"/>
      <c r="R350" s="142"/>
      <c r="S350" s="142"/>
      <c r="T350" s="142"/>
      <c r="U350" s="142"/>
      <c r="V350" s="142"/>
      <c r="W350" s="142"/>
      <c r="X350" s="142"/>
      <c r="Y350" s="142"/>
      <c r="Z350" s="142"/>
      <c r="AA350" s="142"/>
    </row>
    <row r="351">
      <c r="A351" s="142"/>
      <c r="B351" s="142"/>
      <c r="C351" s="142"/>
      <c r="D351" s="142"/>
      <c r="E351" s="142"/>
      <c r="F351" s="142"/>
      <c r="G351" s="142"/>
      <c r="H351" s="142"/>
      <c r="I351" s="142"/>
      <c r="J351" s="142"/>
      <c r="K351" s="142"/>
      <c r="L351" s="142"/>
      <c r="M351" s="142"/>
      <c r="N351" s="142"/>
      <c r="O351" s="150"/>
      <c r="P351" s="142"/>
      <c r="Q351" s="142"/>
      <c r="R351" s="142"/>
      <c r="S351" s="142"/>
      <c r="T351" s="142"/>
      <c r="U351" s="142"/>
      <c r="V351" s="142"/>
      <c r="W351" s="142"/>
      <c r="X351" s="142"/>
      <c r="Y351" s="142"/>
      <c r="Z351" s="142"/>
      <c r="AA351" s="142"/>
    </row>
    <row r="352">
      <c r="A352" s="142"/>
      <c r="B352" s="142"/>
      <c r="C352" s="142"/>
      <c r="D352" s="142"/>
      <c r="E352" s="142"/>
      <c r="F352" s="142"/>
      <c r="G352" s="142"/>
      <c r="H352" s="142"/>
      <c r="I352" s="142"/>
      <c r="J352" s="142"/>
      <c r="K352" s="142"/>
      <c r="L352" s="142"/>
      <c r="M352" s="142"/>
      <c r="N352" s="142"/>
      <c r="O352" s="150"/>
      <c r="P352" s="142"/>
      <c r="Q352" s="142"/>
      <c r="R352" s="142"/>
      <c r="S352" s="142"/>
      <c r="T352" s="142"/>
      <c r="U352" s="142"/>
      <c r="V352" s="142"/>
      <c r="W352" s="142"/>
      <c r="X352" s="142"/>
      <c r="Y352" s="142"/>
      <c r="Z352" s="142"/>
      <c r="AA352" s="142"/>
    </row>
    <row r="353">
      <c r="A353" s="142"/>
      <c r="B353" s="142"/>
      <c r="C353" s="142"/>
      <c r="D353" s="142"/>
      <c r="E353" s="142"/>
      <c r="F353" s="142"/>
      <c r="G353" s="142"/>
      <c r="H353" s="142"/>
      <c r="I353" s="142"/>
      <c r="J353" s="142"/>
      <c r="K353" s="142"/>
      <c r="L353" s="142"/>
      <c r="M353" s="142"/>
      <c r="N353" s="142"/>
      <c r="O353" s="150"/>
      <c r="P353" s="142"/>
      <c r="Q353" s="142"/>
      <c r="R353" s="142"/>
      <c r="S353" s="142"/>
      <c r="T353" s="142"/>
      <c r="U353" s="142"/>
      <c r="V353" s="142"/>
      <c r="W353" s="142"/>
      <c r="X353" s="142"/>
      <c r="Y353" s="142"/>
      <c r="Z353" s="142"/>
      <c r="AA353" s="142"/>
    </row>
    <row r="354">
      <c r="A354" s="142"/>
      <c r="B354" s="142"/>
      <c r="C354" s="142"/>
      <c r="D354" s="142"/>
      <c r="E354" s="142"/>
      <c r="F354" s="142"/>
      <c r="G354" s="142"/>
      <c r="H354" s="142"/>
      <c r="I354" s="142"/>
      <c r="J354" s="142"/>
      <c r="K354" s="142"/>
      <c r="L354" s="142"/>
      <c r="M354" s="142"/>
      <c r="N354" s="142"/>
      <c r="O354" s="150"/>
      <c r="P354" s="142"/>
      <c r="Q354" s="142"/>
      <c r="R354" s="142"/>
      <c r="S354" s="142"/>
      <c r="T354" s="142"/>
      <c r="U354" s="142"/>
      <c r="V354" s="142"/>
      <c r="W354" s="142"/>
      <c r="X354" s="142"/>
      <c r="Y354" s="142"/>
      <c r="Z354" s="142"/>
      <c r="AA354" s="142"/>
    </row>
    <row r="355">
      <c r="A355" s="142"/>
      <c r="B355" s="142"/>
      <c r="C355" s="142"/>
      <c r="D355" s="142"/>
      <c r="E355" s="142"/>
      <c r="F355" s="142"/>
      <c r="G355" s="142"/>
      <c r="H355" s="142"/>
      <c r="I355" s="142"/>
      <c r="J355" s="142"/>
      <c r="K355" s="142"/>
      <c r="L355" s="142"/>
      <c r="M355" s="142"/>
      <c r="N355" s="142"/>
      <c r="O355" s="150"/>
      <c r="P355" s="142"/>
      <c r="Q355" s="142"/>
      <c r="R355" s="142"/>
      <c r="S355" s="142"/>
      <c r="T355" s="142"/>
      <c r="U355" s="142"/>
      <c r="V355" s="142"/>
      <c r="W355" s="142"/>
      <c r="X355" s="142"/>
      <c r="Y355" s="142"/>
      <c r="Z355" s="142"/>
      <c r="AA355" s="142"/>
    </row>
    <row r="356">
      <c r="A356" s="142"/>
      <c r="B356" s="142"/>
      <c r="C356" s="142"/>
      <c r="D356" s="142"/>
      <c r="E356" s="142"/>
      <c r="F356" s="142"/>
      <c r="G356" s="142"/>
      <c r="H356" s="142"/>
      <c r="I356" s="142"/>
      <c r="J356" s="142"/>
      <c r="K356" s="142"/>
      <c r="L356" s="142"/>
      <c r="M356" s="142"/>
      <c r="N356" s="142"/>
      <c r="O356" s="150"/>
      <c r="P356" s="142"/>
      <c r="Q356" s="142"/>
      <c r="R356" s="142"/>
      <c r="S356" s="142"/>
      <c r="T356" s="142"/>
      <c r="U356" s="142"/>
      <c r="V356" s="142"/>
      <c r="W356" s="142"/>
      <c r="X356" s="142"/>
      <c r="Y356" s="142"/>
      <c r="Z356" s="142"/>
      <c r="AA356" s="142"/>
    </row>
    <row r="357">
      <c r="A357" s="142"/>
      <c r="B357" s="142"/>
      <c r="C357" s="142"/>
      <c r="D357" s="142"/>
      <c r="E357" s="142"/>
      <c r="F357" s="142"/>
      <c r="G357" s="142"/>
      <c r="H357" s="142"/>
      <c r="I357" s="142"/>
      <c r="J357" s="142"/>
      <c r="K357" s="142"/>
      <c r="L357" s="142"/>
      <c r="M357" s="142"/>
      <c r="N357" s="142"/>
      <c r="O357" s="150"/>
      <c r="P357" s="142"/>
      <c r="Q357" s="142"/>
      <c r="R357" s="142"/>
      <c r="S357" s="142"/>
      <c r="T357" s="142"/>
      <c r="U357" s="142"/>
      <c r="V357" s="142"/>
      <c r="W357" s="142"/>
      <c r="X357" s="142"/>
      <c r="Y357" s="142"/>
      <c r="Z357" s="142"/>
      <c r="AA357" s="142"/>
    </row>
    <row r="358">
      <c r="A358" s="142"/>
      <c r="B358" s="142"/>
      <c r="C358" s="142"/>
      <c r="D358" s="142"/>
      <c r="E358" s="142"/>
      <c r="F358" s="142"/>
      <c r="G358" s="142"/>
      <c r="H358" s="142"/>
      <c r="I358" s="142"/>
      <c r="J358" s="142"/>
      <c r="K358" s="142"/>
      <c r="L358" s="142"/>
      <c r="M358" s="142"/>
      <c r="N358" s="142"/>
      <c r="O358" s="150"/>
      <c r="P358" s="142"/>
      <c r="Q358" s="142"/>
      <c r="R358" s="142"/>
      <c r="S358" s="142"/>
      <c r="T358" s="142"/>
      <c r="U358" s="142"/>
      <c r="V358" s="142"/>
      <c r="W358" s="142"/>
      <c r="X358" s="142"/>
      <c r="Y358" s="142"/>
      <c r="Z358" s="142"/>
      <c r="AA358" s="142"/>
    </row>
    <row r="359">
      <c r="A359" s="142"/>
      <c r="B359" s="142"/>
      <c r="C359" s="142"/>
      <c r="D359" s="142"/>
      <c r="E359" s="142"/>
      <c r="F359" s="142"/>
      <c r="G359" s="142"/>
      <c r="H359" s="142"/>
      <c r="I359" s="142"/>
      <c r="J359" s="142"/>
      <c r="K359" s="142"/>
      <c r="L359" s="142"/>
      <c r="M359" s="142"/>
      <c r="N359" s="142"/>
      <c r="O359" s="150"/>
      <c r="P359" s="142"/>
      <c r="Q359" s="142"/>
      <c r="R359" s="142"/>
      <c r="S359" s="142"/>
      <c r="T359" s="142"/>
      <c r="U359" s="142"/>
      <c r="V359" s="142"/>
      <c r="W359" s="142"/>
      <c r="X359" s="142"/>
      <c r="Y359" s="142"/>
      <c r="Z359" s="142"/>
      <c r="AA359" s="142"/>
    </row>
    <row r="360">
      <c r="A360" s="142"/>
      <c r="B360" s="142"/>
      <c r="C360" s="142"/>
      <c r="D360" s="142"/>
      <c r="E360" s="142"/>
      <c r="F360" s="142"/>
      <c r="G360" s="142"/>
      <c r="H360" s="142"/>
      <c r="I360" s="142"/>
      <c r="J360" s="142"/>
      <c r="K360" s="142"/>
      <c r="L360" s="142"/>
      <c r="M360" s="142"/>
      <c r="N360" s="142"/>
      <c r="O360" s="150"/>
      <c r="P360" s="142"/>
      <c r="Q360" s="142"/>
      <c r="R360" s="142"/>
      <c r="S360" s="142"/>
      <c r="T360" s="142"/>
      <c r="U360" s="142"/>
      <c r="V360" s="142"/>
      <c r="W360" s="142"/>
      <c r="X360" s="142"/>
      <c r="Y360" s="142"/>
      <c r="Z360" s="142"/>
      <c r="AA360" s="142"/>
    </row>
    <row r="361">
      <c r="A361" s="142"/>
      <c r="B361" s="142"/>
      <c r="C361" s="142"/>
      <c r="D361" s="142"/>
      <c r="E361" s="142"/>
      <c r="F361" s="142"/>
      <c r="G361" s="142"/>
      <c r="H361" s="142"/>
      <c r="I361" s="142"/>
      <c r="J361" s="142"/>
      <c r="K361" s="142"/>
      <c r="L361" s="142"/>
      <c r="M361" s="142"/>
      <c r="N361" s="142"/>
      <c r="O361" s="150"/>
      <c r="P361" s="142"/>
      <c r="Q361" s="142"/>
      <c r="R361" s="142"/>
      <c r="S361" s="142"/>
      <c r="T361" s="142"/>
      <c r="U361" s="142"/>
      <c r="V361" s="142"/>
      <c r="W361" s="142"/>
      <c r="X361" s="142"/>
      <c r="Y361" s="142"/>
      <c r="Z361" s="142"/>
      <c r="AA361" s="142"/>
    </row>
    <row r="362">
      <c r="A362" s="142"/>
      <c r="B362" s="142"/>
      <c r="C362" s="142"/>
      <c r="D362" s="142"/>
      <c r="E362" s="142"/>
      <c r="F362" s="142"/>
      <c r="G362" s="142"/>
      <c r="H362" s="142"/>
      <c r="I362" s="142"/>
      <c r="J362" s="142"/>
      <c r="K362" s="142"/>
      <c r="L362" s="142"/>
      <c r="M362" s="142"/>
      <c r="N362" s="142"/>
      <c r="O362" s="150"/>
      <c r="P362" s="142"/>
      <c r="Q362" s="142"/>
      <c r="R362" s="142"/>
      <c r="S362" s="142"/>
      <c r="T362" s="142"/>
      <c r="U362" s="142"/>
      <c r="V362" s="142"/>
      <c r="W362" s="142"/>
      <c r="X362" s="142"/>
      <c r="Y362" s="142"/>
      <c r="Z362" s="142"/>
      <c r="AA362" s="142"/>
    </row>
    <row r="363">
      <c r="A363" s="142"/>
      <c r="B363" s="142"/>
      <c r="C363" s="142"/>
      <c r="D363" s="142"/>
      <c r="E363" s="142"/>
      <c r="F363" s="142"/>
      <c r="G363" s="142"/>
      <c r="H363" s="142"/>
      <c r="I363" s="142"/>
      <c r="J363" s="142"/>
      <c r="K363" s="142"/>
      <c r="L363" s="142"/>
      <c r="M363" s="142"/>
      <c r="N363" s="142"/>
      <c r="O363" s="150"/>
      <c r="P363" s="142"/>
      <c r="Q363" s="142"/>
      <c r="R363" s="142"/>
      <c r="S363" s="142"/>
      <c r="T363" s="142"/>
      <c r="U363" s="142"/>
      <c r="V363" s="142"/>
      <c r="W363" s="142"/>
      <c r="X363" s="142"/>
      <c r="Y363" s="142"/>
      <c r="Z363" s="142"/>
      <c r="AA363" s="142"/>
    </row>
    <row r="364">
      <c r="A364" s="142"/>
      <c r="B364" s="142"/>
      <c r="C364" s="142"/>
      <c r="D364" s="142"/>
      <c r="E364" s="142"/>
      <c r="F364" s="142"/>
      <c r="G364" s="142"/>
      <c r="H364" s="142"/>
      <c r="I364" s="142"/>
      <c r="J364" s="142"/>
      <c r="K364" s="142"/>
      <c r="L364" s="142"/>
      <c r="M364" s="142"/>
      <c r="N364" s="142"/>
      <c r="O364" s="150"/>
      <c r="P364" s="142"/>
      <c r="Q364" s="142"/>
      <c r="R364" s="142"/>
      <c r="S364" s="142"/>
      <c r="T364" s="142"/>
      <c r="U364" s="142"/>
      <c r="V364" s="142"/>
      <c r="W364" s="142"/>
      <c r="X364" s="142"/>
      <c r="Y364" s="142"/>
      <c r="Z364" s="142"/>
      <c r="AA364" s="142"/>
    </row>
    <row r="365">
      <c r="A365" s="142"/>
      <c r="B365" s="142"/>
      <c r="C365" s="142"/>
      <c r="D365" s="142"/>
      <c r="E365" s="142"/>
      <c r="F365" s="142"/>
      <c r="G365" s="142"/>
      <c r="H365" s="142"/>
      <c r="I365" s="142"/>
      <c r="J365" s="142"/>
      <c r="K365" s="142"/>
      <c r="L365" s="142"/>
      <c r="M365" s="142"/>
      <c r="N365" s="142"/>
      <c r="O365" s="150"/>
      <c r="P365" s="142"/>
      <c r="Q365" s="142"/>
      <c r="R365" s="142"/>
      <c r="S365" s="142"/>
      <c r="T365" s="142"/>
      <c r="U365" s="142"/>
      <c r="V365" s="142"/>
      <c r="W365" s="142"/>
      <c r="X365" s="142"/>
      <c r="Y365" s="142"/>
      <c r="Z365" s="142"/>
      <c r="AA365" s="142"/>
    </row>
    <row r="366">
      <c r="A366" s="142"/>
      <c r="B366" s="142"/>
      <c r="C366" s="142"/>
      <c r="D366" s="142"/>
      <c r="E366" s="142"/>
      <c r="F366" s="142"/>
      <c r="G366" s="142"/>
      <c r="H366" s="142"/>
      <c r="I366" s="142"/>
      <c r="J366" s="142"/>
      <c r="K366" s="142"/>
      <c r="L366" s="142"/>
      <c r="M366" s="142"/>
      <c r="N366" s="142"/>
      <c r="O366" s="150"/>
      <c r="P366" s="142"/>
      <c r="Q366" s="142"/>
      <c r="R366" s="142"/>
      <c r="S366" s="142"/>
      <c r="T366" s="142"/>
      <c r="U366" s="142"/>
      <c r="V366" s="142"/>
      <c r="W366" s="142"/>
      <c r="X366" s="142"/>
      <c r="Y366" s="142"/>
      <c r="Z366" s="142"/>
      <c r="AA366" s="142"/>
    </row>
    <row r="367">
      <c r="A367" s="142"/>
      <c r="B367" s="142"/>
      <c r="C367" s="142"/>
      <c r="D367" s="142"/>
      <c r="E367" s="142"/>
      <c r="F367" s="142"/>
      <c r="G367" s="142"/>
      <c r="H367" s="142"/>
      <c r="I367" s="142"/>
      <c r="J367" s="142"/>
      <c r="K367" s="142"/>
      <c r="L367" s="142"/>
      <c r="M367" s="142"/>
      <c r="N367" s="142"/>
      <c r="O367" s="150"/>
      <c r="P367" s="142"/>
      <c r="Q367" s="142"/>
      <c r="R367" s="142"/>
      <c r="S367" s="142"/>
      <c r="T367" s="142"/>
      <c r="U367" s="142"/>
      <c r="V367" s="142"/>
      <c r="W367" s="142"/>
      <c r="X367" s="142"/>
      <c r="Y367" s="142"/>
      <c r="Z367" s="142"/>
      <c r="AA367" s="142"/>
    </row>
    <row r="368">
      <c r="A368" s="142"/>
      <c r="B368" s="142"/>
      <c r="C368" s="142"/>
      <c r="D368" s="142"/>
      <c r="E368" s="142"/>
      <c r="F368" s="142"/>
      <c r="G368" s="142"/>
      <c r="H368" s="142"/>
      <c r="I368" s="142"/>
      <c r="J368" s="142"/>
      <c r="K368" s="142"/>
      <c r="L368" s="142"/>
      <c r="M368" s="142"/>
      <c r="N368" s="142"/>
      <c r="O368" s="150"/>
      <c r="P368" s="142"/>
      <c r="Q368" s="142"/>
      <c r="R368" s="142"/>
      <c r="S368" s="142"/>
      <c r="T368" s="142"/>
      <c r="U368" s="142"/>
      <c r="V368" s="142"/>
      <c r="W368" s="142"/>
      <c r="X368" s="142"/>
      <c r="Y368" s="142"/>
      <c r="Z368" s="142"/>
      <c r="AA368" s="142"/>
    </row>
    <row r="369">
      <c r="A369" s="142"/>
      <c r="B369" s="142"/>
      <c r="C369" s="142"/>
      <c r="D369" s="142"/>
      <c r="E369" s="142"/>
      <c r="F369" s="142"/>
      <c r="G369" s="142"/>
      <c r="H369" s="142"/>
      <c r="I369" s="142"/>
      <c r="J369" s="142"/>
      <c r="K369" s="142"/>
      <c r="L369" s="142"/>
      <c r="M369" s="142"/>
      <c r="N369" s="142"/>
      <c r="O369" s="150"/>
      <c r="P369" s="142"/>
      <c r="Q369" s="142"/>
      <c r="R369" s="142"/>
      <c r="S369" s="142"/>
      <c r="T369" s="142"/>
      <c r="U369" s="142"/>
      <c r="V369" s="142"/>
      <c r="W369" s="142"/>
      <c r="X369" s="142"/>
      <c r="Y369" s="142"/>
      <c r="Z369" s="142"/>
      <c r="AA369" s="142"/>
    </row>
    <row r="370">
      <c r="A370" s="142"/>
      <c r="B370" s="142"/>
      <c r="C370" s="142"/>
      <c r="D370" s="142"/>
      <c r="E370" s="142"/>
      <c r="F370" s="142"/>
      <c r="G370" s="142"/>
      <c r="H370" s="142"/>
      <c r="I370" s="142"/>
      <c r="J370" s="142"/>
      <c r="K370" s="142"/>
      <c r="L370" s="142"/>
      <c r="M370" s="142"/>
      <c r="N370" s="142"/>
      <c r="O370" s="150"/>
      <c r="P370" s="142"/>
      <c r="Q370" s="142"/>
      <c r="R370" s="142"/>
      <c r="S370" s="142"/>
      <c r="T370" s="142"/>
      <c r="U370" s="142"/>
      <c r="V370" s="142"/>
      <c r="W370" s="142"/>
      <c r="X370" s="142"/>
      <c r="Y370" s="142"/>
      <c r="Z370" s="142"/>
      <c r="AA370" s="142"/>
    </row>
    <row r="371">
      <c r="A371" s="142"/>
      <c r="B371" s="142"/>
      <c r="C371" s="142"/>
      <c r="D371" s="142"/>
      <c r="E371" s="142"/>
      <c r="F371" s="142"/>
      <c r="G371" s="142"/>
      <c r="H371" s="142"/>
      <c r="I371" s="142"/>
      <c r="J371" s="142"/>
      <c r="K371" s="142"/>
      <c r="L371" s="142"/>
      <c r="M371" s="142"/>
      <c r="N371" s="142"/>
      <c r="O371" s="150"/>
      <c r="P371" s="142"/>
      <c r="Q371" s="142"/>
      <c r="R371" s="142"/>
      <c r="S371" s="142"/>
      <c r="T371" s="142"/>
      <c r="U371" s="142"/>
      <c r="V371" s="142"/>
      <c r="W371" s="142"/>
      <c r="X371" s="142"/>
      <c r="Y371" s="142"/>
      <c r="Z371" s="142"/>
      <c r="AA371" s="142"/>
    </row>
    <row r="372">
      <c r="A372" s="142"/>
      <c r="B372" s="142"/>
      <c r="C372" s="142"/>
      <c r="D372" s="142"/>
      <c r="E372" s="142"/>
      <c r="F372" s="142"/>
      <c r="G372" s="142"/>
      <c r="H372" s="142"/>
      <c r="I372" s="142"/>
      <c r="J372" s="142"/>
      <c r="K372" s="142"/>
      <c r="L372" s="142"/>
      <c r="M372" s="142"/>
      <c r="N372" s="142"/>
      <c r="O372" s="150"/>
      <c r="P372" s="142"/>
      <c r="Q372" s="142"/>
      <c r="R372" s="142"/>
      <c r="S372" s="142"/>
      <c r="T372" s="142"/>
      <c r="U372" s="142"/>
      <c r="V372" s="142"/>
      <c r="W372" s="142"/>
      <c r="X372" s="142"/>
      <c r="Y372" s="142"/>
      <c r="Z372" s="142"/>
      <c r="AA372" s="142"/>
    </row>
    <row r="373">
      <c r="A373" s="142"/>
      <c r="B373" s="142"/>
      <c r="C373" s="142"/>
      <c r="D373" s="142"/>
      <c r="E373" s="142"/>
      <c r="F373" s="142"/>
      <c r="G373" s="142"/>
      <c r="H373" s="142"/>
      <c r="I373" s="142"/>
      <c r="J373" s="142"/>
      <c r="K373" s="142"/>
      <c r="L373" s="142"/>
      <c r="M373" s="142"/>
      <c r="N373" s="142"/>
      <c r="O373" s="150"/>
      <c r="P373" s="142"/>
      <c r="Q373" s="142"/>
      <c r="R373" s="142"/>
      <c r="S373" s="142"/>
      <c r="T373" s="142"/>
      <c r="U373" s="142"/>
      <c r="V373" s="142"/>
      <c r="W373" s="142"/>
      <c r="X373" s="142"/>
      <c r="Y373" s="142"/>
      <c r="Z373" s="142"/>
      <c r="AA373" s="142"/>
    </row>
    <row r="374">
      <c r="A374" s="142"/>
      <c r="B374" s="142"/>
      <c r="C374" s="142"/>
      <c r="D374" s="142"/>
      <c r="E374" s="142"/>
      <c r="F374" s="142"/>
      <c r="G374" s="142"/>
      <c r="H374" s="142"/>
      <c r="I374" s="142"/>
      <c r="J374" s="142"/>
      <c r="K374" s="142"/>
      <c r="L374" s="142"/>
      <c r="M374" s="142"/>
      <c r="N374" s="142"/>
      <c r="O374" s="150"/>
      <c r="P374" s="142"/>
      <c r="Q374" s="142"/>
      <c r="R374" s="142"/>
      <c r="S374" s="142"/>
      <c r="T374" s="142"/>
      <c r="U374" s="142"/>
      <c r="V374" s="142"/>
      <c r="W374" s="142"/>
      <c r="X374" s="142"/>
      <c r="Y374" s="142"/>
      <c r="Z374" s="142"/>
      <c r="AA374" s="142"/>
    </row>
    <row r="375">
      <c r="A375" s="142"/>
      <c r="B375" s="142"/>
      <c r="C375" s="142"/>
      <c r="D375" s="142"/>
      <c r="E375" s="142"/>
      <c r="F375" s="142"/>
      <c r="G375" s="142"/>
      <c r="H375" s="142"/>
      <c r="I375" s="142"/>
      <c r="J375" s="142"/>
      <c r="K375" s="142"/>
      <c r="L375" s="142"/>
      <c r="M375" s="142"/>
      <c r="N375" s="142"/>
      <c r="O375" s="150"/>
      <c r="P375" s="142"/>
      <c r="Q375" s="142"/>
      <c r="R375" s="142"/>
      <c r="S375" s="142"/>
      <c r="T375" s="142"/>
      <c r="U375" s="142"/>
      <c r="V375" s="142"/>
      <c r="W375" s="142"/>
      <c r="X375" s="142"/>
      <c r="Y375" s="142"/>
      <c r="Z375" s="142"/>
      <c r="AA375" s="142"/>
    </row>
    <row r="376">
      <c r="A376" s="142"/>
      <c r="B376" s="142"/>
      <c r="C376" s="142"/>
      <c r="D376" s="142"/>
      <c r="E376" s="142"/>
      <c r="F376" s="142"/>
      <c r="G376" s="142"/>
      <c r="H376" s="142"/>
      <c r="I376" s="142"/>
      <c r="J376" s="142"/>
      <c r="K376" s="142"/>
      <c r="L376" s="142"/>
      <c r="M376" s="142"/>
      <c r="N376" s="142"/>
      <c r="O376" s="150"/>
      <c r="P376" s="142"/>
      <c r="Q376" s="142"/>
      <c r="R376" s="142"/>
      <c r="S376" s="142"/>
      <c r="T376" s="142"/>
      <c r="U376" s="142"/>
      <c r="V376" s="142"/>
      <c r="W376" s="142"/>
      <c r="X376" s="142"/>
      <c r="Y376" s="142"/>
      <c r="Z376" s="142"/>
      <c r="AA376" s="142"/>
    </row>
    <row r="377">
      <c r="A377" s="142"/>
      <c r="B377" s="142"/>
      <c r="C377" s="142"/>
      <c r="D377" s="142"/>
      <c r="E377" s="142"/>
      <c r="F377" s="142"/>
      <c r="G377" s="142"/>
      <c r="H377" s="142"/>
      <c r="I377" s="142"/>
      <c r="J377" s="142"/>
      <c r="K377" s="142"/>
      <c r="L377" s="142"/>
      <c r="M377" s="142"/>
      <c r="N377" s="142"/>
      <c r="O377" s="150"/>
      <c r="P377" s="142"/>
      <c r="Q377" s="142"/>
      <c r="R377" s="142"/>
      <c r="S377" s="142"/>
      <c r="T377" s="142"/>
      <c r="U377" s="142"/>
      <c r="V377" s="142"/>
      <c r="W377" s="142"/>
      <c r="X377" s="142"/>
      <c r="Y377" s="142"/>
      <c r="Z377" s="142"/>
      <c r="AA377" s="142"/>
    </row>
    <row r="378">
      <c r="A378" s="142"/>
      <c r="B378" s="142"/>
      <c r="C378" s="142"/>
      <c r="D378" s="142"/>
      <c r="E378" s="142"/>
      <c r="F378" s="142"/>
      <c r="G378" s="142"/>
      <c r="H378" s="142"/>
      <c r="I378" s="142"/>
      <c r="J378" s="142"/>
      <c r="K378" s="142"/>
      <c r="L378" s="142"/>
      <c r="M378" s="142"/>
      <c r="N378" s="142"/>
      <c r="O378" s="150"/>
      <c r="P378" s="142"/>
      <c r="Q378" s="142"/>
      <c r="R378" s="142"/>
      <c r="S378" s="142"/>
      <c r="T378" s="142"/>
      <c r="U378" s="142"/>
      <c r="V378" s="142"/>
      <c r="W378" s="142"/>
      <c r="X378" s="142"/>
      <c r="Y378" s="142"/>
      <c r="Z378" s="142"/>
      <c r="AA378" s="142"/>
    </row>
    <row r="379">
      <c r="A379" s="142"/>
      <c r="B379" s="142"/>
      <c r="C379" s="142"/>
      <c r="D379" s="142"/>
      <c r="E379" s="142"/>
      <c r="F379" s="142"/>
      <c r="G379" s="142"/>
      <c r="H379" s="142"/>
      <c r="I379" s="142"/>
      <c r="J379" s="142"/>
      <c r="K379" s="142"/>
      <c r="L379" s="142"/>
      <c r="M379" s="142"/>
      <c r="N379" s="142"/>
      <c r="O379" s="150"/>
      <c r="P379" s="142"/>
      <c r="Q379" s="142"/>
      <c r="R379" s="142"/>
      <c r="S379" s="142"/>
      <c r="T379" s="142"/>
      <c r="U379" s="142"/>
      <c r="V379" s="142"/>
      <c r="W379" s="142"/>
      <c r="X379" s="142"/>
      <c r="Y379" s="142"/>
      <c r="Z379" s="142"/>
      <c r="AA379" s="142"/>
    </row>
    <row r="380">
      <c r="A380" s="142"/>
      <c r="B380" s="142"/>
      <c r="C380" s="142"/>
      <c r="D380" s="142"/>
      <c r="E380" s="142"/>
      <c r="F380" s="142"/>
      <c r="G380" s="142"/>
      <c r="H380" s="142"/>
      <c r="I380" s="142"/>
      <c r="J380" s="142"/>
      <c r="K380" s="142"/>
      <c r="L380" s="142"/>
      <c r="M380" s="142"/>
      <c r="N380" s="142"/>
      <c r="O380" s="150"/>
      <c r="P380" s="142"/>
      <c r="Q380" s="142"/>
      <c r="R380" s="142"/>
      <c r="S380" s="142"/>
      <c r="T380" s="142"/>
      <c r="U380" s="142"/>
      <c r="V380" s="142"/>
      <c r="W380" s="142"/>
      <c r="X380" s="142"/>
      <c r="Y380" s="142"/>
      <c r="Z380" s="142"/>
      <c r="AA380" s="142"/>
    </row>
    <row r="381">
      <c r="A381" s="142"/>
      <c r="B381" s="142"/>
      <c r="C381" s="142"/>
      <c r="D381" s="142"/>
      <c r="E381" s="142"/>
      <c r="F381" s="142"/>
      <c r="G381" s="142"/>
      <c r="H381" s="142"/>
      <c r="I381" s="142"/>
      <c r="J381" s="142"/>
      <c r="K381" s="142"/>
      <c r="L381" s="142"/>
      <c r="M381" s="142"/>
      <c r="N381" s="142"/>
      <c r="O381" s="150"/>
      <c r="P381" s="142"/>
      <c r="Q381" s="142"/>
      <c r="R381" s="142"/>
      <c r="S381" s="142"/>
      <c r="T381" s="142"/>
      <c r="U381" s="142"/>
      <c r="V381" s="142"/>
      <c r="W381" s="142"/>
      <c r="X381" s="142"/>
      <c r="Y381" s="142"/>
      <c r="Z381" s="142"/>
      <c r="AA381" s="142"/>
    </row>
    <row r="382">
      <c r="A382" s="142"/>
      <c r="B382" s="142"/>
      <c r="C382" s="142"/>
      <c r="D382" s="142"/>
      <c r="E382" s="142"/>
      <c r="F382" s="142"/>
      <c r="G382" s="142"/>
      <c r="H382" s="142"/>
      <c r="I382" s="142"/>
      <c r="J382" s="142"/>
      <c r="K382" s="142"/>
      <c r="L382" s="142"/>
      <c r="M382" s="142"/>
      <c r="N382" s="142"/>
      <c r="O382" s="150"/>
      <c r="P382" s="142"/>
      <c r="Q382" s="142"/>
      <c r="R382" s="142"/>
      <c r="S382" s="142"/>
      <c r="T382" s="142"/>
      <c r="U382" s="142"/>
      <c r="V382" s="142"/>
      <c r="W382" s="142"/>
      <c r="X382" s="142"/>
      <c r="Y382" s="142"/>
      <c r="Z382" s="142"/>
      <c r="AA382" s="142"/>
    </row>
    <row r="383">
      <c r="A383" s="142"/>
      <c r="B383" s="142"/>
      <c r="C383" s="142"/>
      <c r="D383" s="142"/>
      <c r="E383" s="142"/>
      <c r="F383" s="142"/>
      <c r="G383" s="142"/>
      <c r="H383" s="142"/>
      <c r="I383" s="142"/>
      <c r="J383" s="142"/>
      <c r="K383" s="142"/>
      <c r="L383" s="142"/>
      <c r="M383" s="142"/>
      <c r="N383" s="142"/>
      <c r="O383" s="150"/>
      <c r="P383" s="142"/>
      <c r="Q383" s="142"/>
      <c r="R383" s="142"/>
      <c r="S383" s="142"/>
      <c r="T383" s="142"/>
      <c r="U383" s="142"/>
      <c r="V383" s="142"/>
      <c r="W383" s="142"/>
      <c r="X383" s="142"/>
      <c r="Y383" s="142"/>
      <c r="Z383" s="142"/>
      <c r="AA383" s="142"/>
    </row>
    <row r="384">
      <c r="A384" s="142"/>
      <c r="B384" s="142"/>
      <c r="C384" s="142"/>
      <c r="D384" s="142"/>
      <c r="E384" s="142"/>
      <c r="F384" s="142"/>
      <c r="G384" s="142"/>
      <c r="H384" s="142"/>
      <c r="I384" s="142"/>
      <c r="J384" s="142"/>
      <c r="K384" s="142"/>
      <c r="L384" s="142"/>
      <c r="M384" s="142"/>
      <c r="N384" s="142"/>
      <c r="O384" s="150"/>
      <c r="P384" s="142"/>
      <c r="Q384" s="142"/>
      <c r="R384" s="142"/>
      <c r="S384" s="142"/>
      <c r="T384" s="142"/>
      <c r="U384" s="142"/>
      <c r="V384" s="142"/>
      <c r="W384" s="142"/>
      <c r="X384" s="142"/>
      <c r="Y384" s="142"/>
      <c r="Z384" s="142"/>
      <c r="AA384" s="142"/>
    </row>
    <row r="385">
      <c r="A385" s="142"/>
      <c r="B385" s="142"/>
      <c r="C385" s="142"/>
      <c r="D385" s="142"/>
      <c r="E385" s="142"/>
      <c r="F385" s="142"/>
      <c r="G385" s="142"/>
      <c r="H385" s="142"/>
      <c r="I385" s="142"/>
      <c r="J385" s="142"/>
      <c r="K385" s="142"/>
      <c r="L385" s="142"/>
      <c r="M385" s="142"/>
      <c r="N385" s="142"/>
      <c r="O385" s="150"/>
      <c r="P385" s="142"/>
      <c r="Q385" s="142"/>
      <c r="R385" s="142"/>
      <c r="S385" s="142"/>
      <c r="T385" s="142"/>
      <c r="U385" s="142"/>
      <c r="V385" s="142"/>
      <c r="W385" s="142"/>
      <c r="X385" s="142"/>
      <c r="Y385" s="142"/>
      <c r="Z385" s="142"/>
      <c r="AA385" s="142"/>
    </row>
    <row r="386">
      <c r="A386" s="142"/>
      <c r="B386" s="142"/>
      <c r="C386" s="142"/>
      <c r="D386" s="142"/>
      <c r="E386" s="142"/>
      <c r="F386" s="142"/>
      <c r="G386" s="142"/>
      <c r="H386" s="142"/>
      <c r="I386" s="142"/>
      <c r="J386" s="142"/>
      <c r="K386" s="142"/>
      <c r="L386" s="142"/>
      <c r="M386" s="142"/>
      <c r="N386" s="142"/>
      <c r="O386" s="150"/>
      <c r="P386" s="142"/>
      <c r="Q386" s="142"/>
      <c r="R386" s="142"/>
      <c r="S386" s="142"/>
      <c r="T386" s="142"/>
      <c r="U386" s="142"/>
      <c r="V386" s="142"/>
      <c r="W386" s="142"/>
      <c r="X386" s="142"/>
      <c r="Y386" s="142"/>
      <c r="Z386" s="142"/>
      <c r="AA386" s="142"/>
    </row>
    <row r="387">
      <c r="A387" s="142"/>
      <c r="B387" s="142"/>
      <c r="C387" s="142"/>
      <c r="D387" s="142"/>
      <c r="E387" s="142"/>
      <c r="F387" s="142"/>
      <c r="G387" s="142"/>
      <c r="H387" s="142"/>
      <c r="I387" s="142"/>
      <c r="J387" s="142"/>
      <c r="K387" s="142"/>
      <c r="L387" s="142"/>
      <c r="M387" s="142"/>
      <c r="N387" s="142"/>
      <c r="O387" s="150"/>
      <c r="P387" s="142"/>
      <c r="Q387" s="142"/>
      <c r="R387" s="142"/>
      <c r="S387" s="142"/>
      <c r="T387" s="142"/>
      <c r="U387" s="142"/>
      <c r="V387" s="142"/>
      <c r="W387" s="142"/>
      <c r="X387" s="142"/>
      <c r="Y387" s="142"/>
      <c r="Z387" s="142"/>
      <c r="AA387" s="142"/>
    </row>
    <row r="388">
      <c r="A388" s="142"/>
      <c r="B388" s="142"/>
      <c r="C388" s="142"/>
      <c r="D388" s="142"/>
      <c r="E388" s="142"/>
      <c r="F388" s="142"/>
      <c r="G388" s="142"/>
      <c r="H388" s="142"/>
      <c r="I388" s="142"/>
      <c r="J388" s="142"/>
      <c r="K388" s="142"/>
      <c r="L388" s="142"/>
      <c r="M388" s="142"/>
      <c r="N388" s="142"/>
      <c r="O388" s="150"/>
      <c r="P388" s="142"/>
      <c r="Q388" s="142"/>
      <c r="R388" s="142"/>
      <c r="S388" s="142"/>
      <c r="T388" s="142"/>
      <c r="U388" s="142"/>
      <c r="V388" s="142"/>
      <c r="W388" s="142"/>
      <c r="X388" s="142"/>
      <c r="Y388" s="142"/>
      <c r="Z388" s="142"/>
      <c r="AA388" s="142"/>
    </row>
    <row r="389">
      <c r="A389" s="142"/>
      <c r="B389" s="142"/>
      <c r="C389" s="142"/>
      <c r="D389" s="142"/>
      <c r="E389" s="142"/>
      <c r="F389" s="142"/>
      <c r="G389" s="142"/>
      <c r="H389" s="142"/>
      <c r="I389" s="142"/>
      <c r="J389" s="142"/>
      <c r="K389" s="142"/>
      <c r="L389" s="142"/>
      <c r="M389" s="142"/>
      <c r="N389" s="142"/>
      <c r="O389" s="150"/>
      <c r="P389" s="142"/>
      <c r="Q389" s="142"/>
      <c r="R389" s="142"/>
      <c r="S389" s="142"/>
      <c r="T389" s="142"/>
      <c r="U389" s="142"/>
      <c r="V389" s="142"/>
      <c r="W389" s="142"/>
      <c r="X389" s="142"/>
      <c r="Y389" s="142"/>
      <c r="Z389" s="142"/>
      <c r="AA389" s="142"/>
    </row>
    <row r="390">
      <c r="A390" s="142"/>
      <c r="B390" s="142"/>
      <c r="C390" s="142"/>
      <c r="D390" s="142"/>
      <c r="E390" s="142"/>
      <c r="F390" s="142"/>
      <c r="G390" s="142"/>
      <c r="H390" s="142"/>
      <c r="I390" s="142"/>
      <c r="J390" s="142"/>
      <c r="K390" s="142"/>
      <c r="L390" s="142"/>
      <c r="M390" s="142"/>
      <c r="N390" s="142"/>
      <c r="O390" s="150"/>
      <c r="P390" s="142"/>
      <c r="Q390" s="142"/>
      <c r="R390" s="142"/>
      <c r="S390" s="142"/>
      <c r="T390" s="142"/>
      <c r="U390" s="142"/>
      <c r="V390" s="142"/>
      <c r="W390" s="142"/>
      <c r="X390" s="142"/>
      <c r="Y390" s="142"/>
      <c r="Z390" s="142"/>
      <c r="AA390" s="142"/>
    </row>
    <row r="391">
      <c r="A391" s="142"/>
      <c r="B391" s="142"/>
      <c r="C391" s="142"/>
      <c r="D391" s="142"/>
      <c r="E391" s="142"/>
      <c r="F391" s="142"/>
      <c r="G391" s="142"/>
      <c r="H391" s="142"/>
      <c r="I391" s="142"/>
      <c r="J391" s="142"/>
      <c r="K391" s="142"/>
      <c r="L391" s="142"/>
      <c r="M391" s="142"/>
      <c r="N391" s="142"/>
      <c r="O391" s="150"/>
      <c r="P391" s="142"/>
      <c r="Q391" s="142"/>
      <c r="R391" s="142"/>
      <c r="S391" s="142"/>
      <c r="T391" s="142"/>
      <c r="U391" s="142"/>
      <c r="V391" s="142"/>
      <c r="W391" s="142"/>
      <c r="X391" s="142"/>
      <c r="Y391" s="142"/>
      <c r="Z391" s="142"/>
      <c r="AA391" s="142"/>
    </row>
    <row r="392">
      <c r="A392" s="142"/>
      <c r="B392" s="142"/>
      <c r="C392" s="142"/>
      <c r="D392" s="142"/>
      <c r="E392" s="142"/>
      <c r="F392" s="142"/>
      <c r="G392" s="142"/>
      <c r="H392" s="142"/>
      <c r="I392" s="142"/>
      <c r="J392" s="142"/>
      <c r="K392" s="142"/>
      <c r="L392" s="142"/>
      <c r="M392" s="142"/>
      <c r="N392" s="142"/>
      <c r="O392" s="150"/>
      <c r="P392" s="142"/>
      <c r="Q392" s="142"/>
      <c r="R392" s="142"/>
      <c r="S392" s="142"/>
      <c r="T392" s="142"/>
      <c r="U392" s="142"/>
      <c r="V392" s="142"/>
      <c r="W392" s="142"/>
      <c r="X392" s="142"/>
      <c r="Y392" s="142"/>
      <c r="Z392" s="142"/>
      <c r="AA392" s="142"/>
    </row>
    <row r="393">
      <c r="A393" s="142"/>
      <c r="B393" s="142"/>
      <c r="C393" s="142"/>
      <c r="D393" s="142"/>
      <c r="E393" s="142"/>
      <c r="F393" s="142"/>
      <c r="G393" s="142"/>
      <c r="H393" s="142"/>
      <c r="I393" s="142"/>
      <c r="J393" s="142"/>
      <c r="K393" s="142"/>
      <c r="L393" s="142"/>
      <c r="M393" s="142"/>
      <c r="N393" s="142"/>
      <c r="O393" s="150"/>
      <c r="P393" s="142"/>
      <c r="Q393" s="142"/>
      <c r="R393" s="142"/>
      <c r="S393" s="142"/>
      <c r="T393" s="142"/>
      <c r="U393" s="142"/>
      <c r="V393" s="142"/>
      <c r="W393" s="142"/>
      <c r="X393" s="142"/>
      <c r="Y393" s="142"/>
      <c r="Z393" s="142"/>
      <c r="AA393" s="142"/>
    </row>
    <row r="394">
      <c r="A394" s="142"/>
      <c r="B394" s="142"/>
      <c r="C394" s="142"/>
      <c r="D394" s="142"/>
      <c r="E394" s="142"/>
      <c r="F394" s="142"/>
      <c r="G394" s="142"/>
      <c r="H394" s="142"/>
      <c r="I394" s="142"/>
      <c r="J394" s="142"/>
      <c r="K394" s="142"/>
      <c r="L394" s="142"/>
      <c r="M394" s="142"/>
      <c r="N394" s="142"/>
      <c r="O394" s="150"/>
      <c r="P394" s="142"/>
      <c r="Q394" s="142"/>
      <c r="R394" s="142"/>
      <c r="S394" s="142"/>
      <c r="T394" s="142"/>
      <c r="U394" s="142"/>
      <c r="V394" s="142"/>
      <c r="W394" s="142"/>
      <c r="X394" s="142"/>
      <c r="Y394" s="142"/>
      <c r="Z394" s="142"/>
      <c r="AA394" s="142"/>
    </row>
    <row r="395">
      <c r="A395" s="142"/>
      <c r="B395" s="142"/>
      <c r="C395" s="142"/>
      <c r="D395" s="142"/>
      <c r="E395" s="142"/>
      <c r="F395" s="142"/>
      <c r="G395" s="142"/>
      <c r="H395" s="142"/>
      <c r="I395" s="142"/>
      <c r="J395" s="142"/>
      <c r="K395" s="142"/>
      <c r="L395" s="142"/>
      <c r="M395" s="142"/>
      <c r="N395" s="142"/>
      <c r="O395" s="150"/>
      <c r="P395" s="142"/>
      <c r="Q395" s="142"/>
      <c r="R395" s="142"/>
      <c r="S395" s="142"/>
      <c r="T395" s="142"/>
      <c r="U395" s="142"/>
      <c r="V395" s="142"/>
      <c r="W395" s="142"/>
      <c r="X395" s="142"/>
      <c r="Y395" s="142"/>
      <c r="Z395" s="142"/>
      <c r="AA395" s="142"/>
    </row>
    <row r="396">
      <c r="A396" s="142"/>
      <c r="B396" s="142"/>
      <c r="C396" s="142"/>
      <c r="D396" s="142"/>
      <c r="E396" s="142"/>
      <c r="F396" s="142"/>
      <c r="G396" s="142"/>
      <c r="H396" s="142"/>
      <c r="I396" s="142"/>
      <c r="J396" s="142"/>
      <c r="K396" s="142"/>
      <c r="L396" s="142"/>
      <c r="M396" s="142"/>
      <c r="N396" s="142"/>
      <c r="O396" s="150"/>
      <c r="P396" s="142"/>
      <c r="Q396" s="142"/>
      <c r="R396" s="142"/>
      <c r="S396" s="142"/>
      <c r="T396" s="142"/>
      <c r="U396" s="142"/>
      <c r="V396" s="142"/>
      <c r="W396" s="142"/>
      <c r="X396" s="142"/>
      <c r="Y396" s="142"/>
      <c r="Z396" s="142"/>
      <c r="AA396" s="142"/>
    </row>
    <row r="397">
      <c r="A397" s="142"/>
      <c r="B397" s="142"/>
      <c r="C397" s="142"/>
      <c r="D397" s="142"/>
      <c r="E397" s="142"/>
      <c r="F397" s="142"/>
      <c r="G397" s="142"/>
      <c r="H397" s="142"/>
      <c r="I397" s="142"/>
      <c r="J397" s="142"/>
      <c r="K397" s="142"/>
      <c r="L397" s="142"/>
      <c r="M397" s="142"/>
      <c r="N397" s="142"/>
      <c r="O397" s="150"/>
      <c r="P397" s="142"/>
      <c r="Q397" s="142"/>
      <c r="R397" s="142"/>
      <c r="S397" s="142"/>
      <c r="T397" s="142"/>
      <c r="U397" s="142"/>
      <c r="V397" s="142"/>
      <c r="W397" s="142"/>
      <c r="X397" s="142"/>
      <c r="Y397" s="142"/>
      <c r="Z397" s="142"/>
      <c r="AA397" s="142"/>
    </row>
    <row r="398">
      <c r="A398" s="142"/>
      <c r="B398" s="142"/>
      <c r="C398" s="142"/>
      <c r="D398" s="142"/>
      <c r="E398" s="142"/>
      <c r="F398" s="142"/>
      <c r="G398" s="142"/>
      <c r="H398" s="142"/>
      <c r="I398" s="142"/>
      <c r="J398" s="142"/>
      <c r="K398" s="142"/>
      <c r="L398" s="142"/>
      <c r="M398" s="142"/>
      <c r="N398" s="142"/>
      <c r="O398" s="150"/>
      <c r="P398" s="142"/>
      <c r="Q398" s="142"/>
      <c r="R398" s="142"/>
      <c r="S398" s="142"/>
      <c r="T398" s="142"/>
      <c r="U398" s="142"/>
      <c r="V398" s="142"/>
      <c r="W398" s="142"/>
      <c r="X398" s="142"/>
      <c r="Y398" s="142"/>
      <c r="Z398" s="142"/>
      <c r="AA398" s="142"/>
    </row>
    <row r="399">
      <c r="A399" s="142"/>
      <c r="B399" s="142"/>
      <c r="C399" s="142"/>
      <c r="D399" s="142"/>
      <c r="E399" s="142"/>
      <c r="F399" s="142"/>
      <c r="G399" s="142"/>
      <c r="H399" s="142"/>
      <c r="I399" s="142"/>
      <c r="J399" s="142"/>
      <c r="K399" s="142"/>
      <c r="L399" s="142"/>
      <c r="M399" s="142"/>
      <c r="N399" s="142"/>
      <c r="O399" s="150"/>
      <c r="P399" s="142"/>
      <c r="Q399" s="142"/>
      <c r="R399" s="142"/>
      <c r="S399" s="142"/>
      <c r="T399" s="142"/>
      <c r="U399" s="142"/>
      <c r="V399" s="142"/>
      <c r="W399" s="142"/>
      <c r="X399" s="142"/>
      <c r="Y399" s="142"/>
      <c r="Z399" s="142"/>
      <c r="AA399" s="142"/>
    </row>
    <row r="400">
      <c r="A400" s="142"/>
      <c r="B400" s="142"/>
      <c r="C400" s="142"/>
      <c r="D400" s="142"/>
      <c r="E400" s="142"/>
      <c r="F400" s="142"/>
      <c r="G400" s="142"/>
      <c r="H400" s="142"/>
      <c r="I400" s="142"/>
      <c r="J400" s="142"/>
      <c r="K400" s="142"/>
      <c r="L400" s="142"/>
      <c r="M400" s="142"/>
      <c r="N400" s="142"/>
      <c r="O400" s="150"/>
      <c r="P400" s="142"/>
      <c r="Q400" s="142"/>
      <c r="R400" s="142"/>
      <c r="S400" s="142"/>
      <c r="T400" s="142"/>
      <c r="U400" s="142"/>
      <c r="V400" s="142"/>
      <c r="W400" s="142"/>
      <c r="X400" s="142"/>
      <c r="Y400" s="142"/>
      <c r="Z400" s="142"/>
      <c r="AA400" s="142"/>
    </row>
    <row r="401">
      <c r="A401" s="142"/>
      <c r="B401" s="142"/>
      <c r="C401" s="142"/>
      <c r="D401" s="142"/>
      <c r="E401" s="142"/>
      <c r="F401" s="142"/>
      <c r="G401" s="142"/>
      <c r="H401" s="142"/>
      <c r="I401" s="142"/>
      <c r="J401" s="142"/>
      <c r="K401" s="142"/>
      <c r="L401" s="142"/>
      <c r="M401" s="142"/>
      <c r="N401" s="142"/>
      <c r="O401" s="150"/>
      <c r="P401" s="142"/>
      <c r="Q401" s="142"/>
      <c r="R401" s="142"/>
      <c r="S401" s="142"/>
      <c r="T401" s="142"/>
      <c r="U401" s="142"/>
      <c r="V401" s="142"/>
      <c r="W401" s="142"/>
      <c r="X401" s="142"/>
      <c r="Y401" s="142"/>
      <c r="Z401" s="142"/>
      <c r="AA401" s="142"/>
    </row>
    <row r="402">
      <c r="A402" s="142"/>
      <c r="B402" s="142"/>
      <c r="C402" s="142"/>
      <c r="D402" s="142"/>
      <c r="E402" s="142"/>
      <c r="F402" s="142"/>
      <c r="G402" s="142"/>
      <c r="H402" s="142"/>
      <c r="I402" s="142"/>
      <c r="J402" s="142"/>
      <c r="K402" s="142"/>
      <c r="L402" s="142"/>
      <c r="M402" s="142"/>
      <c r="N402" s="142"/>
      <c r="O402" s="150"/>
      <c r="P402" s="142"/>
      <c r="Q402" s="142"/>
      <c r="R402" s="142"/>
      <c r="S402" s="142"/>
      <c r="T402" s="142"/>
      <c r="U402" s="142"/>
      <c r="V402" s="142"/>
      <c r="W402" s="142"/>
      <c r="X402" s="142"/>
      <c r="Y402" s="142"/>
      <c r="Z402" s="142"/>
      <c r="AA402" s="142"/>
    </row>
    <row r="403">
      <c r="A403" s="142"/>
      <c r="B403" s="142"/>
      <c r="C403" s="142"/>
      <c r="D403" s="142"/>
      <c r="E403" s="142"/>
      <c r="F403" s="142"/>
      <c r="G403" s="142"/>
      <c r="H403" s="142"/>
      <c r="I403" s="142"/>
      <c r="J403" s="142"/>
      <c r="K403" s="142"/>
      <c r="L403" s="142"/>
      <c r="M403" s="142"/>
      <c r="N403" s="142"/>
      <c r="O403" s="150"/>
      <c r="P403" s="142"/>
      <c r="Q403" s="142"/>
      <c r="R403" s="142"/>
      <c r="S403" s="142"/>
      <c r="T403" s="142"/>
      <c r="U403" s="142"/>
      <c r="V403" s="142"/>
      <c r="W403" s="142"/>
      <c r="X403" s="142"/>
      <c r="Y403" s="142"/>
      <c r="Z403" s="142"/>
      <c r="AA403" s="142"/>
    </row>
    <row r="404">
      <c r="A404" s="142"/>
      <c r="B404" s="142"/>
      <c r="C404" s="142"/>
      <c r="D404" s="142"/>
      <c r="E404" s="142"/>
      <c r="F404" s="142"/>
      <c r="G404" s="142"/>
      <c r="H404" s="142"/>
      <c r="I404" s="142"/>
      <c r="J404" s="142"/>
      <c r="K404" s="142"/>
      <c r="L404" s="142"/>
      <c r="M404" s="142"/>
      <c r="N404" s="142"/>
      <c r="O404" s="150"/>
      <c r="P404" s="142"/>
      <c r="Q404" s="142"/>
      <c r="R404" s="142"/>
      <c r="S404" s="142"/>
      <c r="T404" s="142"/>
      <c r="U404" s="142"/>
      <c r="V404" s="142"/>
      <c r="W404" s="142"/>
      <c r="X404" s="142"/>
      <c r="Y404" s="142"/>
      <c r="Z404" s="142"/>
      <c r="AA404" s="142"/>
    </row>
    <row r="405">
      <c r="A405" s="142"/>
      <c r="B405" s="142"/>
      <c r="C405" s="142"/>
      <c r="D405" s="142"/>
      <c r="E405" s="142"/>
      <c r="F405" s="142"/>
      <c r="G405" s="142"/>
      <c r="H405" s="142"/>
      <c r="I405" s="142"/>
      <c r="J405" s="142"/>
      <c r="K405" s="142"/>
      <c r="L405" s="142"/>
      <c r="M405" s="142"/>
      <c r="N405" s="142"/>
      <c r="O405" s="150"/>
      <c r="P405" s="142"/>
      <c r="Q405" s="142"/>
      <c r="R405" s="142"/>
      <c r="S405" s="142"/>
      <c r="T405" s="142"/>
      <c r="U405" s="142"/>
      <c r="V405" s="142"/>
      <c r="W405" s="142"/>
      <c r="X405" s="142"/>
      <c r="Y405" s="142"/>
      <c r="Z405" s="142"/>
      <c r="AA405" s="142"/>
    </row>
    <row r="406">
      <c r="A406" s="142"/>
      <c r="B406" s="142"/>
      <c r="C406" s="142"/>
      <c r="D406" s="142"/>
      <c r="E406" s="142"/>
      <c r="F406" s="142"/>
      <c r="G406" s="142"/>
      <c r="H406" s="142"/>
      <c r="I406" s="142"/>
      <c r="J406" s="142"/>
      <c r="K406" s="142"/>
      <c r="L406" s="142"/>
      <c r="M406" s="142"/>
      <c r="N406" s="142"/>
      <c r="O406" s="150"/>
      <c r="P406" s="142"/>
      <c r="Q406" s="142"/>
      <c r="R406" s="142"/>
      <c r="S406" s="142"/>
      <c r="T406" s="142"/>
      <c r="U406" s="142"/>
      <c r="V406" s="142"/>
      <c r="W406" s="142"/>
      <c r="X406" s="142"/>
      <c r="Y406" s="142"/>
      <c r="Z406" s="142"/>
      <c r="AA406" s="142"/>
    </row>
    <row r="407">
      <c r="A407" s="142"/>
      <c r="B407" s="142"/>
      <c r="C407" s="142"/>
      <c r="D407" s="142"/>
      <c r="E407" s="142"/>
      <c r="F407" s="142"/>
      <c r="G407" s="142"/>
      <c r="H407" s="142"/>
      <c r="I407" s="142"/>
      <c r="J407" s="142"/>
      <c r="K407" s="142"/>
      <c r="L407" s="142"/>
      <c r="M407" s="142"/>
      <c r="N407" s="142"/>
      <c r="O407" s="150"/>
      <c r="P407" s="142"/>
      <c r="Q407" s="142"/>
      <c r="R407" s="142"/>
      <c r="S407" s="142"/>
      <c r="T407" s="142"/>
      <c r="U407" s="142"/>
      <c r="V407" s="142"/>
      <c r="W407" s="142"/>
      <c r="X407" s="142"/>
      <c r="Y407" s="142"/>
      <c r="Z407" s="142"/>
      <c r="AA407" s="142"/>
    </row>
    <row r="408">
      <c r="A408" s="142"/>
      <c r="B408" s="142"/>
      <c r="C408" s="142"/>
      <c r="D408" s="142"/>
      <c r="E408" s="142"/>
      <c r="F408" s="142"/>
      <c r="G408" s="142"/>
      <c r="H408" s="142"/>
      <c r="I408" s="142"/>
      <c r="J408" s="142"/>
      <c r="K408" s="142"/>
      <c r="L408" s="142"/>
      <c r="M408" s="142"/>
      <c r="N408" s="142"/>
      <c r="O408" s="150"/>
      <c r="P408" s="142"/>
      <c r="Q408" s="142"/>
      <c r="R408" s="142"/>
      <c r="S408" s="142"/>
      <c r="T408" s="142"/>
      <c r="U408" s="142"/>
      <c r="V408" s="142"/>
      <c r="W408" s="142"/>
      <c r="X408" s="142"/>
      <c r="Y408" s="142"/>
      <c r="Z408" s="142"/>
      <c r="AA408" s="142"/>
    </row>
    <row r="409">
      <c r="A409" s="142"/>
      <c r="B409" s="142"/>
      <c r="C409" s="142"/>
      <c r="D409" s="142"/>
      <c r="E409" s="142"/>
      <c r="F409" s="142"/>
      <c r="G409" s="142"/>
      <c r="H409" s="142"/>
      <c r="I409" s="142"/>
      <c r="J409" s="142"/>
      <c r="K409" s="142"/>
      <c r="L409" s="142"/>
      <c r="M409" s="142"/>
      <c r="N409" s="142"/>
      <c r="O409" s="150"/>
      <c r="P409" s="142"/>
      <c r="Q409" s="142"/>
      <c r="R409" s="142"/>
      <c r="S409" s="142"/>
      <c r="T409" s="142"/>
      <c r="U409" s="142"/>
      <c r="V409" s="142"/>
      <c r="W409" s="142"/>
      <c r="X409" s="142"/>
      <c r="Y409" s="142"/>
      <c r="Z409" s="142"/>
      <c r="AA409" s="142"/>
    </row>
    <row r="410">
      <c r="A410" s="142"/>
      <c r="B410" s="142"/>
      <c r="C410" s="142"/>
      <c r="D410" s="142"/>
      <c r="E410" s="142"/>
      <c r="F410" s="142"/>
      <c r="G410" s="142"/>
      <c r="H410" s="142"/>
      <c r="I410" s="142"/>
      <c r="J410" s="142"/>
      <c r="K410" s="142"/>
      <c r="L410" s="142"/>
      <c r="M410" s="142"/>
      <c r="N410" s="142"/>
      <c r="O410" s="150"/>
      <c r="P410" s="142"/>
      <c r="Q410" s="142"/>
      <c r="R410" s="142"/>
      <c r="S410" s="142"/>
      <c r="T410" s="142"/>
      <c r="U410" s="142"/>
      <c r="V410" s="142"/>
      <c r="W410" s="142"/>
      <c r="X410" s="142"/>
      <c r="Y410" s="142"/>
      <c r="Z410" s="142"/>
      <c r="AA410" s="142"/>
    </row>
    <row r="411">
      <c r="A411" s="142"/>
      <c r="B411" s="142"/>
      <c r="C411" s="142"/>
      <c r="D411" s="142"/>
      <c r="E411" s="142"/>
      <c r="F411" s="142"/>
      <c r="G411" s="142"/>
      <c r="H411" s="142"/>
      <c r="I411" s="142"/>
      <c r="J411" s="142"/>
      <c r="K411" s="142"/>
      <c r="L411" s="142"/>
      <c r="M411" s="142"/>
      <c r="N411" s="142"/>
      <c r="O411" s="150"/>
      <c r="P411" s="142"/>
      <c r="Q411" s="142"/>
      <c r="R411" s="142"/>
      <c r="S411" s="142"/>
      <c r="T411" s="142"/>
      <c r="U411" s="142"/>
      <c r="V411" s="142"/>
      <c r="W411" s="142"/>
      <c r="X411" s="142"/>
      <c r="Y411" s="142"/>
      <c r="Z411" s="142"/>
      <c r="AA411" s="142"/>
    </row>
    <row r="412">
      <c r="A412" s="142"/>
      <c r="B412" s="142"/>
      <c r="C412" s="142"/>
      <c r="D412" s="142"/>
      <c r="E412" s="142"/>
      <c r="F412" s="142"/>
      <c r="G412" s="142"/>
      <c r="H412" s="142"/>
      <c r="I412" s="142"/>
      <c r="J412" s="142"/>
      <c r="K412" s="142"/>
      <c r="L412" s="142"/>
      <c r="M412" s="142"/>
      <c r="N412" s="142"/>
      <c r="O412" s="150"/>
      <c r="P412" s="142"/>
      <c r="Q412" s="142"/>
      <c r="R412" s="142"/>
      <c r="S412" s="142"/>
      <c r="T412" s="142"/>
      <c r="U412" s="142"/>
      <c r="V412" s="142"/>
      <c r="W412" s="142"/>
      <c r="X412" s="142"/>
      <c r="Y412" s="142"/>
      <c r="Z412" s="142"/>
      <c r="AA412" s="142"/>
    </row>
    <row r="413">
      <c r="A413" s="142"/>
      <c r="B413" s="142"/>
      <c r="C413" s="142"/>
      <c r="D413" s="142"/>
      <c r="E413" s="142"/>
      <c r="F413" s="142"/>
      <c r="G413" s="142"/>
      <c r="H413" s="142"/>
      <c r="I413" s="142"/>
      <c r="J413" s="142"/>
      <c r="K413" s="142"/>
      <c r="L413" s="142"/>
      <c r="M413" s="142"/>
      <c r="N413" s="142"/>
      <c r="O413" s="150"/>
      <c r="P413" s="142"/>
      <c r="Q413" s="142"/>
      <c r="R413" s="142"/>
      <c r="S413" s="142"/>
      <c r="T413" s="142"/>
      <c r="U413" s="142"/>
      <c r="V413" s="142"/>
      <c r="W413" s="142"/>
      <c r="X413" s="142"/>
      <c r="Y413" s="142"/>
      <c r="Z413" s="142"/>
      <c r="AA413" s="142"/>
    </row>
    <row r="414">
      <c r="A414" s="142"/>
      <c r="B414" s="142"/>
      <c r="C414" s="142"/>
      <c r="D414" s="142"/>
      <c r="E414" s="142"/>
      <c r="F414" s="142"/>
      <c r="G414" s="142"/>
      <c r="H414" s="142"/>
      <c r="I414" s="142"/>
      <c r="J414" s="142"/>
      <c r="K414" s="142"/>
      <c r="L414" s="142"/>
      <c r="M414" s="142"/>
      <c r="N414" s="142"/>
      <c r="O414" s="150"/>
      <c r="P414" s="142"/>
      <c r="Q414" s="142"/>
      <c r="R414" s="142"/>
      <c r="S414" s="142"/>
      <c r="T414" s="142"/>
      <c r="U414" s="142"/>
      <c r="V414" s="142"/>
      <c r="W414" s="142"/>
      <c r="X414" s="142"/>
      <c r="Y414" s="142"/>
      <c r="Z414" s="142"/>
      <c r="AA414" s="142"/>
    </row>
    <row r="415">
      <c r="A415" s="142"/>
      <c r="B415" s="142"/>
      <c r="C415" s="142"/>
      <c r="D415" s="142"/>
      <c r="E415" s="142"/>
      <c r="F415" s="142"/>
      <c r="G415" s="142"/>
      <c r="H415" s="142"/>
      <c r="I415" s="142"/>
      <c r="J415" s="142"/>
      <c r="K415" s="142"/>
      <c r="L415" s="142"/>
      <c r="M415" s="142"/>
      <c r="N415" s="142"/>
      <c r="O415" s="150"/>
      <c r="P415" s="142"/>
      <c r="Q415" s="142"/>
      <c r="R415" s="142"/>
      <c r="S415" s="142"/>
      <c r="T415" s="142"/>
      <c r="U415" s="142"/>
      <c r="V415" s="142"/>
      <c r="W415" s="142"/>
      <c r="X415" s="142"/>
      <c r="Y415" s="142"/>
      <c r="Z415" s="142"/>
      <c r="AA415" s="142"/>
    </row>
    <row r="416">
      <c r="A416" s="142"/>
      <c r="B416" s="142"/>
      <c r="C416" s="142"/>
      <c r="D416" s="142"/>
      <c r="E416" s="142"/>
      <c r="F416" s="142"/>
      <c r="G416" s="142"/>
      <c r="H416" s="142"/>
      <c r="I416" s="142"/>
      <c r="J416" s="142"/>
      <c r="K416" s="142"/>
      <c r="L416" s="142"/>
      <c r="M416" s="142"/>
      <c r="N416" s="142"/>
      <c r="O416" s="150"/>
      <c r="P416" s="142"/>
      <c r="Q416" s="142"/>
      <c r="R416" s="142"/>
      <c r="S416" s="142"/>
      <c r="T416" s="142"/>
      <c r="U416" s="142"/>
      <c r="V416" s="142"/>
      <c r="W416" s="142"/>
      <c r="X416" s="142"/>
      <c r="Y416" s="142"/>
      <c r="Z416" s="142"/>
      <c r="AA416" s="142"/>
    </row>
    <row r="417">
      <c r="A417" s="142"/>
      <c r="B417" s="142"/>
      <c r="C417" s="142"/>
      <c r="D417" s="142"/>
      <c r="E417" s="142"/>
      <c r="F417" s="142"/>
      <c r="G417" s="142"/>
      <c r="H417" s="142"/>
      <c r="I417" s="142"/>
      <c r="J417" s="142"/>
      <c r="K417" s="142"/>
      <c r="L417" s="142"/>
      <c r="M417" s="142"/>
      <c r="N417" s="142"/>
      <c r="O417" s="150"/>
      <c r="P417" s="142"/>
      <c r="Q417" s="142"/>
      <c r="R417" s="142"/>
      <c r="S417" s="142"/>
      <c r="T417" s="142"/>
      <c r="U417" s="142"/>
      <c r="V417" s="142"/>
      <c r="W417" s="142"/>
      <c r="X417" s="142"/>
      <c r="Y417" s="142"/>
      <c r="Z417" s="142"/>
      <c r="AA417" s="142"/>
    </row>
    <row r="418">
      <c r="A418" s="142"/>
      <c r="B418" s="142"/>
      <c r="C418" s="142"/>
      <c r="D418" s="142"/>
      <c r="E418" s="142"/>
      <c r="F418" s="142"/>
      <c r="G418" s="142"/>
      <c r="H418" s="142"/>
      <c r="I418" s="142"/>
      <c r="J418" s="142"/>
      <c r="K418" s="142"/>
      <c r="L418" s="142"/>
      <c r="M418" s="142"/>
      <c r="N418" s="142"/>
      <c r="O418" s="150"/>
      <c r="P418" s="142"/>
      <c r="Q418" s="142"/>
      <c r="R418" s="142"/>
      <c r="S418" s="142"/>
      <c r="T418" s="142"/>
      <c r="U418" s="142"/>
      <c r="V418" s="142"/>
      <c r="W418" s="142"/>
      <c r="X418" s="142"/>
      <c r="Y418" s="142"/>
      <c r="Z418" s="142"/>
      <c r="AA418" s="142"/>
    </row>
    <row r="419">
      <c r="A419" s="142"/>
      <c r="B419" s="142"/>
      <c r="C419" s="142"/>
      <c r="D419" s="142"/>
      <c r="E419" s="142"/>
      <c r="F419" s="142"/>
      <c r="G419" s="142"/>
      <c r="H419" s="142"/>
      <c r="I419" s="142"/>
      <c r="J419" s="142"/>
      <c r="K419" s="142"/>
      <c r="L419" s="142"/>
      <c r="M419" s="142"/>
      <c r="N419" s="142"/>
      <c r="O419" s="150"/>
      <c r="P419" s="142"/>
      <c r="Q419" s="142"/>
      <c r="R419" s="142"/>
      <c r="S419" s="142"/>
      <c r="T419" s="142"/>
      <c r="U419" s="142"/>
      <c r="V419" s="142"/>
      <c r="W419" s="142"/>
      <c r="X419" s="142"/>
      <c r="Y419" s="142"/>
      <c r="Z419" s="142"/>
      <c r="AA419" s="142"/>
    </row>
    <row r="420">
      <c r="A420" s="142"/>
      <c r="B420" s="142"/>
      <c r="C420" s="142"/>
      <c r="D420" s="142"/>
      <c r="E420" s="142"/>
      <c r="F420" s="142"/>
      <c r="G420" s="142"/>
      <c r="H420" s="142"/>
      <c r="I420" s="142"/>
      <c r="J420" s="142"/>
      <c r="K420" s="142"/>
      <c r="L420" s="142"/>
      <c r="M420" s="142"/>
      <c r="N420" s="142"/>
      <c r="O420" s="150"/>
      <c r="P420" s="142"/>
      <c r="Q420" s="142"/>
      <c r="R420" s="142"/>
      <c r="S420" s="142"/>
      <c r="T420" s="142"/>
      <c r="U420" s="142"/>
      <c r="V420" s="142"/>
      <c r="W420" s="142"/>
      <c r="X420" s="142"/>
      <c r="Y420" s="142"/>
      <c r="Z420" s="142"/>
      <c r="AA420" s="142"/>
    </row>
    <row r="421">
      <c r="A421" s="142"/>
      <c r="B421" s="142"/>
      <c r="C421" s="142"/>
      <c r="D421" s="142"/>
      <c r="E421" s="142"/>
      <c r="F421" s="142"/>
      <c r="G421" s="142"/>
      <c r="H421" s="142"/>
      <c r="I421" s="142"/>
      <c r="J421" s="142"/>
      <c r="K421" s="142"/>
      <c r="L421" s="142"/>
      <c r="M421" s="142"/>
      <c r="N421" s="142"/>
      <c r="O421" s="150"/>
      <c r="P421" s="142"/>
      <c r="Q421" s="142"/>
      <c r="R421" s="142"/>
      <c r="S421" s="142"/>
      <c r="T421" s="142"/>
      <c r="U421" s="142"/>
      <c r="V421" s="142"/>
      <c r="W421" s="142"/>
      <c r="X421" s="142"/>
      <c r="Y421" s="142"/>
      <c r="Z421" s="142"/>
      <c r="AA421" s="142"/>
    </row>
    <row r="422">
      <c r="A422" s="142"/>
      <c r="B422" s="142"/>
      <c r="C422" s="142"/>
      <c r="D422" s="142"/>
      <c r="E422" s="142"/>
      <c r="F422" s="142"/>
      <c r="G422" s="142"/>
      <c r="H422" s="142"/>
      <c r="I422" s="142"/>
      <c r="J422" s="142"/>
      <c r="K422" s="142"/>
      <c r="L422" s="142"/>
      <c r="M422" s="142"/>
      <c r="N422" s="142"/>
      <c r="O422" s="150"/>
      <c r="P422" s="142"/>
      <c r="Q422" s="142"/>
      <c r="R422" s="142"/>
      <c r="S422" s="142"/>
      <c r="T422" s="142"/>
      <c r="U422" s="142"/>
      <c r="V422" s="142"/>
      <c r="W422" s="142"/>
      <c r="X422" s="142"/>
      <c r="Y422" s="142"/>
      <c r="Z422" s="142"/>
      <c r="AA422" s="142"/>
    </row>
    <row r="423">
      <c r="A423" s="142"/>
      <c r="B423" s="142"/>
      <c r="C423" s="142"/>
      <c r="D423" s="142"/>
      <c r="E423" s="142"/>
      <c r="F423" s="142"/>
      <c r="G423" s="142"/>
      <c r="H423" s="142"/>
      <c r="I423" s="142"/>
      <c r="J423" s="142"/>
      <c r="K423" s="142"/>
      <c r="L423" s="142"/>
      <c r="M423" s="142"/>
      <c r="N423" s="142"/>
      <c r="O423" s="150"/>
      <c r="P423" s="142"/>
      <c r="Q423" s="142"/>
      <c r="R423" s="142"/>
      <c r="S423" s="142"/>
      <c r="T423" s="142"/>
      <c r="U423" s="142"/>
      <c r="V423" s="142"/>
      <c r="W423" s="142"/>
      <c r="X423" s="142"/>
      <c r="Y423" s="142"/>
      <c r="Z423" s="142"/>
      <c r="AA423" s="142"/>
    </row>
    <row r="424">
      <c r="A424" s="142"/>
      <c r="B424" s="142"/>
      <c r="C424" s="142"/>
      <c r="D424" s="142"/>
      <c r="E424" s="142"/>
      <c r="F424" s="142"/>
      <c r="G424" s="142"/>
      <c r="H424" s="142"/>
      <c r="I424" s="142"/>
      <c r="J424" s="142"/>
      <c r="K424" s="142"/>
      <c r="L424" s="142"/>
      <c r="M424" s="142"/>
      <c r="N424" s="142"/>
      <c r="O424" s="150"/>
      <c r="P424" s="142"/>
      <c r="Q424" s="142"/>
      <c r="R424" s="142"/>
      <c r="S424" s="142"/>
      <c r="T424" s="142"/>
      <c r="U424" s="142"/>
      <c r="V424" s="142"/>
      <c r="W424" s="142"/>
      <c r="X424" s="142"/>
      <c r="Y424" s="142"/>
      <c r="Z424" s="142"/>
      <c r="AA424" s="142"/>
    </row>
    <row r="425">
      <c r="A425" s="142"/>
      <c r="B425" s="142"/>
      <c r="C425" s="142"/>
      <c r="D425" s="142"/>
      <c r="E425" s="142"/>
      <c r="F425" s="142"/>
      <c r="G425" s="142"/>
      <c r="H425" s="142"/>
      <c r="I425" s="142"/>
      <c r="J425" s="142"/>
      <c r="K425" s="142"/>
      <c r="L425" s="142"/>
      <c r="M425" s="142"/>
      <c r="N425" s="142"/>
      <c r="O425" s="150"/>
      <c r="P425" s="142"/>
      <c r="Q425" s="142"/>
      <c r="R425" s="142"/>
      <c r="S425" s="142"/>
      <c r="T425" s="142"/>
      <c r="U425" s="142"/>
      <c r="V425" s="142"/>
      <c r="W425" s="142"/>
      <c r="X425" s="142"/>
      <c r="Y425" s="142"/>
      <c r="Z425" s="142"/>
      <c r="AA425" s="142"/>
    </row>
    <row r="426">
      <c r="A426" s="142"/>
      <c r="B426" s="142"/>
      <c r="C426" s="142"/>
      <c r="D426" s="142"/>
      <c r="E426" s="142"/>
      <c r="F426" s="142"/>
      <c r="G426" s="142"/>
      <c r="H426" s="142"/>
      <c r="I426" s="142"/>
      <c r="J426" s="142"/>
      <c r="K426" s="142"/>
      <c r="L426" s="142"/>
      <c r="M426" s="142"/>
      <c r="N426" s="142"/>
      <c r="O426" s="150"/>
      <c r="P426" s="142"/>
      <c r="Q426" s="142"/>
      <c r="R426" s="142"/>
      <c r="S426" s="142"/>
      <c r="T426" s="142"/>
      <c r="U426" s="142"/>
      <c r="V426" s="142"/>
      <c r="W426" s="142"/>
      <c r="X426" s="142"/>
      <c r="Y426" s="142"/>
      <c r="Z426" s="142"/>
      <c r="AA426" s="142"/>
    </row>
    <row r="427">
      <c r="A427" s="142"/>
      <c r="B427" s="142"/>
      <c r="C427" s="142"/>
      <c r="D427" s="142"/>
      <c r="E427" s="142"/>
      <c r="F427" s="142"/>
      <c r="G427" s="142"/>
      <c r="H427" s="142"/>
      <c r="I427" s="142"/>
      <c r="J427" s="142"/>
      <c r="K427" s="142"/>
      <c r="L427" s="142"/>
      <c r="M427" s="142"/>
      <c r="N427" s="142"/>
      <c r="O427" s="150"/>
      <c r="P427" s="142"/>
      <c r="Q427" s="142"/>
      <c r="R427" s="142"/>
      <c r="S427" s="142"/>
      <c r="T427" s="142"/>
      <c r="U427" s="142"/>
      <c r="V427" s="142"/>
      <c r="W427" s="142"/>
      <c r="X427" s="142"/>
      <c r="Y427" s="142"/>
      <c r="Z427" s="142"/>
      <c r="AA427" s="142"/>
    </row>
    <row r="428">
      <c r="A428" s="142"/>
      <c r="B428" s="142"/>
      <c r="C428" s="142"/>
      <c r="D428" s="142"/>
      <c r="E428" s="142"/>
      <c r="F428" s="142"/>
      <c r="G428" s="142"/>
      <c r="H428" s="142"/>
      <c r="I428" s="142"/>
      <c r="J428" s="142"/>
      <c r="K428" s="142"/>
      <c r="L428" s="142"/>
      <c r="M428" s="142"/>
      <c r="N428" s="142"/>
      <c r="O428" s="150"/>
      <c r="P428" s="142"/>
      <c r="Q428" s="142"/>
      <c r="R428" s="142"/>
      <c r="S428" s="142"/>
      <c r="T428" s="142"/>
      <c r="U428" s="142"/>
      <c r="V428" s="142"/>
      <c r="W428" s="142"/>
      <c r="X428" s="142"/>
      <c r="Y428" s="142"/>
      <c r="Z428" s="142"/>
      <c r="AA428" s="142"/>
    </row>
    <row r="429">
      <c r="A429" s="142"/>
      <c r="B429" s="142"/>
      <c r="C429" s="142"/>
      <c r="D429" s="142"/>
      <c r="E429" s="142"/>
      <c r="F429" s="142"/>
      <c r="G429" s="142"/>
      <c r="H429" s="142"/>
      <c r="I429" s="142"/>
      <c r="J429" s="142"/>
      <c r="K429" s="142"/>
      <c r="L429" s="142"/>
      <c r="M429" s="142"/>
      <c r="N429" s="142"/>
      <c r="O429" s="150"/>
      <c r="P429" s="142"/>
      <c r="Q429" s="142"/>
      <c r="R429" s="142"/>
      <c r="S429" s="142"/>
      <c r="T429" s="142"/>
      <c r="U429" s="142"/>
      <c r="V429" s="142"/>
      <c r="W429" s="142"/>
      <c r="X429" s="142"/>
      <c r="Y429" s="142"/>
      <c r="Z429" s="142"/>
      <c r="AA429" s="142"/>
    </row>
    <row r="430">
      <c r="A430" s="142"/>
      <c r="B430" s="142"/>
      <c r="C430" s="142"/>
      <c r="D430" s="142"/>
      <c r="E430" s="142"/>
      <c r="F430" s="142"/>
      <c r="G430" s="142"/>
      <c r="H430" s="142"/>
      <c r="I430" s="142"/>
      <c r="J430" s="142"/>
      <c r="K430" s="142"/>
      <c r="L430" s="142"/>
      <c r="M430" s="142"/>
      <c r="N430" s="142"/>
      <c r="O430" s="150"/>
      <c r="P430" s="142"/>
      <c r="Q430" s="142"/>
      <c r="R430" s="142"/>
      <c r="S430" s="142"/>
      <c r="T430" s="142"/>
      <c r="U430" s="142"/>
      <c r="V430" s="142"/>
      <c r="W430" s="142"/>
      <c r="X430" s="142"/>
      <c r="Y430" s="142"/>
      <c r="Z430" s="142"/>
      <c r="AA430" s="142"/>
    </row>
    <row r="431">
      <c r="A431" s="142"/>
      <c r="B431" s="142"/>
      <c r="C431" s="142"/>
      <c r="D431" s="142"/>
      <c r="E431" s="142"/>
      <c r="F431" s="142"/>
      <c r="G431" s="142"/>
      <c r="H431" s="142"/>
      <c r="I431" s="142"/>
      <c r="J431" s="142"/>
      <c r="K431" s="142"/>
      <c r="L431" s="142"/>
      <c r="M431" s="142"/>
      <c r="N431" s="142"/>
      <c r="O431" s="150"/>
      <c r="P431" s="142"/>
      <c r="Q431" s="142"/>
      <c r="R431" s="142"/>
      <c r="S431" s="142"/>
      <c r="T431" s="142"/>
      <c r="U431" s="142"/>
      <c r="V431" s="142"/>
      <c r="W431" s="142"/>
      <c r="X431" s="142"/>
      <c r="Y431" s="142"/>
      <c r="Z431" s="142"/>
      <c r="AA431" s="142"/>
    </row>
    <row r="432">
      <c r="A432" s="142"/>
      <c r="B432" s="142"/>
      <c r="C432" s="142"/>
      <c r="D432" s="142"/>
      <c r="E432" s="142"/>
      <c r="F432" s="142"/>
      <c r="G432" s="142"/>
      <c r="H432" s="142"/>
      <c r="I432" s="142"/>
      <c r="J432" s="142"/>
      <c r="K432" s="142"/>
      <c r="L432" s="142"/>
      <c r="M432" s="142"/>
      <c r="N432" s="142"/>
      <c r="O432" s="150"/>
      <c r="P432" s="142"/>
      <c r="Q432" s="142"/>
      <c r="R432" s="142"/>
      <c r="S432" s="142"/>
      <c r="T432" s="142"/>
      <c r="U432" s="142"/>
      <c r="V432" s="142"/>
      <c r="W432" s="142"/>
      <c r="X432" s="142"/>
      <c r="Y432" s="142"/>
      <c r="Z432" s="142"/>
      <c r="AA432" s="142"/>
    </row>
    <row r="433">
      <c r="A433" s="142"/>
      <c r="B433" s="142"/>
      <c r="C433" s="142"/>
      <c r="D433" s="142"/>
      <c r="E433" s="142"/>
      <c r="F433" s="142"/>
      <c r="G433" s="142"/>
      <c r="H433" s="142"/>
      <c r="I433" s="142"/>
      <c r="J433" s="142"/>
      <c r="K433" s="142"/>
      <c r="L433" s="142"/>
      <c r="M433" s="142"/>
      <c r="N433" s="142"/>
      <c r="O433" s="150"/>
      <c r="P433" s="142"/>
      <c r="Q433" s="142"/>
      <c r="R433" s="142"/>
      <c r="S433" s="142"/>
      <c r="T433" s="142"/>
      <c r="U433" s="142"/>
      <c r="V433" s="142"/>
      <c r="W433" s="142"/>
      <c r="X433" s="142"/>
      <c r="Y433" s="142"/>
      <c r="Z433" s="142"/>
      <c r="AA433" s="142"/>
    </row>
    <row r="434">
      <c r="A434" s="142"/>
      <c r="B434" s="142"/>
      <c r="C434" s="142"/>
      <c r="D434" s="142"/>
      <c r="E434" s="142"/>
      <c r="F434" s="142"/>
      <c r="G434" s="142"/>
      <c r="H434" s="142"/>
      <c r="I434" s="142"/>
      <c r="J434" s="142"/>
      <c r="K434" s="142"/>
      <c r="L434" s="142"/>
      <c r="M434" s="142"/>
      <c r="N434" s="142"/>
      <c r="O434" s="150"/>
      <c r="P434" s="142"/>
      <c r="Q434" s="142"/>
      <c r="R434" s="142"/>
      <c r="S434" s="142"/>
      <c r="T434" s="142"/>
      <c r="U434" s="142"/>
      <c r="V434" s="142"/>
      <c r="W434" s="142"/>
      <c r="X434" s="142"/>
      <c r="Y434" s="142"/>
      <c r="Z434" s="142"/>
      <c r="AA434" s="142"/>
    </row>
    <row r="435">
      <c r="A435" s="142"/>
      <c r="B435" s="142"/>
      <c r="C435" s="142"/>
      <c r="D435" s="142"/>
      <c r="E435" s="142"/>
      <c r="F435" s="142"/>
      <c r="G435" s="142"/>
      <c r="H435" s="142"/>
      <c r="I435" s="142"/>
      <c r="J435" s="142"/>
      <c r="K435" s="142"/>
      <c r="L435" s="142"/>
      <c r="M435" s="142"/>
      <c r="N435" s="142"/>
      <c r="O435" s="150"/>
      <c r="P435" s="142"/>
      <c r="Q435" s="142"/>
      <c r="R435" s="142"/>
      <c r="S435" s="142"/>
      <c r="T435" s="142"/>
      <c r="U435" s="142"/>
      <c r="V435" s="142"/>
      <c r="W435" s="142"/>
      <c r="X435" s="142"/>
      <c r="Y435" s="142"/>
      <c r="Z435" s="142"/>
      <c r="AA435" s="142"/>
    </row>
    <row r="436">
      <c r="A436" s="142"/>
      <c r="B436" s="142"/>
      <c r="C436" s="142"/>
      <c r="D436" s="142"/>
      <c r="E436" s="142"/>
      <c r="F436" s="142"/>
      <c r="G436" s="142"/>
      <c r="H436" s="142"/>
      <c r="I436" s="142"/>
      <c r="J436" s="142"/>
      <c r="K436" s="142"/>
      <c r="L436" s="142"/>
      <c r="M436" s="142"/>
      <c r="N436" s="142"/>
      <c r="O436" s="150"/>
      <c r="P436" s="142"/>
      <c r="Q436" s="142"/>
      <c r="R436" s="142"/>
      <c r="S436" s="142"/>
      <c r="T436" s="142"/>
      <c r="U436" s="142"/>
      <c r="V436" s="142"/>
      <c r="W436" s="142"/>
      <c r="X436" s="142"/>
      <c r="Y436" s="142"/>
      <c r="Z436" s="142"/>
      <c r="AA436" s="142"/>
    </row>
    <row r="437">
      <c r="A437" s="142"/>
      <c r="B437" s="142"/>
      <c r="C437" s="142"/>
      <c r="D437" s="142"/>
      <c r="E437" s="142"/>
      <c r="F437" s="142"/>
      <c r="G437" s="142"/>
      <c r="H437" s="142"/>
      <c r="I437" s="142"/>
      <c r="J437" s="142"/>
      <c r="K437" s="142"/>
      <c r="L437" s="142"/>
      <c r="M437" s="142"/>
      <c r="N437" s="142"/>
      <c r="O437" s="150"/>
      <c r="P437" s="142"/>
      <c r="Q437" s="142"/>
      <c r="R437" s="142"/>
      <c r="S437" s="142"/>
      <c r="T437" s="142"/>
      <c r="U437" s="142"/>
      <c r="V437" s="142"/>
      <c r="W437" s="142"/>
      <c r="X437" s="142"/>
      <c r="Y437" s="142"/>
      <c r="Z437" s="142"/>
      <c r="AA437" s="142"/>
    </row>
    <row r="438">
      <c r="A438" s="142"/>
      <c r="B438" s="142"/>
      <c r="C438" s="142"/>
      <c r="D438" s="142"/>
      <c r="E438" s="142"/>
      <c r="F438" s="142"/>
      <c r="G438" s="142"/>
      <c r="H438" s="142"/>
      <c r="I438" s="142"/>
      <c r="J438" s="142"/>
      <c r="K438" s="142"/>
      <c r="L438" s="142"/>
      <c r="M438" s="142"/>
      <c r="N438" s="142"/>
      <c r="O438" s="150"/>
      <c r="P438" s="142"/>
      <c r="Q438" s="142"/>
      <c r="R438" s="142"/>
      <c r="S438" s="142"/>
      <c r="T438" s="142"/>
      <c r="U438" s="142"/>
      <c r="V438" s="142"/>
      <c r="W438" s="142"/>
      <c r="X438" s="142"/>
      <c r="Y438" s="142"/>
      <c r="Z438" s="142"/>
      <c r="AA438" s="142"/>
    </row>
    <row r="439">
      <c r="A439" s="142"/>
      <c r="B439" s="142"/>
      <c r="C439" s="142"/>
      <c r="D439" s="142"/>
      <c r="E439" s="142"/>
      <c r="F439" s="142"/>
      <c r="G439" s="142"/>
      <c r="H439" s="142"/>
      <c r="I439" s="142"/>
      <c r="J439" s="142"/>
      <c r="K439" s="142"/>
      <c r="L439" s="142"/>
      <c r="M439" s="142"/>
      <c r="N439" s="142"/>
      <c r="O439" s="150"/>
      <c r="P439" s="142"/>
      <c r="Q439" s="142"/>
      <c r="R439" s="142"/>
      <c r="S439" s="142"/>
      <c r="T439" s="142"/>
      <c r="U439" s="142"/>
      <c r="V439" s="142"/>
      <c r="W439" s="142"/>
      <c r="X439" s="142"/>
      <c r="Y439" s="142"/>
      <c r="Z439" s="142"/>
      <c r="AA439" s="142"/>
    </row>
    <row r="440">
      <c r="A440" s="142"/>
      <c r="B440" s="142"/>
      <c r="C440" s="142"/>
      <c r="D440" s="142"/>
      <c r="E440" s="142"/>
      <c r="F440" s="142"/>
      <c r="G440" s="142"/>
      <c r="H440" s="142"/>
      <c r="I440" s="142"/>
      <c r="J440" s="142"/>
      <c r="K440" s="142"/>
      <c r="L440" s="142"/>
      <c r="M440" s="142"/>
      <c r="N440" s="142"/>
      <c r="O440" s="150"/>
      <c r="P440" s="142"/>
      <c r="Q440" s="142"/>
      <c r="R440" s="142"/>
      <c r="S440" s="142"/>
      <c r="T440" s="142"/>
      <c r="U440" s="142"/>
      <c r="V440" s="142"/>
      <c r="W440" s="142"/>
      <c r="X440" s="142"/>
      <c r="Y440" s="142"/>
      <c r="Z440" s="142"/>
      <c r="AA440" s="142"/>
    </row>
    <row r="441">
      <c r="A441" s="142"/>
      <c r="B441" s="142"/>
      <c r="C441" s="142"/>
      <c r="D441" s="142"/>
      <c r="E441" s="142"/>
      <c r="F441" s="142"/>
      <c r="G441" s="142"/>
      <c r="H441" s="142"/>
      <c r="I441" s="142"/>
      <c r="J441" s="142"/>
      <c r="K441" s="142"/>
      <c r="L441" s="142"/>
      <c r="M441" s="142"/>
      <c r="N441" s="142"/>
      <c r="O441" s="150"/>
      <c r="P441" s="142"/>
      <c r="Q441" s="142"/>
      <c r="R441" s="142"/>
      <c r="S441" s="142"/>
      <c r="T441" s="142"/>
      <c r="U441" s="142"/>
      <c r="V441" s="142"/>
      <c r="W441" s="142"/>
      <c r="X441" s="142"/>
      <c r="Y441" s="142"/>
      <c r="Z441" s="142"/>
      <c r="AA441" s="142"/>
    </row>
    <row r="442">
      <c r="A442" s="142"/>
      <c r="B442" s="142"/>
      <c r="C442" s="142"/>
      <c r="D442" s="142"/>
      <c r="E442" s="142"/>
      <c r="F442" s="142"/>
      <c r="G442" s="142"/>
      <c r="H442" s="142"/>
      <c r="I442" s="142"/>
      <c r="J442" s="142"/>
      <c r="K442" s="142"/>
      <c r="L442" s="142"/>
      <c r="M442" s="142"/>
      <c r="N442" s="142"/>
      <c r="O442" s="150"/>
      <c r="P442" s="142"/>
      <c r="Q442" s="142"/>
      <c r="R442" s="142"/>
      <c r="S442" s="142"/>
      <c r="T442" s="142"/>
      <c r="U442" s="142"/>
      <c r="V442" s="142"/>
      <c r="W442" s="142"/>
      <c r="X442" s="142"/>
      <c r="Y442" s="142"/>
      <c r="Z442" s="142"/>
      <c r="AA442" s="142"/>
    </row>
    <row r="443">
      <c r="A443" s="142"/>
      <c r="B443" s="142"/>
      <c r="C443" s="142"/>
      <c r="D443" s="142"/>
      <c r="E443" s="142"/>
      <c r="F443" s="142"/>
      <c r="G443" s="142"/>
      <c r="H443" s="142"/>
      <c r="I443" s="142"/>
      <c r="J443" s="142"/>
      <c r="K443" s="142"/>
      <c r="L443" s="142"/>
      <c r="M443" s="142"/>
      <c r="N443" s="142"/>
      <c r="O443" s="150"/>
      <c r="P443" s="142"/>
      <c r="Q443" s="142"/>
      <c r="R443" s="142"/>
      <c r="S443" s="142"/>
      <c r="T443" s="142"/>
      <c r="U443" s="142"/>
      <c r="V443" s="142"/>
      <c r="W443" s="142"/>
      <c r="X443" s="142"/>
      <c r="Y443" s="142"/>
      <c r="Z443" s="142"/>
      <c r="AA443" s="142"/>
    </row>
    <row r="444">
      <c r="A444" s="142"/>
      <c r="B444" s="142"/>
      <c r="C444" s="142"/>
      <c r="D444" s="142"/>
      <c r="E444" s="142"/>
      <c r="F444" s="142"/>
      <c r="G444" s="142"/>
      <c r="H444" s="142"/>
      <c r="I444" s="142"/>
      <c r="J444" s="142"/>
      <c r="K444" s="142"/>
      <c r="L444" s="142"/>
      <c r="M444" s="142"/>
      <c r="N444" s="142"/>
      <c r="O444" s="150"/>
      <c r="P444" s="142"/>
      <c r="Q444" s="142"/>
      <c r="R444" s="142"/>
      <c r="S444" s="142"/>
      <c r="T444" s="142"/>
      <c r="U444" s="142"/>
      <c r="V444" s="142"/>
      <c r="W444" s="142"/>
      <c r="X444" s="142"/>
      <c r="Y444" s="142"/>
      <c r="Z444" s="142"/>
      <c r="AA444" s="142"/>
    </row>
    <row r="445">
      <c r="A445" s="142"/>
      <c r="B445" s="142"/>
      <c r="C445" s="142"/>
      <c r="D445" s="142"/>
      <c r="E445" s="142"/>
      <c r="F445" s="142"/>
      <c r="G445" s="142"/>
      <c r="H445" s="142"/>
      <c r="I445" s="142"/>
      <c r="J445" s="142"/>
      <c r="K445" s="142"/>
      <c r="L445" s="142"/>
      <c r="M445" s="142"/>
      <c r="N445" s="142"/>
      <c r="O445" s="150"/>
      <c r="P445" s="142"/>
      <c r="Q445" s="142"/>
      <c r="R445" s="142"/>
      <c r="S445" s="142"/>
      <c r="T445" s="142"/>
      <c r="U445" s="142"/>
      <c r="V445" s="142"/>
      <c r="W445" s="142"/>
      <c r="X445" s="142"/>
      <c r="Y445" s="142"/>
      <c r="Z445" s="142"/>
      <c r="AA445" s="142"/>
    </row>
    <row r="446">
      <c r="A446" s="142"/>
      <c r="B446" s="142"/>
      <c r="C446" s="142"/>
      <c r="D446" s="142"/>
      <c r="E446" s="142"/>
      <c r="F446" s="142"/>
      <c r="G446" s="142"/>
      <c r="H446" s="142"/>
      <c r="I446" s="142"/>
      <c r="J446" s="142"/>
      <c r="K446" s="142"/>
      <c r="L446" s="142"/>
      <c r="M446" s="142"/>
      <c r="N446" s="142"/>
      <c r="O446" s="150"/>
      <c r="P446" s="142"/>
      <c r="Q446" s="142"/>
      <c r="R446" s="142"/>
      <c r="S446" s="142"/>
      <c r="T446" s="142"/>
      <c r="U446" s="142"/>
      <c r="V446" s="142"/>
      <c r="W446" s="142"/>
      <c r="X446" s="142"/>
      <c r="Y446" s="142"/>
      <c r="Z446" s="142"/>
      <c r="AA446" s="142"/>
    </row>
    <row r="447">
      <c r="A447" s="142"/>
      <c r="B447" s="142"/>
      <c r="C447" s="142"/>
      <c r="D447" s="142"/>
      <c r="E447" s="142"/>
      <c r="F447" s="142"/>
      <c r="G447" s="142"/>
      <c r="H447" s="142"/>
      <c r="I447" s="142"/>
      <c r="J447" s="142"/>
      <c r="K447" s="142"/>
      <c r="L447" s="142"/>
      <c r="M447" s="142"/>
      <c r="N447" s="142"/>
      <c r="O447" s="150"/>
      <c r="P447" s="142"/>
      <c r="Q447" s="142"/>
      <c r="R447" s="142"/>
      <c r="S447" s="142"/>
      <c r="T447" s="142"/>
      <c r="U447" s="142"/>
      <c r="V447" s="142"/>
      <c r="W447" s="142"/>
      <c r="X447" s="142"/>
      <c r="Y447" s="142"/>
      <c r="Z447" s="142"/>
      <c r="AA447" s="142"/>
    </row>
    <row r="448">
      <c r="A448" s="142"/>
      <c r="B448" s="142"/>
      <c r="C448" s="142"/>
      <c r="D448" s="142"/>
      <c r="E448" s="142"/>
      <c r="F448" s="142"/>
      <c r="G448" s="142"/>
      <c r="H448" s="142"/>
      <c r="I448" s="142"/>
      <c r="J448" s="142"/>
      <c r="K448" s="142"/>
      <c r="L448" s="142"/>
      <c r="M448" s="142"/>
      <c r="N448" s="142"/>
      <c r="O448" s="150"/>
      <c r="P448" s="142"/>
      <c r="Q448" s="142"/>
      <c r="R448" s="142"/>
      <c r="S448" s="142"/>
      <c r="T448" s="142"/>
      <c r="U448" s="142"/>
      <c r="V448" s="142"/>
      <c r="W448" s="142"/>
      <c r="X448" s="142"/>
      <c r="Y448" s="142"/>
      <c r="Z448" s="142"/>
      <c r="AA448" s="142"/>
    </row>
    <row r="449">
      <c r="A449" s="142"/>
      <c r="B449" s="142"/>
      <c r="C449" s="142"/>
      <c r="D449" s="142"/>
      <c r="E449" s="142"/>
      <c r="F449" s="142"/>
      <c r="G449" s="142"/>
      <c r="H449" s="142"/>
      <c r="I449" s="142"/>
      <c r="J449" s="142"/>
      <c r="K449" s="142"/>
      <c r="L449" s="142"/>
      <c r="M449" s="142"/>
      <c r="N449" s="142"/>
      <c r="O449" s="150"/>
      <c r="P449" s="142"/>
      <c r="Q449" s="142"/>
      <c r="R449" s="142"/>
      <c r="S449" s="142"/>
      <c r="T449" s="142"/>
      <c r="U449" s="142"/>
      <c r="V449" s="142"/>
      <c r="W449" s="142"/>
      <c r="X449" s="142"/>
      <c r="Y449" s="142"/>
      <c r="Z449" s="142"/>
      <c r="AA449" s="142"/>
    </row>
    <row r="450">
      <c r="A450" s="142"/>
      <c r="B450" s="142"/>
      <c r="C450" s="142"/>
      <c r="D450" s="142"/>
      <c r="E450" s="142"/>
      <c r="F450" s="142"/>
      <c r="G450" s="142"/>
      <c r="H450" s="142"/>
      <c r="I450" s="142"/>
      <c r="J450" s="142"/>
      <c r="K450" s="142"/>
      <c r="L450" s="142"/>
      <c r="M450" s="142"/>
      <c r="N450" s="142"/>
      <c r="O450" s="150"/>
      <c r="P450" s="142"/>
      <c r="Q450" s="142"/>
      <c r="R450" s="142"/>
      <c r="S450" s="142"/>
      <c r="T450" s="142"/>
      <c r="U450" s="142"/>
      <c r="V450" s="142"/>
      <c r="W450" s="142"/>
      <c r="X450" s="142"/>
      <c r="Y450" s="142"/>
      <c r="Z450" s="142"/>
      <c r="AA450" s="142"/>
    </row>
    <row r="451">
      <c r="A451" s="142"/>
      <c r="B451" s="142"/>
      <c r="C451" s="142"/>
      <c r="D451" s="142"/>
      <c r="E451" s="142"/>
      <c r="F451" s="142"/>
      <c r="G451" s="142"/>
      <c r="H451" s="142"/>
      <c r="I451" s="142"/>
      <c r="J451" s="142"/>
      <c r="K451" s="142"/>
      <c r="L451" s="142"/>
      <c r="M451" s="142"/>
      <c r="N451" s="142"/>
      <c r="O451" s="150"/>
      <c r="P451" s="142"/>
      <c r="Q451" s="142"/>
      <c r="R451" s="142"/>
      <c r="S451" s="142"/>
      <c r="T451" s="142"/>
      <c r="U451" s="142"/>
      <c r="V451" s="142"/>
      <c r="W451" s="142"/>
      <c r="X451" s="142"/>
      <c r="Y451" s="142"/>
      <c r="Z451" s="142"/>
      <c r="AA451" s="142"/>
    </row>
    <row r="452">
      <c r="A452" s="142"/>
      <c r="B452" s="142"/>
      <c r="C452" s="142"/>
      <c r="D452" s="142"/>
      <c r="E452" s="142"/>
      <c r="F452" s="142"/>
      <c r="G452" s="142"/>
      <c r="H452" s="142"/>
      <c r="I452" s="142"/>
      <c r="J452" s="142"/>
      <c r="K452" s="142"/>
      <c r="L452" s="142"/>
      <c r="M452" s="142"/>
      <c r="N452" s="142"/>
      <c r="O452" s="150"/>
      <c r="P452" s="142"/>
      <c r="Q452" s="142"/>
      <c r="R452" s="142"/>
      <c r="S452" s="142"/>
      <c r="T452" s="142"/>
      <c r="U452" s="142"/>
      <c r="V452" s="142"/>
      <c r="W452" s="142"/>
      <c r="X452" s="142"/>
      <c r="Y452" s="142"/>
      <c r="Z452" s="142"/>
      <c r="AA452" s="142"/>
    </row>
    <row r="453">
      <c r="A453" s="142"/>
      <c r="B453" s="142"/>
      <c r="C453" s="142"/>
      <c r="D453" s="142"/>
      <c r="E453" s="142"/>
      <c r="F453" s="142"/>
      <c r="G453" s="142"/>
      <c r="H453" s="142"/>
      <c r="I453" s="142"/>
      <c r="J453" s="142"/>
      <c r="K453" s="142"/>
      <c r="L453" s="142"/>
      <c r="M453" s="142"/>
      <c r="N453" s="142"/>
      <c r="O453" s="150"/>
      <c r="P453" s="142"/>
      <c r="Q453" s="142"/>
      <c r="R453" s="142"/>
      <c r="S453" s="142"/>
      <c r="T453" s="142"/>
      <c r="U453" s="142"/>
      <c r="V453" s="142"/>
      <c r="W453" s="142"/>
      <c r="X453" s="142"/>
      <c r="Y453" s="142"/>
      <c r="Z453" s="142"/>
      <c r="AA453" s="142"/>
    </row>
    <row r="454">
      <c r="A454" s="142"/>
      <c r="B454" s="142"/>
      <c r="C454" s="142"/>
      <c r="D454" s="142"/>
      <c r="E454" s="142"/>
      <c r="F454" s="142"/>
      <c r="G454" s="142"/>
      <c r="H454" s="142"/>
      <c r="I454" s="142"/>
      <c r="J454" s="142"/>
      <c r="K454" s="142"/>
      <c r="L454" s="142"/>
      <c r="M454" s="142"/>
      <c r="N454" s="142"/>
      <c r="O454" s="150"/>
      <c r="P454" s="142"/>
      <c r="Q454" s="142"/>
      <c r="R454" s="142"/>
      <c r="S454" s="142"/>
      <c r="T454" s="142"/>
      <c r="U454" s="142"/>
      <c r="V454" s="142"/>
      <c r="W454" s="142"/>
      <c r="X454" s="142"/>
      <c r="Y454" s="142"/>
      <c r="Z454" s="142"/>
      <c r="AA454" s="142"/>
    </row>
    <row r="455">
      <c r="A455" s="142"/>
      <c r="B455" s="142"/>
      <c r="C455" s="142"/>
      <c r="D455" s="142"/>
      <c r="E455" s="142"/>
      <c r="F455" s="142"/>
      <c r="G455" s="142"/>
      <c r="H455" s="142"/>
      <c r="I455" s="142"/>
      <c r="J455" s="142"/>
      <c r="K455" s="142"/>
      <c r="L455" s="142"/>
      <c r="M455" s="142"/>
      <c r="N455" s="142"/>
      <c r="O455" s="150"/>
      <c r="P455" s="142"/>
      <c r="Q455" s="142"/>
      <c r="R455" s="142"/>
      <c r="S455" s="142"/>
      <c r="T455" s="142"/>
      <c r="U455" s="142"/>
      <c r="V455" s="142"/>
      <c r="W455" s="142"/>
      <c r="X455" s="142"/>
      <c r="Y455" s="142"/>
      <c r="Z455" s="142"/>
      <c r="AA455" s="142"/>
    </row>
    <row r="456">
      <c r="A456" s="142"/>
      <c r="B456" s="142"/>
      <c r="C456" s="142"/>
      <c r="D456" s="142"/>
      <c r="E456" s="142"/>
      <c r="F456" s="142"/>
      <c r="G456" s="142"/>
      <c r="H456" s="142"/>
      <c r="I456" s="142"/>
      <c r="J456" s="142"/>
      <c r="K456" s="142"/>
      <c r="L456" s="142"/>
      <c r="M456" s="142"/>
      <c r="N456" s="142"/>
      <c r="O456" s="150"/>
      <c r="P456" s="142"/>
      <c r="Q456" s="142"/>
      <c r="R456" s="142"/>
      <c r="S456" s="142"/>
      <c r="T456" s="142"/>
      <c r="U456" s="142"/>
      <c r="V456" s="142"/>
      <c r="W456" s="142"/>
      <c r="X456" s="142"/>
      <c r="Y456" s="142"/>
      <c r="Z456" s="142"/>
      <c r="AA456" s="142"/>
    </row>
    <row r="457">
      <c r="A457" s="142"/>
      <c r="B457" s="142"/>
      <c r="C457" s="142"/>
      <c r="D457" s="142"/>
      <c r="E457" s="142"/>
      <c r="F457" s="142"/>
      <c r="G457" s="142"/>
      <c r="H457" s="142"/>
      <c r="I457" s="142"/>
      <c r="J457" s="142"/>
      <c r="K457" s="142"/>
      <c r="L457" s="142"/>
      <c r="M457" s="142"/>
      <c r="N457" s="142"/>
      <c r="O457" s="150"/>
      <c r="P457" s="142"/>
      <c r="Q457" s="142"/>
      <c r="R457" s="142"/>
      <c r="S457" s="142"/>
      <c r="T457" s="142"/>
      <c r="U457" s="142"/>
      <c r="V457" s="142"/>
      <c r="W457" s="142"/>
      <c r="X457" s="142"/>
      <c r="Y457" s="142"/>
      <c r="Z457" s="142"/>
      <c r="AA457" s="142"/>
    </row>
    <row r="458">
      <c r="A458" s="142"/>
      <c r="B458" s="142"/>
      <c r="C458" s="142"/>
      <c r="D458" s="142"/>
      <c r="E458" s="142"/>
      <c r="F458" s="142"/>
      <c r="G458" s="142"/>
      <c r="H458" s="142"/>
      <c r="I458" s="142"/>
      <c r="J458" s="142"/>
      <c r="K458" s="142"/>
      <c r="L458" s="142"/>
      <c r="M458" s="142"/>
      <c r="N458" s="142"/>
      <c r="O458" s="150"/>
      <c r="P458" s="142"/>
      <c r="Q458" s="142"/>
      <c r="R458" s="142"/>
      <c r="S458" s="142"/>
      <c r="T458" s="142"/>
      <c r="U458" s="142"/>
      <c r="V458" s="142"/>
      <c r="W458" s="142"/>
      <c r="X458" s="142"/>
      <c r="Y458" s="142"/>
      <c r="Z458" s="142"/>
      <c r="AA458" s="142"/>
    </row>
    <row r="459">
      <c r="A459" s="142"/>
      <c r="B459" s="142"/>
      <c r="C459" s="142"/>
      <c r="D459" s="142"/>
      <c r="E459" s="142"/>
      <c r="F459" s="142"/>
      <c r="G459" s="142"/>
      <c r="H459" s="142"/>
      <c r="I459" s="142"/>
      <c r="J459" s="142"/>
      <c r="K459" s="142"/>
      <c r="L459" s="142"/>
      <c r="M459" s="142"/>
      <c r="N459" s="142"/>
      <c r="O459" s="150"/>
      <c r="P459" s="142"/>
      <c r="Q459" s="142"/>
      <c r="R459" s="142"/>
      <c r="S459" s="142"/>
      <c r="T459" s="142"/>
      <c r="U459" s="142"/>
      <c r="V459" s="142"/>
      <c r="W459" s="142"/>
      <c r="X459" s="142"/>
      <c r="Y459" s="142"/>
      <c r="Z459" s="142"/>
      <c r="AA459" s="142"/>
    </row>
    <row r="460">
      <c r="A460" s="142"/>
      <c r="B460" s="142"/>
      <c r="C460" s="142"/>
      <c r="D460" s="142"/>
      <c r="E460" s="142"/>
      <c r="F460" s="142"/>
      <c r="G460" s="142"/>
      <c r="H460" s="142"/>
      <c r="I460" s="142"/>
      <c r="J460" s="142"/>
      <c r="K460" s="142"/>
      <c r="L460" s="142"/>
      <c r="M460" s="142"/>
      <c r="N460" s="142"/>
      <c r="O460" s="150"/>
      <c r="P460" s="142"/>
      <c r="Q460" s="142"/>
      <c r="R460" s="142"/>
      <c r="S460" s="142"/>
      <c r="T460" s="142"/>
      <c r="U460" s="142"/>
      <c r="V460" s="142"/>
      <c r="W460" s="142"/>
      <c r="X460" s="142"/>
      <c r="Y460" s="142"/>
      <c r="Z460" s="142"/>
      <c r="AA460" s="142"/>
    </row>
    <row r="461">
      <c r="A461" s="142"/>
      <c r="B461" s="142"/>
      <c r="C461" s="142"/>
      <c r="D461" s="142"/>
      <c r="E461" s="142"/>
      <c r="F461" s="142"/>
      <c r="G461" s="142"/>
      <c r="H461" s="142"/>
      <c r="I461" s="142"/>
      <c r="J461" s="142"/>
      <c r="K461" s="142"/>
      <c r="L461" s="142"/>
      <c r="M461" s="142"/>
      <c r="N461" s="142"/>
      <c r="O461" s="150"/>
      <c r="P461" s="142"/>
      <c r="Q461" s="142"/>
      <c r="R461" s="142"/>
      <c r="S461" s="142"/>
      <c r="T461" s="142"/>
      <c r="U461" s="142"/>
      <c r="V461" s="142"/>
      <c r="W461" s="142"/>
      <c r="X461" s="142"/>
      <c r="Y461" s="142"/>
      <c r="Z461" s="142"/>
      <c r="AA461" s="142"/>
    </row>
    <row r="462">
      <c r="A462" s="142"/>
      <c r="B462" s="142"/>
      <c r="C462" s="142"/>
      <c r="D462" s="142"/>
      <c r="E462" s="142"/>
      <c r="F462" s="142"/>
      <c r="G462" s="142"/>
      <c r="H462" s="142"/>
      <c r="I462" s="142"/>
      <c r="J462" s="142"/>
      <c r="K462" s="142"/>
      <c r="L462" s="142"/>
      <c r="M462" s="142"/>
      <c r="N462" s="142"/>
      <c r="O462" s="150"/>
      <c r="P462" s="142"/>
      <c r="Q462" s="142"/>
      <c r="R462" s="142"/>
      <c r="S462" s="142"/>
      <c r="T462" s="142"/>
      <c r="U462" s="142"/>
      <c r="V462" s="142"/>
      <c r="W462" s="142"/>
      <c r="X462" s="142"/>
      <c r="Y462" s="142"/>
      <c r="Z462" s="142"/>
      <c r="AA462" s="142"/>
    </row>
    <row r="463">
      <c r="A463" s="142"/>
      <c r="B463" s="142"/>
      <c r="C463" s="142"/>
      <c r="D463" s="142"/>
      <c r="E463" s="142"/>
      <c r="F463" s="142"/>
      <c r="G463" s="142"/>
      <c r="H463" s="142"/>
      <c r="I463" s="142"/>
      <c r="J463" s="142"/>
      <c r="K463" s="142"/>
      <c r="L463" s="142"/>
      <c r="M463" s="142"/>
      <c r="N463" s="142"/>
      <c r="O463" s="150"/>
      <c r="P463" s="142"/>
      <c r="Q463" s="142"/>
      <c r="R463" s="142"/>
      <c r="S463" s="142"/>
      <c r="T463" s="142"/>
      <c r="U463" s="142"/>
      <c r="V463" s="142"/>
      <c r="W463" s="142"/>
      <c r="X463" s="142"/>
      <c r="Y463" s="142"/>
      <c r="Z463" s="142"/>
      <c r="AA463" s="142"/>
    </row>
    <row r="464">
      <c r="A464" s="142"/>
      <c r="B464" s="142"/>
      <c r="C464" s="142"/>
      <c r="D464" s="142"/>
      <c r="E464" s="142"/>
      <c r="F464" s="142"/>
      <c r="G464" s="142"/>
      <c r="H464" s="142"/>
      <c r="I464" s="142"/>
      <c r="J464" s="142"/>
      <c r="K464" s="142"/>
      <c r="L464" s="142"/>
      <c r="M464" s="142"/>
      <c r="N464" s="142"/>
      <c r="O464" s="150"/>
      <c r="P464" s="142"/>
      <c r="Q464" s="142"/>
      <c r="R464" s="142"/>
      <c r="S464" s="142"/>
      <c r="T464" s="142"/>
      <c r="U464" s="142"/>
      <c r="V464" s="142"/>
      <c r="W464" s="142"/>
      <c r="X464" s="142"/>
      <c r="Y464" s="142"/>
      <c r="Z464" s="142"/>
      <c r="AA464" s="142"/>
    </row>
    <row r="465">
      <c r="A465" s="142"/>
      <c r="B465" s="142"/>
      <c r="C465" s="142"/>
      <c r="D465" s="142"/>
      <c r="E465" s="142"/>
      <c r="F465" s="142"/>
      <c r="G465" s="142"/>
      <c r="H465" s="142"/>
      <c r="I465" s="142"/>
      <c r="J465" s="142"/>
      <c r="K465" s="142"/>
      <c r="L465" s="142"/>
      <c r="M465" s="142"/>
      <c r="N465" s="142"/>
      <c r="O465" s="150"/>
      <c r="P465" s="142"/>
      <c r="Q465" s="142"/>
      <c r="R465" s="142"/>
      <c r="S465" s="142"/>
      <c r="T465" s="142"/>
      <c r="U465" s="142"/>
      <c r="V465" s="142"/>
      <c r="W465" s="142"/>
      <c r="X465" s="142"/>
      <c r="Y465" s="142"/>
      <c r="Z465" s="142"/>
      <c r="AA465" s="142"/>
    </row>
    <row r="466">
      <c r="A466" s="142"/>
      <c r="B466" s="142"/>
      <c r="C466" s="142"/>
      <c r="D466" s="142"/>
      <c r="E466" s="142"/>
      <c r="F466" s="142"/>
      <c r="G466" s="142"/>
      <c r="H466" s="142"/>
      <c r="I466" s="142"/>
      <c r="J466" s="142"/>
      <c r="K466" s="142"/>
      <c r="L466" s="142"/>
      <c r="M466" s="142"/>
      <c r="N466" s="142"/>
      <c r="O466" s="150"/>
      <c r="P466" s="142"/>
      <c r="Q466" s="142"/>
      <c r="R466" s="142"/>
      <c r="S466" s="142"/>
      <c r="T466" s="142"/>
      <c r="U466" s="142"/>
      <c r="V466" s="142"/>
      <c r="W466" s="142"/>
      <c r="X466" s="142"/>
      <c r="Y466" s="142"/>
      <c r="Z466" s="142"/>
      <c r="AA466" s="142"/>
    </row>
    <row r="467">
      <c r="A467" s="142"/>
      <c r="B467" s="142"/>
      <c r="C467" s="142"/>
      <c r="D467" s="142"/>
      <c r="E467" s="142"/>
      <c r="F467" s="142"/>
      <c r="G467" s="142"/>
      <c r="H467" s="142"/>
      <c r="I467" s="142"/>
      <c r="J467" s="142"/>
      <c r="K467" s="142"/>
      <c r="L467" s="142"/>
      <c r="M467" s="142"/>
      <c r="N467" s="142"/>
      <c r="O467" s="150"/>
      <c r="P467" s="142"/>
      <c r="Q467" s="142"/>
      <c r="R467" s="142"/>
      <c r="S467" s="142"/>
      <c r="T467" s="142"/>
      <c r="U467" s="142"/>
      <c r="V467" s="142"/>
      <c r="W467" s="142"/>
      <c r="X467" s="142"/>
      <c r="Y467" s="142"/>
      <c r="Z467" s="142"/>
      <c r="AA467" s="142"/>
    </row>
    <row r="468">
      <c r="A468" s="142"/>
      <c r="B468" s="142"/>
      <c r="C468" s="142"/>
      <c r="D468" s="142"/>
      <c r="E468" s="142"/>
      <c r="F468" s="142"/>
      <c r="G468" s="142"/>
      <c r="H468" s="142"/>
      <c r="I468" s="142"/>
      <c r="J468" s="142"/>
      <c r="K468" s="142"/>
      <c r="L468" s="142"/>
      <c r="M468" s="142"/>
      <c r="N468" s="142"/>
      <c r="O468" s="150"/>
      <c r="P468" s="142"/>
      <c r="Q468" s="142"/>
      <c r="R468" s="142"/>
      <c r="S468" s="142"/>
      <c r="T468" s="142"/>
      <c r="U468" s="142"/>
      <c r="V468" s="142"/>
      <c r="W468" s="142"/>
      <c r="X468" s="142"/>
      <c r="Y468" s="142"/>
      <c r="Z468" s="142"/>
      <c r="AA468" s="142"/>
    </row>
    <row r="469">
      <c r="A469" s="142"/>
      <c r="B469" s="142"/>
      <c r="C469" s="142"/>
      <c r="D469" s="142"/>
      <c r="E469" s="142"/>
      <c r="F469" s="142"/>
      <c r="G469" s="142"/>
      <c r="H469" s="142"/>
      <c r="I469" s="142"/>
      <c r="J469" s="142"/>
      <c r="K469" s="142"/>
      <c r="L469" s="142"/>
      <c r="M469" s="142"/>
      <c r="N469" s="142"/>
      <c r="O469" s="150"/>
      <c r="P469" s="142"/>
      <c r="Q469" s="142"/>
      <c r="R469" s="142"/>
      <c r="S469" s="142"/>
      <c r="T469" s="142"/>
      <c r="U469" s="142"/>
      <c r="V469" s="142"/>
      <c r="W469" s="142"/>
      <c r="X469" s="142"/>
      <c r="Y469" s="142"/>
      <c r="Z469" s="142"/>
      <c r="AA469" s="142"/>
    </row>
    <row r="470">
      <c r="A470" s="142"/>
      <c r="B470" s="142"/>
      <c r="C470" s="142"/>
      <c r="D470" s="142"/>
      <c r="E470" s="142"/>
      <c r="F470" s="142"/>
      <c r="G470" s="142"/>
      <c r="H470" s="142"/>
      <c r="I470" s="142"/>
      <c r="J470" s="142"/>
      <c r="K470" s="142"/>
      <c r="L470" s="142"/>
      <c r="M470" s="142"/>
      <c r="N470" s="142"/>
      <c r="O470" s="150"/>
      <c r="P470" s="142"/>
      <c r="Q470" s="142"/>
      <c r="R470" s="142"/>
      <c r="S470" s="142"/>
      <c r="T470" s="142"/>
      <c r="U470" s="142"/>
      <c r="V470" s="142"/>
      <c r="W470" s="142"/>
      <c r="X470" s="142"/>
      <c r="Y470" s="142"/>
      <c r="Z470" s="142"/>
      <c r="AA470" s="142"/>
    </row>
    <row r="471">
      <c r="A471" s="142"/>
      <c r="B471" s="142"/>
      <c r="C471" s="142"/>
      <c r="D471" s="142"/>
      <c r="E471" s="142"/>
      <c r="F471" s="142"/>
      <c r="G471" s="142"/>
      <c r="H471" s="142"/>
      <c r="I471" s="142"/>
      <c r="J471" s="142"/>
      <c r="K471" s="142"/>
      <c r="L471" s="142"/>
      <c r="M471" s="142"/>
      <c r="N471" s="142"/>
      <c r="O471" s="150"/>
      <c r="P471" s="142"/>
      <c r="Q471" s="142"/>
      <c r="R471" s="142"/>
      <c r="S471" s="142"/>
      <c r="T471" s="142"/>
      <c r="U471" s="142"/>
      <c r="V471" s="142"/>
      <c r="W471" s="142"/>
      <c r="X471" s="142"/>
      <c r="Y471" s="142"/>
      <c r="Z471" s="142"/>
      <c r="AA471" s="142"/>
    </row>
    <row r="472">
      <c r="A472" s="142"/>
      <c r="B472" s="142"/>
      <c r="C472" s="142"/>
      <c r="D472" s="142"/>
      <c r="E472" s="142"/>
      <c r="F472" s="142"/>
      <c r="G472" s="142"/>
      <c r="H472" s="142"/>
      <c r="I472" s="142"/>
      <c r="J472" s="142"/>
      <c r="K472" s="142"/>
      <c r="L472" s="142"/>
      <c r="M472" s="142"/>
      <c r="N472" s="142"/>
      <c r="O472" s="150"/>
      <c r="P472" s="142"/>
      <c r="Q472" s="142"/>
      <c r="R472" s="142"/>
      <c r="S472" s="142"/>
      <c r="T472" s="142"/>
      <c r="U472" s="142"/>
      <c r="V472" s="142"/>
      <c r="W472" s="142"/>
      <c r="X472" s="142"/>
      <c r="Y472" s="142"/>
      <c r="Z472" s="142"/>
      <c r="AA472" s="142"/>
    </row>
    <row r="473">
      <c r="A473" s="142"/>
      <c r="B473" s="142"/>
      <c r="C473" s="142"/>
      <c r="D473" s="142"/>
      <c r="E473" s="142"/>
      <c r="F473" s="142"/>
      <c r="G473" s="142"/>
      <c r="H473" s="142"/>
      <c r="I473" s="142"/>
      <c r="J473" s="142"/>
      <c r="K473" s="142"/>
      <c r="L473" s="142"/>
      <c r="M473" s="142"/>
      <c r="N473" s="142"/>
      <c r="O473" s="150"/>
      <c r="P473" s="142"/>
      <c r="Q473" s="142"/>
      <c r="R473" s="142"/>
      <c r="S473" s="142"/>
      <c r="T473" s="142"/>
      <c r="U473" s="142"/>
      <c r="V473" s="142"/>
      <c r="W473" s="142"/>
      <c r="X473" s="142"/>
      <c r="Y473" s="142"/>
      <c r="Z473" s="142"/>
      <c r="AA473" s="142"/>
    </row>
    <row r="474">
      <c r="A474" s="142"/>
      <c r="B474" s="142"/>
      <c r="C474" s="142"/>
      <c r="D474" s="142"/>
      <c r="E474" s="142"/>
      <c r="F474" s="142"/>
      <c r="G474" s="142"/>
      <c r="H474" s="142"/>
      <c r="I474" s="142"/>
      <c r="J474" s="142"/>
      <c r="K474" s="142"/>
      <c r="L474" s="142"/>
      <c r="M474" s="142"/>
      <c r="N474" s="142"/>
      <c r="O474" s="150"/>
      <c r="P474" s="142"/>
      <c r="Q474" s="142"/>
      <c r="R474" s="142"/>
      <c r="S474" s="142"/>
      <c r="T474" s="142"/>
      <c r="U474" s="142"/>
      <c r="V474" s="142"/>
      <c r="W474" s="142"/>
      <c r="X474" s="142"/>
      <c r="Y474" s="142"/>
      <c r="Z474" s="142"/>
      <c r="AA474" s="142"/>
    </row>
    <row r="475">
      <c r="A475" s="142"/>
      <c r="B475" s="142"/>
      <c r="C475" s="142"/>
      <c r="D475" s="142"/>
      <c r="E475" s="142"/>
      <c r="F475" s="142"/>
      <c r="G475" s="142"/>
      <c r="H475" s="142"/>
      <c r="I475" s="142"/>
      <c r="J475" s="142"/>
      <c r="K475" s="142"/>
      <c r="L475" s="142"/>
      <c r="M475" s="142"/>
      <c r="N475" s="142"/>
      <c r="O475" s="150"/>
      <c r="P475" s="142"/>
      <c r="Q475" s="142"/>
      <c r="R475" s="142"/>
      <c r="S475" s="142"/>
      <c r="T475" s="142"/>
      <c r="U475" s="142"/>
      <c r="V475" s="142"/>
      <c r="W475" s="142"/>
      <c r="X475" s="142"/>
      <c r="Y475" s="142"/>
      <c r="Z475" s="142"/>
      <c r="AA475" s="142"/>
    </row>
    <row r="476">
      <c r="A476" s="142"/>
      <c r="B476" s="142"/>
      <c r="C476" s="142"/>
      <c r="D476" s="142"/>
      <c r="E476" s="142"/>
      <c r="F476" s="142"/>
      <c r="G476" s="142"/>
      <c r="H476" s="142"/>
      <c r="I476" s="142"/>
      <c r="J476" s="142"/>
      <c r="K476" s="142"/>
      <c r="L476" s="142"/>
      <c r="M476" s="142"/>
      <c r="N476" s="142"/>
      <c r="O476" s="150"/>
      <c r="P476" s="142"/>
      <c r="Q476" s="142"/>
      <c r="R476" s="142"/>
      <c r="S476" s="142"/>
      <c r="T476" s="142"/>
      <c r="U476" s="142"/>
      <c r="V476" s="142"/>
      <c r="W476" s="142"/>
      <c r="X476" s="142"/>
      <c r="Y476" s="142"/>
      <c r="Z476" s="142"/>
      <c r="AA476" s="142"/>
    </row>
    <row r="477">
      <c r="A477" s="142"/>
      <c r="B477" s="142"/>
      <c r="C477" s="142"/>
      <c r="D477" s="142"/>
      <c r="E477" s="142"/>
      <c r="F477" s="142"/>
      <c r="G477" s="142"/>
      <c r="H477" s="142"/>
      <c r="I477" s="142"/>
      <c r="J477" s="142"/>
      <c r="K477" s="142"/>
      <c r="L477" s="142"/>
      <c r="M477" s="142"/>
      <c r="N477" s="142"/>
      <c r="O477" s="150"/>
      <c r="P477" s="142"/>
      <c r="Q477" s="142"/>
      <c r="R477" s="142"/>
      <c r="S477" s="142"/>
      <c r="T477" s="142"/>
      <c r="U477" s="142"/>
      <c r="V477" s="142"/>
      <c r="W477" s="142"/>
      <c r="X477" s="142"/>
      <c r="Y477" s="142"/>
      <c r="Z477" s="142"/>
      <c r="AA477" s="142"/>
    </row>
    <row r="478">
      <c r="A478" s="142"/>
      <c r="B478" s="142"/>
      <c r="C478" s="142"/>
      <c r="D478" s="142"/>
      <c r="E478" s="142"/>
      <c r="F478" s="142"/>
      <c r="G478" s="142"/>
      <c r="H478" s="142"/>
      <c r="I478" s="142"/>
      <c r="J478" s="142"/>
      <c r="K478" s="142"/>
      <c r="L478" s="142"/>
      <c r="M478" s="142"/>
      <c r="N478" s="142"/>
      <c r="O478" s="150"/>
      <c r="P478" s="142"/>
      <c r="Q478" s="142"/>
      <c r="R478" s="142"/>
      <c r="S478" s="142"/>
      <c r="T478" s="142"/>
      <c r="U478" s="142"/>
      <c r="V478" s="142"/>
      <c r="W478" s="142"/>
      <c r="X478" s="142"/>
      <c r="Y478" s="142"/>
      <c r="Z478" s="142"/>
      <c r="AA478" s="142"/>
    </row>
    <row r="479">
      <c r="A479" s="142"/>
      <c r="B479" s="142"/>
      <c r="C479" s="142"/>
      <c r="D479" s="142"/>
      <c r="E479" s="142"/>
      <c r="F479" s="142"/>
      <c r="G479" s="142"/>
      <c r="H479" s="142"/>
      <c r="I479" s="142"/>
      <c r="J479" s="142"/>
      <c r="K479" s="142"/>
      <c r="L479" s="142"/>
      <c r="M479" s="142"/>
      <c r="N479" s="142"/>
      <c r="O479" s="150"/>
      <c r="P479" s="142"/>
      <c r="Q479" s="142"/>
      <c r="R479" s="142"/>
      <c r="S479" s="142"/>
      <c r="T479" s="142"/>
      <c r="U479" s="142"/>
      <c r="V479" s="142"/>
      <c r="W479" s="142"/>
      <c r="X479" s="142"/>
      <c r="Y479" s="142"/>
      <c r="Z479" s="142"/>
      <c r="AA479" s="142"/>
    </row>
    <row r="480">
      <c r="A480" s="142"/>
      <c r="B480" s="142"/>
      <c r="C480" s="142"/>
      <c r="D480" s="142"/>
      <c r="E480" s="142"/>
      <c r="F480" s="142"/>
      <c r="G480" s="142"/>
      <c r="H480" s="142"/>
      <c r="I480" s="142"/>
      <c r="J480" s="142"/>
      <c r="K480" s="142"/>
      <c r="L480" s="142"/>
      <c r="M480" s="142"/>
      <c r="N480" s="142"/>
      <c r="O480" s="150"/>
      <c r="P480" s="142"/>
      <c r="Q480" s="142"/>
      <c r="R480" s="142"/>
      <c r="S480" s="142"/>
      <c r="T480" s="142"/>
      <c r="U480" s="142"/>
      <c r="V480" s="142"/>
      <c r="W480" s="142"/>
      <c r="X480" s="142"/>
      <c r="Y480" s="142"/>
      <c r="Z480" s="142"/>
      <c r="AA480" s="142"/>
    </row>
    <row r="481">
      <c r="A481" s="142"/>
      <c r="B481" s="142"/>
      <c r="C481" s="142"/>
      <c r="D481" s="142"/>
      <c r="E481" s="142"/>
      <c r="F481" s="142"/>
      <c r="G481" s="142"/>
      <c r="H481" s="142"/>
      <c r="I481" s="142"/>
      <c r="J481" s="142"/>
      <c r="K481" s="142"/>
      <c r="L481" s="142"/>
      <c r="M481" s="142"/>
      <c r="N481" s="142"/>
      <c r="O481" s="150"/>
      <c r="P481" s="142"/>
      <c r="Q481" s="142"/>
      <c r="R481" s="142"/>
      <c r="S481" s="142"/>
      <c r="T481" s="142"/>
      <c r="U481" s="142"/>
      <c r="V481" s="142"/>
      <c r="W481" s="142"/>
      <c r="X481" s="142"/>
      <c r="Y481" s="142"/>
      <c r="Z481" s="142"/>
      <c r="AA481" s="142"/>
    </row>
    <row r="482">
      <c r="A482" s="142"/>
      <c r="B482" s="142"/>
      <c r="C482" s="142"/>
      <c r="D482" s="142"/>
      <c r="E482" s="142"/>
      <c r="F482" s="142"/>
      <c r="G482" s="142"/>
      <c r="H482" s="142"/>
      <c r="I482" s="142"/>
      <c r="J482" s="142"/>
      <c r="K482" s="142"/>
      <c r="L482" s="142"/>
      <c r="M482" s="142"/>
      <c r="N482" s="142"/>
      <c r="O482" s="150"/>
      <c r="P482" s="142"/>
      <c r="Q482" s="142"/>
      <c r="R482" s="142"/>
      <c r="S482" s="142"/>
      <c r="T482" s="142"/>
      <c r="U482" s="142"/>
      <c r="V482" s="142"/>
      <c r="W482" s="142"/>
      <c r="X482" s="142"/>
      <c r="Y482" s="142"/>
      <c r="Z482" s="142"/>
      <c r="AA482" s="142"/>
    </row>
    <row r="483">
      <c r="A483" s="142"/>
      <c r="B483" s="142"/>
      <c r="C483" s="142"/>
      <c r="D483" s="142"/>
      <c r="E483" s="142"/>
      <c r="F483" s="142"/>
      <c r="G483" s="142"/>
      <c r="H483" s="142"/>
      <c r="I483" s="142"/>
      <c r="J483" s="142"/>
      <c r="K483" s="142"/>
      <c r="L483" s="142"/>
      <c r="M483" s="142"/>
      <c r="N483" s="142"/>
      <c r="O483" s="150"/>
      <c r="P483" s="142"/>
      <c r="Q483" s="142"/>
      <c r="R483" s="142"/>
      <c r="S483" s="142"/>
      <c r="T483" s="142"/>
      <c r="U483" s="142"/>
      <c r="V483" s="142"/>
      <c r="W483" s="142"/>
      <c r="X483" s="142"/>
      <c r="Y483" s="142"/>
      <c r="Z483" s="142"/>
      <c r="AA483" s="142"/>
    </row>
    <row r="484">
      <c r="A484" s="142"/>
      <c r="B484" s="142"/>
      <c r="C484" s="142"/>
      <c r="D484" s="142"/>
      <c r="E484" s="142"/>
      <c r="F484" s="142"/>
      <c r="G484" s="142"/>
      <c r="H484" s="142"/>
      <c r="I484" s="142"/>
      <c r="J484" s="142"/>
      <c r="K484" s="142"/>
      <c r="L484" s="142"/>
      <c r="M484" s="142"/>
      <c r="N484" s="142"/>
      <c r="O484" s="150"/>
      <c r="P484" s="142"/>
      <c r="Q484" s="142"/>
      <c r="R484" s="142"/>
      <c r="S484" s="142"/>
      <c r="T484" s="142"/>
      <c r="U484" s="142"/>
      <c r="V484" s="142"/>
      <c r="W484" s="142"/>
      <c r="X484" s="142"/>
      <c r="Y484" s="142"/>
      <c r="Z484" s="142"/>
      <c r="AA484" s="142"/>
    </row>
    <row r="485">
      <c r="A485" s="142"/>
      <c r="B485" s="142"/>
      <c r="C485" s="142"/>
      <c r="D485" s="142"/>
      <c r="E485" s="142"/>
      <c r="F485" s="142"/>
      <c r="G485" s="142"/>
      <c r="H485" s="142"/>
      <c r="I485" s="142"/>
      <c r="J485" s="142"/>
      <c r="K485" s="142"/>
      <c r="L485" s="142"/>
      <c r="M485" s="142"/>
      <c r="N485" s="142"/>
      <c r="O485" s="150"/>
      <c r="P485" s="142"/>
      <c r="Q485" s="142"/>
      <c r="R485" s="142"/>
      <c r="S485" s="142"/>
      <c r="T485" s="142"/>
      <c r="U485" s="142"/>
      <c r="V485" s="142"/>
      <c r="W485" s="142"/>
      <c r="X485" s="142"/>
      <c r="Y485" s="142"/>
      <c r="Z485" s="142"/>
      <c r="AA485" s="142"/>
    </row>
    <row r="486">
      <c r="A486" s="142"/>
      <c r="B486" s="142"/>
      <c r="C486" s="142"/>
      <c r="D486" s="142"/>
      <c r="E486" s="142"/>
      <c r="F486" s="142"/>
      <c r="G486" s="142"/>
      <c r="H486" s="142"/>
      <c r="I486" s="142"/>
      <c r="J486" s="142"/>
      <c r="K486" s="142"/>
      <c r="L486" s="142"/>
      <c r="M486" s="142"/>
      <c r="N486" s="142"/>
      <c r="O486" s="150"/>
      <c r="P486" s="142"/>
      <c r="Q486" s="142"/>
      <c r="R486" s="142"/>
      <c r="S486" s="142"/>
      <c r="T486" s="142"/>
      <c r="U486" s="142"/>
      <c r="V486" s="142"/>
      <c r="W486" s="142"/>
      <c r="X486" s="142"/>
      <c r="Y486" s="142"/>
      <c r="Z486" s="142"/>
      <c r="AA486" s="142"/>
    </row>
    <row r="487">
      <c r="A487" s="142"/>
      <c r="B487" s="142"/>
      <c r="C487" s="142"/>
      <c r="D487" s="142"/>
      <c r="E487" s="142"/>
      <c r="F487" s="142"/>
      <c r="G487" s="142"/>
      <c r="H487" s="142"/>
      <c r="I487" s="142"/>
      <c r="J487" s="142"/>
      <c r="K487" s="142"/>
      <c r="L487" s="142"/>
      <c r="M487" s="142"/>
      <c r="N487" s="142"/>
      <c r="O487" s="150"/>
      <c r="P487" s="142"/>
      <c r="Q487" s="142"/>
      <c r="R487" s="142"/>
      <c r="S487" s="142"/>
      <c r="T487" s="142"/>
      <c r="U487" s="142"/>
      <c r="V487" s="142"/>
      <c r="W487" s="142"/>
      <c r="X487" s="142"/>
      <c r="Y487" s="142"/>
      <c r="Z487" s="142"/>
      <c r="AA487" s="142"/>
    </row>
    <row r="488">
      <c r="A488" s="142"/>
      <c r="B488" s="142"/>
      <c r="C488" s="142"/>
      <c r="D488" s="142"/>
      <c r="E488" s="142"/>
      <c r="F488" s="142"/>
      <c r="G488" s="142"/>
      <c r="H488" s="142"/>
      <c r="I488" s="142"/>
      <c r="J488" s="142"/>
      <c r="K488" s="142"/>
      <c r="L488" s="142"/>
      <c r="M488" s="142"/>
      <c r="N488" s="142"/>
      <c r="O488" s="150"/>
      <c r="P488" s="142"/>
      <c r="Q488" s="142"/>
      <c r="R488" s="142"/>
      <c r="S488" s="142"/>
      <c r="T488" s="142"/>
      <c r="U488" s="142"/>
      <c r="V488" s="142"/>
      <c r="W488" s="142"/>
      <c r="X488" s="142"/>
      <c r="Y488" s="142"/>
      <c r="Z488" s="142"/>
      <c r="AA488" s="142"/>
    </row>
    <row r="489">
      <c r="A489" s="142"/>
      <c r="B489" s="142"/>
      <c r="C489" s="142"/>
      <c r="D489" s="142"/>
      <c r="E489" s="142"/>
      <c r="F489" s="142"/>
      <c r="G489" s="142"/>
      <c r="H489" s="142"/>
      <c r="I489" s="142"/>
      <c r="J489" s="142"/>
      <c r="K489" s="142"/>
      <c r="L489" s="142"/>
      <c r="M489" s="142"/>
      <c r="N489" s="142"/>
      <c r="O489" s="150"/>
      <c r="P489" s="142"/>
      <c r="Q489" s="142"/>
      <c r="R489" s="142"/>
      <c r="S489" s="142"/>
      <c r="T489" s="142"/>
      <c r="U489" s="142"/>
      <c r="V489" s="142"/>
      <c r="W489" s="142"/>
      <c r="X489" s="142"/>
      <c r="Y489" s="142"/>
      <c r="Z489" s="142"/>
      <c r="AA489" s="142"/>
    </row>
    <row r="490">
      <c r="A490" s="142"/>
      <c r="B490" s="142"/>
      <c r="C490" s="142"/>
      <c r="D490" s="142"/>
      <c r="E490" s="142"/>
      <c r="F490" s="142"/>
      <c r="G490" s="142"/>
      <c r="H490" s="142"/>
      <c r="I490" s="142"/>
      <c r="J490" s="142"/>
      <c r="K490" s="142"/>
      <c r="L490" s="142"/>
      <c r="M490" s="142"/>
      <c r="N490" s="142"/>
      <c r="O490" s="150"/>
      <c r="P490" s="142"/>
      <c r="Q490" s="142"/>
      <c r="R490" s="142"/>
      <c r="S490" s="142"/>
      <c r="T490" s="142"/>
      <c r="U490" s="142"/>
      <c r="V490" s="142"/>
      <c r="W490" s="142"/>
      <c r="X490" s="142"/>
      <c r="Y490" s="142"/>
      <c r="Z490" s="142"/>
      <c r="AA490" s="142"/>
    </row>
    <row r="491">
      <c r="A491" s="142"/>
      <c r="B491" s="142"/>
      <c r="C491" s="142"/>
      <c r="D491" s="142"/>
      <c r="E491" s="142"/>
      <c r="F491" s="142"/>
      <c r="G491" s="142"/>
      <c r="H491" s="142"/>
      <c r="I491" s="142"/>
      <c r="J491" s="142"/>
      <c r="K491" s="142"/>
      <c r="L491" s="142"/>
      <c r="M491" s="142"/>
      <c r="N491" s="142"/>
      <c r="O491" s="150"/>
      <c r="P491" s="142"/>
      <c r="Q491" s="142"/>
      <c r="R491" s="142"/>
      <c r="S491" s="142"/>
      <c r="T491" s="142"/>
      <c r="U491" s="142"/>
      <c r="V491" s="142"/>
      <c r="W491" s="142"/>
      <c r="X491" s="142"/>
      <c r="Y491" s="142"/>
      <c r="Z491" s="142"/>
      <c r="AA491" s="142"/>
    </row>
    <row r="492">
      <c r="A492" s="142"/>
      <c r="B492" s="142"/>
      <c r="C492" s="142"/>
      <c r="D492" s="142"/>
      <c r="E492" s="142"/>
      <c r="F492" s="142"/>
      <c r="G492" s="142"/>
      <c r="H492" s="142"/>
      <c r="I492" s="142"/>
      <c r="J492" s="142"/>
      <c r="K492" s="142"/>
      <c r="L492" s="142"/>
      <c r="M492" s="142"/>
      <c r="N492" s="142"/>
      <c r="O492" s="150"/>
      <c r="P492" s="142"/>
      <c r="Q492" s="142"/>
      <c r="R492" s="142"/>
      <c r="S492" s="142"/>
      <c r="T492" s="142"/>
      <c r="U492" s="142"/>
      <c r="V492" s="142"/>
      <c r="W492" s="142"/>
      <c r="X492" s="142"/>
      <c r="Y492" s="142"/>
      <c r="Z492" s="142"/>
      <c r="AA492" s="142"/>
    </row>
    <row r="493">
      <c r="A493" s="142"/>
      <c r="B493" s="142"/>
      <c r="C493" s="142"/>
      <c r="D493" s="142"/>
      <c r="E493" s="142"/>
      <c r="F493" s="142"/>
      <c r="G493" s="142"/>
      <c r="H493" s="142"/>
      <c r="I493" s="142"/>
      <c r="J493" s="142"/>
      <c r="K493" s="142"/>
      <c r="L493" s="142"/>
      <c r="M493" s="142"/>
      <c r="N493" s="142"/>
      <c r="O493" s="150"/>
      <c r="P493" s="142"/>
      <c r="Q493" s="142"/>
      <c r="R493" s="142"/>
      <c r="S493" s="142"/>
      <c r="T493" s="142"/>
      <c r="U493" s="142"/>
      <c r="V493" s="142"/>
      <c r="W493" s="142"/>
      <c r="X493" s="142"/>
      <c r="Y493" s="142"/>
      <c r="Z493" s="142"/>
      <c r="AA493" s="142"/>
    </row>
    <row r="494">
      <c r="A494" s="142"/>
      <c r="B494" s="142"/>
      <c r="C494" s="142"/>
      <c r="D494" s="142"/>
      <c r="E494" s="142"/>
      <c r="F494" s="142"/>
      <c r="G494" s="142"/>
      <c r="H494" s="142"/>
      <c r="I494" s="142"/>
      <c r="J494" s="142"/>
      <c r="K494" s="142"/>
      <c r="L494" s="142"/>
      <c r="M494" s="142"/>
      <c r="N494" s="142"/>
      <c r="O494" s="150"/>
      <c r="P494" s="142"/>
      <c r="Q494" s="142"/>
      <c r="R494" s="142"/>
      <c r="S494" s="142"/>
      <c r="T494" s="142"/>
      <c r="U494" s="142"/>
      <c r="V494" s="142"/>
      <c r="W494" s="142"/>
      <c r="X494" s="142"/>
      <c r="Y494" s="142"/>
      <c r="Z494" s="142"/>
      <c r="AA494" s="142"/>
    </row>
    <row r="495">
      <c r="A495" s="142"/>
      <c r="B495" s="142"/>
      <c r="C495" s="142"/>
      <c r="D495" s="142"/>
      <c r="E495" s="142"/>
      <c r="F495" s="142"/>
      <c r="G495" s="142"/>
      <c r="H495" s="142"/>
      <c r="I495" s="142"/>
      <c r="J495" s="142"/>
      <c r="K495" s="142"/>
      <c r="L495" s="142"/>
      <c r="M495" s="142"/>
      <c r="N495" s="142"/>
      <c r="O495" s="150"/>
      <c r="P495" s="142"/>
      <c r="Q495" s="142"/>
      <c r="R495" s="142"/>
      <c r="S495" s="142"/>
      <c r="T495" s="142"/>
      <c r="U495" s="142"/>
      <c r="V495" s="142"/>
      <c r="W495" s="142"/>
      <c r="X495" s="142"/>
      <c r="Y495" s="142"/>
      <c r="Z495" s="142"/>
      <c r="AA495" s="142"/>
    </row>
    <row r="496">
      <c r="A496" s="142"/>
      <c r="B496" s="142"/>
      <c r="C496" s="142"/>
      <c r="D496" s="142"/>
      <c r="E496" s="142"/>
      <c r="F496" s="142"/>
      <c r="G496" s="142"/>
      <c r="H496" s="142"/>
      <c r="I496" s="142"/>
      <c r="J496" s="142"/>
      <c r="K496" s="142"/>
      <c r="L496" s="142"/>
      <c r="M496" s="142"/>
      <c r="N496" s="142"/>
      <c r="O496" s="150"/>
      <c r="P496" s="142"/>
      <c r="Q496" s="142"/>
      <c r="R496" s="142"/>
      <c r="S496" s="142"/>
      <c r="T496" s="142"/>
      <c r="U496" s="142"/>
      <c r="V496" s="142"/>
      <c r="W496" s="142"/>
      <c r="X496" s="142"/>
      <c r="Y496" s="142"/>
      <c r="Z496" s="142"/>
      <c r="AA496" s="142"/>
    </row>
    <row r="497">
      <c r="A497" s="142"/>
      <c r="B497" s="142"/>
      <c r="C497" s="142"/>
      <c r="D497" s="142"/>
      <c r="E497" s="142"/>
      <c r="F497" s="142"/>
      <c r="G497" s="142"/>
      <c r="H497" s="142"/>
      <c r="I497" s="142"/>
      <c r="J497" s="142"/>
      <c r="K497" s="142"/>
      <c r="L497" s="142"/>
      <c r="M497" s="142"/>
      <c r="N497" s="142"/>
      <c r="O497" s="150"/>
      <c r="P497" s="142"/>
      <c r="Q497" s="142"/>
      <c r="R497" s="142"/>
      <c r="S497" s="142"/>
      <c r="T497" s="142"/>
      <c r="U497" s="142"/>
      <c r="V497" s="142"/>
      <c r="W497" s="142"/>
      <c r="X497" s="142"/>
      <c r="Y497" s="142"/>
      <c r="Z497" s="142"/>
      <c r="AA497" s="142"/>
    </row>
    <row r="498">
      <c r="A498" s="142"/>
      <c r="B498" s="142"/>
      <c r="C498" s="142"/>
      <c r="D498" s="142"/>
      <c r="E498" s="142"/>
      <c r="F498" s="142"/>
      <c r="G498" s="142"/>
      <c r="H498" s="142"/>
      <c r="I498" s="142"/>
      <c r="J498" s="142"/>
      <c r="K498" s="142"/>
      <c r="L498" s="142"/>
      <c r="M498" s="142"/>
      <c r="N498" s="142"/>
      <c r="O498" s="150"/>
      <c r="P498" s="142"/>
      <c r="Q498" s="142"/>
      <c r="R498" s="142"/>
      <c r="S498" s="142"/>
      <c r="T498" s="142"/>
      <c r="U498" s="142"/>
      <c r="V498" s="142"/>
      <c r="W498" s="142"/>
      <c r="X498" s="142"/>
      <c r="Y498" s="142"/>
      <c r="Z498" s="142"/>
      <c r="AA498" s="142"/>
    </row>
    <row r="499">
      <c r="A499" s="142"/>
      <c r="B499" s="142"/>
      <c r="C499" s="142"/>
      <c r="D499" s="142"/>
      <c r="E499" s="142"/>
      <c r="F499" s="142"/>
      <c r="G499" s="142"/>
      <c r="H499" s="142"/>
      <c r="I499" s="142"/>
      <c r="J499" s="142"/>
      <c r="K499" s="142"/>
      <c r="L499" s="142"/>
      <c r="M499" s="142"/>
      <c r="N499" s="142"/>
      <c r="O499" s="150"/>
      <c r="P499" s="142"/>
      <c r="Q499" s="142"/>
      <c r="R499" s="142"/>
      <c r="S499" s="142"/>
      <c r="T499" s="142"/>
      <c r="U499" s="142"/>
      <c r="V499" s="142"/>
      <c r="W499" s="142"/>
      <c r="X499" s="142"/>
      <c r="Y499" s="142"/>
      <c r="Z499" s="142"/>
      <c r="AA499" s="142"/>
    </row>
    <row r="500">
      <c r="A500" s="142"/>
      <c r="B500" s="142"/>
      <c r="C500" s="142"/>
      <c r="D500" s="142"/>
      <c r="E500" s="142"/>
      <c r="F500" s="142"/>
      <c r="G500" s="142"/>
      <c r="H500" s="142"/>
      <c r="I500" s="142"/>
      <c r="J500" s="142"/>
      <c r="K500" s="142"/>
      <c r="L500" s="142"/>
      <c r="M500" s="142"/>
      <c r="N500" s="142"/>
      <c r="O500" s="150"/>
      <c r="P500" s="142"/>
      <c r="Q500" s="142"/>
      <c r="R500" s="142"/>
      <c r="S500" s="142"/>
      <c r="T500" s="142"/>
      <c r="U500" s="142"/>
      <c r="V500" s="142"/>
      <c r="W500" s="142"/>
      <c r="X500" s="142"/>
      <c r="Y500" s="142"/>
      <c r="Z500" s="142"/>
      <c r="AA500" s="142"/>
    </row>
    <row r="501">
      <c r="A501" s="142"/>
      <c r="B501" s="142"/>
      <c r="C501" s="142"/>
      <c r="D501" s="142"/>
      <c r="E501" s="142"/>
      <c r="F501" s="142"/>
      <c r="G501" s="142"/>
      <c r="H501" s="142"/>
      <c r="I501" s="142"/>
      <c r="J501" s="142"/>
      <c r="K501" s="142"/>
      <c r="L501" s="142"/>
      <c r="M501" s="142"/>
      <c r="N501" s="142"/>
      <c r="O501" s="150"/>
      <c r="P501" s="142"/>
      <c r="Q501" s="142"/>
      <c r="R501" s="142"/>
      <c r="S501" s="142"/>
      <c r="T501" s="142"/>
      <c r="U501" s="142"/>
      <c r="V501" s="142"/>
      <c r="W501" s="142"/>
      <c r="X501" s="142"/>
      <c r="Y501" s="142"/>
      <c r="Z501" s="142"/>
      <c r="AA501" s="142"/>
    </row>
    <row r="502">
      <c r="A502" s="142"/>
      <c r="B502" s="142"/>
      <c r="C502" s="142"/>
      <c r="D502" s="142"/>
      <c r="E502" s="142"/>
      <c r="F502" s="142"/>
      <c r="G502" s="142"/>
      <c r="H502" s="142"/>
      <c r="I502" s="142"/>
      <c r="J502" s="142"/>
      <c r="K502" s="142"/>
      <c r="L502" s="142"/>
      <c r="M502" s="142"/>
      <c r="N502" s="142"/>
      <c r="O502" s="150"/>
      <c r="P502" s="142"/>
      <c r="Q502" s="142"/>
      <c r="R502" s="142"/>
      <c r="S502" s="142"/>
      <c r="T502" s="142"/>
      <c r="U502" s="142"/>
      <c r="V502" s="142"/>
      <c r="W502" s="142"/>
      <c r="X502" s="142"/>
      <c r="Y502" s="142"/>
      <c r="Z502" s="142"/>
      <c r="AA502" s="142"/>
    </row>
    <row r="503">
      <c r="A503" s="142"/>
      <c r="B503" s="142"/>
      <c r="C503" s="142"/>
      <c r="D503" s="142"/>
      <c r="E503" s="142"/>
      <c r="F503" s="142"/>
      <c r="G503" s="142"/>
      <c r="H503" s="142"/>
      <c r="I503" s="142"/>
      <c r="J503" s="142"/>
      <c r="K503" s="142"/>
      <c r="L503" s="142"/>
      <c r="M503" s="142"/>
      <c r="N503" s="142"/>
      <c r="O503" s="150"/>
      <c r="P503" s="142"/>
      <c r="Q503" s="142"/>
      <c r="R503" s="142"/>
      <c r="S503" s="142"/>
      <c r="T503" s="142"/>
      <c r="U503" s="142"/>
      <c r="V503" s="142"/>
      <c r="W503" s="142"/>
      <c r="X503" s="142"/>
      <c r="Y503" s="142"/>
      <c r="Z503" s="142"/>
      <c r="AA503" s="142"/>
    </row>
    <row r="504">
      <c r="A504" s="142"/>
      <c r="B504" s="142"/>
      <c r="C504" s="142"/>
      <c r="D504" s="142"/>
      <c r="E504" s="142"/>
      <c r="F504" s="142"/>
      <c r="G504" s="142"/>
      <c r="H504" s="142"/>
      <c r="I504" s="142"/>
      <c r="J504" s="142"/>
      <c r="K504" s="142"/>
      <c r="L504" s="142"/>
      <c r="M504" s="142"/>
      <c r="N504" s="142"/>
      <c r="O504" s="150"/>
      <c r="P504" s="142"/>
      <c r="Q504" s="142"/>
      <c r="R504" s="142"/>
      <c r="S504" s="142"/>
      <c r="T504" s="142"/>
      <c r="U504" s="142"/>
      <c r="V504" s="142"/>
      <c r="W504" s="142"/>
      <c r="X504" s="142"/>
      <c r="Y504" s="142"/>
      <c r="Z504" s="142"/>
      <c r="AA504" s="142"/>
    </row>
    <row r="505">
      <c r="A505" s="142"/>
      <c r="B505" s="142"/>
      <c r="C505" s="142"/>
      <c r="D505" s="142"/>
      <c r="E505" s="142"/>
      <c r="F505" s="142"/>
      <c r="G505" s="142"/>
      <c r="H505" s="142"/>
      <c r="I505" s="142"/>
      <c r="J505" s="142"/>
      <c r="K505" s="142"/>
      <c r="L505" s="142"/>
      <c r="M505" s="142"/>
      <c r="N505" s="142"/>
      <c r="O505" s="150"/>
      <c r="P505" s="142"/>
      <c r="Q505" s="142"/>
      <c r="R505" s="142"/>
      <c r="S505" s="142"/>
      <c r="T505" s="142"/>
      <c r="U505" s="142"/>
      <c r="V505" s="142"/>
      <c r="W505" s="142"/>
      <c r="X505" s="142"/>
      <c r="Y505" s="142"/>
      <c r="Z505" s="142"/>
      <c r="AA505" s="142"/>
    </row>
    <row r="506">
      <c r="A506" s="142"/>
      <c r="B506" s="142"/>
      <c r="C506" s="142"/>
      <c r="D506" s="142"/>
      <c r="E506" s="142"/>
      <c r="F506" s="142"/>
      <c r="G506" s="142"/>
      <c r="H506" s="142"/>
      <c r="I506" s="142"/>
      <c r="J506" s="142"/>
      <c r="K506" s="142"/>
      <c r="L506" s="142"/>
      <c r="M506" s="142"/>
      <c r="N506" s="142"/>
      <c r="O506" s="150"/>
      <c r="P506" s="142"/>
      <c r="Q506" s="142"/>
      <c r="R506" s="142"/>
      <c r="S506" s="142"/>
      <c r="T506" s="142"/>
      <c r="U506" s="142"/>
      <c r="V506" s="142"/>
      <c r="W506" s="142"/>
      <c r="X506" s="142"/>
      <c r="Y506" s="142"/>
      <c r="Z506" s="142"/>
      <c r="AA506" s="142"/>
    </row>
    <row r="507">
      <c r="A507" s="142"/>
      <c r="B507" s="142"/>
      <c r="C507" s="142"/>
      <c r="D507" s="142"/>
      <c r="E507" s="142"/>
      <c r="F507" s="142"/>
      <c r="G507" s="142"/>
      <c r="H507" s="142"/>
      <c r="I507" s="142"/>
      <c r="J507" s="142"/>
      <c r="K507" s="142"/>
      <c r="L507" s="142"/>
      <c r="M507" s="142"/>
      <c r="N507" s="142"/>
      <c r="O507" s="150"/>
      <c r="P507" s="142"/>
      <c r="Q507" s="142"/>
      <c r="R507" s="142"/>
      <c r="S507" s="142"/>
      <c r="T507" s="142"/>
      <c r="U507" s="142"/>
      <c r="V507" s="142"/>
      <c r="W507" s="142"/>
      <c r="X507" s="142"/>
      <c r="Y507" s="142"/>
      <c r="Z507" s="142"/>
      <c r="AA507" s="142"/>
    </row>
    <row r="508">
      <c r="A508" s="142"/>
      <c r="B508" s="142"/>
      <c r="C508" s="142"/>
      <c r="D508" s="142"/>
      <c r="E508" s="142"/>
      <c r="F508" s="142"/>
      <c r="G508" s="142"/>
      <c r="H508" s="142"/>
      <c r="I508" s="142"/>
      <c r="J508" s="142"/>
      <c r="K508" s="142"/>
      <c r="L508" s="142"/>
      <c r="M508" s="142"/>
      <c r="N508" s="142"/>
      <c r="O508" s="150"/>
      <c r="P508" s="142"/>
      <c r="Q508" s="142"/>
      <c r="R508" s="142"/>
      <c r="S508" s="142"/>
      <c r="T508" s="142"/>
      <c r="U508" s="142"/>
      <c r="V508" s="142"/>
      <c r="W508" s="142"/>
      <c r="X508" s="142"/>
      <c r="Y508" s="142"/>
      <c r="Z508" s="142"/>
      <c r="AA508" s="142"/>
    </row>
    <row r="509">
      <c r="A509" s="142"/>
      <c r="B509" s="142"/>
      <c r="C509" s="142"/>
      <c r="D509" s="142"/>
      <c r="E509" s="142"/>
      <c r="F509" s="142"/>
      <c r="G509" s="142"/>
      <c r="H509" s="142"/>
      <c r="I509" s="142"/>
      <c r="J509" s="142"/>
      <c r="K509" s="142"/>
      <c r="L509" s="142"/>
      <c r="M509" s="142"/>
      <c r="N509" s="142"/>
      <c r="O509" s="150"/>
      <c r="P509" s="142"/>
      <c r="Q509" s="142"/>
      <c r="R509" s="142"/>
      <c r="S509" s="142"/>
      <c r="T509" s="142"/>
      <c r="U509" s="142"/>
      <c r="V509" s="142"/>
      <c r="W509" s="142"/>
      <c r="X509" s="142"/>
      <c r="Y509" s="142"/>
      <c r="Z509" s="142"/>
      <c r="AA509" s="142"/>
    </row>
    <row r="510">
      <c r="A510" s="142"/>
      <c r="B510" s="142"/>
      <c r="C510" s="142"/>
      <c r="D510" s="142"/>
      <c r="E510" s="142"/>
      <c r="F510" s="142"/>
      <c r="G510" s="142"/>
      <c r="H510" s="142"/>
      <c r="I510" s="142"/>
      <c r="J510" s="142"/>
      <c r="K510" s="142"/>
      <c r="L510" s="142"/>
      <c r="M510" s="142"/>
      <c r="N510" s="142"/>
      <c r="O510" s="150"/>
      <c r="P510" s="142"/>
      <c r="Q510" s="142"/>
      <c r="R510" s="142"/>
      <c r="S510" s="142"/>
      <c r="T510" s="142"/>
      <c r="U510" s="142"/>
      <c r="V510" s="142"/>
      <c r="W510" s="142"/>
      <c r="X510" s="142"/>
      <c r="Y510" s="142"/>
      <c r="Z510" s="142"/>
      <c r="AA510" s="142"/>
    </row>
    <row r="511">
      <c r="A511" s="142"/>
      <c r="B511" s="142"/>
      <c r="C511" s="142"/>
      <c r="D511" s="142"/>
      <c r="E511" s="142"/>
      <c r="F511" s="142"/>
      <c r="G511" s="142"/>
      <c r="H511" s="142"/>
      <c r="I511" s="142"/>
      <c r="J511" s="142"/>
      <c r="K511" s="142"/>
      <c r="L511" s="142"/>
      <c r="M511" s="142"/>
      <c r="N511" s="142"/>
      <c r="O511" s="150"/>
      <c r="P511" s="142"/>
      <c r="Q511" s="142"/>
      <c r="R511" s="142"/>
      <c r="S511" s="142"/>
      <c r="T511" s="142"/>
      <c r="U511" s="142"/>
      <c r="V511" s="142"/>
      <c r="W511" s="142"/>
      <c r="X511" s="142"/>
      <c r="Y511" s="142"/>
      <c r="Z511" s="142"/>
      <c r="AA511" s="142"/>
    </row>
    <row r="512">
      <c r="A512" s="142"/>
      <c r="B512" s="142"/>
      <c r="C512" s="142"/>
      <c r="D512" s="142"/>
      <c r="E512" s="142"/>
      <c r="F512" s="142"/>
      <c r="G512" s="142"/>
      <c r="H512" s="142"/>
      <c r="I512" s="142"/>
      <c r="J512" s="142"/>
      <c r="K512" s="142"/>
      <c r="L512" s="142"/>
      <c r="M512" s="142"/>
      <c r="N512" s="142"/>
      <c r="O512" s="150"/>
      <c r="P512" s="142"/>
      <c r="Q512" s="142"/>
      <c r="R512" s="142"/>
      <c r="S512" s="142"/>
      <c r="T512" s="142"/>
      <c r="U512" s="142"/>
      <c r="V512" s="142"/>
      <c r="W512" s="142"/>
      <c r="X512" s="142"/>
      <c r="Y512" s="142"/>
      <c r="Z512" s="142"/>
      <c r="AA512" s="142"/>
    </row>
    <row r="513">
      <c r="A513" s="142"/>
      <c r="B513" s="142"/>
      <c r="C513" s="142"/>
      <c r="D513" s="142"/>
      <c r="E513" s="142"/>
      <c r="F513" s="142"/>
      <c r="G513" s="142"/>
      <c r="H513" s="142"/>
      <c r="I513" s="142"/>
      <c r="J513" s="142"/>
      <c r="K513" s="142"/>
      <c r="L513" s="142"/>
      <c r="M513" s="142"/>
      <c r="N513" s="142"/>
      <c r="O513" s="150"/>
      <c r="P513" s="142"/>
      <c r="Q513" s="142"/>
      <c r="R513" s="142"/>
      <c r="S513" s="142"/>
      <c r="T513" s="142"/>
      <c r="U513" s="142"/>
      <c r="V513" s="142"/>
      <c r="W513" s="142"/>
      <c r="X513" s="142"/>
      <c r="Y513" s="142"/>
      <c r="Z513" s="142"/>
      <c r="AA513" s="142"/>
    </row>
    <row r="514">
      <c r="A514" s="142"/>
      <c r="B514" s="142"/>
      <c r="C514" s="142"/>
      <c r="D514" s="142"/>
      <c r="E514" s="142"/>
      <c r="F514" s="142"/>
      <c r="G514" s="142"/>
      <c r="H514" s="142"/>
      <c r="I514" s="142"/>
      <c r="J514" s="142"/>
      <c r="K514" s="142"/>
      <c r="L514" s="142"/>
      <c r="M514" s="142"/>
      <c r="N514" s="142"/>
      <c r="O514" s="150"/>
      <c r="P514" s="142"/>
      <c r="Q514" s="142"/>
      <c r="R514" s="142"/>
      <c r="S514" s="142"/>
      <c r="T514" s="142"/>
      <c r="U514" s="142"/>
      <c r="V514" s="142"/>
      <c r="W514" s="142"/>
      <c r="X514" s="142"/>
      <c r="Y514" s="142"/>
      <c r="Z514" s="142"/>
      <c r="AA514" s="142"/>
    </row>
    <row r="515">
      <c r="A515" s="142"/>
      <c r="B515" s="142"/>
      <c r="C515" s="142"/>
      <c r="D515" s="142"/>
      <c r="E515" s="142"/>
      <c r="F515" s="142"/>
      <c r="G515" s="142"/>
      <c r="H515" s="142"/>
      <c r="I515" s="142"/>
      <c r="J515" s="142"/>
      <c r="K515" s="142"/>
      <c r="L515" s="142"/>
      <c r="M515" s="142"/>
      <c r="N515" s="142"/>
      <c r="O515" s="150"/>
      <c r="P515" s="142"/>
      <c r="Q515" s="142"/>
      <c r="R515" s="142"/>
      <c r="S515" s="142"/>
      <c r="T515" s="142"/>
      <c r="U515" s="142"/>
      <c r="V515" s="142"/>
      <c r="W515" s="142"/>
      <c r="X515" s="142"/>
      <c r="Y515" s="142"/>
      <c r="Z515" s="142"/>
      <c r="AA515" s="142"/>
    </row>
    <row r="516">
      <c r="A516" s="142"/>
      <c r="B516" s="142"/>
      <c r="C516" s="142"/>
      <c r="D516" s="142"/>
      <c r="E516" s="142"/>
      <c r="F516" s="142"/>
      <c r="G516" s="142"/>
      <c r="H516" s="142"/>
      <c r="I516" s="142"/>
      <c r="J516" s="142"/>
      <c r="K516" s="142"/>
      <c r="L516" s="142"/>
      <c r="M516" s="142"/>
      <c r="N516" s="142"/>
      <c r="O516" s="150"/>
      <c r="P516" s="142"/>
      <c r="Q516" s="142"/>
      <c r="R516" s="142"/>
      <c r="S516" s="142"/>
      <c r="T516" s="142"/>
      <c r="U516" s="142"/>
      <c r="V516" s="142"/>
      <c r="W516" s="142"/>
      <c r="X516" s="142"/>
      <c r="Y516" s="142"/>
      <c r="Z516" s="142"/>
      <c r="AA516" s="142"/>
    </row>
    <row r="517">
      <c r="A517" s="142"/>
      <c r="B517" s="142"/>
      <c r="C517" s="142"/>
      <c r="D517" s="142"/>
      <c r="E517" s="142"/>
      <c r="F517" s="142"/>
      <c r="G517" s="142"/>
      <c r="H517" s="142"/>
      <c r="I517" s="142"/>
      <c r="J517" s="142"/>
      <c r="K517" s="142"/>
      <c r="L517" s="142"/>
      <c r="M517" s="142"/>
      <c r="N517" s="142"/>
      <c r="O517" s="150"/>
      <c r="P517" s="142"/>
      <c r="Q517" s="142"/>
      <c r="R517" s="142"/>
      <c r="S517" s="142"/>
      <c r="T517" s="142"/>
      <c r="U517" s="142"/>
      <c r="V517" s="142"/>
      <c r="W517" s="142"/>
      <c r="X517" s="142"/>
      <c r="Y517" s="142"/>
      <c r="Z517" s="142"/>
      <c r="AA517" s="142"/>
    </row>
    <row r="518">
      <c r="A518" s="142"/>
      <c r="B518" s="142"/>
      <c r="C518" s="142"/>
      <c r="D518" s="142"/>
      <c r="E518" s="142"/>
      <c r="F518" s="142"/>
      <c r="G518" s="142"/>
      <c r="H518" s="142"/>
      <c r="I518" s="142"/>
      <c r="J518" s="142"/>
      <c r="K518" s="142"/>
      <c r="L518" s="142"/>
      <c r="M518" s="142"/>
      <c r="N518" s="142"/>
      <c r="O518" s="150"/>
      <c r="P518" s="142"/>
      <c r="Q518" s="142"/>
      <c r="R518" s="142"/>
      <c r="S518" s="142"/>
      <c r="T518" s="142"/>
      <c r="U518" s="142"/>
      <c r="V518" s="142"/>
      <c r="W518" s="142"/>
      <c r="X518" s="142"/>
      <c r="Y518" s="142"/>
      <c r="Z518" s="142"/>
      <c r="AA518" s="142"/>
    </row>
    <row r="519">
      <c r="A519" s="142"/>
      <c r="B519" s="142"/>
      <c r="C519" s="142"/>
      <c r="D519" s="142"/>
      <c r="E519" s="142"/>
      <c r="F519" s="142"/>
      <c r="G519" s="142"/>
      <c r="H519" s="142"/>
      <c r="I519" s="142"/>
      <c r="J519" s="142"/>
      <c r="K519" s="142"/>
      <c r="L519" s="142"/>
      <c r="M519" s="142"/>
      <c r="N519" s="142"/>
      <c r="O519" s="150"/>
      <c r="P519" s="142"/>
      <c r="Q519" s="142"/>
      <c r="R519" s="142"/>
      <c r="S519" s="142"/>
      <c r="T519" s="142"/>
      <c r="U519" s="142"/>
      <c r="V519" s="142"/>
      <c r="W519" s="142"/>
      <c r="X519" s="142"/>
      <c r="Y519" s="142"/>
      <c r="Z519" s="142"/>
      <c r="AA519" s="142"/>
    </row>
    <row r="520">
      <c r="A520" s="142"/>
      <c r="B520" s="142"/>
      <c r="C520" s="142"/>
      <c r="D520" s="142"/>
      <c r="E520" s="142"/>
      <c r="F520" s="142"/>
      <c r="G520" s="142"/>
      <c r="H520" s="142"/>
      <c r="I520" s="142"/>
      <c r="J520" s="142"/>
      <c r="K520" s="142"/>
      <c r="L520" s="142"/>
      <c r="M520" s="142"/>
      <c r="N520" s="142"/>
      <c r="O520" s="150"/>
      <c r="P520" s="142"/>
      <c r="Q520" s="142"/>
      <c r="R520" s="142"/>
      <c r="S520" s="142"/>
      <c r="T520" s="142"/>
      <c r="U520" s="142"/>
      <c r="V520" s="142"/>
      <c r="W520" s="142"/>
      <c r="X520" s="142"/>
      <c r="Y520" s="142"/>
      <c r="Z520" s="142"/>
      <c r="AA520" s="142"/>
    </row>
    <row r="521">
      <c r="A521" s="142"/>
      <c r="B521" s="142"/>
      <c r="C521" s="142"/>
      <c r="D521" s="142"/>
      <c r="E521" s="142"/>
      <c r="F521" s="142"/>
      <c r="G521" s="142"/>
      <c r="H521" s="142"/>
      <c r="I521" s="142"/>
      <c r="J521" s="142"/>
      <c r="K521" s="142"/>
      <c r="L521" s="142"/>
      <c r="M521" s="142"/>
      <c r="N521" s="142"/>
      <c r="O521" s="150"/>
      <c r="P521" s="142"/>
      <c r="Q521" s="142"/>
      <c r="R521" s="142"/>
      <c r="S521" s="142"/>
      <c r="T521" s="142"/>
      <c r="U521" s="142"/>
      <c r="V521" s="142"/>
      <c r="W521" s="142"/>
      <c r="X521" s="142"/>
      <c r="Y521" s="142"/>
      <c r="Z521" s="142"/>
      <c r="AA521" s="142"/>
    </row>
    <row r="522">
      <c r="A522" s="142"/>
      <c r="B522" s="142"/>
      <c r="C522" s="142"/>
      <c r="D522" s="142"/>
      <c r="E522" s="142"/>
      <c r="F522" s="142"/>
      <c r="G522" s="142"/>
      <c r="H522" s="142"/>
      <c r="I522" s="142"/>
      <c r="J522" s="142"/>
      <c r="K522" s="142"/>
      <c r="L522" s="142"/>
      <c r="M522" s="142"/>
      <c r="N522" s="142"/>
      <c r="O522" s="150"/>
      <c r="P522" s="142"/>
      <c r="Q522" s="142"/>
      <c r="R522" s="142"/>
      <c r="S522" s="142"/>
      <c r="T522" s="142"/>
      <c r="U522" s="142"/>
      <c r="V522" s="142"/>
      <c r="W522" s="142"/>
      <c r="X522" s="142"/>
      <c r="Y522" s="142"/>
      <c r="Z522" s="142"/>
      <c r="AA522" s="142"/>
    </row>
    <row r="523">
      <c r="A523" s="142"/>
      <c r="B523" s="142"/>
      <c r="C523" s="142"/>
      <c r="D523" s="142"/>
      <c r="E523" s="142"/>
      <c r="F523" s="142"/>
      <c r="G523" s="142"/>
      <c r="H523" s="142"/>
      <c r="I523" s="142"/>
      <c r="J523" s="142"/>
      <c r="K523" s="142"/>
      <c r="L523" s="142"/>
      <c r="M523" s="142"/>
      <c r="N523" s="142"/>
      <c r="O523" s="150"/>
      <c r="P523" s="142"/>
      <c r="Q523" s="142"/>
      <c r="R523" s="142"/>
      <c r="S523" s="142"/>
      <c r="T523" s="142"/>
      <c r="U523" s="142"/>
      <c r="V523" s="142"/>
      <c r="W523" s="142"/>
      <c r="X523" s="142"/>
      <c r="Y523" s="142"/>
      <c r="Z523" s="142"/>
      <c r="AA523" s="142"/>
    </row>
    <row r="524">
      <c r="A524" s="142"/>
      <c r="B524" s="142"/>
      <c r="C524" s="142"/>
      <c r="D524" s="142"/>
      <c r="E524" s="142"/>
      <c r="F524" s="142"/>
      <c r="G524" s="142"/>
      <c r="H524" s="142"/>
      <c r="I524" s="142"/>
      <c r="J524" s="142"/>
      <c r="K524" s="142"/>
      <c r="L524" s="142"/>
      <c r="M524" s="142"/>
      <c r="N524" s="142"/>
      <c r="O524" s="150"/>
      <c r="P524" s="142"/>
      <c r="Q524" s="142"/>
      <c r="R524" s="142"/>
      <c r="S524" s="142"/>
      <c r="T524" s="142"/>
      <c r="U524" s="142"/>
      <c r="V524" s="142"/>
      <c r="W524" s="142"/>
      <c r="X524" s="142"/>
      <c r="Y524" s="142"/>
      <c r="Z524" s="142"/>
      <c r="AA524" s="142"/>
    </row>
    <row r="525">
      <c r="A525" s="142"/>
      <c r="B525" s="142"/>
      <c r="C525" s="142"/>
      <c r="D525" s="142"/>
      <c r="E525" s="142"/>
      <c r="F525" s="142"/>
      <c r="G525" s="142"/>
      <c r="H525" s="142"/>
      <c r="I525" s="142"/>
      <c r="J525" s="142"/>
      <c r="K525" s="142"/>
      <c r="L525" s="142"/>
      <c r="M525" s="142"/>
      <c r="N525" s="142"/>
      <c r="O525" s="150"/>
      <c r="P525" s="142"/>
      <c r="Q525" s="142"/>
      <c r="R525" s="142"/>
      <c r="S525" s="142"/>
      <c r="T525" s="142"/>
      <c r="U525" s="142"/>
      <c r="V525" s="142"/>
      <c r="W525" s="142"/>
      <c r="X525" s="142"/>
      <c r="Y525" s="142"/>
      <c r="Z525" s="142"/>
      <c r="AA525" s="142"/>
    </row>
    <row r="526">
      <c r="A526" s="142"/>
      <c r="B526" s="142"/>
      <c r="C526" s="142"/>
      <c r="D526" s="142"/>
      <c r="E526" s="142"/>
      <c r="F526" s="142"/>
      <c r="G526" s="142"/>
      <c r="H526" s="142"/>
      <c r="I526" s="142"/>
      <c r="J526" s="142"/>
      <c r="K526" s="142"/>
      <c r="L526" s="142"/>
      <c r="M526" s="142"/>
      <c r="N526" s="142"/>
      <c r="O526" s="150"/>
      <c r="P526" s="142"/>
      <c r="Q526" s="142"/>
      <c r="R526" s="142"/>
      <c r="S526" s="142"/>
      <c r="T526" s="142"/>
      <c r="U526" s="142"/>
      <c r="V526" s="142"/>
      <c r="W526" s="142"/>
      <c r="X526" s="142"/>
      <c r="Y526" s="142"/>
      <c r="Z526" s="142"/>
      <c r="AA526" s="142"/>
    </row>
    <row r="527">
      <c r="A527" s="142"/>
      <c r="B527" s="142"/>
      <c r="C527" s="142"/>
      <c r="D527" s="142"/>
      <c r="E527" s="142"/>
      <c r="F527" s="142"/>
      <c r="G527" s="142"/>
      <c r="H527" s="142"/>
      <c r="I527" s="142"/>
      <c r="J527" s="142"/>
      <c r="K527" s="142"/>
      <c r="L527" s="142"/>
      <c r="M527" s="142"/>
      <c r="N527" s="142"/>
      <c r="O527" s="150"/>
      <c r="P527" s="142"/>
      <c r="Q527" s="142"/>
      <c r="R527" s="142"/>
      <c r="S527" s="142"/>
      <c r="T527" s="142"/>
      <c r="U527" s="142"/>
      <c r="V527" s="142"/>
      <c r="W527" s="142"/>
      <c r="X527" s="142"/>
      <c r="Y527" s="142"/>
      <c r="Z527" s="142"/>
      <c r="AA527" s="142"/>
    </row>
    <row r="528">
      <c r="A528" s="142"/>
      <c r="B528" s="142"/>
      <c r="C528" s="142"/>
      <c r="D528" s="142"/>
      <c r="E528" s="142"/>
      <c r="F528" s="142"/>
      <c r="G528" s="142"/>
      <c r="H528" s="142"/>
      <c r="I528" s="142"/>
      <c r="J528" s="142"/>
      <c r="K528" s="142"/>
      <c r="L528" s="142"/>
      <c r="M528" s="142"/>
      <c r="N528" s="142"/>
      <c r="O528" s="150"/>
      <c r="P528" s="142"/>
      <c r="Q528" s="142"/>
      <c r="R528" s="142"/>
      <c r="S528" s="142"/>
      <c r="T528" s="142"/>
      <c r="U528" s="142"/>
      <c r="V528" s="142"/>
      <c r="W528" s="142"/>
      <c r="X528" s="142"/>
      <c r="Y528" s="142"/>
      <c r="Z528" s="142"/>
      <c r="AA528" s="142"/>
    </row>
    <row r="529">
      <c r="A529" s="142"/>
      <c r="B529" s="142"/>
      <c r="C529" s="142"/>
      <c r="D529" s="142"/>
      <c r="E529" s="142"/>
      <c r="F529" s="142"/>
      <c r="G529" s="142"/>
      <c r="H529" s="142"/>
      <c r="I529" s="142"/>
      <c r="J529" s="142"/>
      <c r="K529" s="142"/>
      <c r="L529" s="142"/>
      <c r="M529" s="142"/>
      <c r="N529" s="142"/>
      <c r="O529" s="150"/>
      <c r="P529" s="142"/>
      <c r="Q529" s="142"/>
      <c r="R529" s="142"/>
      <c r="S529" s="142"/>
      <c r="T529" s="142"/>
      <c r="U529" s="142"/>
      <c r="V529" s="142"/>
      <c r="W529" s="142"/>
      <c r="X529" s="142"/>
      <c r="Y529" s="142"/>
      <c r="Z529" s="142"/>
      <c r="AA529" s="142"/>
    </row>
    <row r="530">
      <c r="A530" s="142"/>
      <c r="B530" s="142"/>
      <c r="C530" s="142"/>
      <c r="D530" s="142"/>
      <c r="E530" s="142"/>
      <c r="F530" s="142"/>
      <c r="G530" s="142"/>
      <c r="H530" s="142"/>
      <c r="I530" s="142"/>
      <c r="J530" s="142"/>
      <c r="K530" s="142"/>
      <c r="L530" s="142"/>
      <c r="M530" s="142"/>
      <c r="N530" s="142"/>
      <c r="O530" s="150"/>
      <c r="P530" s="142"/>
      <c r="Q530" s="142"/>
      <c r="R530" s="142"/>
      <c r="S530" s="142"/>
      <c r="T530" s="142"/>
      <c r="U530" s="142"/>
      <c r="V530" s="142"/>
      <c r="W530" s="142"/>
      <c r="X530" s="142"/>
      <c r="Y530" s="142"/>
      <c r="Z530" s="142"/>
      <c r="AA530" s="142"/>
    </row>
    <row r="531">
      <c r="A531" s="142"/>
      <c r="B531" s="142"/>
      <c r="C531" s="142"/>
      <c r="D531" s="142"/>
      <c r="E531" s="142"/>
      <c r="F531" s="142"/>
      <c r="G531" s="142"/>
      <c r="H531" s="142"/>
      <c r="I531" s="142"/>
      <c r="J531" s="142"/>
      <c r="K531" s="142"/>
      <c r="L531" s="142"/>
      <c r="M531" s="142"/>
      <c r="N531" s="142"/>
      <c r="O531" s="150"/>
      <c r="P531" s="142"/>
      <c r="Q531" s="142"/>
      <c r="R531" s="142"/>
      <c r="S531" s="142"/>
      <c r="T531" s="142"/>
      <c r="U531" s="142"/>
      <c r="V531" s="142"/>
      <c r="W531" s="142"/>
      <c r="X531" s="142"/>
      <c r="Y531" s="142"/>
      <c r="Z531" s="142"/>
      <c r="AA531" s="142"/>
    </row>
    <row r="532">
      <c r="A532" s="142"/>
      <c r="B532" s="142"/>
      <c r="C532" s="142"/>
      <c r="D532" s="142"/>
      <c r="E532" s="142"/>
      <c r="F532" s="142"/>
      <c r="G532" s="142"/>
      <c r="H532" s="142"/>
      <c r="I532" s="142"/>
      <c r="J532" s="142"/>
      <c r="K532" s="142"/>
      <c r="L532" s="142"/>
      <c r="M532" s="142"/>
      <c r="N532" s="142"/>
      <c r="O532" s="150"/>
      <c r="P532" s="142"/>
      <c r="Q532" s="142"/>
      <c r="R532" s="142"/>
      <c r="S532" s="142"/>
      <c r="T532" s="142"/>
      <c r="U532" s="142"/>
      <c r="V532" s="142"/>
      <c r="W532" s="142"/>
      <c r="X532" s="142"/>
      <c r="Y532" s="142"/>
      <c r="Z532" s="142"/>
      <c r="AA532" s="142"/>
    </row>
    <row r="533">
      <c r="A533" s="142"/>
      <c r="B533" s="142"/>
      <c r="C533" s="142"/>
      <c r="D533" s="142"/>
      <c r="E533" s="142"/>
      <c r="F533" s="142"/>
      <c r="G533" s="142"/>
      <c r="H533" s="142"/>
      <c r="I533" s="142"/>
      <c r="J533" s="142"/>
      <c r="K533" s="142"/>
      <c r="L533" s="142"/>
      <c r="M533" s="142"/>
      <c r="N533" s="142"/>
      <c r="O533" s="150"/>
      <c r="P533" s="142"/>
      <c r="Q533" s="142"/>
      <c r="R533" s="142"/>
      <c r="S533" s="142"/>
      <c r="T533" s="142"/>
      <c r="U533" s="142"/>
      <c r="V533" s="142"/>
      <c r="W533" s="142"/>
      <c r="X533" s="142"/>
      <c r="Y533" s="142"/>
      <c r="Z533" s="142"/>
      <c r="AA533" s="142"/>
    </row>
    <row r="534">
      <c r="A534" s="142"/>
      <c r="B534" s="142"/>
      <c r="C534" s="142"/>
      <c r="D534" s="142"/>
      <c r="E534" s="142"/>
      <c r="F534" s="142"/>
      <c r="G534" s="142"/>
      <c r="H534" s="142"/>
      <c r="I534" s="142"/>
      <c r="J534" s="142"/>
      <c r="K534" s="142"/>
      <c r="L534" s="142"/>
      <c r="M534" s="142"/>
      <c r="N534" s="142"/>
      <c r="O534" s="150"/>
      <c r="P534" s="142"/>
      <c r="Q534" s="142"/>
      <c r="R534" s="142"/>
      <c r="S534" s="142"/>
      <c r="T534" s="142"/>
      <c r="U534" s="142"/>
      <c r="V534" s="142"/>
      <c r="W534" s="142"/>
      <c r="X534" s="142"/>
      <c r="Y534" s="142"/>
      <c r="Z534" s="142"/>
      <c r="AA534" s="142"/>
    </row>
    <row r="535">
      <c r="A535" s="142"/>
      <c r="B535" s="142"/>
      <c r="C535" s="142"/>
      <c r="D535" s="142"/>
      <c r="E535" s="142"/>
      <c r="F535" s="142"/>
      <c r="G535" s="142"/>
      <c r="H535" s="142"/>
      <c r="I535" s="142"/>
      <c r="J535" s="142"/>
      <c r="K535" s="142"/>
      <c r="L535" s="142"/>
      <c r="M535" s="142"/>
      <c r="N535" s="142"/>
      <c r="O535" s="150"/>
      <c r="P535" s="142"/>
      <c r="Q535" s="142"/>
      <c r="R535" s="142"/>
      <c r="S535" s="142"/>
      <c r="T535" s="142"/>
      <c r="U535" s="142"/>
      <c r="V535" s="142"/>
      <c r="W535" s="142"/>
      <c r="X535" s="142"/>
      <c r="Y535" s="142"/>
      <c r="Z535" s="142"/>
      <c r="AA535" s="142"/>
    </row>
    <row r="536">
      <c r="A536" s="142"/>
      <c r="B536" s="142"/>
      <c r="C536" s="142"/>
      <c r="D536" s="142"/>
      <c r="E536" s="142"/>
      <c r="F536" s="142"/>
      <c r="G536" s="142"/>
      <c r="H536" s="142"/>
      <c r="I536" s="142"/>
      <c r="J536" s="142"/>
      <c r="K536" s="142"/>
      <c r="L536" s="142"/>
      <c r="M536" s="142"/>
      <c r="N536" s="142"/>
      <c r="O536" s="150"/>
      <c r="P536" s="142"/>
      <c r="Q536" s="142"/>
      <c r="R536" s="142"/>
      <c r="S536" s="142"/>
      <c r="T536" s="142"/>
      <c r="U536" s="142"/>
      <c r="V536" s="142"/>
      <c r="W536" s="142"/>
      <c r="X536" s="142"/>
      <c r="Y536" s="142"/>
      <c r="Z536" s="142"/>
      <c r="AA536" s="142"/>
    </row>
    <row r="537">
      <c r="A537" s="142"/>
      <c r="B537" s="142"/>
      <c r="C537" s="142"/>
      <c r="D537" s="142"/>
      <c r="E537" s="142"/>
      <c r="F537" s="142"/>
      <c r="G537" s="142"/>
      <c r="H537" s="142"/>
      <c r="I537" s="142"/>
      <c r="J537" s="142"/>
      <c r="K537" s="142"/>
      <c r="L537" s="142"/>
      <c r="M537" s="142"/>
      <c r="N537" s="142"/>
      <c r="O537" s="150"/>
      <c r="P537" s="142"/>
      <c r="Q537" s="142"/>
      <c r="R537" s="142"/>
      <c r="S537" s="142"/>
      <c r="T537" s="142"/>
      <c r="U537" s="142"/>
      <c r="V537" s="142"/>
      <c r="W537" s="142"/>
      <c r="X537" s="142"/>
      <c r="Y537" s="142"/>
      <c r="Z537" s="142"/>
      <c r="AA537" s="142"/>
    </row>
    <row r="538">
      <c r="A538" s="142"/>
      <c r="B538" s="142"/>
      <c r="C538" s="142"/>
      <c r="D538" s="142"/>
      <c r="E538" s="142"/>
      <c r="F538" s="142"/>
      <c r="G538" s="142"/>
      <c r="H538" s="142"/>
      <c r="I538" s="142"/>
      <c r="J538" s="142"/>
      <c r="K538" s="142"/>
      <c r="L538" s="142"/>
      <c r="M538" s="142"/>
      <c r="N538" s="142"/>
      <c r="O538" s="150"/>
      <c r="P538" s="142"/>
      <c r="Q538" s="142"/>
      <c r="R538" s="142"/>
      <c r="S538" s="142"/>
      <c r="T538" s="142"/>
      <c r="U538" s="142"/>
      <c r="V538" s="142"/>
      <c r="W538" s="142"/>
      <c r="X538" s="142"/>
      <c r="Y538" s="142"/>
      <c r="Z538" s="142"/>
      <c r="AA538" s="142"/>
    </row>
    <row r="539">
      <c r="A539" s="142"/>
      <c r="B539" s="142"/>
      <c r="C539" s="142"/>
      <c r="D539" s="142"/>
      <c r="E539" s="142"/>
      <c r="F539" s="142"/>
      <c r="G539" s="142"/>
      <c r="H539" s="142"/>
      <c r="I539" s="142"/>
      <c r="J539" s="142"/>
      <c r="K539" s="142"/>
      <c r="L539" s="142"/>
      <c r="M539" s="142"/>
      <c r="N539" s="142"/>
      <c r="O539" s="150"/>
      <c r="P539" s="142"/>
      <c r="Q539" s="142"/>
      <c r="R539" s="142"/>
      <c r="S539" s="142"/>
      <c r="T539" s="142"/>
      <c r="U539" s="142"/>
      <c r="V539" s="142"/>
      <c r="W539" s="142"/>
      <c r="X539" s="142"/>
      <c r="Y539" s="142"/>
      <c r="Z539" s="142"/>
      <c r="AA539" s="142"/>
    </row>
    <row r="540">
      <c r="A540" s="142"/>
      <c r="B540" s="142"/>
      <c r="C540" s="142"/>
      <c r="D540" s="142"/>
      <c r="E540" s="142"/>
      <c r="F540" s="142"/>
      <c r="G540" s="142"/>
      <c r="H540" s="142"/>
      <c r="I540" s="142"/>
      <c r="J540" s="142"/>
      <c r="K540" s="142"/>
      <c r="L540" s="142"/>
      <c r="M540" s="142"/>
      <c r="N540" s="142"/>
      <c r="O540" s="150"/>
      <c r="P540" s="142"/>
      <c r="Q540" s="142"/>
      <c r="R540" s="142"/>
      <c r="S540" s="142"/>
      <c r="T540" s="142"/>
      <c r="U540" s="142"/>
      <c r="V540" s="142"/>
      <c r="W540" s="142"/>
      <c r="X540" s="142"/>
      <c r="Y540" s="142"/>
      <c r="Z540" s="142"/>
      <c r="AA540" s="142"/>
    </row>
    <row r="541">
      <c r="A541" s="142"/>
      <c r="B541" s="142"/>
      <c r="C541" s="142"/>
      <c r="D541" s="142"/>
      <c r="E541" s="142"/>
      <c r="F541" s="142"/>
      <c r="G541" s="142"/>
      <c r="H541" s="142"/>
      <c r="I541" s="142"/>
      <c r="J541" s="142"/>
      <c r="K541" s="142"/>
      <c r="L541" s="142"/>
      <c r="M541" s="142"/>
      <c r="N541" s="142"/>
      <c r="O541" s="150"/>
      <c r="P541" s="142"/>
      <c r="Q541" s="142"/>
      <c r="R541" s="142"/>
      <c r="S541" s="142"/>
      <c r="T541" s="142"/>
      <c r="U541" s="142"/>
      <c r="V541" s="142"/>
      <c r="W541" s="142"/>
      <c r="X541" s="142"/>
      <c r="Y541" s="142"/>
      <c r="Z541" s="142"/>
      <c r="AA541" s="142"/>
    </row>
    <row r="542">
      <c r="A542" s="142"/>
      <c r="B542" s="142"/>
      <c r="C542" s="142"/>
      <c r="D542" s="142"/>
      <c r="E542" s="142"/>
      <c r="F542" s="142"/>
      <c r="G542" s="142"/>
      <c r="H542" s="142"/>
      <c r="I542" s="142"/>
      <c r="J542" s="142"/>
      <c r="K542" s="142"/>
      <c r="L542" s="142"/>
      <c r="M542" s="142"/>
      <c r="N542" s="142"/>
      <c r="O542" s="150"/>
      <c r="P542" s="142"/>
      <c r="Q542" s="142"/>
      <c r="R542" s="142"/>
      <c r="S542" s="142"/>
      <c r="T542" s="142"/>
      <c r="U542" s="142"/>
      <c r="V542" s="142"/>
      <c r="W542" s="142"/>
      <c r="X542" s="142"/>
      <c r="Y542" s="142"/>
      <c r="Z542" s="142"/>
      <c r="AA542" s="142"/>
    </row>
    <row r="543">
      <c r="A543" s="142"/>
      <c r="B543" s="142"/>
      <c r="C543" s="142"/>
      <c r="D543" s="142"/>
      <c r="E543" s="142"/>
      <c r="F543" s="142"/>
      <c r="G543" s="142"/>
      <c r="H543" s="142"/>
      <c r="I543" s="142"/>
      <c r="J543" s="142"/>
      <c r="K543" s="142"/>
      <c r="L543" s="142"/>
      <c r="M543" s="142"/>
      <c r="N543" s="142"/>
      <c r="O543" s="150"/>
      <c r="P543" s="142"/>
      <c r="Q543" s="142"/>
      <c r="R543" s="142"/>
      <c r="S543" s="142"/>
      <c r="T543" s="142"/>
      <c r="U543" s="142"/>
      <c r="V543" s="142"/>
      <c r="W543" s="142"/>
      <c r="X543" s="142"/>
      <c r="Y543" s="142"/>
      <c r="Z543" s="142"/>
      <c r="AA543" s="142"/>
    </row>
    <row r="544">
      <c r="A544" s="142"/>
      <c r="B544" s="142"/>
      <c r="C544" s="142"/>
      <c r="D544" s="142"/>
      <c r="E544" s="142"/>
      <c r="F544" s="142"/>
      <c r="G544" s="142"/>
      <c r="H544" s="142"/>
      <c r="I544" s="142"/>
      <c r="J544" s="142"/>
      <c r="K544" s="142"/>
      <c r="L544" s="142"/>
      <c r="M544" s="142"/>
      <c r="N544" s="142"/>
      <c r="O544" s="150"/>
      <c r="P544" s="142"/>
      <c r="Q544" s="142"/>
      <c r="R544" s="142"/>
      <c r="S544" s="142"/>
      <c r="T544" s="142"/>
      <c r="U544" s="142"/>
      <c r="V544" s="142"/>
      <c r="W544" s="142"/>
      <c r="X544" s="142"/>
      <c r="Y544" s="142"/>
      <c r="Z544" s="142"/>
      <c r="AA544" s="142"/>
    </row>
    <row r="545">
      <c r="A545" s="142"/>
      <c r="B545" s="142"/>
      <c r="C545" s="142"/>
      <c r="D545" s="142"/>
      <c r="E545" s="142"/>
      <c r="F545" s="142"/>
      <c r="G545" s="142"/>
      <c r="H545" s="142"/>
      <c r="I545" s="142"/>
      <c r="J545" s="142"/>
      <c r="K545" s="142"/>
      <c r="L545" s="142"/>
      <c r="M545" s="142"/>
      <c r="N545" s="142"/>
      <c r="O545" s="150"/>
      <c r="P545" s="142"/>
      <c r="Q545" s="142"/>
      <c r="R545" s="142"/>
      <c r="S545" s="142"/>
      <c r="T545" s="142"/>
      <c r="U545" s="142"/>
      <c r="V545" s="142"/>
      <c r="W545" s="142"/>
      <c r="X545" s="142"/>
      <c r="Y545" s="142"/>
      <c r="Z545" s="142"/>
      <c r="AA545" s="142"/>
    </row>
    <row r="546">
      <c r="A546" s="142"/>
      <c r="B546" s="142"/>
      <c r="C546" s="142"/>
      <c r="D546" s="142"/>
      <c r="E546" s="142"/>
      <c r="F546" s="142"/>
      <c r="G546" s="142"/>
      <c r="H546" s="142"/>
      <c r="I546" s="142"/>
      <c r="J546" s="142"/>
      <c r="K546" s="142"/>
      <c r="L546" s="142"/>
      <c r="M546" s="142"/>
      <c r="N546" s="142"/>
      <c r="O546" s="150"/>
      <c r="P546" s="142"/>
      <c r="Q546" s="142"/>
      <c r="R546" s="142"/>
      <c r="S546" s="142"/>
      <c r="T546" s="142"/>
      <c r="U546" s="142"/>
      <c r="V546" s="142"/>
      <c r="W546" s="142"/>
      <c r="X546" s="142"/>
      <c r="Y546" s="142"/>
      <c r="Z546" s="142"/>
      <c r="AA546" s="142"/>
    </row>
    <row r="547">
      <c r="A547" s="142"/>
      <c r="B547" s="142"/>
      <c r="C547" s="142"/>
      <c r="D547" s="142"/>
      <c r="E547" s="142"/>
      <c r="F547" s="142"/>
      <c r="G547" s="142"/>
      <c r="H547" s="142"/>
      <c r="I547" s="142"/>
      <c r="J547" s="142"/>
      <c r="K547" s="142"/>
      <c r="L547" s="142"/>
      <c r="M547" s="142"/>
      <c r="N547" s="142"/>
      <c r="O547" s="150"/>
      <c r="P547" s="142"/>
      <c r="Q547" s="142"/>
      <c r="R547" s="142"/>
      <c r="S547" s="142"/>
      <c r="T547" s="142"/>
      <c r="U547" s="142"/>
      <c r="V547" s="142"/>
      <c r="W547" s="142"/>
      <c r="X547" s="142"/>
      <c r="Y547" s="142"/>
      <c r="Z547" s="142"/>
      <c r="AA547" s="142"/>
    </row>
    <row r="548">
      <c r="A548" s="142"/>
      <c r="B548" s="142"/>
      <c r="C548" s="142"/>
      <c r="D548" s="142"/>
      <c r="E548" s="142"/>
      <c r="F548" s="142"/>
      <c r="G548" s="142"/>
      <c r="H548" s="142"/>
      <c r="I548" s="142"/>
      <c r="J548" s="142"/>
      <c r="K548" s="142"/>
      <c r="L548" s="142"/>
      <c r="M548" s="142"/>
      <c r="N548" s="142"/>
      <c r="O548" s="150"/>
      <c r="P548" s="142"/>
      <c r="Q548" s="142"/>
      <c r="R548" s="142"/>
      <c r="S548" s="142"/>
      <c r="T548" s="142"/>
      <c r="U548" s="142"/>
      <c r="V548" s="142"/>
      <c r="W548" s="142"/>
      <c r="X548" s="142"/>
      <c r="Y548" s="142"/>
      <c r="Z548" s="142"/>
      <c r="AA548" s="142"/>
    </row>
    <row r="549">
      <c r="A549" s="142"/>
      <c r="B549" s="142"/>
      <c r="C549" s="142"/>
      <c r="D549" s="142"/>
      <c r="E549" s="142"/>
      <c r="F549" s="142"/>
      <c r="G549" s="142"/>
      <c r="H549" s="142"/>
      <c r="I549" s="142"/>
      <c r="J549" s="142"/>
      <c r="K549" s="142"/>
      <c r="L549" s="142"/>
      <c r="M549" s="142"/>
      <c r="N549" s="142"/>
      <c r="O549" s="150"/>
      <c r="P549" s="142"/>
      <c r="Q549" s="142"/>
      <c r="R549" s="142"/>
      <c r="S549" s="142"/>
      <c r="T549" s="142"/>
      <c r="U549" s="142"/>
      <c r="V549" s="142"/>
      <c r="W549" s="142"/>
      <c r="X549" s="142"/>
      <c r="Y549" s="142"/>
      <c r="Z549" s="142"/>
      <c r="AA549" s="142"/>
    </row>
    <row r="550">
      <c r="A550" s="142"/>
      <c r="B550" s="142"/>
      <c r="C550" s="142"/>
      <c r="D550" s="142"/>
      <c r="E550" s="142"/>
      <c r="F550" s="142"/>
      <c r="G550" s="142"/>
      <c r="H550" s="142"/>
      <c r="I550" s="142"/>
      <c r="J550" s="142"/>
      <c r="K550" s="142"/>
      <c r="L550" s="142"/>
      <c r="M550" s="142"/>
      <c r="N550" s="142"/>
      <c r="O550" s="150"/>
      <c r="P550" s="142"/>
      <c r="Q550" s="142"/>
      <c r="R550" s="142"/>
      <c r="S550" s="142"/>
      <c r="T550" s="142"/>
      <c r="U550" s="142"/>
      <c r="V550" s="142"/>
      <c r="W550" s="142"/>
      <c r="X550" s="142"/>
      <c r="Y550" s="142"/>
      <c r="Z550" s="142"/>
      <c r="AA550" s="142"/>
    </row>
    <row r="551">
      <c r="A551" s="142"/>
      <c r="B551" s="142"/>
      <c r="C551" s="142"/>
      <c r="D551" s="142"/>
      <c r="E551" s="142"/>
      <c r="F551" s="142"/>
      <c r="G551" s="142"/>
      <c r="H551" s="142"/>
      <c r="I551" s="142"/>
      <c r="J551" s="142"/>
      <c r="K551" s="142"/>
      <c r="L551" s="142"/>
      <c r="M551" s="142"/>
      <c r="N551" s="142"/>
      <c r="O551" s="150"/>
      <c r="P551" s="142"/>
      <c r="Q551" s="142"/>
      <c r="R551" s="142"/>
      <c r="S551" s="142"/>
      <c r="T551" s="142"/>
      <c r="U551" s="142"/>
      <c r="V551" s="142"/>
      <c r="W551" s="142"/>
      <c r="X551" s="142"/>
      <c r="Y551" s="142"/>
      <c r="Z551" s="142"/>
      <c r="AA551" s="142"/>
    </row>
    <row r="552">
      <c r="A552" s="142"/>
      <c r="B552" s="142"/>
      <c r="C552" s="142"/>
      <c r="D552" s="142"/>
      <c r="E552" s="142"/>
      <c r="F552" s="142"/>
      <c r="G552" s="142"/>
      <c r="H552" s="142"/>
      <c r="I552" s="142"/>
      <c r="J552" s="142"/>
      <c r="K552" s="142"/>
      <c r="L552" s="142"/>
      <c r="M552" s="142"/>
      <c r="N552" s="142"/>
      <c r="O552" s="150"/>
      <c r="P552" s="142"/>
      <c r="Q552" s="142"/>
      <c r="R552" s="142"/>
      <c r="S552" s="142"/>
      <c r="T552" s="142"/>
      <c r="U552" s="142"/>
      <c r="V552" s="142"/>
      <c r="W552" s="142"/>
      <c r="X552" s="142"/>
      <c r="Y552" s="142"/>
      <c r="Z552" s="142"/>
      <c r="AA552" s="142"/>
    </row>
    <row r="553">
      <c r="A553" s="142"/>
      <c r="B553" s="142"/>
      <c r="C553" s="142"/>
      <c r="D553" s="142"/>
      <c r="E553" s="142"/>
      <c r="F553" s="142"/>
      <c r="G553" s="142"/>
      <c r="H553" s="142"/>
      <c r="I553" s="142"/>
      <c r="J553" s="142"/>
      <c r="K553" s="142"/>
      <c r="L553" s="142"/>
      <c r="M553" s="142"/>
      <c r="N553" s="142"/>
      <c r="O553" s="150"/>
      <c r="P553" s="142"/>
      <c r="Q553" s="142"/>
      <c r="R553" s="142"/>
      <c r="S553" s="142"/>
      <c r="T553" s="142"/>
      <c r="U553" s="142"/>
      <c r="V553" s="142"/>
      <c r="W553" s="142"/>
      <c r="X553" s="142"/>
      <c r="Y553" s="142"/>
      <c r="Z553" s="142"/>
      <c r="AA553" s="142"/>
    </row>
    <row r="554">
      <c r="A554" s="142"/>
      <c r="B554" s="142"/>
      <c r="C554" s="142"/>
      <c r="D554" s="142"/>
      <c r="E554" s="142"/>
      <c r="F554" s="142"/>
      <c r="G554" s="142"/>
      <c r="H554" s="142"/>
      <c r="I554" s="142"/>
      <c r="J554" s="142"/>
      <c r="K554" s="142"/>
      <c r="L554" s="142"/>
      <c r="M554" s="142"/>
      <c r="N554" s="142"/>
      <c r="O554" s="150"/>
      <c r="P554" s="142"/>
      <c r="Q554" s="142"/>
      <c r="R554" s="142"/>
      <c r="S554" s="142"/>
      <c r="T554" s="142"/>
      <c r="U554" s="142"/>
      <c r="V554" s="142"/>
      <c r="W554" s="142"/>
      <c r="X554" s="142"/>
      <c r="Y554" s="142"/>
      <c r="Z554" s="142"/>
      <c r="AA554" s="142"/>
    </row>
    <row r="555">
      <c r="A555" s="142"/>
      <c r="B555" s="142"/>
      <c r="C555" s="142"/>
      <c r="D555" s="142"/>
      <c r="E555" s="142"/>
      <c r="F555" s="142"/>
      <c r="G555" s="142"/>
      <c r="H555" s="142"/>
      <c r="I555" s="142"/>
      <c r="J555" s="142"/>
      <c r="K555" s="142"/>
      <c r="L555" s="142"/>
      <c r="M555" s="142"/>
      <c r="N555" s="142"/>
      <c r="O555" s="150"/>
      <c r="P555" s="142"/>
      <c r="Q555" s="142"/>
      <c r="R555" s="142"/>
      <c r="S555" s="142"/>
      <c r="T555" s="142"/>
      <c r="U555" s="142"/>
      <c r="V555" s="142"/>
      <c r="W555" s="142"/>
      <c r="X555" s="142"/>
      <c r="Y555" s="142"/>
      <c r="Z555" s="142"/>
      <c r="AA555" s="142"/>
    </row>
    <row r="556">
      <c r="A556" s="142"/>
      <c r="B556" s="142"/>
      <c r="C556" s="142"/>
      <c r="D556" s="142"/>
      <c r="E556" s="142"/>
      <c r="F556" s="142"/>
      <c r="G556" s="142"/>
      <c r="H556" s="142"/>
      <c r="I556" s="142"/>
      <c r="J556" s="142"/>
      <c r="K556" s="142"/>
      <c r="L556" s="142"/>
      <c r="M556" s="142"/>
      <c r="N556" s="142"/>
      <c r="O556" s="150"/>
      <c r="P556" s="142"/>
      <c r="Q556" s="142"/>
      <c r="R556" s="142"/>
      <c r="S556" s="142"/>
      <c r="T556" s="142"/>
      <c r="U556" s="142"/>
      <c r="V556" s="142"/>
      <c r="W556" s="142"/>
      <c r="X556" s="142"/>
      <c r="Y556" s="142"/>
      <c r="Z556" s="142"/>
      <c r="AA556" s="142"/>
    </row>
    <row r="557">
      <c r="A557" s="142"/>
      <c r="B557" s="142"/>
      <c r="C557" s="142"/>
      <c r="D557" s="142"/>
      <c r="E557" s="142"/>
      <c r="F557" s="142"/>
      <c r="G557" s="142"/>
      <c r="H557" s="142"/>
      <c r="I557" s="142"/>
      <c r="J557" s="142"/>
      <c r="K557" s="142"/>
      <c r="L557" s="142"/>
      <c r="M557" s="142"/>
      <c r="N557" s="142"/>
      <c r="O557" s="150"/>
      <c r="P557" s="142"/>
      <c r="Q557" s="142"/>
      <c r="R557" s="142"/>
      <c r="S557" s="142"/>
      <c r="T557" s="142"/>
      <c r="U557" s="142"/>
      <c r="V557" s="142"/>
      <c r="W557" s="142"/>
      <c r="X557" s="142"/>
      <c r="Y557" s="142"/>
      <c r="Z557" s="142"/>
      <c r="AA557" s="142"/>
    </row>
    <row r="558">
      <c r="A558" s="142"/>
      <c r="B558" s="142"/>
      <c r="C558" s="142"/>
      <c r="D558" s="142"/>
      <c r="E558" s="142"/>
      <c r="F558" s="142"/>
      <c r="G558" s="142"/>
      <c r="H558" s="142"/>
      <c r="I558" s="142"/>
      <c r="J558" s="142"/>
      <c r="K558" s="142"/>
      <c r="L558" s="142"/>
      <c r="M558" s="142"/>
      <c r="N558" s="142"/>
      <c r="O558" s="150"/>
      <c r="P558" s="142"/>
      <c r="Q558" s="142"/>
      <c r="R558" s="142"/>
      <c r="S558" s="142"/>
      <c r="T558" s="142"/>
      <c r="U558" s="142"/>
      <c r="V558" s="142"/>
      <c r="W558" s="142"/>
      <c r="X558" s="142"/>
      <c r="Y558" s="142"/>
      <c r="Z558" s="142"/>
      <c r="AA558" s="142"/>
    </row>
    <row r="559">
      <c r="A559" s="142"/>
      <c r="B559" s="142"/>
      <c r="C559" s="142"/>
      <c r="D559" s="142"/>
      <c r="E559" s="142"/>
      <c r="F559" s="142"/>
      <c r="G559" s="142"/>
      <c r="H559" s="142"/>
      <c r="I559" s="142"/>
      <c r="J559" s="142"/>
      <c r="K559" s="142"/>
      <c r="L559" s="142"/>
      <c r="M559" s="142"/>
      <c r="N559" s="142"/>
      <c r="O559" s="150"/>
      <c r="P559" s="142"/>
      <c r="Q559" s="142"/>
      <c r="R559" s="142"/>
      <c r="S559" s="142"/>
      <c r="T559" s="142"/>
      <c r="U559" s="142"/>
      <c r="V559" s="142"/>
      <c r="W559" s="142"/>
      <c r="X559" s="142"/>
      <c r="Y559" s="142"/>
      <c r="Z559" s="142"/>
      <c r="AA559" s="142"/>
    </row>
    <row r="560">
      <c r="A560" s="142"/>
      <c r="B560" s="142"/>
      <c r="C560" s="142"/>
      <c r="D560" s="142"/>
      <c r="E560" s="142"/>
      <c r="F560" s="142"/>
      <c r="G560" s="142"/>
      <c r="H560" s="142"/>
      <c r="I560" s="142"/>
      <c r="J560" s="142"/>
      <c r="K560" s="142"/>
      <c r="L560" s="142"/>
      <c r="M560" s="142"/>
      <c r="N560" s="142"/>
      <c r="O560" s="150"/>
      <c r="P560" s="142"/>
      <c r="Q560" s="142"/>
      <c r="R560" s="142"/>
      <c r="S560" s="142"/>
      <c r="T560" s="142"/>
      <c r="U560" s="142"/>
      <c r="V560" s="142"/>
      <c r="W560" s="142"/>
      <c r="X560" s="142"/>
      <c r="Y560" s="142"/>
      <c r="Z560" s="142"/>
      <c r="AA560" s="142"/>
    </row>
    <row r="561">
      <c r="A561" s="142"/>
      <c r="B561" s="142"/>
      <c r="C561" s="142"/>
      <c r="D561" s="142"/>
      <c r="E561" s="142"/>
      <c r="F561" s="142"/>
      <c r="G561" s="142"/>
      <c r="H561" s="142"/>
      <c r="I561" s="142"/>
      <c r="J561" s="142"/>
      <c r="K561" s="142"/>
      <c r="L561" s="142"/>
      <c r="M561" s="142"/>
      <c r="N561" s="142"/>
      <c r="O561" s="150"/>
      <c r="P561" s="142"/>
      <c r="Q561" s="142"/>
      <c r="R561" s="142"/>
      <c r="S561" s="142"/>
      <c r="T561" s="142"/>
      <c r="U561" s="142"/>
      <c r="V561" s="142"/>
      <c r="W561" s="142"/>
      <c r="X561" s="142"/>
      <c r="Y561" s="142"/>
      <c r="Z561" s="142"/>
      <c r="AA561" s="142"/>
    </row>
    <row r="562">
      <c r="A562" s="142"/>
      <c r="B562" s="142"/>
      <c r="C562" s="142"/>
      <c r="D562" s="142"/>
      <c r="E562" s="142"/>
      <c r="F562" s="142"/>
      <c r="G562" s="142"/>
      <c r="H562" s="142"/>
      <c r="I562" s="142"/>
      <c r="J562" s="142"/>
      <c r="K562" s="142"/>
      <c r="L562" s="142"/>
      <c r="M562" s="142"/>
      <c r="N562" s="142"/>
      <c r="O562" s="150"/>
      <c r="P562" s="142"/>
      <c r="Q562" s="142"/>
      <c r="R562" s="142"/>
      <c r="S562" s="142"/>
      <c r="T562" s="142"/>
      <c r="U562" s="142"/>
      <c r="V562" s="142"/>
      <c r="W562" s="142"/>
      <c r="X562" s="142"/>
      <c r="Y562" s="142"/>
      <c r="Z562" s="142"/>
      <c r="AA562" s="142"/>
    </row>
    <row r="563">
      <c r="A563" s="142"/>
      <c r="B563" s="142"/>
      <c r="C563" s="142"/>
      <c r="D563" s="142"/>
      <c r="E563" s="142"/>
      <c r="F563" s="142"/>
      <c r="G563" s="142"/>
      <c r="H563" s="142"/>
      <c r="I563" s="142"/>
      <c r="J563" s="142"/>
      <c r="K563" s="142"/>
      <c r="L563" s="142"/>
      <c r="M563" s="142"/>
      <c r="N563" s="142"/>
      <c r="O563" s="150"/>
      <c r="P563" s="142"/>
      <c r="Q563" s="142"/>
      <c r="R563" s="142"/>
      <c r="S563" s="142"/>
      <c r="T563" s="142"/>
      <c r="U563" s="142"/>
      <c r="V563" s="142"/>
      <c r="W563" s="142"/>
      <c r="X563" s="142"/>
      <c r="Y563" s="142"/>
      <c r="Z563" s="142"/>
      <c r="AA563" s="142"/>
    </row>
    <row r="564">
      <c r="A564" s="142"/>
      <c r="B564" s="142"/>
      <c r="C564" s="142"/>
      <c r="D564" s="142"/>
      <c r="E564" s="142"/>
      <c r="F564" s="142"/>
      <c r="G564" s="142"/>
      <c r="H564" s="142"/>
      <c r="I564" s="142"/>
      <c r="J564" s="142"/>
      <c r="K564" s="142"/>
      <c r="L564" s="142"/>
      <c r="M564" s="142"/>
      <c r="N564" s="142"/>
      <c r="O564" s="150"/>
      <c r="P564" s="142"/>
      <c r="Q564" s="142"/>
      <c r="R564" s="142"/>
      <c r="S564" s="142"/>
      <c r="T564" s="142"/>
      <c r="U564" s="142"/>
      <c r="V564" s="142"/>
      <c r="W564" s="142"/>
      <c r="X564" s="142"/>
      <c r="Y564" s="142"/>
      <c r="Z564" s="142"/>
      <c r="AA564" s="142"/>
    </row>
    <row r="565">
      <c r="A565" s="142"/>
      <c r="B565" s="142"/>
      <c r="C565" s="142"/>
      <c r="D565" s="142"/>
      <c r="E565" s="142"/>
      <c r="F565" s="142"/>
      <c r="G565" s="142"/>
      <c r="H565" s="142"/>
      <c r="I565" s="142"/>
      <c r="J565" s="142"/>
      <c r="K565" s="142"/>
      <c r="L565" s="142"/>
      <c r="M565" s="142"/>
      <c r="N565" s="142"/>
      <c r="O565" s="150"/>
      <c r="P565" s="142"/>
      <c r="Q565" s="142"/>
      <c r="R565" s="142"/>
      <c r="S565" s="142"/>
      <c r="T565" s="142"/>
      <c r="U565" s="142"/>
      <c r="V565" s="142"/>
      <c r="W565" s="142"/>
      <c r="X565" s="142"/>
      <c r="Y565" s="142"/>
      <c r="Z565" s="142"/>
      <c r="AA565" s="142"/>
    </row>
    <row r="566">
      <c r="A566" s="142"/>
      <c r="B566" s="142"/>
      <c r="C566" s="142"/>
      <c r="D566" s="142"/>
      <c r="E566" s="142"/>
      <c r="F566" s="142"/>
      <c r="G566" s="142"/>
      <c r="H566" s="142"/>
      <c r="I566" s="142"/>
      <c r="J566" s="142"/>
      <c r="K566" s="142"/>
      <c r="L566" s="142"/>
      <c r="M566" s="142"/>
      <c r="N566" s="142"/>
      <c r="O566" s="150"/>
      <c r="P566" s="142"/>
      <c r="Q566" s="142"/>
      <c r="R566" s="142"/>
      <c r="S566" s="142"/>
      <c r="T566" s="142"/>
      <c r="U566" s="142"/>
      <c r="V566" s="142"/>
      <c r="W566" s="142"/>
      <c r="X566" s="142"/>
      <c r="Y566" s="142"/>
      <c r="Z566" s="142"/>
      <c r="AA566" s="142"/>
    </row>
    <row r="567">
      <c r="A567" s="142"/>
      <c r="B567" s="142"/>
      <c r="C567" s="142"/>
      <c r="D567" s="142"/>
      <c r="E567" s="142"/>
      <c r="F567" s="142"/>
      <c r="G567" s="142"/>
      <c r="H567" s="142"/>
      <c r="I567" s="142"/>
      <c r="J567" s="142"/>
      <c r="K567" s="142"/>
      <c r="L567" s="142"/>
      <c r="M567" s="142"/>
      <c r="N567" s="142"/>
      <c r="O567" s="150"/>
      <c r="P567" s="142"/>
      <c r="Q567" s="142"/>
      <c r="R567" s="142"/>
      <c r="S567" s="142"/>
      <c r="T567" s="142"/>
      <c r="U567" s="142"/>
      <c r="V567" s="142"/>
      <c r="W567" s="142"/>
      <c r="X567" s="142"/>
      <c r="Y567" s="142"/>
      <c r="Z567" s="142"/>
      <c r="AA567" s="142"/>
    </row>
    <row r="568">
      <c r="A568" s="142"/>
      <c r="B568" s="142"/>
      <c r="C568" s="142"/>
      <c r="D568" s="142"/>
      <c r="E568" s="142"/>
      <c r="F568" s="142"/>
      <c r="G568" s="142"/>
      <c r="H568" s="142"/>
      <c r="I568" s="142"/>
      <c r="J568" s="142"/>
      <c r="K568" s="142"/>
      <c r="L568" s="142"/>
      <c r="M568" s="142"/>
      <c r="N568" s="142"/>
      <c r="O568" s="150"/>
      <c r="P568" s="142"/>
      <c r="Q568" s="142"/>
      <c r="R568" s="142"/>
      <c r="S568" s="142"/>
      <c r="T568" s="142"/>
      <c r="U568" s="142"/>
      <c r="V568" s="142"/>
      <c r="W568" s="142"/>
      <c r="X568" s="142"/>
      <c r="Y568" s="142"/>
      <c r="Z568" s="142"/>
      <c r="AA568" s="142"/>
    </row>
    <row r="569">
      <c r="A569" s="142"/>
      <c r="B569" s="142"/>
      <c r="C569" s="142"/>
      <c r="D569" s="142"/>
      <c r="E569" s="142"/>
      <c r="F569" s="142"/>
      <c r="G569" s="142"/>
      <c r="H569" s="142"/>
      <c r="I569" s="142"/>
      <c r="J569" s="142"/>
      <c r="K569" s="142"/>
      <c r="L569" s="142"/>
      <c r="M569" s="142"/>
      <c r="N569" s="142"/>
      <c r="O569" s="150"/>
      <c r="P569" s="142"/>
      <c r="Q569" s="142"/>
      <c r="R569" s="142"/>
      <c r="S569" s="142"/>
      <c r="T569" s="142"/>
      <c r="U569" s="142"/>
      <c r="V569" s="142"/>
      <c r="W569" s="142"/>
      <c r="X569" s="142"/>
      <c r="Y569" s="142"/>
      <c r="Z569" s="142"/>
      <c r="AA569" s="142"/>
    </row>
    <row r="570">
      <c r="A570" s="142"/>
      <c r="B570" s="142"/>
      <c r="C570" s="142"/>
      <c r="D570" s="142"/>
      <c r="E570" s="142"/>
      <c r="F570" s="142"/>
      <c r="G570" s="142"/>
      <c r="H570" s="142"/>
      <c r="I570" s="142"/>
      <c r="J570" s="142"/>
      <c r="K570" s="142"/>
      <c r="L570" s="142"/>
      <c r="M570" s="142"/>
      <c r="N570" s="142"/>
      <c r="O570" s="150"/>
      <c r="P570" s="142"/>
      <c r="Q570" s="142"/>
      <c r="R570" s="142"/>
      <c r="S570" s="142"/>
      <c r="T570" s="142"/>
      <c r="U570" s="142"/>
      <c r="V570" s="142"/>
      <c r="W570" s="142"/>
      <c r="X570" s="142"/>
      <c r="Y570" s="142"/>
      <c r="Z570" s="142"/>
      <c r="AA570" s="142"/>
    </row>
    <row r="571">
      <c r="A571" s="142"/>
      <c r="B571" s="142"/>
      <c r="C571" s="142"/>
      <c r="D571" s="142"/>
      <c r="E571" s="142"/>
      <c r="F571" s="142"/>
      <c r="G571" s="142"/>
      <c r="H571" s="142"/>
      <c r="I571" s="142"/>
      <c r="J571" s="142"/>
      <c r="K571" s="142"/>
      <c r="L571" s="142"/>
      <c r="M571" s="142"/>
      <c r="N571" s="142"/>
      <c r="O571" s="150"/>
      <c r="P571" s="142"/>
      <c r="Q571" s="142"/>
      <c r="R571" s="142"/>
      <c r="S571" s="142"/>
      <c r="T571" s="142"/>
      <c r="U571" s="142"/>
      <c r="V571" s="142"/>
      <c r="W571" s="142"/>
      <c r="X571" s="142"/>
      <c r="Y571" s="142"/>
      <c r="Z571" s="142"/>
      <c r="AA571" s="142"/>
    </row>
    <row r="572">
      <c r="A572" s="142"/>
      <c r="B572" s="142"/>
      <c r="C572" s="142"/>
      <c r="D572" s="142"/>
      <c r="E572" s="142"/>
      <c r="F572" s="142"/>
      <c r="G572" s="142"/>
      <c r="H572" s="142"/>
      <c r="I572" s="142"/>
      <c r="J572" s="142"/>
      <c r="K572" s="142"/>
      <c r="L572" s="142"/>
      <c r="M572" s="142"/>
      <c r="N572" s="142"/>
      <c r="O572" s="150"/>
      <c r="P572" s="142"/>
      <c r="Q572" s="142"/>
      <c r="R572" s="142"/>
      <c r="S572" s="142"/>
      <c r="T572" s="142"/>
      <c r="U572" s="142"/>
      <c r="V572" s="142"/>
      <c r="W572" s="142"/>
      <c r="X572" s="142"/>
      <c r="Y572" s="142"/>
      <c r="Z572" s="142"/>
      <c r="AA572" s="142"/>
    </row>
    <row r="573">
      <c r="A573" s="142"/>
      <c r="B573" s="142"/>
      <c r="C573" s="142"/>
      <c r="D573" s="142"/>
      <c r="E573" s="142"/>
      <c r="F573" s="142"/>
      <c r="G573" s="142"/>
      <c r="H573" s="142"/>
      <c r="I573" s="142"/>
      <c r="J573" s="142"/>
      <c r="K573" s="142"/>
      <c r="L573" s="142"/>
      <c r="M573" s="142"/>
      <c r="N573" s="142"/>
      <c r="O573" s="150"/>
      <c r="P573" s="142"/>
      <c r="Q573" s="142"/>
      <c r="R573" s="142"/>
      <c r="S573" s="142"/>
      <c r="T573" s="142"/>
      <c r="U573" s="142"/>
      <c r="V573" s="142"/>
      <c r="W573" s="142"/>
      <c r="X573" s="142"/>
      <c r="Y573" s="142"/>
      <c r="Z573" s="142"/>
      <c r="AA573" s="142"/>
    </row>
    <row r="574">
      <c r="A574" s="142"/>
      <c r="B574" s="142"/>
      <c r="C574" s="142"/>
      <c r="D574" s="142"/>
      <c r="E574" s="142"/>
      <c r="F574" s="142"/>
      <c r="G574" s="142"/>
      <c r="H574" s="142"/>
      <c r="I574" s="142"/>
      <c r="J574" s="142"/>
      <c r="K574" s="142"/>
      <c r="L574" s="142"/>
      <c r="M574" s="142"/>
      <c r="N574" s="142"/>
      <c r="O574" s="150"/>
      <c r="P574" s="142"/>
      <c r="Q574" s="142"/>
      <c r="R574" s="142"/>
      <c r="S574" s="142"/>
      <c r="T574" s="142"/>
      <c r="U574" s="142"/>
      <c r="V574" s="142"/>
      <c r="W574" s="142"/>
      <c r="X574" s="142"/>
      <c r="Y574" s="142"/>
      <c r="Z574" s="142"/>
      <c r="AA574" s="142"/>
    </row>
    <row r="575">
      <c r="A575" s="142"/>
      <c r="B575" s="142"/>
      <c r="C575" s="142"/>
      <c r="D575" s="142"/>
      <c r="E575" s="142"/>
      <c r="F575" s="142"/>
      <c r="G575" s="142"/>
      <c r="H575" s="142"/>
      <c r="I575" s="142"/>
      <c r="J575" s="142"/>
      <c r="K575" s="142"/>
      <c r="L575" s="142"/>
      <c r="M575" s="142"/>
      <c r="N575" s="142"/>
      <c r="O575" s="150"/>
      <c r="P575" s="142"/>
      <c r="Q575" s="142"/>
      <c r="R575" s="142"/>
      <c r="S575" s="142"/>
      <c r="T575" s="142"/>
      <c r="U575" s="142"/>
      <c r="V575" s="142"/>
      <c r="W575" s="142"/>
      <c r="X575" s="142"/>
      <c r="Y575" s="142"/>
      <c r="Z575" s="142"/>
      <c r="AA575" s="142"/>
    </row>
    <row r="576">
      <c r="A576" s="142"/>
      <c r="B576" s="142"/>
      <c r="C576" s="142"/>
      <c r="D576" s="142"/>
      <c r="E576" s="142"/>
      <c r="F576" s="142"/>
      <c r="G576" s="142"/>
      <c r="H576" s="142"/>
      <c r="I576" s="142"/>
      <c r="J576" s="142"/>
      <c r="K576" s="142"/>
      <c r="L576" s="142"/>
      <c r="M576" s="142"/>
      <c r="N576" s="142"/>
      <c r="O576" s="150"/>
      <c r="P576" s="142"/>
      <c r="Q576" s="142"/>
      <c r="R576" s="142"/>
      <c r="S576" s="142"/>
      <c r="T576" s="142"/>
      <c r="U576" s="142"/>
      <c r="V576" s="142"/>
      <c r="W576" s="142"/>
      <c r="X576" s="142"/>
      <c r="Y576" s="142"/>
      <c r="Z576" s="142"/>
      <c r="AA576" s="142"/>
    </row>
    <row r="577">
      <c r="A577" s="142"/>
      <c r="B577" s="142"/>
      <c r="C577" s="142"/>
      <c r="D577" s="142"/>
      <c r="E577" s="142"/>
      <c r="F577" s="142"/>
      <c r="G577" s="142"/>
      <c r="H577" s="142"/>
      <c r="I577" s="142"/>
      <c r="J577" s="142"/>
      <c r="K577" s="142"/>
      <c r="L577" s="142"/>
      <c r="M577" s="142"/>
      <c r="N577" s="142"/>
      <c r="O577" s="150"/>
      <c r="P577" s="142"/>
      <c r="Q577" s="142"/>
      <c r="R577" s="142"/>
      <c r="S577" s="142"/>
      <c r="T577" s="142"/>
      <c r="U577" s="142"/>
      <c r="V577" s="142"/>
      <c r="W577" s="142"/>
      <c r="X577" s="142"/>
      <c r="Y577" s="142"/>
      <c r="Z577" s="142"/>
      <c r="AA577" s="142"/>
    </row>
    <row r="578">
      <c r="A578" s="142"/>
      <c r="B578" s="142"/>
      <c r="C578" s="142"/>
      <c r="D578" s="142"/>
      <c r="E578" s="142"/>
      <c r="F578" s="142"/>
      <c r="G578" s="142"/>
      <c r="H578" s="142"/>
      <c r="I578" s="142"/>
      <c r="J578" s="142"/>
      <c r="K578" s="142"/>
      <c r="L578" s="142"/>
      <c r="M578" s="142"/>
      <c r="N578" s="142"/>
      <c r="O578" s="150"/>
      <c r="P578" s="142"/>
      <c r="Q578" s="142"/>
      <c r="R578" s="142"/>
      <c r="S578" s="142"/>
      <c r="T578" s="142"/>
      <c r="U578" s="142"/>
      <c r="V578" s="142"/>
      <c r="W578" s="142"/>
      <c r="X578" s="142"/>
      <c r="Y578" s="142"/>
      <c r="Z578" s="142"/>
      <c r="AA578" s="142"/>
    </row>
    <row r="579">
      <c r="A579" s="142"/>
      <c r="B579" s="142"/>
      <c r="C579" s="142"/>
      <c r="D579" s="142"/>
      <c r="E579" s="142"/>
      <c r="F579" s="142"/>
      <c r="G579" s="142"/>
      <c r="H579" s="142"/>
      <c r="I579" s="142"/>
      <c r="J579" s="142"/>
      <c r="K579" s="142"/>
      <c r="L579" s="142"/>
      <c r="M579" s="142"/>
      <c r="N579" s="142"/>
      <c r="O579" s="150"/>
      <c r="P579" s="142"/>
      <c r="Q579" s="142"/>
      <c r="R579" s="142"/>
      <c r="S579" s="142"/>
      <c r="T579" s="142"/>
      <c r="U579" s="142"/>
      <c r="V579" s="142"/>
      <c r="W579" s="142"/>
      <c r="X579" s="142"/>
      <c r="Y579" s="142"/>
      <c r="Z579" s="142"/>
      <c r="AA579" s="142"/>
    </row>
    <row r="580">
      <c r="A580" s="142"/>
      <c r="B580" s="142"/>
      <c r="C580" s="142"/>
      <c r="D580" s="142"/>
      <c r="E580" s="142"/>
      <c r="F580" s="142"/>
      <c r="G580" s="142"/>
      <c r="H580" s="142"/>
      <c r="I580" s="142"/>
      <c r="J580" s="142"/>
      <c r="K580" s="142"/>
      <c r="L580" s="142"/>
      <c r="M580" s="142"/>
      <c r="N580" s="142"/>
      <c r="O580" s="150"/>
      <c r="P580" s="142"/>
      <c r="Q580" s="142"/>
      <c r="R580" s="142"/>
      <c r="S580" s="142"/>
      <c r="T580" s="142"/>
      <c r="U580" s="142"/>
      <c r="V580" s="142"/>
      <c r="W580" s="142"/>
      <c r="X580" s="142"/>
      <c r="Y580" s="142"/>
      <c r="Z580" s="142"/>
      <c r="AA580" s="142"/>
    </row>
    <row r="581">
      <c r="A581" s="142"/>
      <c r="B581" s="142"/>
      <c r="C581" s="142"/>
      <c r="D581" s="142"/>
      <c r="E581" s="142"/>
      <c r="F581" s="142"/>
      <c r="G581" s="142"/>
      <c r="H581" s="142"/>
      <c r="I581" s="142"/>
      <c r="J581" s="142"/>
      <c r="K581" s="142"/>
      <c r="L581" s="142"/>
      <c r="M581" s="142"/>
      <c r="N581" s="142"/>
      <c r="O581" s="150"/>
      <c r="P581" s="142"/>
      <c r="Q581" s="142"/>
      <c r="R581" s="142"/>
      <c r="S581" s="142"/>
      <c r="T581" s="142"/>
      <c r="U581" s="142"/>
      <c r="V581" s="142"/>
      <c r="W581" s="142"/>
      <c r="X581" s="142"/>
      <c r="Y581" s="142"/>
      <c r="Z581" s="142"/>
      <c r="AA581" s="142"/>
    </row>
    <row r="582">
      <c r="A582" s="142"/>
      <c r="B582" s="142"/>
      <c r="C582" s="142"/>
      <c r="D582" s="142"/>
      <c r="E582" s="142"/>
      <c r="F582" s="142"/>
      <c r="G582" s="142"/>
      <c r="H582" s="142"/>
      <c r="I582" s="142"/>
      <c r="J582" s="142"/>
      <c r="K582" s="142"/>
      <c r="L582" s="142"/>
      <c r="M582" s="142"/>
      <c r="N582" s="142"/>
      <c r="O582" s="150"/>
      <c r="P582" s="142"/>
      <c r="Q582" s="142"/>
      <c r="R582" s="142"/>
      <c r="S582" s="142"/>
      <c r="T582" s="142"/>
      <c r="U582" s="142"/>
      <c r="V582" s="142"/>
      <c r="W582" s="142"/>
      <c r="X582" s="142"/>
      <c r="Y582" s="142"/>
      <c r="Z582" s="142"/>
      <c r="AA582" s="142"/>
    </row>
    <row r="583">
      <c r="A583" s="142"/>
      <c r="B583" s="142"/>
      <c r="C583" s="142"/>
      <c r="D583" s="142"/>
      <c r="E583" s="142"/>
      <c r="F583" s="142"/>
      <c r="G583" s="142"/>
      <c r="H583" s="142"/>
      <c r="I583" s="142"/>
      <c r="J583" s="142"/>
      <c r="K583" s="142"/>
      <c r="L583" s="142"/>
      <c r="M583" s="142"/>
      <c r="N583" s="142"/>
      <c r="O583" s="150"/>
      <c r="P583" s="142"/>
      <c r="Q583" s="142"/>
      <c r="R583" s="142"/>
      <c r="S583" s="142"/>
      <c r="T583" s="142"/>
      <c r="U583" s="142"/>
      <c r="V583" s="142"/>
      <c r="W583" s="142"/>
      <c r="X583" s="142"/>
      <c r="Y583" s="142"/>
      <c r="Z583" s="142"/>
      <c r="AA583" s="142"/>
    </row>
    <row r="584">
      <c r="A584" s="142"/>
      <c r="B584" s="142"/>
      <c r="C584" s="142"/>
      <c r="D584" s="142"/>
      <c r="E584" s="142"/>
      <c r="F584" s="142"/>
      <c r="G584" s="142"/>
      <c r="H584" s="142"/>
      <c r="I584" s="142"/>
      <c r="J584" s="142"/>
      <c r="K584" s="142"/>
      <c r="L584" s="142"/>
      <c r="M584" s="142"/>
      <c r="N584" s="142"/>
      <c r="O584" s="150"/>
      <c r="P584" s="142"/>
      <c r="Q584" s="142"/>
      <c r="R584" s="142"/>
      <c r="S584" s="142"/>
      <c r="T584" s="142"/>
      <c r="U584" s="142"/>
      <c r="V584" s="142"/>
      <c r="W584" s="142"/>
      <c r="X584" s="142"/>
      <c r="Y584" s="142"/>
      <c r="Z584" s="142"/>
      <c r="AA584" s="142"/>
    </row>
    <row r="585">
      <c r="A585" s="142"/>
      <c r="B585" s="142"/>
      <c r="C585" s="142"/>
      <c r="D585" s="142"/>
      <c r="E585" s="142"/>
      <c r="F585" s="142"/>
      <c r="G585" s="142"/>
      <c r="H585" s="142"/>
      <c r="I585" s="142"/>
      <c r="J585" s="142"/>
      <c r="K585" s="142"/>
      <c r="L585" s="142"/>
      <c r="M585" s="142"/>
      <c r="N585" s="142"/>
      <c r="O585" s="150"/>
      <c r="P585" s="142"/>
      <c r="Q585" s="142"/>
      <c r="R585" s="142"/>
      <c r="S585" s="142"/>
      <c r="T585" s="142"/>
      <c r="U585" s="142"/>
      <c r="V585" s="142"/>
      <c r="W585" s="142"/>
      <c r="X585" s="142"/>
      <c r="Y585" s="142"/>
      <c r="Z585" s="142"/>
      <c r="AA585" s="142"/>
    </row>
    <row r="586">
      <c r="A586" s="142"/>
      <c r="B586" s="142"/>
      <c r="C586" s="142"/>
      <c r="D586" s="142"/>
      <c r="E586" s="142"/>
      <c r="F586" s="142"/>
      <c r="G586" s="142"/>
      <c r="H586" s="142"/>
      <c r="I586" s="142"/>
      <c r="J586" s="142"/>
      <c r="K586" s="142"/>
      <c r="L586" s="142"/>
      <c r="M586" s="142"/>
      <c r="N586" s="142"/>
      <c r="O586" s="150"/>
      <c r="P586" s="142"/>
      <c r="Q586" s="142"/>
      <c r="R586" s="142"/>
      <c r="S586" s="142"/>
      <c r="T586" s="142"/>
      <c r="U586" s="142"/>
      <c r="V586" s="142"/>
      <c r="W586" s="142"/>
      <c r="X586" s="142"/>
      <c r="Y586" s="142"/>
      <c r="Z586" s="142"/>
      <c r="AA586" s="142"/>
    </row>
    <row r="587">
      <c r="A587" s="142"/>
      <c r="B587" s="142"/>
      <c r="C587" s="142"/>
      <c r="D587" s="142"/>
      <c r="E587" s="142"/>
      <c r="F587" s="142"/>
      <c r="G587" s="142"/>
      <c r="H587" s="142"/>
      <c r="I587" s="142"/>
      <c r="J587" s="142"/>
      <c r="K587" s="142"/>
      <c r="L587" s="142"/>
      <c r="M587" s="142"/>
      <c r="N587" s="142"/>
      <c r="O587" s="150"/>
      <c r="P587" s="142"/>
      <c r="Q587" s="142"/>
      <c r="R587" s="142"/>
      <c r="S587" s="142"/>
      <c r="T587" s="142"/>
      <c r="U587" s="142"/>
      <c r="V587" s="142"/>
      <c r="W587" s="142"/>
      <c r="X587" s="142"/>
      <c r="Y587" s="142"/>
      <c r="Z587" s="142"/>
      <c r="AA587" s="142"/>
    </row>
    <row r="588">
      <c r="A588" s="142"/>
      <c r="B588" s="142"/>
      <c r="C588" s="142"/>
      <c r="D588" s="142"/>
      <c r="E588" s="142"/>
      <c r="F588" s="142"/>
      <c r="G588" s="142"/>
      <c r="H588" s="142"/>
      <c r="I588" s="142"/>
      <c r="J588" s="142"/>
      <c r="K588" s="142"/>
      <c r="L588" s="142"/>
      <c r="M588" s="142"/>
      <c r="N588" s="142"/>
      <c r="O588" s="150"/>
      <c r="P588" s="142"/>
      <c r="Q588" s="142"/>
      <c r="R588" s="142"/>
      <c r="S588" s="142"/>
      <c r="T588" s="142"/>
      <c r="U588" s="142"/>
      <c r="V588" s="142"/>
      <c r="W588" s="142"/>
      <c r="X588" s="142"/>
      <c r="Y588" s="142"/>
      <c r="Z588" s="142"/>
      <c r="AA588" s="142"/>
    </row>
    <row r="589">
      <c r="A589" s="142"/>
      <c r="B589" s="142"/>
      <c r="C589" s="142"/>
      <c r="D589" s="142"/>
      <c r="E589" s="142"/>
      <c r="F589" s="142"/>
      <c r="G589" s="142"/>
      <c r="H589" s="142"/>
      <c r="I589" s="142"/>
      <c r="J589" s="142"/>
      <c r="K589" s="142"/>
      <c r="L589" s="142"/>
      <c r="M589" s="142"/>
      <c r="N589" s="142"/>
      <c r="O589" s="150"/>
      <c r="P589" s="142"/>
      <c r="Q589" s="142"/>
      <c r="R589" s="142"/>
      <c r="S589" s="142"/>
      <c r="T589" s="142"/>
      <c r="U589" s="142"/>
      <c r="V589" s="142"/>
      <c r="W589" s="142"/>
      <c r="X589" s="142"/>
      <c r="Y589" s="142"/>
      <c r="Z589" s="142"/>
      <c r="AA589" s="142"/>
    </row>
    <row r="590">
      <c r="A590" s="142"/>
      <c r="B590" s="142"/>
      <c r="C590" s="142"/>
      <c r="D590" s="142"/>
      <c r="E590" s="142"/>
      <c r="F590" s="142"/>
      <c r="G590" s="142"/>
      <c r="H590" s="142"/>
      <c r="I590" s="142"/>
      <c r="J590" s="142"/>
      <c r="K590" s="142"/>
      <c r="L590" s="142"/>
      <c r="M590" s="142"/>
      <c r="N590" s="142"/>
      <c r="O590" s="150"/>
      <c r="P590" s="142"/>
      <c r="Q590" s="142"/>
      <c r="R590" s="142"/>
      <c r="S590" s="142"/>
      <c r="T590" s="142"/>
      <c r="U590" s="142"/>
      <c r="V590" s="142"/>
      <c r="W590" s="142"/>
      <c r="X590" s="142"/>
      <c r="Y590" s="142"/>
      <c r="Z590" s="142"/>
      <c r="AA590" s="142"/>
    </row>
    <row r="591">
      <c r="A591" s="142"/>
      <c r="B591" s="142"/>
      <c r="C591" s="142"/>
      <c r="D591" s="142"/>
      <c r="E591" s="142"/>
      <c r="F591" s="142"/>
      <c r="G591" s="142"/>
      <c r="H591" s="142"/>
      <c r="I591" s="142"/>
      <c r="J591" s="142"/>
      <c r="K591" s="142"/>
      <c r="L591" s="142"/>
      <c r="M591" s="142"/>
      <c r="N591" s="142"/>
      <c r="O591" s="150"/>
      <c r="P591" s="142"/>
      <c r="Q591" s="142"/>
      <c r="R591" s="142"/>
      <c r="S591" s="142"/>
      <c r="T591" s="142"/>
      <c r="U591" s="142"/>
      <c r="V591" s="142"/>
      <c r="W591" s="142"/>
      <c r="X591" s="142"/>
      <c r="Y591" s="142"/>
      <c r="Z591" s="142"/>
      <c r="AA591" s="142"/>
    </row>
    <row r="592">
      <c r="A592" s="142"/>
      <c r="B592" s="142"/>
      <c r="C592" s="142"/>
      <c r="D592" s="142"/>
      <c r="E592" s="142"/>
      <c r="F592" s="142"/>
      <c r="G592" s="142"/>
      <c r="H592" s="142"/>
      <c r="I592" s="142"/>
      <c r="J592" s="142"/>
      <c r="K592" s="142"/>
      <c r="L592" s="142"/>
      <c r="M592" s="142"/>
      <c r="N592" s="142"/>
      <c r="O592" s="150"/>
      <c r="P592" s="142"/>
      <c r="Q592" s="142"/>
      <c r="R592" s="142"/>
      <c r="S592" s="142"/>
      <c r="T592" s="142"/>
      <c r="U592" s="142"/>
      <c r="V592" s="142"/>
      <c r="W592" s="142"/>
      <c r="X592" s="142"/>
      <c r="Y592" s="142"/>
      <c r="Z592" s="142"/>
      <c r="AA592" s="142"/>
    </row>
    <row r="593">
      <c r="A593" s="142"/>
      <c r="B593" s="142"/>
      <c r="C593" s="142"/>
      <c r="D593" s="142"/>
      <c r="E593" s="142"/>
      <c r="F593" s="142"/>
      <c r="G593" s="142"/>
      <c r="H593" s="142"/>
      <c r="I593" s="142"/>
      <c r="J593" s="142"/>
      <c r="K593" s="142"/>
      <c r="L593" s="142"/>
      <c r="M593" s="142"/>
      <c r="N593" s="142"/>
      <c r="O593" s="150"/>
      <c r="P593" s="142"/>
      <c r="Q593" s="142"/>
      <c r="R593" s="142"/>
      <c r="S593" s="142"/>
      <c r="T593" s="142"/>
      <c r="U593" s="142"/>
      <c r="V593" s="142"/>
      <c r="W593" s="142"/>
      <c r="X593" s="142"/>
      <c r="Y593" s="142"/>
      <c r="Z593" s="142"/>
      <c r="AA593" s="142"/>
    </row>
    <row r="594">
      <c r="A594" s="142"/>
      <c r="B594" s="142"/>
      <c r="C594" s="142"/>
      <c r="D594" s="142"/>
      <c r="E594" s="142"/>
      <c r="F594" s="142"/>
      <c r="G594" s="142"/>
      <c r="H594" s="142"/>
      <c r="I594" s="142"/>
      <c r="J594" s="142"/>
      <c r="K594" s="142"/>
      <c r="L594" s="142"/>
      <c r="M594" s="142"/>
      <c r="N594" s="142"/>
      <c r="O594" s="150"/>
      <c r="P594" s="142"/>
      <c r="Q594" s="142"/>
      <c r="R594" s="142"/>
      <c r="S594" s="142"/>
      <c r="T594" s="142"/>
      <c r="U594" s="142"/>
      <c r="V594" s="142"/>
      <c r="W594" s="142"/>
      <c r="X594" s="142"/>
      <c r="Y594" s="142"/>
      <c r="Z594" s="142"/>
      <c r="AA594" s="142"/>
    </row>
    <row r="595">
      <c r="A595" s="142"/>
      <c r="B595" s="142"/>
      <c r="C595" s="142"/>
      <c r="D595" s="142"/>
      <c r="E595" s="142"/>
      <c r="F595" s="142"/>
      <c r="G595" s="142"/>
      <c r="H595" s="142"/>
      <c r="I595" s="142"/>
      <c r="J595" s="142"/>
      <c r="K595" s="142"/>
      <c r="L595" s="142"/>
      <c r="M595" s="142"/>
      <c r="N595" s="142"/>
      <c r="O595" s="150"/>
      <c r="P595" s="142"/>
      <c r="Q595" s="142"/>
      <c r="R595" s="142"/>
      <c r="S595" s="142"/>
      <c r="T595" s="142"/>
      <c r="U595" s="142"/>
      <c r="V595" s="142"/>
      <c r="W595" s="142"/>
      <c r="X595" s="142"/>
      <c r="Y595" s="142"/>
      <c r="Z595" s="142"/>
      <c r="AA595" s="142"/>
    </row>
    <row r="596">
      <c r="A596" s="142"/>
      <c r="B596" s="142"/>
      <c r="C596" s="142"/>
      <c r="D596" s="142"/>
      <c r="E596" s="142"/>
      <c r="F596" s="142"/>
      <c r="G596" s="142"/>
      <c r="H596" s="142"/>
      <c r="I596" s="142"/>
      <c r="J596" s="142"/>
      <c r="K596" s="142"/>
      <c r="L596" s="142"/>
      <c r="M596" s="142"/>
      <c r="N596" s="142"/>
      <c r="O596" s="150"/>
      <c r="P596" s="142"/>
      <c r="Q596" s="142"/>
      <c r="R596" s="142"/>
      <c r="S596" s="142"/>
      <c r="T596" s="142"/>
      <c r="U596" s="142"/>
      <c r="V596" s="142"/>
      <c r="W596" s="142"/>
      <c r="X596" s="142"/>
      <c r="Y596" s="142"/>
      <c r="Z596" s="142"/>
      <c r="AA596" s="142"/>
    </row>
    <row r="597">
      <c r="A597" s="142"/>
      <c r="B597" s="142"/>
      <c r="C597" s="142"/>
      <c r="D597" s="142"/>
      <c r="E597" s="142"/>
      <c r="F597" s="142"/>
      <c r="G597" s="142"/>
      <c r="H597" s="142"/>
      <c r="I597" s="142"/>
      <c r="J597" s="142"/>
      <c r="K597" s="142"/>
      <c r="L597" s="142"/>
      <c r="M597" s="142"/>
      <c r="N597" s="142"/>
      <c r="O597" s="150"/>
      <c r="P597" s="142"/>
      <c r="Q597" s="142"/>
      <c r="R597" s="142"/>
      <c r="S597" s="142"/>
      <c r="T597" s="142"/>
      <c r="U597" s="142"/>
      <c r="V597" s="142"/>
      <c r="W597" s="142"/>
      <c r="X597" s="142"/>
      <c r="Y597" s="142"/>
      <c r="Z597" s="142"/>
      <c r="AA597" s="142"/>
    </row>
    <row r="598">
      <c r="A598" s="142"/>
      <c r="B598" s="142"/>
      <c r="C598" s="142"/>
      <c r="D598" s="142"/>
      <c r="E598" s="142"/>
      <c r="F598" s="142"/>
      <c r="G598" s="142"/>
      <c r="H598" s="142"/>
      <c r="I598" s="142"/>
      <c r="J598" s="142"/>
      <c r="K598" s="142"/>
      <c r="L598" s="142"/>
      <c r="M598" s="142"/>
      <c r="N598" s="142"/>
      <c r="O598" s="150"/>
      <c r="P598" s="142"/>
      <c r="Q598" s="142"/>
      <c r="R598" s="142"/>
      <c r="S598" s="142"/>
      <c r="T598" s="142"/>
      <c r="U598" s="142"/>
      <c r="V598" s="142"/>
      <c r="W598" s="142"/>
      <c r="X598" s="142"/>
      <c r="Y598" s="142"/>
      <c r="Z598" s="142"/>
      <c r="AA598" s="142"/>
    </row>
    <row r="599">
      <c r="A599" s="142"/>
      <c r="B599" s="142"/>
      <c r="C599" s="142"/>
      <c r="D599" s="142"/>
      <c r="E599" s="142"/>
      <c r="F599" s="142"/>
      <c r="G599" s="142"/>
      <c r="H599" s="142"/>
      <c r="I599" s="142"/>
      <c r="J599" s="142"/>
      <c r="K599" s="142"/>
      <c r="L599" s="142"/>
      <c r="M599" s="142"/>
      <c r="N599" s="142"/>
      <c r="O599" s="150"/>
      <c r="P599" s="142"/>
      <c r="Q599" s="142"/>
      <c r="R599" s="142"/>
      <c r="S599" s="142"/>
      <c r="T599" s="142"/>
      <c r="U599" s="142"/>
      <c r="V599" s="142"/>
      <c r="W599" s="142"/>
      <c r="X599" s="142"/>
      <c r="Y599" s="142"/>
      <c r="Z599" s="142"/>
      <c r="AA599" s="142"/>
    </row>
    <row r="600">
      <c r="A600" s="142"/>
      <c r="B600" s="142"/>
      <c r="C600" s="142"/>
      <c r="D600" s="142"/>
      <c r="E600" s="142"/>
      <c r="F600" s="142"/>
      <c r="G600" s="142"/>
      <c r="H600" s="142"/>
      <c r="I600" s="142"/>
      <c r="J600" s="142"/>
      <c r="K600" s="142"/>
      <c r="L600" s="142"/>
      <c r="M600" s="142"/>
      <c r="N600" s="142"/>
      <c r="O600" s="150"/>
      <c r="P600" s="142"/>
      <c r="Q600" s="142"/>
      <c r="R600" s="142"/>
      <c r="S600" s="142"/>
      <c r="T600" s="142"/>
      <c r="U600" s="142"/>
      <c r="V600" s="142"/>
      <c r="W600" s="142"/>
      <c r="X600" s="142"/>
      <c r="Y600" s="142"/>
      <c r="Z600" s="142"/>
      <c r="AA600" s="142"/>
    </row>
    <row r="601">
      <c r="A601" s="142"/>
      <c r="B601" s="142"/>
      <c r="C601" s="142"/>
      <c r="D601" s="142"/>
      <c r="E601" s="142"/>
      <c r="F601" s="142"/>
      <c r="G601" s="142"/>
      <c r="H601" s="142"/>
      <c r="I601" s="142"/>
      <c r="J601" s="142"/>
      <c r="K601" s="142"/>
      <c r="L601" s="142"/>
      <c r="M601" s="142"/>
      <c r="N601" s="142"/>
      <c r="O601" s="150"/>
      <c r="P601" s="142"/>
      <c r="Q601" s="142"/>
      <c r="R601" s="142"/>
      <c r="S601" s="142"/>
      <c r="T601" s="142"/>
      <c r="U601" s="142"/>
      <c r="V601" s="142"/>
      <c r="W601" s="142"/>
      <c r="X601" s="142"/>
      <c r="Y601" s="142"/>
      <c r="Z601" s="142"/>
      <c r="AA601" s="142"/>
    </row>
    <row r="602">
      <c r="A602" s="142"/>
      <c r="B602" s="142"/>
      <c r="C602" s="142"/>
      <c r="D602" s="142"/>
      <c r="E602" s="142"/>
      <c r="F602" s="142"/>
      <c r="G602" s="142"/>
      <c r="H602" s="142"/>
      <c r="I602" s="142"/>
      <c r="J602" s="142"/>
      <c r="K602" s="142"/>
      <c r="L602" s="142"/>
      <c r="M602" s="142"/>
      <c r="N602" s="142"/>
      <c r="O602" s="150"/>
      <c r="P602" s="142"/>
      <c r="Q602" s="142"/>
      <c r="R602" s="142"/>
      <c r="S602" s="142"/>
      <c r="T602" s="142"/>
      <c r="U602" s="142"/>
      <c r="V602" s="142"/>
      <c r="W602" s="142"/>
      <c r="X602" s="142"/>
      <c r="Y602" s="142"/>
      <c r="Z602" s="142"/>
      <c r="AA602" s="142"/>
    </row>
    <row r="603">
      <c r="A603" s="142"/>
      <c r="B603" s="142"/>
      <c r="C603" s="142"/>
      <c r="D603" s="142"/>
      <c r="E603" s="142"/>
      <c r="F603" s="142"/>
      <c r="G603" s="142"/>
      <c r="H603" s="142"/>
      <c r="I603" s="142"/>
      <c r="J603" s="142"/>
      <c r="K603" s="142"/>
      <c r="L603" s="142"/>
      <c r="M603" s="142"/>
      <c r="N603" s="142"/>
      <c r="O603" s="150"/>
      <c r="P603" s="142"/>
      <c r="Q603" s="142"/>
      <c r="R603" s="142"/>
      <c r="S603" s="142"/>
      <c r="T603" s="142"/>
      <c r="U603" s="142"/>
      <c r="V603" s="142"/>
      <c r="W603" s="142"/>
      <c r="X603" s="142"/>
      <c r="Y603" s="142"/>
      <c r="Z603" s="142"/>
      <c r="AA603" s="142"/>
    </row>
    <row r="604">
      <c r="A604" s="142"/>
      <c r="B604" s="142"/>
      <c r="C604" s="142"/>
      <c r="D604" s="142"/>
      <c r="E604" s="142"/>
      <c r="F604" s="142"/>
      <c r="G604" s="142"/>
      <c r="H604" s="142"/>
      <c r="I604" s="142"/>
      <c r="J604" s="142"/>
      <c r="K604" s="142"/>
      <c r="L604" s="142"/>
      <c r="M604" s="142"/>
      <c r="N604" s="142"/>
      <c r="O604" s="150"/>
      <c r="P604" s="142"/>
      <c r="Q604" s="142"/>
      <c r="R604" s="142"/>
      <c r="S604" s="142"/>
      <c r="T604" s="142"/>
      <c r="U604" s="142"/>
      <c r="V604" s="142"/>
      <c r="W604" s="142"/>
      <c r="X604" s="142"/>
      <c r="Y604" s="142"/>
      <c r="Z604" s="142"/>
      <c r="AA604" s="142"/>
    </row>
    <row r="605">
      <c r="A605" s="142"/>
      <c r="B605" s="142"/>
      <c r="C605" s="142"/>
      <c r="D605" s="142"/>
      <c r="E605" s="142"/>
      <c r="F605" s="142"/>
      <c r="G605" s="142"/>
      <c r="H605" s="142"/>
      <c r="I605" s="142"/>
      <c r="J605" s="142"/>
      <c r="K605" s="142"/>
      <c r="L605" s="142"/>
      <c r="M605" s="142"/>
      <c r="N605" s="142"/>
      <c r="O605" s="150"/>
      <c r="P605" s="142"/>
      <c r="Q605" s="142"/>
      <c r="R605" s="142"/>
      <c r="S605" s="142"/>
      <c r="T605" s="142"/>
      <c r="U605" s="142"/>
      <c r="V605" s="142"/>
      <c r="W605" s="142"/>
      <c r="X605" s="142"/>
      <c r="Y605" s="142"/>
      <c r="Z605" s="142"/>
      <c r="AA605" s="142"/>
    </row>
    <row r="606">
      <c r="A606" s="142"/>
      <c r="B606" s="142"/>
      <c r="C606" s="142"/>
      <c r="D606" s="142"/>
      <c r="E606" s="142"/>
      <c r="F606" s="142"/>
      <c r="G606" s="142"/>
      <c r="H606" s="142"/>
      <c r="I606" s="142"/>
      <c r="J606" s="142"/>
      <c r="K606" s="142"/>
      <c r="L606" s="142"/>
      <c r="M606" s="142"/>
      <c r="N606" s="142"/>
      <c r="O606" s="150"/>
      <c r="P606" s="142"/>
      <c r="Q606" s="142"/>
      <c r="R606" s="142"/>
      <c r="S606" s="142"/>
      <c r="T606" s="142"/>
      <c r="U606" s="142"/>
      <c r="V606" s="142"/>
      <c r="W606" s="142"/>
      <c r="X606" s="142"/>
      <c r="Y606" s="142"/>
      <c r="Z606" s="142"/>
      <c r="AA606" s="142"/>
    </row>
    <row r="607">
      <c r="A607" s="142"/>
      <c r="B607" s="142"/>
      <c r="C607" s="142"/>
      <c r="D607" s="142"/>
      <c r="E607" s="142"/>
      <c r="F607" s="142"/>
      <c r="G607" s="142"/>
      <c r="H607" s="142"/>
      <c r="I607" s="142"/>
      <c r="J607" s="142"/>
      <c r="K607" s="142"/>
      <c r="L607" s="142"/>
      <c r="M607" s="142"/>
      <c r="N607" s="142"/>
      <c r="O607" s="150"/>
      <c r="P607" s="142"/>
      <c r="Q607" s="142"/>
      <c r="R607" s="142"/>
      <c r="S607" s="142"/>
      <c r="T607" s="142"/>
      <c r="U607" s="142"/>
      <c r="V607" s="142"/>
      <c r="W607" s="142"/>
      <c r="X607" s="142"/>
      <c r="Y607" s="142"/>
      <c r="Z607" s="142"/>
      <c r="AA607" s="142"/>
    </row>
    <row r="608">
      <c r="A608" s="142"/>
      <c r="B608" s="142"/>
      <c r="C608" s="142"/>
      <c r="D608" s="142"/>
      <c r="E608" s="142"/>
      <c r="F608" s="142"/>
      <c r="G608" s="142"/>
      <c r="H608" s="142"/>
      <c r="I608" s="142"/>
      <c r="J608" s="142"/>
      <c r="K608" s="142"/>
      <c r="L608" s="142"/>
      <c r="M608" s="142"/>
      <c r="N608" s="142"/>
      <c r="O608" s="150"/>
      <c r="P608" s="142"/>
      <c r="Q608" s="142"/>
      <c r="R608" s="142"/>
      <c r="S608" s="142"/>
      <c r="T608" s="142"/>
      <c r="U608" s="142"/>
      <c r="V608" s="142"/>
      <c r="W608" s="142"/>
      <c r="X608" s="142"/>
      <c r="Y608" s="142"/>
      <c r="Z608" s="142"/>
      <c r="AA608" s="142"/>
    </row>
    <row r="609">
      <c r="A609" s="142"/>
      <c r="B609" s="142"/>
      <c r="C609" s="142"/>
      <c r="D609" s="142"/>
      <c r="E609" s="142"/>
      <c r="F609" s="142"/>
      <c r="G609" s="142"/>
      <c r="H609" s="142"/>
      <c r="I609" s="142"/>
      <c r="J609" s="142"/>
      <c r="K609" s="142"/>
      <c r="L609" s="142"/>
      <c r="M609" s="142"/>
      <c r="N609" s="142"/>
      <c r="O609" s="150"/>
      <c r="P609" s="142"/>
      <c r="Q609" s="142"/>
      <c r="R609" s="142"/>
      <c r="S609" s="142"/>
      <c r="T609" s="142"/>
      <c r="U609" s="142"/>
      <c r="V609" s="142"/>
      <c r="W609" s="142"/>
      <c r="X609" s="142"/>
      <c r="Y609" s="142"/>
      <c r="Z609" s="142"/>
      <c r="AA609" s="142"/>
    </row>
    <row r="610">
      <c r="A610" s="142"/>
      <c r="B610" s="142"/>
      <c r="C610" s="142"/>
      <c r="D610" s="142"/>
      <c r="E610" s="142"/>
      <c r="F610" s="142"/>
      <c r="G610" s="142"/>
      <c r="H610" s="142"/>
      <c r="I610" s="142"/>
      <c r="J610" s="142"/>
      <c r="K610" s="142"/>
      <c r="L610" s="142"/>
      <c r="M610" s="142"/>
      <c r="N610" s="142"/>
      <c r="O610" s="150"/>
      <c r="P610" s="142"/>
      <c r="Q610" s="142"/>
      <c r="R610" s="142"/>
      <c r="S610" s="142"/>
      <c r="T610" s="142"/>
      <c r="U610" s="142"/>
      <c r="V610" s="142"/>
      <c r="W610" s="142"/>
      <c r="X610" s="142"/>
      <c r="Y610" s="142"/>
      <c r="Z610" s="142"/>
      <c r="AA610" s="142"/>
    </row>
    <row r="611">
      <c r="A611" s="142"/>
      <c r="B611" s="142"/>
      <c r="C611" s="142"/>
      <c r="D611" s="142"/>
      <c r="E611" s="142"/>
      <c r="F611" s="142"/>
      <c r="G611" s="142"/>
      <c r="H611" s="142"/>
      <c r="I611" s="142"/>
      <c r="J611" s="142"/>
      <c r="K611" s="142"/>
      <c r="L611" s="142"/>
      <c r="M611" s="142"/>
      <c r="N611" s="142"/>
      <c r="O611" s="150"/>
      <c r="P611" s="142"/>
      <c r="Q611" s="142"/>
      <c r="R611" s="142"/>
      <c r="S611" s="142"/>
      <c r="T611" s="142"/>
      <c r="U611" s="142"/>
      <c r="V611" s="142"/>
      <c r="W611" s="142"/>
      <c r="X611" s="142"/>
      <c r="Y611" s="142"/>
      <c r="Z611" s="142"/>
      <c r="AA611" s="142"/>
    </row>
    <row r="612">
      <c r="A612" s="142"/>
      <c r="B612" s="142"/>
      <c r="C612" s="142"/>
      <c r="D612" s="142"/>
      <c r="E612" s="142"/>
      <c r="F612" s="142"/>
      <c r="G612" s="142"/>
      <c r="H612" s="142"/>
      <c r="I612" s="142"/>
      <c r="J612" s="142"/>
      <c r="K612" s="142"/>
      <c r="L612" s="142"/>
      <c r="M612" s="142"/>
      <c r="N612" s="142"/>
      <c r="O612" s="150"/>
      <c r="P612" s="142"/>
      <c r="Q612" s="142"/>
      <c r="R612" s="142"/>
      <c r="S612" s="142"/>
      <c r="T612" s="142"/>
      <c r="U612" s="142"/>
      <c r="V612" s="142"/>
      <c r="W612" s="142"/>
      <c r="X612" s="142"/>
      <c r="Y612" s="142"/>
      <c r="Z612" s="142"/>
      <c r="AA612" s="142"/>
    </row>
    <row r="613">
      <c r="A613" s="142"/>
      <c r="B613" s="142"/>
      <c r="C613" s="142"/>
      <c r="D613" s="142"/>
      <c r="E613" s="142"/>
      <c r="F613" s="142"/>
      <c r="G613" s="142"/>
      <c r="H613" s="142"/>
      <c r="I613" s="142"/>
      <c r="J613" s="142"/>
      <c r="K613" s="142"/>
      <c r="L613" s="142"/>
      <c r="M613" s="142"/>
      <c r="N613" s="142"/>
      <c r="O613" s="150"/>
      <c r="P613" s="142"/>
      <c r="Q613" s="142"/>
      <c r="R613" s="142"/>
      <c r="S613" s="142"/>
      <c r="T613" s="142"/>
      <c r="U613" s="142"/>
      <c r="V613" s="142"/>
      <c r="W613" s="142"/>
      <c r="X613" s="142"/>
      <c r="Y613" s="142"/>
      <c r="Z613" s="142"/>
      <c r="AA613" s="142"/>
    </row>
    <row r="614">
      <c r="A614" s="142"/>
      <c r="B614" s="142"/>
      <c r="C614" s="142"/>
      <c r="D614" s="142"/>
      <c r="E614" s="142"/>
      <c r="F614" s="142"/>
      <c r="G614" s="142"/>
      <c r="H614" s="142"/>
      <c r="I614" s="142"/>
      <c r="J614" s="142"/>
      <c r="K614" s="142"/>
      <c r="L614" s="142"/>
      <c r="M614" s="142"/>
      <c r="N614" s="142"/>
      <c r="O614" s="150"/>
      <c r="P614" s="142"/>
      <c r="Q614" s="142"/>
      <c r="R614" s="142"/>
      <c r="S614" s="142"/>
      <c r="T614" s="142"/>
      <c r="U614" s="142"/>
      <c r="V614" s="142"/>
      <c r="W614" s="142"/>
      <c r="X614" s="142"/>
      <c r="Y614" s="142"/>
      <c r="Z614" s="142"/>
      <c r="AA614" s="142"/>
    </row>
    <row r="615">
      <c r="A615" s="142"/>
      <c r="B615" s="142"/>
      <c r="C615" s="142"/>
      <c r="D615" s="142"/>
      <c r="E615" s="142"/>
      <c r="F615" s="142"/>
      <c r="G615" s="142"/>
      <c r="H615" s="142"/>
      <c r="I615" s="142"/>
      <c r="J615" s="142"/>
      <c r="K615" s="142"/>
      <c r="L615" s="142"/>
      <c r="M615" s="142"/>
      <c r="N615" s="142"/>
      <c r="O615" s="150"/>
      <c r="P615" s="142"/>
      <c r="Q615" s="142"/>
      <c r="R615" s="142"/>
      <c r="S615" s="142"/>
      <c r="T615" s="142"/>
      <c r="U615" s="142"/>
      <c r="V615" s="142"/>
      <c r="W615" s="142"/>
      <c r="X615" s="142"/>
      <c r="Y615" s="142"/>
      <c r="Z615" s="142"/>
      <c r="AA615" s="142"/>
    </row>
    <row r="616">
      <c r="A616" s="142"/>
      <c r="B616" s="142"/>
      <c r="C616" s="142"/>
      <c r="D616" s="142"/>
      <c r="E616" s="142"/>
      <c r="F616" s="142"/>
      <c r="G616" s="142"/>
      <c r="H616" s="142"/>
      <c r="I616" s="142"/>
      <c r="J616" s="142"/>
      <c r="K616" s="142"/>
      <c r="L616" s="142"/>
      <c r="M616" s="142"/>
      <c r="N616" s="142"/>
      <c r="O616" s="150"/>
      <c r="P616" s="142"/>
      <c r="Q616" s="142"/>
      <c r="R616" s="142"/>
      <c r="S616" s="142"/>
      <c r="T616" s="142"/>
      <c r="U616" s="142"/>
      <c r="V616" s="142"/>
      <c r="W616" s="142"/>
      <c r="X616" s="142"/>
      <c r="Y616" s="142"/>
      <c r="Z616" s="142"/>
      <c r="AA616" s="142"/>
    </row>
    <row r="617">
      <c r="A617" s="142"/>
      <c r="B617" s="142"/>
      <c r="C617" s="142"/>
      <c r="D617" s="142"/>
      <c r="E617" s="142"/>
      <c r="F617" s="142"/>
      <c r="G617" s="142"/>
      <c r="H617" s="142"/>
      <c r="I617" s="142"/>
      <c r="J617" s="142"/>
      <c r="K617" s="142"/>
      <c r="L617" s="142"/>
      <c r="M617" s="142"/>
      <c r="N617" s="142"/>
      <c r="O617" s="150"/>
      <c r="P617" s="142"/>
      <c r="Q617" s="142"/>
      <c r="R617" s="142"/>
      <c r="S617" s="142"/>
      <c r="T617" s="142"/>
      <c r="U617" s="142"/>
      <c r="V617" s="142"/>
      <c r="W617" s="142"/>
      <c r="X617" s="142"/>
      <c r="Y617" s="142"/>
      <c r="Z617" s="142"/>
      <c r="AA617" s="142"/>
    </row>
    <row r="618">
      <c r="A618" s="142"/>
      <c r="B618" s="142"/>
      <c r="C618" s="142"/>
      <c r="D618" s="142"/>
      <c r="E618" s="142"/>
      <c r="F618" s="142"/>
      <c r="G618" s="142"/>
      <c r="H618" s="142"/>
      <c r="I618" s="142"/>
      <c r="J618" s="142"/>
      <c r="K618" s="142"/>
      <c r="L618" s="142"/>
      <c r="M618" s="142"/>
      <c r="N618" s="142"/>
      <c r="O618" s="150"/>
      <c r="P618" s="142"/>
      <c r="Q618" s="142"/>
      <c r="R618" s="142"/>
      <c r="S618" s="142"/>
      <c r="T618" s="142"/>
      <c r="U618" s="142"/>
      <c r="V618" s="142"/>
      <c r="W618" s="142"/>
      <c r="X618" s="142"/>
      <c r="Y618" s="142"/>
      <c r="Z618" s="142"/>
      <c r="AA618" s="142"/>
    </row>
    <row r="619">
      <c r="A619" s="142"/>
      <c r="B619" s="142"/>
      <c r="C619" s="142"/>
      <c r="D619" s="142"/>
      <c r="E619" s="142"/>
      <c r="F619" s="142"/>
      <c r="G619" s="142"/>
      <c r="H619" s="142"/>
      <c r="I619" s="142"/>
      <c r="J619" s="142"/>
      <c r="K619" s="142"/>
      <c r="L619" s="142"/>
      <c r="M619" s="142"/>
      <c r="N619" s="142"/>
      <c r="O619" s="150"/>
      <c r="P619" s="142"/>
      <c r="Q619" s="142"/>
      <c r="R619" s="142"/>
      <c r="S619" s="142"/>
      <c r="T619" s="142"/>
      <c r="U619" s="142"/>
      <c r="V619" s="142"/>
      <c r="W619" s="142"/>
      <c r="X619" s="142"/>
      <c r="Y619" s="142"/>
      <c r="Z619" s="142"/>
      <c r="AA619" s="142"/>
    </row>
    <row r="620">
      <c r="A620" s="142"/>
      <c r="B620" s="142"/>
      <c r="C620" s="142"/>
      <c r="D620" s="142"/>
      <c r="E620" s="142"/>
      <c r="F620" s="142"/>
      <c r="G620" s="142"/>
      <c r="H620" s="142"/>
      <c r="I620" s="142"/>
      <c r="J620" s="142"/>
      <c r="K620" s="142"/>
      <c r="L620" s="142"/>
      <c r="M620" s="142"/>
      <c r="N620" s="142"/>
      <c r="O620" s="150"/>
      <c r="P620" s="142"/>
      <c r="Q620" s="142"/>
      <c r="R620" s="142"/>
      <c r="S620" s="142"/>
      <c r="T620" s="142"/>
      <c r="U620" s="142"/>
      <c r="V620" s="142"/>
      <c r="W620" s="142"/>
      <c r="X620" s="142"/>
      <c r="Y620" s="142"/>
      <c r="Z620" s="142"/>
      <c r="AA620" s="142"/>
    </row>
    <row r="621">
      <c r="A621" s="142"/>
      <c r="B621" s="142"/>
      <c r="C621" s="142"/>
      <c r="D621" s="142"/>
      <c r="E621" s="142"/>
      <c r="F621" s="142"/>
      <c r="G621" s="142"/>
      <c r="H621" s="142"/>
      <c r="I621" s="142"/>
      <c r="J621" s="142"/>
      <c r="K621" s="142"/>
      <c r="L621" s="142"/>
      <c r="M621" s="142"/>
      <c r="N621" s="142"/>
      <c r="O621" s="150"/>
      <c r="P621" s="142"/>
      <c r="Q621" s="142"/>
      <c r="R621" s="142"/>
      <c r="S621" s="142"/>
      <c r="T621" s="142"/>
      <c r="U621" s="142"/>
      <c r="V621" s="142"/>
      <c r="W621" s="142"/>
      <c r="X621" s="142"/>
      <c r="Y621" s="142"/>
      <c r="Z621" s="142"/>
      <c r="AA621" s="142"/>
    </row>
    <row r="622">
      <c r="A622" s="142"/>
      <c r="B622" s="142"/>
      <c r="C622" s="142"/>
      <c r="D622" s="142"/>
      <c r="E622" s="142"/>
      <c r="F622" s="142"/>
      <c r="G622" s="142"/>
      <c r="H622" s="142"/>
      <c r="I622" s="142"/>
      <c r="J622" s="142"/>
      <c r="K622" s="142"/>
      <c r="L622" s="142"/>
      <c r="M622" s="142"/>
      <c r="N622" s="142"/>
      <c r="O622" s="150"/>
      <c r="P622" s="142"/>
      <c r="Q622" s="142"/>
      <c r="R622" s="142"/>
      <c r="S622" s="142"/>
      <c r="T622" s="142"/>
      <c r="U622" s="142"/>
      <c r="V622" s="142"/>
      <c r="W622" s="142"/>
      <c r="X622" s="142"/>
      <c r="Y622" s="142"/>
      <c r="Z622" s="142"/>
      <c r="AA622" s="142"/>
    </row>
    <row r="623">
      <c r="A623" s="142"/>
      <c r="B623" s="142"/>
      <c r="C623" s="142"/>
      <c r="D623" s="142"/>
      <c r="E623" s="142"/>
      <c r="F623" s="142"/>
      <c r="G623" s="142"/>
      <c r="H623" s="142"/>
      <c r="I623" s="142"/>
      <c r="J623" s="142"/>
      <c r="K623" s="142"/>
      <c r="L623" s="142"/>
      <c r="M623" s="142"/>
      <c r="N623" s="142"/>
      <c r="O623" s="150"/>
      <c r="P623" s="142"/>
      <c r="Q623" s="142"/>
      <c r="R623" s="142"/>
      <c r="S623" s="142"/>
      <c r="T623" s="142"/>
      <c r="U623" s="142"/>
      <c r="V623" s="142"/>
      <c r="W623" s="142"/>
      <c r="X623" s="142"/>
      <c r="Y623" s="142"/>
      <c r="Z623" s="142"/>
      <c r="AA623" s="142"/>
    </row>
    <row r="624">
      <c r="A624" s="142"/>
      <c r="B624" s="142"/>
      <c r="C624" s="142"/>
      <c r="D624" s="142"/>
      <c r="E624" s="142"/>
      <c r="F624" s="142"/>
      <c r="G624" s="142"/>
      <c r="H624" s="142"/>
      <c r="I624" s="142"/>
      <c r="J624" s="142"/>
      <c r="K624" s="142"/>
      <c r="L624" s="142"/>
      <c r="M624" s="142"/>
      <c r="N624" s="142"/>
      <c r="O624" s="150"/>
      <c r="P624" s="142"/>
      <c r="Q624" s="142"/>
      <c r="R624" s="142"/>
      <c r="S624" s="142"/>
      <c r="T624" s="142"/>
      <c r="U624" s="142"/>
      <c r="V624" s="142"/>
      <c r="W624" s="142"/>
      <c r="X624" s="142"/>
      <c r="Y624" s="142"/>
      <c r="Z624" s="142"/>
      <c r="AA624" s="142"/>
    </row>
    <row r="625">
      <c r="A625" s="142"/>
      <c r="B625" s="142"/>
      <c r="C625" s="142"/>
      <c r="D625" s="142"/>
      <c r="E625" s="142"/>
      <c r="F625" s="142"/>
      <c r="G625" s="142"/>
      <c r="H625" s="142"/>
      <c r="I625" s="142"/>
      <c r="J625" s="142"/>
      <c r="K625" s="142"/>
      <c r="L625" s="142"/>
      <c r="M625" s="142"/>
      <c r="N625" s="142"/>
      <c r="O625" s="150"/>
      <c r="P625" s="142"/>
      <c r="Q625" s="142"/>
      <c r="R625" s="142"/>
      <c r="S625" s="142"/>
      <c r="T625" s="142"/>
      <c r="U625" s="142"/>
      <c r="V625" s="142"/>
      <c r="W625" s="142"/>
      <c r="X625" s="142"/>
      <c r="Y625" s="142"/>
      <c r="Z625" s="142"/>
      <c r="AA625" s="142"/>
    </row>
    <row r="626">
      <c r="A626" s="142"/>
      <c r="B626" s="142"/>
      <c r="C626" s="142"/>
      <c r="D626" s="142"/>
      <c r="E626" s="142"/>
      <c r="F626" s="142"/>
      <c r="G626" s="142"/>
      <c r="H626" s="142"/>
      <c r="I626" s="142"/>
      <c r="J626" s="142"/>
      <c r="K626" s="142"/>
      <c r="L626" s="142"/>
      <c r="M626" s="142"/>
      <c r="N626" s="142"/>
      <c r="O626" s="150"/>
      <c r="P626" s="142"/>
      <c r="Q626" s="142"/>
      <c r="R626" s="142"/>
      <c r="S626" s="142"/>
      <c r="T626" s="142"/>
      <c r="U626" s="142"/>
      <c r="V626" s="142"/>
      <c r="W626" s="142"/>
      <c r="X626" s="142"/>
      <c r="Y626" s="142"/>
      <c r="Z626" s="142"/>
      <c r="AA626" s="142"/>
    </row>
    <row r="627">
      <c r="A627" s="142"/>
      <c r="B627" s="142"/>
      <c r="C627" s="142"/>
      <c r="D627" s="142"/>
      <c r="E627" s="142"/>
      <c r="F627" s="142"/>
      <c r="G627" s="142"/>
      <c r="H627" s="142"/>
      <c r="I627" s="142"/>
      <c r="J627" s="142"/>
      <c r="K627" s="142"/>
      <c r="L627" s="142"/>
      <c r="M627" s="142"/>
      <c r="N627" s="142"/>
      <c r="O627" s="150"/>
      <c r="P627" s="142"/>
      <c r="Q627" s="142"/>
      <c r="R627" s="142"/>
      <c r="S627" s="142"/>
      <c r="T627" s="142"/>
      <c r="U627" s="142"/>
      <c r="V627" s="142"/>
      <c r="W627" s="142"/>
      <c r="X627" s="142"/>
      <c r="Y627" s="142"/>
      <c r="Z627" s="142"/>
      <c r="AA627" s="142"/>
    </row>
    <row r="628">
      <c r="A628" s="142"/>
      <c r="B628" s="142"/>
      <c r="C628" s="142"/>
      <c r="D628" s="142"/>
      <c r="E628" s="142"/>
      <c r="F628" s="142"/>
      <c r="G628" s="142"/>
      <c r="H628" s="142"/>
      <c r="I628" s="142"/>
      <c r="J628" s="142"/>
      <c r="K628" s="142"/>
      <c r="L628" s="142"/>
      <c r="M628" s="142"/>
      <c r="N628" s="142"/>
      <c r="O628" s="150"/>
      <c r="P628" s="142"/>
      <c r="Q628" s="142"/>
      <c r="R628" s="142"/>
      <c r="S628" s="142"/>
      <c r="T628" s="142"/>
      <c r="U628" s="142"/>
      <c r="V628" s="142"/>
      <c r="W628" s="142"/>
      <c r="X628" s="142"/>
      <c r="Y628" s="142"/>
      <c r="Z628" s="142"/>
      <c r="AA628" s="142"/>
    </row>
    <row r="629">
      <c r="A629" s="142"/>
      <c r="B629" s="142"/>
      <c r="C629" s="142"/>
      <c r="D629" s="142"/>
      <c r="E629" s="142"/>
      <c r="F629" s="142"/>
      <c r="G629" s="142"/>
      <c r="H629" s="142"/>
      <c r="I629" s="142"/>
      <c r="J629" s="142"/>
      <c r="K629" s="142"/>
      <c r="L629" s="142"/>
      <c r="M629" s="142"/>
      <c r="N629" s="142"/>
      <c r="O629" s="150"/>
      <c r="P629" s="142"/>
      <c r="Q629" s="142"/>
      <c r="R629" s="142"/>
      <c r="S629" s="142"/>
      <c r="T629" s="142"/>
      <c r="U629" s="142"/>
      <c r="V629" s="142"/>
      <c r="W629" s="142"/>
      <c r="X629" s="142"/>
      <c r="Y629" s="142"/>
      <c r="Z629" s="142"/>
      <c r="AA629" s="142"/>
    </row>
    <row r="630">
      <c r="A630" s="142"/>
      <c r="B630" s="142"/>
      <c r="C630" s="142"/>
      <c r="D630" s="142"/>
      <c r="E630" s="142"/>
      <c r="F630" s="142"/>
      <c r="G630" s="142"/>
      <c r="H630" s="142"/>
      <c r="I630" s="142"/>
      <c r="J630" s="142"/>
      <c r="K630" s="142"/>
      <c r="L630" s="142"/>
      <c r="M630" s="142"/>
      <c r="N630" s="142"/>
      <c r="O630" s="150"/>
      <c r="P630" s="142"/>
      <c r="Q630" s="142"/>
      <c r="R630" s="142"/>
      <c r="S630" s="142"/>
      <c r="T630" s="142"/>
      <c r="U630" s="142"/>
      <c r="V630" s="142"/>
      <c r="W630" s="142"/>
      <c r="X630" s="142"/>
      <c r="Y630" s="142"/>
      <c r="Z630" s="142"/>
      <c r="AA630" s="142"/>
    </row>
    <row r="631">
      <c r="A631" s="142"/>
      <c r="B631" s="142"/>
      <c r="C631" s="142"/>
      <c r="D631" s="142"/>
      <c r="E631" s="142"/>
      <c r="F631" s="142"/>
      <c r="G631" s="142"/>
      <c r="H631" s="142"/>
      <c r="I631" s="142"/>
      <c r="J631" s="142"/>
      <c r="K631" s="142"/>
      <c r="L631" s="142"/>
      <c r="M631" s="142"/>
      <c r="N631" s="142"/>
      <c r="O631" s="150"/>
      <c r="P631" s="142"/>
      <c r="Q631" s="142"/>
      <c r="R631" s="142"/>
      <c r="S631" s="142"/>
      <c r="T631" s="142"/>
      <c r="U631" s="142"/>
      <c r="V631" s="142"/>
      <c r="W631" s="142"/>
      <c r="X631" s="142"/>
      <c r="Y631" s="142"/>
      <c r="Z631" s="142"/>
      <c r="AA631" s="142"/>
    </row>
    <row r="632">
      <c r="A632" s="142"/>
      <c r="B632" s="142"/>
      <c r="C632" s="142"/>
      <c r="D632" s="142"/>
      <c r="E632" s="142"/>
      <c r="F632" s="142"/>
      <c r="G632" s="142"/>
      <c r="H632" s="142"/>
      <c r="I632" s="142"/>
      <c r="J632" s="142"/>
      <c r="K632" s="142"/>
      <c r="L632" s="142"/>
      <c r="M632" s="142"/>
      <c r="N632" s="142"/>
      <c r="O632" s="150"/>
      <c r="P632" s="142"/>
      <c r="Q632" s="142"/>
      <c r="R632" s="142"/>
      <c r="S632" s="142"/>
      <c r="T632" s="142"/>
      <c r="U632" s="142"/>
      <c r="V632" s="142"/>
      <c r="W632" s="142"/>
      <c r="X632" s="142"/>
      <c r="Y632" s="142"/>
      <c r="Z632" s="142"/>
      <c r="AA632" s="142"/>
    </row>
    <row r="633">
      <c r="A633" s="142"/>
      <c r="B633" s="142"/>
      <c r="C633" s="142"/>
      <c r="D633" s="142"/>
      <c r="E633" s="142"/>
      <c r="F633" s="142"/>
      <c r="G633" s="142"/>
      <c r="H633" s="142"/>
      <c r="I633" s="142"/>
      <c r="J633" s="142"/>
      <c r="K633" s="142"/>
      <c r="L633" s="142"/>
      <c r="M633" s="142"/>
      <c r="N633" s="142"/>
      <c r="O633" s="150"/>
      <c r="P633" s="142"/>
      <c r="Q633" s="142"/>
      <c r="R633" s="142"/>
      <c r="S633" s="142"/>
      <c r="T633" s="142"/>
      <c r="U633" s="142"/>
      <c r="V633" s="142"/>
      <c r="W633" s="142"/>
      <c r="X633" s="142"/>
      <c r="Y633" s="142"/>
      <c r="Z633" s="142"/>
      <c r="AA633" s="142"/>
    </row>
    <row r="634">
      <c r="A634" s="142"/>
      <c r="B634" s="142"/>
      <c r="C634" s="142"/>
      <c r="D634" s="142"/>
      <c r="E634" s="142"/>
      <c r="F634" s="142"/>
      <c r="G634" s="142"/>
      <c r="H634" s="142"/>
      <c r="I634" s="142"/>
      <c r="J634" s="142"/>
      <c r="K634" s="142"/>
      <c r="L634" s="142"/>
      <c r="M634" s="142"/>
      <c r="N634" s="142"/>
      <c r="O634" s="150"/>
      <c r="P634" s="142"/>
      <c r="Q634" s="142"/>
      <c r="R634" s="142"/>
      <c r="S634" s="142"/>
      <c r="T634" s="142"/>
      <c r="U634" s="142"/>
      <c r="V634" s="142"/>
      <c r="W634" s="142"/>
      <c r="X634" s="142"/>
      <c r="Y634" s="142"/>
      <c r="Z634" s="142"/>
      <c r="AA634" s="142"/>
    </row>
    <row r="635">
      <c r="A635" s="142"/>
      <c r="B635" s="142"/>
      <c r="C635" s="142"/>
      <c r="D635" s="142"/>
      <c r="E635" s="142"/>
      <c r="F635" s="142"/>
      <c r="G635" s="142"/>
      <c r="H635" s="142"/>
      <c r="I635" s="142"/>
      <c r="J635" s="142"/>
      <c r="K635" s="142"/>
      <c r="L635" s="142"/>
      <c r="M635" s="142"/>
      <c r="N635" s="142"/>
      <c r="O635" s="150"/>
      <c r="P635" s="142"/>
      <c r="Q635" s="142"/>
      <c r="R635" s="142"/>
      <c r="S635" s="142"/>
      <c r="T635" s="142"/>
      <c r="U635" s="142"/>
      <c r="V635" s="142"/>
      <c r="W635" s="142"/>
      <c r="X635" s="142"/>
      <c r="Y635" s="142"/>
      <c r="Z635" s="142"/>
      <c r="AA635" s="142"/>
    </row>
    <row r="636">
      <c r="A636" s="142"/>
      <c r="B636" s="142"/>
      <c r="C636" s="142"/>
      <c r="D636" s="142"/>
      <c r="E636" s="142"/>
      <c r="F636" s="142"/>
      <c r="G636" s="142"/>
      <c r="H636" s="142"/>
      <c r="I636" s="142"/>
      <c r="J636" s="142"/>
      <c r="K636" s="142"/>
      <c r="L636" s="142"/>
      <c r="M636" s="142"/>
      <c r="N636" s="142"/>
      <c r="O636" s="150"/>
      <c r="P636" s="142"/>
      <c r="Q636" s="142"/>
      <c r="R636" s="142"/>
      <c r="S636" s="142"/>
      <c r="T636" s="142"/>
      <c r="U636" s="142"/>
      <c r="V636" s="142"/>
      <c r="W636" s="142"/>
      <c r="X636" s="142"/>
      <c r="Y636" s="142"/>
      <c r="Z636" s="142"/>
      <c r="AA636" s="142"/>
    </row>
    <row r="637">
      <c r="A637" s="142"/>
      <c r="B637" s="142"/>
      <c r="C637" s="142"/>
      <c r="D637" s="142"/>
      <c r="E637" s="142"/>
      <c r="F637" s="142"/>
      <c r="G637" s="142"/>
      <c r="H637" s="142"/>
      <c r="I637" s="142"/>
      <c r="J637" s="142"/>
      <c r="K637" s="142"/>
      <c r="L637" s="142"/>
      <c r="M637" s="142"/>
      <c r="N637" s="142"/>
      <c r="O637" s="150"/>
      <c r="P637" s="142"/>
      <c r="Q637" s="142"/>
      <c r="R637" s="142"/>
      <c r="S637" s="142"/>
      <c r="T637" s="142"/>
      <c r="U637" s="142"/>
      <c r="V637" s="142"/>
      <c r="W637" s="142"/>
      <c r="X637" s="142"/>
      <c r="Y637" s="142"/>
      <c r="Z637" s="142"/>
      <c r="AA637" s="142"/>
    </row>
    <row r="638">
      <c r="A638" s="142"/>
      <c r="B638" s="142"/>
      <c r="C638" s="142"/>
      <c r="D638" s="142"/>
      <c r="E638" s="142"/>
      <c r="F638" s="142"/>
      <c r="G638" s="142"/>
      <c r="H638" s="142"/>
      <c r="I638" s="142"/>
      <c r="J638" s="142"/>
      <c r="K638" s="142"/>
      <c r="L638" s="142"/>
      <c r="M638" s="142"/>
      <c r="N638" s="142"/>
      <c r="O638" s="150"/>
      <c r="P638" s="142"/>
      <c r="Q638" s="142"/>
      <c r="R638" s="142"/>
      <c r="S638" s="142"/>
      <c r="T638" s="142"/>
      <c r="U638" s="142"/>
      <c r="V638" s="142"/>
      <c r="W638" s="142"/>
      <c r="X638" s="142"/>
      <c r="Y638" s="142"/>
      <c r="Z638" s="142"/>
      <c r="AA638" s="142"/>
    </row>
    <row r="639">
      <c r="A639" s="142"/>
      <c r="B639" s="142"/>
      <c r="C639" s="142"/>
      <c r="D639" s="142"/>
      <c r="E639" s="142"/>
      <c r="F639" s="142"/>
      <c r="G639" s="142"/>
      <c r="H639" s="142"/>
      <c r="I639" s="142"/>
      <c r="J639" s="142"/>
      <c r="K639" s="142"/>
      <c r="L639" s="142"/>
      <c r="M639" s="142"/>
      <c r="N639" s="142"/>
      <c r="O639" s="150"/>
      <c r="P639" s="142"/>
      <c r="Q639" s="142"/>
      <c r="R639" s="142"/>
      <c r="S639" s="142"/>
      <c r="T639" s="142"/>
      <c r="U639" s="142"/>
      <c r="V639" s="142"/>
      <c r="W639" s="142"/>
      <c r="X639" s="142"/>
      <c r="Y639" s="142"/>
      <c r="Z639" s="142"/>
      <c r="AA639" s="142"/>
    </row>
    <row r="640">
      <c r="A640" s="142"/>
      <c r="B640" s="142"/>
      <c r="C640" s="142"/>
      <c r="D640" s="142"/>
      <c r="E640" s="142"/>
      <c r="F640" s="142"/>
      <c r="G640" s="142"/>
      <c r="H640" s="142"/>
      <c r="I640" s="142"/>
      <c r="J640" s="142"/>
      <c r="K640" s="142"/>
      <c r="L640" s="142"/>
      <c r="M640" s="142"/>
      <c r="N640" s="142"/>
      <c r="O640" s="150"/>
      <c r="P640" s="142"/>
      <c r="Q640" s="142"/>
      <c r="R640" s="142"/>
      <c r="S640" s="142"/>
      <c r="T640" s="142"/>
      <c r="U640" s="142"/>
      <c r="V640" s="142"/>
      <c r="W640" s="142"/>
      <c r="X640" s="142"/>
      <c r="Y640" s="142"/>
      <c r="Z640" s="142"/>
      <c r="AA640" s="142"/>
    </row>
    <row r="641">
      <c r="A641" s="142"/>
      <c r="B641" s="142"/>
      <c r="C641" s="142"/>
      <c r="D641" s="142"/>
      <c r="E641" s="142"/>
      <c r="F641" s="142"/>
      <c r="G641" s="142"/>
      <c r="H641" s="142"/>
      <c r="I641" s="142"/>
      <c r="J641" s="142"/>
      <c r="K641" s="142"/>
      <c r="L641" s="142"/>
      <c r="M641" s="142"/>
      <c r="N641" s="142"/>
      <c r="O641" s="150"/>
      <c r="P641" s="142"/>
      <c r="Q641" s="142"/>
      <c r="R641" s="142"/>
      <c r="S641" s="142"/>
      <c r="T641" s="142"/>
      <c r="U641" s="142"/>
      <c r="V641" s="142"/>
      <c r="W641" s="142"/>
      <c r="X641" s="142"/>
      <c r="Y641" s="142"/>
      <c r="Z641" s="142"/>
      <c r="AA641" s="142"/>
    </row>
    <row r="642">
      <c r="A642" s="142"/>
      <c r="B642" s="142"/>
      <c r="C642" s="142"/>
      <c r="D642" s="142"/>
      <c r="E642" s="142"/>
      <c r="F642" s="142"/>
      <c r="G642" s="142"/>
      <c r="H642" s="142"/>
      <c r="I642" s="142"/>
      <c r="J642" s="142"/>
      <c r="K642" s="142"/>
      <c r="L642" s="142"/>
      <c r="M642" s="142"/>
      <c r="N642" s="142"/>
      <c r="O642" s="150"/>
      <c r="P642" s="142"/>
      <c r="Q642" s="142"/>
      <c r="R642" s="142"/>
      <c r="S642" s="142"/>
      <c r="T642" s="142"/>
      <c r="U642" s="142"/>
      <c r="V642" s="142"/>
      <c r="W642" s="142"/>
      <c r="X642" s="142"/>
      <c r="Y642" s="142"/>
      <c r="Z642" s="142"/>
      <c r="AA642" s="142"/>
    </row>
    <row r="643">
      <c r="A643" s="142"/>
      <c r="B643" s="142"/>
      <c r="C643" s="142"/>
      <c r="D643" s="142"/>
      <c r="E643" s="142"/>
      <c r="F643" s="142"/>
      <c r="G643" s="142"/>
      <c r="H643" s="142"/>
      <c r="I643" s="142"/>
      <c r="J643" s="142"/>
      <c r="K643" s="142"/>
      <c r="L643" s="142"/>
      <c r="M643" s="142"/>
      <c r="N643" s="142"/>
      <c r="O643" s="150"/>
      <c r="P643" s="142"/>
      <c r="Q643" s="142"/>
      <c r="R643" s="142"/>
      <c r="S643" s="142"/>
      <c r="T643" s="142"/>
      <c r="U643" s="142"/>
      <c r="V643" s="142"/>
      <c r="W643" s="142"/>
      <c r="X643" s="142"/>
      <c r="Y643" s="142"/>
      <c r="Z643" s="142"/>
      <c r="AA643" s="142"/>
    </row>
    <row r="644">
      <c r="A644" s="142"/>
      <c r="B644" s="142"/>
      <c r="C644" s="142"/>
      <c r="D644" s="142"/>
      <c r="E644" s="142"/>
      <c r="F644" s="142"/>
      <c r="G644" s="142"/>
      <c r="H644" s="142"/>
      <c r="I644" s="142"/>
      <c r="J644" s="142"/>
      <c r="K644" s="142"/>
      <c r="L644" s="142"/>
      <c r="M644" s="142"/>
      <c r="N644" s="142"/>
      <c r="O644" s="150"/>
      <c r="P644" s="142"/>
      <c r="Q644" s="142"/>
      <c r="R644" s="142"/>
      <c r="S644" s="142"/>
      <c r="T644" s="142"/>
      <c r="U644" s="142"/>
      <c r="V644" s="142"/>
      <c r="W644" s="142"/>
      <c r="X644" s="142"/>
      <c r="Y644" s="142"/>
      <c r="Z644" s="142"/>
      <c r="AA644" s="142"/>
    </row>
    <row r="645">
      <c r="A645" s="142"/>
      <c r="B645" s="142"/>
      <c r="C645" s="142"/>
      <c r="D645" s="142"/>
      <c r="E645" s="142"/>
      <c r="F645" s="142"/>
      <c r="G645" s="142"/>
      <c r="H645" s="142"/>
      <c r="I645" s="142"/>
      <c r="J645" s="142"/>
      <c r="K645" s="142"/>
      <c r="L645" s="142"/>
      <c r="M645" s="142"/>
      <c r="N645" s="142"/>
      <c r="O645" s="150"/>
      <c r="P645" s="142"/>
      <c r="Q645" s="142"/>
      <c r="R645" s="142"/>
      <c r="S645" s="142"/>
      <c r="T645" s="142"/>
      <c r="U645" s="142"/>
      <c r="V645" s="142"/>
      <c r="W645" s="142"/>
      <c r="X645" s="142"/>
      <c r="Y645" s="142"/>
      <c r="Z645" s="142"/>
      <c r="AA645" s="142"/>
    </row>
    <row r="646">
      <c r="A646" s="142"/>
      <c r="B646" s="142"/>
      <c r="C646" s="142"/>
      <c r="D646" s="142"/>
      <c r="E646" s="142"/>
      <c r="F646" s="142"/>
      <c r="G646" s="142"/>
      <c r="H646" s="142"/>
      <c r="I646" s="142"/>
      <c r="J646" s="142"/>
      <c r="K646" s="142"/>
      <c r="L646" s="142"/>
      <c r="M646" s="142"/>
      <c r="N646" s="142"/>
      <c r="O646" s="150"/>
      <c r="P646" s="142"/>
      <c r="Q646" s="142"/>
      <c r="R646" s="142"/>
      <c r="S646" s="142"/>
      <c r="T646" s="142"/>
      <c r="U646" s="142"/>
      <c r="V646" s="142"/>
      <c r="W646" s="142"/>
      <c r="X646" s="142"/>
      <c r="Y646" s="142"/>
      <c r="Z646" s="142"/>
      <c r="AA646" s="142"/>
    </row>
    <row r="647">
      <c r="A647" s="142"/>
      <c r="B647" s="142"/>
      <c r="C647" s="142"/>
      <c r="D647" s="142"/>
      <c r="E647" s="142"/>
      <c r="F647" s="142"/>
      <c r="G647" s="142"/>
      <c r="H647" s="142"/>
      <c r="I647" s="142"/>
      <c r="J647" s="142"/>
      <c r="K647" s="142"/>
      <c r="L647" s="142"/>
      <c r="M647" s="142"/>
      <c r="N647" s="142"/>
      <c r="O647" s="150"/>
      <c r="P647" s="142"/>
      <c r="Q647" s="142"/>
      <c r="R647" s="142"/>
      <c r="S647" s="142"/>
      <c r="T647" s="142"/>
      <c r="U647" s="142"/>
      <c r="V647" s="142"/>
      <c r="W647" s="142"/>
      <c r="X647" s="142"/>
      <c r="Y647" s="142"/>
      <c r="Z647" s="142"/>
      <c r="AA647" s="142"/>
    </row>
    <row r="648">
      <c r="A648" s="142"/>
      <c r="B648" s="142"/>
      <c r="C648" s="142"/>
      <c r="D648" s="142"/>
      <c r="E648" s="142"/>
      <c r="F648" s="142"/>
      <c r="G648" s="142"/>
      <c r="H648" s="142"/>
      <c r="I648" s="142"/>
      <c r="J648" s="142"/>
      <c r="K648" s="142"/>
      <c r="L648" s="142"/>
      <c r="M648" s="142"/>
      <c r="N648" s="142"/>
      <c r="O648" s="150"/>
      <c r="P648" s="142"/>
      <c r="Q648" s="142"/>
      <c r="R648" s="142"/>
      <c r="S648" s="142"/>
      <c r="T648" s="142"/>
      <c r="U648" s="142"/>
      <c r="V648" s="142"/>
      <c r="W648" s="142"/>
      <c r="X648" s="142"/>
      <c r="Y648" s="142"/>
      <c r="Z648" s="142"/>
      <c r="AA648" s="142"/>
    </row>
    <row r="649">
      <c r="A649" s="142"/>
      <c r="B649" s="142"/>
      <c r="C649" s="142"/>
      <c r="D649" s="142"/>
      <c r="E649" s="142"/>
      <c r="F649" s="142"/>
      <c r="G649" s="142"/>
      <c r="H649" s="142"/>
      <c r="I649" s="142"/>
      <c r="J649" s="142"/>
      <c r="K649" s="142"/>
      <c r="L649" s="142"/>
      <c r="M649" s="142"/>
      <c r="N649" s="142"/>
      <c r="O649" s="150"/>
      <c r="P649" s="142"/>
      <c r="Q649" s="142"/>
      <c r="R649" s="142"/>
      <c r="S649" s="142"/>
      <c r="T649" s="142"/>
      <c r="U649" s="142"/>
      <c r="V649" s="142"/>
      <c r="W649" s="142"/>
      <c r="X649" s="142"/>
      <c r="Y649" s="142"/>
      <c r="Z649" s="142"/>
      <c r="AA649" s="142"/>
    </row>
    <row r="650">
      <c r="A650" s="142"/>
      <c r="B650" s="142"/>
      <c r="C650" s="142"/>
      <c r="D650" s="142"/>
      <c r="E650" s="142"/>
      <c r="F650" s="142"/>
      <c r="G650" s="142"/>
      <c r="H650" s="142"/>
      <c r="I650" s="142"/>
      <c r="J650" s="142"/>
      <c r="K650" s="142"/>
      <c r="L650" s="142"/>
      <c r="M650" s="142"/>
      <c r="N650" s="142"/>
      <c r="O650" s="150"/>
      <c r="P650" s="142"/>
      <c r="Q650" s="142"/>
      <c r="R650" s="142"/>
      <c r="S650" s="142"/>
      <c r="T650" s="142"/>
      <c r="U650" s="142"/>
      <c r="V650" s="142"/>
      <c r="W650" s="142"/>
      <c r="X650" s="142"/>
      <c r="Y650" s="142"/>
      <c r="Z650" s="142"/>
      <c r="AA650" s="142"/>
    </row>
    <row r="651">
      <c r="A651" s="142"/>
      <c r="B651" s="142"/>
      <c r="C651" s="142"/>
      <c r="D651" s="142"/>
      <c r="E651" s="142"/>
      <c r="F651" s="142"/>
      <c r="G651" s="142"/>
      <c r="H651" s="142"/>
      <c r="I651" s="142"/>
      <c r="J651" s="142"/>
      <c r="K651" s="142"/>
      <c r="L651" s="142"/>
      <c r="M651" s="142"/>
      <c r="N651" s="142"/>
      <c r="O651" s="150"/>
      <c r="P651" s="142"/>
      <c r="Q651" s="142"/>
      <c r="R651" s="142"/>
      <c r="S651" s="142"/>
      <c r="T651" s="142"/>
      <c r="U651" s="142"/>
      <c r="V651" s="142"/>
      <c r="W651" s="142"/>
      <c r="X651" s="142"/>
      <c r="Y651" s="142"/>
      <c r="Z651" s="142"/>
      <c r="AA651" s="142"/>
    </row>
    <row r="652">
      <c r="A652" s="142"/>
      <c r="B652" s="142"/>
      <c r="C652" s="142"/>
      <c r="D652" s="142"/>
      <c r="E652" s="142"/>
      <c r="F652" s="142"/>
      <c r="G652" s="142"/>
      <c r="H652" s="142"/>
      <c r="I652" s="142"/>
      <c r="J652" s="142"/>
      <c r="K652" s="142"/>
      <c r="L652" s="142"/>
      <c r="M652" s="142"/>
      <c r="N652" s="142"/>
      <c r="O652" s="150"/>
      <c r="P652" s="142"/>
      <c r="Q652" s="142"/>
      <c r="R652" s="142"/>
      <c r="S652" s="142"/>
      <c r="T652" s="142"/>
      <c r="U652" s="142"/>
      <c r="V652" s="142"/>
      <c r="W652" s="142"/>
      <c r="X652" s="142"/>
      <c r="Y652" s="142"/>
      <c r="Z652" s="142"/>
      <c r="AA652" s="142"/>
    </row>
    <row r="653">
      <c r="A653" s="142"/>
      <c r="B653" s="142"/>
      <c r="C653" s="142"/>
      <c r="D653" s="142"/>
      <c r="E653" s="142"/>
      <c r="F653" s="142"/>
      <c r="G653" s="142"/>
      <c r="H653" s="142"/>
      <c r="I653" s="142"/>
      <c r="J653" s="142"/>
      <c r="K653" s="142"/>
      <c r="L653" s="142"/>
      <c r="M653" s="142"/>
      <c r="N653" s="142"/>
      <c r="O653" s="150"/>
      <c r="P653" s="142"/>
      <c r="Q653" s="142"/>
      <c r="R653" s="142"/>
      <c r="S653" s="142"/>
      <c r="T653" s="142"/>
      <c r="U653" s="142"/>
      <c r="V653" s="142"/>
      <c r="W653" s="142"/>
      <c r="X653" s="142"/>
      <c r="Y653" s="142"/>
      <c r="Z653" s="142"/>
      <c r="AA653" s="142"/>
    </row>
    <row r="654">
      <c r="A654" s="142"/>
      <c r="B654" s="142"/>
      <c r="C654" s="142"/>
      <c r="D654" s="142"/>
      <c r="E654" s="142"/>
      <c r="F654" s="142"/>
      <c r="G654" s="142"/>
      <c r="H654" s="142"/>
      <c r="I654" s="142"/>
      <c r="J654" s="142"/>
      <c r="K654" s="142"/>
      <c r="L654" s="142"/>
      <c r="M654" s="142"/>
      <c r="N654" s="142"/>
      <c r="O654" s="150"/>
      <c r="P654" s="142"/>
      <c r="Q654" s="142"/>
      <c r="R654" s="142"/>
      <c r="S654" s="142"/>
      <c r="T654" s="142"/>
      <c r="U654" s="142"/>
      <c r="V654" s="142"/>
      <c r="W654" s="142"/>
      <c r="X654" s="142"/>
      <c r="Y654" s="142"/>
      <c r="Z654" s="142"/>
      <c r="AA654" s="142"/>
    </row>
    <row r="655">
      <c r="A655" s="142"/>
      <c r="B655" s="142"/>
      <c r="C655" s="142"/>
      <c r="D655" s="142"/>
      <c r="E655" s="142"/>
      <c r="F655" s="142"/>
      <c r="G655" s="142"/>
      <c r="H655" s="142"/>
      <c r="I655" s="142"/>
      <c r="J655" s="142"/>
      <c r="K655" s="142"/>
      <c r="L655" s="142"/>
      <c r="M655" s="142"/>
      <c r="N655" s="142"/>
      <c r="O655" s="150"/>
      <c r="P655" s="142"/>
      <c r="Q655" s="142"/>
      <c r="R655" s="142"/>
      <c r="S655" s="142"/>
      <c r="T655" s="142"/>
      <c r="U655" s="142"/>
      <c r="V655" s="142"/>
      <c r="W655" s="142"/>
      <c r="X655" s="142"/>
      <c r="Y655" s="142"/>
      <c r="Z655" s="142"/>
      <c r="AA655" s="142"/>
    </row>
    <row r="656">
      <c r="A656" s="142"/>
      <c r="B656" s="142"/>
      <c r="C656" s="142"/>
      <c r="D656" s="142"/>
      <c r="E656" s="142"/>
      <c r="F656" s="142"/>
      <c r="G656" s="142"/>
      <c r="H656" s="142"/>
      <c r="I656" s="142"/>
      <c r="J656" s="142"/>
      <c r="K656" s="142"/>
      <c r="L656" s="142"/>
      <c r="M656" s="142"/>
      <c r="N656" s="142"/>
      <c r="O656" s="150"/>
      <c r="P656" s="142"/>
      <c r="Q656" s="142"/>
      <c r="R656" s="142"/>
      <c r="S656" s="142"/>
      <c r="T656" s="142"/>
      <c r="U656" s="142"/>
      <c r="V656" s="142"/>
      <c r="W656" s="142"/>
      <c r="X656" s="142"/>
      <c r="Y656" s="142"/>
      <c r="Z656" s="142"/>
      <c r="AA656" s="142"/>
    </row>
    <row r="657">
      <c r="A657" s="142"/>
      <c r="B657" s="142"/>
      <c r="C657" s="142"/>
      <c r="D657" s="142"/>
      <c r="E657" s="142"/>
      <c r="F657" s="142"/>
      <c r="G657" s="142"/>
      <c r="H657" s="142"/>
      <c r="I657" s="142"/>
      <c r="J657" s="142"/>
      <c r="K657" s="142"/>
      <c r="L657" s="142"/>
      <c r="M657" s="142"/>
      <c r="N657" s="142"/>
      <c r="O657" s="150"/>
      <c r="P657" s="142"/>
      <c r="Q657" s="142"/>
      <c r="R657" s="142"/>
      <c r="S657" s="142"/>
      <c r="T657" s="142"/>
      <c r="U657" s="142"/>
      <c r="V657" s="142"/>
      <c r="W657" s="142"/>
      <c r="X657" s="142"/>
      <c r="Y657" s="142"/>
      <c r="Z657" s="142"/>
      <c r="AA657" s="142"/>
    </row>
    <row r="658">
      <c r="A658" s="142"/>
      <c r="B658" s="142"/>
      <c r="C658" s="142"/>
      <c r="D658" s="142"/>
      <c r="E658" s="142"/>
      <c r="F658" s="142"/>
      <c r="G658" s="142"/>
      <c r="H658" s="142"/>
      <c r="I658" s="142"/>
      <c r="J658" s="142"/>
      <c r="K658" s="142"/>
      <c r="L658" s="142"/>
      <c r="M658" s="142"/>
      <c r="N658" s="142"/>
      <c r="O658" s="150"/>
      <c r="P658" s="142"/>
      <c r="Q658" s="142"/>
      <c r="R658" s="142"/>
      <c r="S658" s="142"/>
      <c r="T658" s="142"/>
      <c r="U658" s="142"/>
      <c r="V658" s="142"/>
      <c r="W658" s="142"/>
      <c r="X658" s="142"/>
      <c r="Y658" s="142"/>
      <c r="Z658" s="142"/>
      <c r="AA658" s="142"/>
    </row>
    <row r="659">
      <c r="A659" s="142"/>
      <c r="B659" s="142"/>
      <c r="C659" s="142"/>
      <c r="D659" s="142"/>
      <c r="E659" s="142"/>
      <c r="F659" s="142"/>
      <c r="G659" s="142"/>
      <c r="H659" s="142"/>
      <c r="I659" s="142"/>
      <c r="J659" s="142"/>
      <c r="K659" s="142"/>
      <c r="L659" s="142"/>
      <c r="M659" s="142"/>
      <c r="N659" s="142"/>
      <c r="O659" s="150"/>
      <c r="P659" s="142"/>
      <c r="Q659" s="142"/>
      <c r="R659" s="142"/>
      <c r="S659" s="142"/>
      <c r="T659" s="142"/>
      <c r="U659" s="142"/>
      <c r="V659" s="142"/>
      <c r="W659" s="142"/>
      <c r="X659" s="142"/>
      <c r="Y659" s="142"/>
      <c r="Z659" s="142"/>
      <c r="AA659" s="142"/>
    </row>
    <row r="660">
      <c r="A660" s="142"/>
      <c r="B660" s="142"/>
      <c r="C660" s="142"/>
      <c r="D660" s="142"/>
      <c r="E660" s="142"/>
      <c r="F660" s="142"/>
      <c r="G660" s="142"/>
      <c r="H660" s="142"/>
      <c r="I660" s="142"/>
      <c r="J660" s="142"/>
      <c r="K660" s="142"/>
      <c r="L660" s="142"/>
      <c r="M660" s="142"/>
      <c r="N660" s="142"/>
      <c r="O660" s="150"/>
      <c r="P660" s="142"/>
      <c r="Q660" s="142"/>
      <c r="R660" s="142"/>
      <c r="S660" s="142"/>
      <c r="T660" s="142"/>
      <c r="U660" s="142"/>
      <c r="V660" s="142"/>
      <c r="W660" s="142"/>
      <c r="X660" s="142"/>
      <c r="Y660" s="142"/>
      <c r="Z660" s="142"/>
      <c r="AA660" s="142"/>
    </row>
    <row r="661">
      <c r="A661" s="142"/>
      <c r="B661" s="142"/>
      <c r="C661" s="142"/>
      <c r="D661" s="142"/>
      <c r="E661" s="142"/>
      <c r="F661" s="142"/>
      <c r="G661" s="142"/>
      <c r="H661" s="142"/>
      <c r="I661" s="142"/>
      <c r="J661" s="142"/>
      <c r="K661" s="142"/>
      <c r="L661" s="142"/>
      <c r="M661" s="142"/>
      <c r="N661" s="142"/>
      <c r="O661" s="150"/>
      <c r="P661" s="142"/>
      <c r="Q661" s="142"/>
      <c r="R661" s="142"/>
      <c r="S661" s="142"/>
      <c r="T661" s="142"/>
      <c r="U661" s="142"/>
      <c r="V661" s="142"/>
      <c r="W661" s="142"/>
      <c r="X661" s="142"/>
      <c r="Y661" s="142"/>
      <c r="Z661" s="142"/>
      <c r="AA661" s="142"/>
    </row>
    <row r="662">
      <c r="A662" s="142"/>
      <c r="B662" s="142"/>
      <c r="C662" s="142"/>
      <c r="D662" s="142"/>
      <c r="E662" s="142"/>
      <c r="F662" s="142"/>
      <c r="G662" s="142"/>
      <c r="H662" s="142"/>
      <c r="I662" s="142"/>
      <c r="J662" s="142"/>
      <c r="K662" s="142"/>
      <c r="L662" s="142"/>
      <c r="M662" s="142"/>
      <c r="N662" s="142"/>
      <c r="O662" s="150"/>
      <c r="P662" s="142"/>
      <c r="Q662" s="142"/>
      <c r="R662" s="142"/>
      <c r="S662" s="142"/>
      <c r="T662" s="142"/>
      <c r="U662" s="142"/>
      <c r="V662" s="142"/>
      <c r="W662" s="142"/>
      <c r="X662" s="142"/>
      <c r="Y662" s="142"/>
      <c r="Z662" s="142"/>
      <c r="AA662" s="142"/>
    </row>
    <row r="663">
      <c r="A663" s="142"/>
      <c r="B663" s="142"/>
      <c r="C663" s="142"/>
      <c r="D663" s="142"/>
      <c r="E663" s="142"/>
      <c r="F663" s="142"/>
      <c r="G663" s="142"/>
      <c r="H663" s="142"/>
      <c r="I663" s="142"/>
      <c r="J663" s="142"/>
      <c r="K663" s="142"/>
      <c r="L663" s="142"/>
      <c r="M663" s="142"/>
      <c r="N663" s="142"/>
      <c r="O663" s="150"/>
      <c r="P663" s="142"/>
      <c r="Q663" s="142"/>
      <c r="R663" s="142"/>
      <c r="S663" s="142"/>
      <c r="T663" s="142"/>
      <c r="U663" s="142"/>
      <c r="V663" s="142"/>
      <c r="W663" s="142"/>
      <c r="X663" s="142"/>
      <c r="Y663" s="142"/>
      <c r="Z663" s="142"/>
      <c r="AA663" s="142"/>
    </row>
    <row r="664">
      <c r="A664" s="142"/>
      <c r="B664" s="142"/>
      <c r="C664" s="142"/>
      <c r="D664" s="142"/>
      <c r="E664" s="142"/>
      <c r="F664" s="142"/>
      <c r="G664" s="142"/>
      <c r="H664" s="142"/>
      <c r="I664" s="142"/>
      <c r="J664" s="142"/>
      <c r="K664" s="142"/>
      <c r="L664" s="142"/>
      <c r="M664" s="142"/>
      <c r="N664" s="142"/>
      <c r="O664" s="150"/>
      <c r="P664" s="142"/>
      <c r="Q664" s="142"/>
      <c r="R664" s="142"/>
      <c r="S664" s="142"/>
      <c r="T664" s="142"/>
      <c r="U664" s="142"/>
      <c r="V664" s="142"/>
      <c r="W664" s="142"/>
      <c r="X664" s="142"/>
      <c r="Y664" s="142"/>
      <c r="Z664" s="142"/>
      <c r="AA664" s="142"/>
    </row>
    <row r="665">
      <c r="A665" s="142"/>
      <c r="B665" s="142"/>
      <c r="C665" s="142"/>
      <c r="D665" s="142"/>
      <c r="E665" s="142"/>
      <c r="F665" s="142"/>
      <c r="G665" s="142"/>
      <c r="H665" s="142"/>
      <c r="I665" s="142"/>
      <c r="J665" s="142"/>
      <c r="K665" s="142"/>
      <c r="L665" s="142"/>
      <c r="M665" s="142"/>
      <c r="N665" s="142"/>
      <c r="O665" s="150"/>
      <c r="P665" s="142"/>
      <c r="Q665" s="142"/>
      <c r="R665" s="142"/>
      <c r="S665" s="142"/>
      <c r="T665" s="142"/>
      <c r="U665" s="142"/>
      <c r="V665" s="142"/>
      <c r="W665" s="142"/>
      <c r="X665" s="142"/>
      <c r="Y665" s="142"/>
      <c r="Z665" s="142"/>
      <c r="AA665" s="142"/>
    </row>
    <row r="666">
      <c r="A666" s="142"/>
      <c r="B666" s="142"/>
      <c r="C666" s="142"/>
      <c r="D666" s="142"/>
      <c r="E666" s="142"/>
      <c r="F666" s="142"/>
      <c r="G666" s="142"/>
      <c r="H666" s="142"/>
      <c r="I666" s="142"/>
      <c r="J666" s="142"/>
      <c r="K666" s="142"/>
      <c r="L666" s="142"/>
      <c r="M666" s="142"/>
      <c r="N666" s="142"/>
      <c r="O666" s="150"/>
      <c r="P666" s="142"/>
      <c r="Q666" s="142"/>
      <c r="R666" s="142"/>
      <c r="S666" s="142"/>
      <c r="T666" s="142"/>
      <c r="U666" s="142"/>
      <c r="V666" s="142"/>
      <c r="W666" s="142"/>
      <c r="X666" s="142"/>
      <c r="Y666" s="142"/>
      <c r="Z666" s="142"/>
      <c r="AA666" s="142"/>
    </row>
    <row r="667">
      <c r="A667" s="142"/>
      <c r="B667" s="142"/>
      <c r="C667" s="142"/>
      <c r="D667" s="142"/>
      <c r="E667" s="142"/>
      <c r="F667" s="142"/>
      <c r="G667" s="142"/>
      <c r="H667" s="142"/>
      <c r="I667" s="142"/>
      <c r="J667" s="142"/>
      <c r="K667" s="142"/>
      <c r="L667" s="142"/>
      <c r="M667" s="142"/>
      <c r="N667" s="142"/>
      <c r="O667" s="150"/>
      <c r="P667" s="142"/>
      <c r="Q667" s="142"/>
      <c r="R667" s="142"/>
      <c r="S667" s="142"/>
      <c r="T667" s="142"/>
      <c r="U667" s="142"/>
      <c r="V667" s="142"/>
      <c r="W667" s="142"/>
      <c r="X667" s="142"/>
      <c r="Y667" s="142"/>
      <c r="Z667" s="142"/>
      <c r="AA667" s="142"/>
    </row>
    <row r="668">
      <c r="A668" s="142"/>
      <c r="B668" s="142"/>
      <c r="C668" s="142"/>
      <c r="D668" s="142"/>
      <c r="E668" s="142"/>
      <c r="F668" s="142"/>
      <c r="G668" s="142"/>
      <c r="H668" s="142"/>
      <c r="I668" s="142"/>
      <c r="J668" s="142"/>
      <c r="K668" s="142"/>
      <c r="L668" s="142"/>
      <c r="M668" s="142"/>
      <c r="N668" s="142"/>
      <c r="O668" s="150"/>
      <c r="P668" s="142"/>
      <c r="Q668" s="142"/>
      <c r="R668" s="142"/>
      <c r="S668" s="142"/>
      <c r="T668" s="142"/>
      <c r="U668" s="142"/>
      <c r="V668" s="142"/>
      <c r="W668" s="142"/>
      <c r="X668" s="142"/>
      <c r="Y668" s="142"/>
      <c r="Z668" s="142"/>
      <c r="AA668" s="142"/>
    </row>
    <row r="669">
      <c r="A669" s="142"/>
      <c r="B669" s="142"/>
      <c r="C669" s="142"/>
      <c r="D669" s="142"/>
      <c r="E669" s="142"/>
      <c r="F669" s="142"/>
      <c r="G669" s="142"/>
      <c r="H669" s="142"/>
      <c r="I669" s="142"/>
      <c r="J669" s="142"/>
      <c r="K669" s="142"/>
      <c r="L669" s="142"/>
      <c r="M669" s="142"/>
      <c r="N669" s="142"/>
      <c r="O669" s="150"/>
      <c r="P669" s="142"/>
      <c r="Q669" s="142"/>
      <c r="R669" s="142"/>
      <c r="S669" s="142"/>
      <c r="T669" s="142"/>
      <c r="U669" s="142"/>
      <c r="V669" s="142"/>
      <c r="W669" s="142"/>
      <c r="X669" s="142"/>
      <c r="Y669" s="142"/>
      <c r="Z669" s="142"/>
      <c r="AA669" s="142"/>
    </row>
    <row r="670">
      <c r="A670" s="142"/>
      <c r="B670" s="142"/>
      <c r="C670" s="142"/>
      <c r="D670" s="142"/>
      <c r="E670" s="142"/>
      <c r="F670" s="142"/>
      <c r="G670" s="142"/>
      <c r="H670" s="142"/>
      <c r="I670" s="142"/>
      <c r="J670" s="142"/>
      <c r="K670" s="142"/>
      <c r="L670" s="142"/>
      <c r="M670" s="142"/>
      <c r="N670" s="142"/>
      <c r="O670" s="150"/>
      <c r="P670" s="142"/>
      <c r="Q670" s="142"/>
      <c r="R670" s="142"/>
      <c r="S670" s="142"/>
      <c r="T670" s="142"/>
      <c r="U670" s="142"/>
      <c r="V670" s="142"/>
      <c r="W670" s="142"/>
      <c r="X670" s="142"/>
      <c r="Y670" s="142"/>
      <c r="Z670" s="142"/>
      <c r="AA670" s="142"/>
    </row>
    <row r="671">
      <c r="A671" s="142"/>
      <c r="B671" s="142"/>
      <c r="C671" s="142"/>
      <c r="D671" s="142"/>
      <c r="E671" s="142"/>
      <c r="F671" s="142"/>
      <c r="G671" s="142"/>
      <c r="H671" s="142"/>
      <c r="I671" s="142"/>
      <c r="J671" s="142"/>
      <c r="K671" s="142"/>
      <c r="L671" s="142"/>
      <c r="M671" s="142"/>
      <c r="N671" s="142"/>
      <c r="O671" s="150"/>
      <c r="P671" s="142"/>
      <c r="Q671" s="142"/>
      <c r="R671" s="142"/>
      <c r="S671" s="142"/>
      <c r="T671" s="142"/>
      <c r="U671" s="142"/>
      <c r="V671" s="142"/>
      <c r="W671" s="142"/>
      <c r="X671" s="142"/>
      <c r="Y671" s="142"/>
      <c r="Z671" s="142"/>
      <c r="AA671" s="142"/>
    </row>
    <row r="672">
      <c r="A672" s="142"/>
      <c r="B672" s="142"/>
      <c r="C672" s="142"/>
      <c r="D672" s="142"/>
      <c r="E672" s="142"/>
      <c r="F672" s="142"/>
      <c r="G672" s="142"/>
      <c r="H672" s="142"/>
      <c r="I672" s="142"/>
      <c r="J672" s="142"/>
      <c r="K672" s="142"/>
      <c r="L672" s="142"/>
      <c r="M672" s="142"/>
      <c r="N672" s="142"/>
      <c r="O672" s="150"/>
      <c r="P672" s="142"/>
      <c r="Q672" s="142"/>
      <c r="R672" s="142"/>
      <c r="S672" s="142"/>
      <c r="T672" s="142"/>
      <c r="U672" s="142"/>
      <c r="V672" s="142"/>
      <c r="W672" s="142"/>
      <c r="X672" s="142"/>
      <c r="Y672" s="142"/>
      <c r="Z672" s="142"/>
      <c r="AA672" s="142"/>
    </row>
    <row r="673">
      <c r="A673" s="142"/>
      <c r="B673" s="142"/>
      <c r="C673" s="142"/>
      <c r="D673" s="142"/>
      <c r="E673" s="142"/>
      <c r="F673" s="142"/>
      <c r="G673" s="142"/>
      <c r="H673" s="142"/>
      <c r="I673" s="142"/>
      <c r="J673" s="142"/>
      <c r="K673" s="142"/>
      <c r="L673" s="142"/>
      <c r="M673" s="142"/>
      <c r="N673" s="142"/>
      <c r="O673" s="150"/>
      <c r="P673" s="142"/>
      <c r="Q673" s="142"/>
      <c r="R673" s="142"/>
      <c r="S673" s="142"/>
      <c r="T673" s="142"/>
      <c r="U673" s="142"/>
      <c r="V673" s="142"/>
      <c r="W673" s="142"/>
      <c r="X673" s="142"/>
      <c r="Y673" s="142"/>
      <c r="Z673" s="142"/>
      <c r="AA673" s="142"/>
    </row>
    <row r="674">
      <c r="A674" s="142"/>
      <c r="B674" s="142"/>
      <c r="C674" s="142"/>
      <c r="D674" s="142"/>
      <c r="E674" s="142"/>
      <c r="F674" s="142"/>
      <c r="G674" s="142"/>
      <c r="H674" s="142"/>
      <c r="I674" s="142"/>
      <c r="J674" s="142"/>
      <c r="K674" s="142"/>
      <c r="L674" s="142"/>
      <c r="M674" s="142"/>
      <c r="N674" s="142"/>
      <c r="O674" s="150"/>
      <c r="P674" s="142"/>
      <c r="Q674" s="142"/>
      <c r="R674" s="142"/>
      <c r="S674" s="142"/>
      <c r="T674" s="142"/>
      <c r="U674" s="142"/>
      <c r="V674" s="142"/>
      <c r="W674" s="142"/>
      <c r="X674" s="142"/>
      <c r="Y674" s="142"/>
      <c r="Z674" s="142"/>
      <c r="AA674" s="142"/>
    </row>
    <row r="675">
      <c r="A675" s="142"/>
      <c r="B675" s="142"/>
      <c r="C675" s="142"/>
      <c r="D675" s="142"/>
      <c r="E675" s="142"/>
      <c r="F675" s="142"/>
      <c r="G675" s="142"/>
      <c r="H675" s="142"/>
      <c r="I675" s="142"/>
      <c r="J675" s="142"/>
      <c r="K675" s="142"/>
      <c r="L675" s="142"/>
      <c r="M675" s="142"/>
      <c r="N675" s="142"/>
      <c r="O675" s="150"/>
      <c r="P675" s="142"/>
      <c r="Q675" s="142"/>
      <c r="R675" s="142"/>
      <c r="S675" s="142"/>
      <c r="T675" s="142"/>
      <c r="U675" s="142"/>
      <c r="V675" s="142"/>
      <c r="W675" s="142"/>
      <c r="X675" s="142"/>
      <c r="Y675" s="142"/>
      <c r="Z675" s="142"/>
      <c r="AA675" s="142"/>
    </row>
    <row r="676">
      <c r="A676" s="142"/>
      <c r="B676" s="142"/>
      <c r="C676" s="142"/>
      <c r="D676" s="142"/>
      <c r="E676" s="142"/>
      <c r="F676" s="142"/>
      <c r="G676" s="142"/>
      <c r="H676" s="142"/>
      <c r="I676" s="142"/>
      <c r="J676" s="142"/>
      <c r="K676" s="142"/>
      <c r="L676" s="142"/>
      <c r="M676" s="142"/>
      <c r="N676" s="142"/>
      <c r="O676" s="150"/>
      <c r="P676" s="142"/>
      <c r="Q676" s="142"/>
      <c r="R676" s="142"/>
      <c r="S676" s="142"/>
      <c r="T676" s="142"/>
      <c r="U676" s="142"/>
      <c r="V676" s="142"/>
      <c r="W676" s="142"/>
      <c r="X676" s="142"/>
      <c r="Y676" s="142"/>
      <c r="Z676" s="142"/>
      <c r="AA676" s="142"/>
    </row>
    <row r="677">
      <c r="A677" s="142"/>
      <c r="B677" s="142"/>
      <c r="C677" s="142"/>
      <c r="D677" s="142"/>
      <c r="E677" s="142"/>
      <c r="F677" s="142"/>
      <c r="G677" s="142"/>
      <c r="H677" s="142"/>
      <c r="I677" s="142"/>
      <c r="J677" s="142"/>
      <c r="K677" s="142"/>
      <c r="L677" s="142"/>
      <c r="M677" s="142"/>
      <c r="N677" s="142"/>
      <c r="O677" s="150"/>
      <c r="P677" s="142"/>
      <c r="Q677" s="142"/>
      <c r="R677" s="142"/>
      <c r="S677" s="142"/>
      <c r="T677" s="142"/>
      <c r="U677" s="142"/>
      <c r="V677" s="142"/>
      <c r="W677" s="142"/>
      <c r="X677" s="142"/>
      <c r="Y677" s="142"/>
      <c r="Z677" s="142"/>
      <c r="AA677" s="142"/>
    </row>
    <row r="678">
      <c r="A678" s="142"/>
      <c r="B678" s="142"/>
      <c r="C678" s="142"/>
      <c r="D678" s="142"/>
      <c r="E678" s="142"/>
      <c r="F678" s="142"/>
      <c r="G678" s="142"/>
      <c r="H678" s="142"/>
      <c r="I678" s="142"/>
      <c r="J678" s="142"/>
      <c r="K678" s="142"/>
      <c r="L678" s="142"/>
      <c r="M678" s="142"/>
      <c r="N678" s="142"/>
      <c r="O678" s="150"/>
      <c r="P678" s="142"/>
      <c r="Q678" s="142"/>
      <c r="R678" s="142"/>
      <c r="S678" s="142"/>
      <c r="T678" s="142"/>
      <c r="U678" s="142"/>
      <c r="V678" s="142"/>
      <c r="W678" s="142"/>
      <c r="X678" s="142"/>
      <c r="Y678" s="142"/>
      <c r="Z678" s="142"/>
      <c r="AA678" s="142"/>
    </row>
    <row r="679">
      <c r="A679" s="142"/>
      <c r="B679" s="142"/>
      <c r="C679" s="142"/>
      <c r="D679" s="142"/>
      <c r="E679" s="142"/>
      <c r="F679" s="142"/>
      <c r="G679" s="142"/>
      <c r="H679" s="142"/>
      <c r="I679" s="142"/>
      <c r="J679" s="142"/>
      <c r="K679" s="142"/>
      <c r="L679" s="142"/>
      <c r="M679" s="142"/>
      <c r="N679" s="142"/>
      <c r="O679" s="150"/>
      <c r="P679" s="142"/>
      <c r="Q679" s="142"/>
      <c r="R679" s="142"/>
      <c r="S679" s="142"/>
      <c r="T679" s="142"/>
      <c r="U679" s="142"/>
      <c r="V679" s="142"/>
      <c r="W679" s="142"/>
      <c r="X679" s="142"/>
      <c r="Y679" s="142"/>
      <c r="Z679" s="142"/>
      <c r="AA679" s="142"/>
    </row>
    <row r="680">
      <c r="A680" s="142"/>
      <c r="B680" s="142"/>
      <c r="C680" s="142"/>
      <c r="D680" s="142"/>
      <c r="E680" s="142"/>
      <c r="F680" s="142"/>
      <c r="G680" s="142"/>
      <c r="H680" s="142"/>
      <c r="I680" s="142"/>
      <c r="J680" s="142"/>
      <c r="K680" s="142"/>
      <c r="L680" s="142"/>
      <c r="M680" s="142"/>
      <c r="N680" s="142"/>
      <c r="O680" s="150"/>
      <c r="P680" s="142"/>
      <c r="Q680" s="142"/>
      <c r="R680" s="142"/>
      <c r="S680" s="142"/>
      <c r="T680" s="142"/>
      <c r="U680" s="142"/>
      <c r="V680" s="142"/>
      <c r="W680" s="142"/>
      <c r="X680" s="142"/>
      <c r="Y680" s="142"/>
      <c r="Z680" s="142"/>
      <c r="AA680" s="142"/>
    </row>
    <row r="681">
      <c r="A681" s="142"/>
      <c r="B681" s="142"/>
      <c r="C681" s="142"/>
      <c r="D681" s="142"/>
      <c r="E681" s="142"/>
      <c r="F681" s="142"/>
      <c r="G681" s="142"/>
      <c r="H681" s="142"/>
      <c r="I681" s="142"/>
      <c r="J681" s="142"/>
      <c r="K681" s="142"/>
      <c r="L681" s="142"/>
      <c r="M681" s="142"/>
      <c r="N681" s="142"/>
      <c r="O681" s="150"/>
      <c r="P681" s="142"/>
      <c r="Q681" s="142"/>
      <c r="R681" s="142"/>
      <c r="S681" s="142"/>
      <c r="T681" s="142"/>
      <c r="U681" s="142"/>
      <c r="V681" s="142"/>
      <c r="W681" s="142"/>
      <c r="X681" s="142"/>
      <c r="Y681" s="142"/>
      <c r="Z681" s="142"/>
      <c r="AA681" s="142"/>
    </row>
    <row r="682">
      <c r="A682" s="142"/>
      <c r="B682" s="142"/>
      <c r="C682" s="142"/>
      <c r="D682" s="142"/>
      <c r="E682" s="142"/>
      <c r="F682" s="142"/>
      <c r="G682" s="142"/>
      <c r="H682" s="142"/>
      <c r="I682" s="142"/>
      <c r="J682" s="142"/>
      <c r="K682" s="142"/>
      <c r="L682" s="142"/>
      <c r="M682" s="142"/>
      <c r="N682" s="142"/>
      <c r="O682" s="150"/>
      <c r="P682" s="142"/>
      <c r="Q682" s="142"/>
      <c r="R682" s="142"/>
      <c r="S682" s="142"/>
      <c r="T682" s="142"/>
      <c r="U682" s="142"/>
      <c r="V682" s="142"/>
      <c r="W682" s="142"/>
      <c r="X682" s="142"/>
      <c r="Y682" s="142"/>
      <c r="Z682" s="142"/>
      <c r="AA682" s="142"/>
    </row>
    <row r="683">
      <c r="A683" s="142"/>
      <c r="B683" s="142"/>
      <c r="C683" s="142"/>
      <c r="D683" s="142"/>
      <c r="E683" s="142"/>
      <c r="F683" s="142"/>
      <c r="G683" s="142"/>
      <c r="H683" s="142"/>
      <c r="I683" s="142"/>
      <c r="J683" s="142"/>
      <c r="K683" s="142"/>
      <c r="L683" s="142"/>
      <c r="M683" s="142"/>
      <c r="N683" s="142"/>
      <c r="O683" s="150"/>
      <c r="P683" s="142"/>
      <c r="Q683" s="142"/>
      <c r="R683" s="142"/>
      <c r="S683" s="142"/>
      <c r="T683" s="142"/>
      <c r="U683" s="142"/>
      <c r="V683" s="142"/>
      <c r="W683" s="142"/>
      <c r="X683" s="142"/>
      <c r="Y683" s="142"/>
      <c r="Z683" s="142"/>
      <c r="AA683" s="142"/>
    </row>
    <row r="684">
      <c r="A684" s="142"/>
      <c r="B684" s="142"/>
      <c r="C684" s="142"/>
      <c r="D684" s="142"/>
      <c r="E684" s="142"/>
      <c r="F684" s="142"/>
      <c r="G684" s="142"/>
      <c r="H684" s="142"/>
      <c r="I684" s="142"/>
      <c r="J684" s="142"/>
      <c r="K684" s="142"/>
      <c r="L684" s="142"/>
      <c r="M684" s="142"/>
      <c r="N684" s="142"/>
      <c r="O684" s="150"/>
      <c r="P684" s="142"/>
      <c r="Q684" s="142"/>
      <c r="R684" s="142"/>
      <c r="S684" s="142"/>
      <c r="T684" s="142"/>
      <c r="U684" s="142"/>
      <c r="V684" s="142"/>
      <c r="W684" s="142"/>
      <c r="X684" s="142"/>
      <c r="Y684" s="142"/>
      <c r="Z684" s="142"/>
      <c r="AA684" s="142"/>
    </row>
    <row r="685">
      <c r="A685" s="142"/>
      <c r="B685" s="142"/>
      <c r="C685" s="142"/>
      <c r="D685" s="142"/>
      <c r="E685" s="142"/>
      <c r="F685" s="142"/>
      <c r="G685" s="142"/>
      <c r="H685" s="142"/>
      <c r="I685" s="142"/>
      <c r="J685" s="142"/>
      <c r="K685" s="142"/>
      <c r="L685" s="142"/>
      <c r="M685" s="142"/>
      <c r="N685" s="142"/>
      <c r="O685" s="150"/>
      <c r="P685" s="142"/>
      <c r="Q685" s="142"/>
      <c r="R685" s="142"/>
      <c r="S685" s="142"/>
      <c r="T685" s="142"/>
      <c r="U685" s="142"/>
      <c r="V685" s="142"/>
      <c r="W685" s="142"/>
      <c r="X685" s="142"/>
      <c r="Y685" s="142"/>
      <c r="Z685" s="142"/>
      <c r="AA685" s="142"/>
    </row>
    <row r="686">
      <c r="A686" s="142"/>
      <c r="B686" s="142"/>
      <c r="C686" s="142"/>
      <c r="D686" s="142"/>
      <c r="E686" s="142"/>
      <c r="F686" s="142"/>
      <c r="G686" s="142"/>
      <c r="H686" s="142"/>
      <c r="I686" s="142"/>
      <c r="J686" s="142"/>
      <c r="K686" s="142"/>
      <c r="L686" s="142"/>
      <c r="M686" s="142"/>
      <c r="N686" s="142"/>
      <c r="O686" s="150"/>
      <c r="P686" s="142"/>
      <c r="Q686" s="142"/>
      <c r="R686" s="142"/>
      <c r="S686" s="142"/>
      <c r="T686" s="142"/>
      <c r="U686" s="142"/>
      <c r="V686" s="142"/>
      <c r="W686" s="142"/>
      <c r="X686" s="142"/>
      <c r="Y686" s="142"/>
      <c r="Z686" s="142"/>
      <c r="AA686" s="142"/>
    </row>
    <row r="687">
      <c r="A687" s="142"/>
      <c r="B687" s="142"/>
      <c r="C687" s="142"/>
      <c r="D687" s="142"/>
      <c r="E687" s="142"/>
      <c r="F687" s="142"/>
      <c r="G687" s="142"/>
      <c r="H687" s="142"/>
      <c r="I687" s="142"/>
      <c r="J687" s="142"/>
      <c r="K687" s="142"/>
      <c r="L687" s="142"/>
      <c r="M687" s="142"/>
      <c r="N687" s="142"/>
      <c r="O687" s="150"/>
      <c r="P687" s="142"/>
      <c r="Q687" s="142"/>
      <c r="R687" s="142"/>
      <c r="S687" s="142"/>
      <c r="T687" s="142"/>
      <c r="U687" s="142"/>
      <c r="V687" s="142"/>
      <c r="W687" s="142"/>
      <c r="X687" s="142"/>
      <c r="Y687" s="142"/>
      <c r="Z687" s="142"/>
      <c r="AA687" s="142"/>
    </row>
    <row r="688">
      <c r="A688" s="142"/>
      <c r="B688" s="142"/>
      <c r="C688" s="142"/>
      <c r="D688" s="142"/>
      <c r="E688" s="142"/>
      <c r="F688" s="142"/>
      <c r="G688" s="142"/>
      <c r="H688" s="142"/>
      <c r="I688" s="142"/>
      <c r="J688" s="142"/>
      <c r="K688" s="142"/>
      <c r="L688" s="142"/>
      <c r="M688" s="142"/>
      <c r="N688" s="142"/>
      <c r="O688" s="150"/>
      <c r="P688" s="142"/>
      <c r="Q688" s="142"/>
      <c r="R688" s="142"/>
      <c r="S688" s="142"/>
      <c r="T688" s="142"/>
      <c r="U688" s="142"/>
      <c r="V688" s="142"/>
      <c r="W688" s="142"/>
      <c r="X688" s="142"/>
      <c r="Y688" s="142"/>
      <c r="Z688" s="142"/>
      <c r="AA688" s="142"/>
    </row>
    <row r="689">
      <c r="A689" s="142"/>
      <c r="B689" s="142"/>
      <c r="C689" s="142"/>
      <c r="D689" s="142"/>
      <c r="E689" s="142"/>
      <c r="F689" s="142"/>
      <c r="G689" s="142"/>
      <c r="H689" s="142"/>
      <c r="I689" s="142"/>
      <c r="J689" s="142"/>
      <c r="K689" s="142"/>
      <c r="L689" s="142"/>
      <c r="M689" s="142"/>
      <c r="N689" s="142"/>
      <c r="O689" s="150"/>
      <c r="P689" s="142"/>
      <c r="Q689" s="142"/>
      <c r="R689" s="142"/>
      <c r="S689" s="142"/>
      <c r="T689" s="142"/>
      <c r="U689" s="142"/>
      <c r="V689" s="142"/>
      <c r="W689" s="142"/>
      <c r="X689" s="142"/>
      <c r="Y689" s="142"/>
      <c r="Z689" s="142"/>
      <c r="AA689" s="142"/>
    </row>
    <row r="690">
      <c r="A690" s="142"/>
      <c r="B690" s="142"/>
      <c r="C690" s="142"/>
      <c r="D690" s="142"/>
      <c r="E690" s="142"/>
      <c r="F690" s="142"/>
      <c r="G690" s="142"/>
      <c r="H690" s="142"/>
      <c r="I690" s="142"/>
      <c r="J690" s="142"/>
      <c r="K690" s="142"/>
      <c r="L690" s="142"/>
      <c r="M690" s="142"/>
      <c r="N690" s="142"/>
      <c r="O690" s="150"/>
      <c r="P690" s="142"/>
      <c r="Q690" s="142"/>
      <c r="R690" s="142"/>
      <c r="S690" s="142"/>
      <c r="T690" s="142"/>
      <c r="U690" s="142"/>
      <c r="V690" s="142"/>
      <c r="W690" s="142"/>
      <c r="X690" s="142"/>
      <c r="Y690" s="142"/>
      <c r="Z690" s="142"/>
      <c r="AA690" s="142"/>
    </row>
    <row r="691">
      <c r="A691" s="142"/>
      <c r="B691" s="142"/>
      <c r="C691" s="142"/>
      <c r="D691" s="142"/>
      <c r="E691" s="142"/>
      <c r="F691" s="142"/>
      <c r="G691" s="142"/>
      <c r="H691" s="142"/>
      <c r="I691" s="142"/>
      <c r="J691" s="142"/>
      <c r="K691" s="142"/>
      <c r="L691" s="142"/>
      <c r="M691" s="142"/>
      <c r="N691" s="142"/>
      <c r="O691" s="150"/>
      <c r="P691" s="142"/>
      <c r="Q691" s="142"/>
      <c r="R691" s="142"/>
      <c r="S691" s="142"/>
      <c r="T691" s="142"/>
      <c r="U691" s="142"/>
      <c r="V691" s="142"/>
      <c r="W691" s="142"/>
      <c r="X691" s="142"/>
      <c r="Y691" s="142"/>
      <c r="Z691" s="142"/>
      <c r="AA691" s="142"/>
    </row>
    <row r="692">
      <c r="A692" s="142"/>
      <c r="B692" s="142"/>
      <c r="C692" s="142"/>
      <c r="D692" s="142"/>
      <c r="E692" s="142"/>
      <c r="F692" s="142"/>
      <c r="G692" s="142"/>
      <c r="H692" s="142"/>
      <c r="I692" s="142"/>
      <c r="J692" s="142"/>
      <c r="K692" s="142"/>
      <c r="L692" s="142"/>
      <c r="M692" s="142"/>
      <c r="N692" s="142"/>
      <c r="O692" s="150"/>
      <c r="P692" s="142"/>
      <c r="Q692" s="142"/>
      <c r="R692" s="142"/>
      <c r="S692" s="142"/>
      <c r="T692" s="142"/>
      <c r="U692" s="142"/>
      <c r="V692" s="142"/>
      <c r="W692" s="142"/>
      <c r="X692" s="142"/>
      <c r="Y692" s="142"/>
      <c r="Z692" s="142"/>
      <c r="AA692" s="142"/>
    </row>
    <row r="693">
      <c r="A693" s="142"/>
      <c r="B693" s="142"/>
      <c r="C693" s="142"/>
      <c r="D693" s="142"/>
      <c r="E693" s="142"/>
      <c r="F693" s="142"/>
      <c r="G693" s="142"/>
      <c r="H693" s="142"/>
      <c r="I693" s="142"/>
      <c r="J693" s="142"/>
      <c r="K693" s="142"/>
      <c r="L693" s="142"/>
      <c r="M693" s="142"/>
      <c r="N693" s="142"/>
      <c r="O693" s="150"/>
      <c r="P693" s="142"/>
      <c r="Q693" s="142"/>
      <c r="R693" s="142"/>
      <c r="S693" s="142"/>
      <c r="T693" s="142"/>
      <c r="U693" s="142"/>
      <c r="V693" s="142"/>
      <c r="W693" s="142"/>
      <c r="X693" s="142"/>
      <c r="Y693" s="142"/>
      <c r="Z693" s="142"/>
      <c r="AA693" s="142"/>
    </row>
    <row r="694">
      <c r="A694" s="142"/>
      <c r="B694" s="142"/>
      <c r="C694" s="142"/>
      <c r="D694" s="142"/>
      <c r="E694" s="142"/>
      <c r="F694" s="142"/>
      <c r="G694" s="142"/>
      <c r="H694" s="142"/>
      <c r="I694" s="142"/>
      <c r="J694" s="142"/>
      <c r="K694" s="142"/>
      <c r="L694" s="142"/>
      <c r="M694" s="142"/>
      <c r="N694" s="142"/>
      <c r="O694" s="150"/>
      <c r="P694" s="142"/>
      <c r="Q694" s="142"/>
      <c r="R694" s="142"/>
      <c r="S694" s="142"/>
      <c r="T694" s="142"/>
      <c r="U694" s="142"/>
      <c r="V694" s="142"/>
      <c r="W694" s="142"/>
      <c r="X694" s="142"/>
      <c r="Y694" s="142"/>
      <c r="Z694" s="142"/>
      <c r="AA694" s="142"/>
    </row>
    <row r="695">
      <c r="A695" s="142"/>
      <c r="B695" s="142"/>
      <c r="C695" s="142"/>
      <c r="D695" s="142"/>
      <c r="E695" s="142"/>
      <c r="F695" s="142"/>
      <c r="G695" s="142"/>
      <c r="H695" s="142"/>
      <c r="I695" s="142"/>
      <c r="J695" s="142"/>
      <c r="K695" s="142"/>
      <c r="L695" s="142"/>
      <c r="M695" s="142"/>
      <c r="N695" s="142"/>
      <c r="O695" s="150"/>
      <c r="P695" s="142"/>
      <c r="Q695" s="142"/>
      <c r="R695" s="142"/>
      <c r="S695" s="142"/>
      <c r="T695" s="142"/>
      <c r="U695" s="142"/>
      <c r="V695" s="142"/>
      <c r="W695" s="142"/>
      <c r="X695" s="142"/>
      <c r="Y695" s="142"/>
      <c r="Z695" s="142"/>
      <c r="AA695" s="142"/>
    </row>
    <row r="696">
      <c r="A696" s="142"/>
      <c r="B696" s="142"/>
      <c r="C696" s="142"/>
      <c r="D696" s="142"/>
      <c r="E696" s="142"/>
      <c r="F696" s="142"/>
      <c r="G696" s="142"/>
      <c r="H696" s="142"/>
      <c r="I696" s="142"/>
      <c r="J696" s="142"/>
      <c r="K696" s="142"/>
      <c r="L696" s="142"/>
      <c r="M696" s="142"/>
      <c r="N696" s="142"/>
      <c r="O696" s="150"/>
      <c r="P696" s="142"/>
      <c r="Q696" s="142"/>
      <c r="R696" s="142"/>
      <c r="S696" s="142"/>
      <c r="T696" s="142"/>
      <c r="U696" s="142"/>
      <c r="V696" s="142"/>
      <c r="W696" s="142"/>
      <c r="X696" s="142"/>
      <c r="Y696" s="142"/>
      <c r="Z696" s="142"/>
      <c r="AA696" s="142"/>
    </row>
    <row r="697">
      <c r="A697" s="142"/>
      <c r="B697" s="142"/>
      <c r="C697" s="142"/>
      <c r="D697" s="142"/>
      <c r="E697" s="142"/>
      <c r="F697" s="142"/>
      <c r="G697" s="142"/>
      <c r="H697" s="142"/>
      <c r="I697" s="142"/>
      <c r="J697" s="142"/>
      <c r="K697" s="142"/>
      <c r="L697" s="142"/>
      <c r="M697" s="142"/>
      <c r="N697" s="142"/>
      <c r="O697" s="150"/>
      <c r="P697" s="142"/>
      <c r="Q697" s="142"/>
      <c r="R697" s="142"/>
      <c r="S697" s="142"/>
      <c r="T697" s="142"/>
      <c r="U697" s="142"/>
      <c r="V697" s="142"/>
      <c r="W697" s="142"/>
      <c r="X697" s="142"/>
      <c r="Y697" s="142"/>
      <c r="Z697" s="142"/>
      <c r="AA697" s="142"/>
    </row>
    <row r="698">
      <c r="A698" s="142"/>
      <c r="B698" s="142"/>
      <c r="C698" s="142"/>
      <c r="D698" s="142"/>
      <c r="E698" s="142"/>
      <c r="F698" s="142"/>
      <c r="G698" s="142"/>
      <c r="H698" s="142"/>
      <c r="I698" s="142"/>
      <c r="J698" s="142"/>
      <c r="K698" s="142"/>
      <c r="L698" s="142"/>
      <c r="M698" s="142"/>
      <c r="N698" s="142"/>
      <c r="O698" s="150"/>
      <c r="P698" s="142"/>
      <c r="Q698" s="142"/>
      <c r="R698" s="142"/>
      <c r="S698" s="142"/>
      <c r="T698" s="142"/>
      <c r="U698" s="142"/>
      <c r="V698" s="142"/>
      <c r="W698" s="142"/>
      <c r="X698" s="142"/>
      <c r="Y698" s="142"/>
      <c r="Z698" s="142"/>
      <c r="AA698" s="142"/>
    </row>
    <row r="699">
      <c r="A699" s="142"/>
      <c r="B699" s="142"/>
      <c r="C699" s="142"/>
      <c r="D699" s="142"/>
      <c r="E699" s="142"/>
      <c r="F699" s="142"/>
      <c r="G699" s="142"/>
      <c r="H699" s="142"/>
      <c r="I699" s="142"/>
      <c r="J699" s="142"/>
      <c r="K699" s="142"/>
      <c r="L699" s="142"/>
      <c r="M699" s="142"/>
      <c r="N699" s="142"/>
      <c r="O699" s="150"/>
      <c r="P699" s="142"/>
      <c r="Q699" s="142"/>
      <c r="R699" s="142"/>
      <c r="S699" s="142"/>
      <c r="T699" s="142"/>
      <c r="U699" s="142"/>
      <c r="V699" s="142"/>
      <c r="W699" s="142"/>
      <c r="X699" s="142"/>
      <c r="Y699" s="142"/>
      <c r="Z699" s="142"/>
      <c r="AA699" s="142"/>
    </row>
    <row r="700">
      <c r="A700" s="142"/>
      <c r="B700" s="142"/>
      <c r="C700" s="142"/>
      <c r="D700" s="142"/>
      <c r="E700" s="142"/>
      <c r="F700" s="142"/>
      <c r="G700" s="142"/>
      <c r="H700" s="142"/>
      <c r="I700" s="142"/>
      <c r="J700" s="142"/>
      <c r="K700" s="142"/>
      <c r="L700" s="142"/>
      <c r="M700" s="142"/>
      <c r="N700" s="142"/>
      <c r="O700" s="150"/>
      <c r="P700" s="142"/>
      <c r="Q700" s="142"/>
      <c r="R700" s="142"/>
      <c r="S700" s="142"/>
      <c r="T700" s="142"/>
      <c r="U700" s="142"/>
      <c r="V700" s="142"/>
      <c r="W700" s="142"/>
      <c r="X700" s="142"/>
      <c r="Y700" s="142"/>
      <c r="Z700" s="142"/>
      <c r="AA700" s="142"/>
    </row>
    <row r="701">
      <c r="A701" s="142"/>
      <c r="B701" s="142"/>
      <c r="C701" s="142"/>
      <c r="D701" s="142"/>
      <c r="E701" s="142"/>
      <c r="F701" s="142"/>
      <c r="G701" s="142"/>
      <c r="H701" s="142"/>
      <c r="I701" s="142"/>
      <c r="J701" s="142"/>
      <c r="K701" s="142"/>
      <c r="L701" s="142"/>
      <c r="M701" s="142"/>
      <c r="N701" s="142"/>
      <c r="O701" s="150"/>
      <c r="P701" s="142"/>
      <c r="Q701" s="142"/>
      <c r="R701" s="142"/>
      <c r="S701" s="142"/>
      <c r="T701" s="142"/>
      <c r="U701" s="142"/>
      <c r="V701" s="142"/>
      <c r="W701" s="142"/>
      <c r="X701" s="142"/>
      <c r="Y701" s="142"/>
      <c r="Z701" s="142"/>
      <c r="AA701" s="142"/>
    </row>
    <row r="702">
      <c r="A702" s="142"/>
      <c r="B702" s="142"/>
      <c r="C702" s="142"/>
      <c r="D702" s="142"/>
      <c r="E702" s="142"/>
      <c r="F702" s="142"/>
      <c r="G702" s="142"/>
      <c r="H702" s="142"/>
      <c r="I702" s="142"/>
      <c r="J702" s="142"/>
      <c r="K702" s="142"/>
      <c r="L702" s="142"/>
      <c r="M702" s="142"/>
      <c r="N702" s="142"/>
      <c r="O702" s="150"/>
      <c r="P702" s="142"/>
      <c r="Q702" s="142"/>
      <c r="R702" s="142"/>
      <c r="S702" s="142"/>
      <c r="T702" s="142"/>
      <c r="U702" s="142"/>
      <c r="V702" s="142"/>
      <c r="W702" s="142"/>
      <c r="X702" s="142"/>
      <c r="Y702" s="142"/>
      <c r="Z702" s="142"/>
      <c r="AA702" s="142"/>
    </row>
    <row r="703">
      <c r="A703" s="142"/>
      <c r="B703" s="142"/>
      <c r="C703" s="142"/>
      <c r="D703" s="142"/>
      <c r="E703" s="142"/>
      <c r="F703" s="142"/>
      <c r="G703" s="142"/>
      <c r="H703" s="142"/>
      <c r="I703" s="142"/>
      <c r="J703" s="142"/>
      <c r="K703" s="142"/>
      <c r="L703" s="142"/>
      <c r="M703" s="142"/>
      <c r="N703" s="142"/>
      <c r="O703" s="150"/>
      <c r="P703" s="142"/>
      <c r="Q703" s="142"/>
      <c r="R703" s="142"/>
      <c r="S703" s="142"/>
      <c r="T703" s="142"/>
      <c r="U703" s="142"/>
      <c r="V703" s="142"/>
      <c r="W703" s="142"/>
      <c r="X703" s="142"/>
      <c r="Y703" s="142"/>
      <c r="Z703" s="142"/>
      <c r="AA703" s="142"/>
    </row>
    <row r="704">
      <c r="A704" s="142"/>
      <c r="B704" s="142"/>
      <c r="C704" s="142"/>
      <c r="D704" s="142"/>
      <c r="E704" s="142"/>
      <c r="F704" s="142"/>
      <c r="G704" s="142"/>
      <c r="H704" s="142"/>
      <c r="I704" s="142"/>
      <c r="J704" s="142"/>
      <c r="K704" s="142"/>
      <c r="L704" s="142"/>
      <c r="M704" s="142"/>
      <c r="N704" s="142"/>
      <c r="O704" s="150"/>
      <c r="P704" s="142"/>
      <c r="Q704" s="142"/>
      <c r="R704" s="142"/>
      <c r="S704" s="142"/>
      <c r="T704" s="142"/>
      <c r="U704" s="142"/>
      <c r="V704" s="142"/>
      <c r="W704" s="142"/>
      <c r="X704" s="142"/>
      <c r="Y704" s="142"/>
      <c r="Z704" s="142"/>
      <c r="AA704" s="142"/>
    </row>
    <row r="705">
      <c r="A705" s="142"/>
      <c r="B705" s="142"/>
      <c r="C705" s="142"/>
      <c r="D705" s="142"/>
      <c r="E705" s="142"/>
      <c r="F705" s="142"/>
      <c r="G705" s="142"/>
      <c r="H705" s="142"/>
      <c r="I705" s="142"/>
      <c r="J705" s="142"/>
      <c r="K705" s="142"/>
      <c r="L705" s="142"/>
      <c r="M705" s="142"/>
      <c r="N705" s="142"/>
      <c r="O705" s="150"/>
      <c r="P705" s="142"/>
      <c r="Q705" s="142"/>
      <c r="R705" s="142"/>
      <c r="S705" s="142"/>
      <c r="T705" s="142"/>
      <c r="U705" s="142"/>
      <c r="V705" s="142"/>
      <c r="W705" s="142"/>
      <c r="X705" s="142"/>
      <c r="Y705" s="142"/>
      <c r="Z705" s="142"/>
      <c r="AA705" s="142"/>
    </row>
    <row r="706">
      <c r="A706" s="142"/>
      <c r="B706" s="142"/>
      <c r="C706" s="142"/>
      <c r="D706" s="142"/>
      <c r="E706" s="142"/>
      <c r="F706" s="142"/>
      <c r="G706" s="142"/>
      <c r="H706" s="142"/>
      <c r="I706" s="142"/>
      <c r="J706" s="142"/>
      <c r="K706" s="142"/>
      <c r="L706" s="142"/>
      <c r="M706" s="142"/>
      <c r="N706" s="142"/>
      <c r="O706" s="150"/>
      <c r="P706" s="142"/>
      <c r="Q706" s="142"/>
      <c r="R706" s="142"/>
      <c r="S706" s="142"/>
      <c r="T706" s="142"/>
      <c r="U706" s="142"/>
      <c r="V706" s="142"/>
      <c r="W706" s="142"/>
      <c r="X706" s="142"/>
      <c r="Y706" s="142"/>
      <c r="Z706" s="142"/>
      <c r="AA706" s="142"/>
    </row>
    <row r="707">
      <c r="A707" s="142"/>
      <c r="B707" s="142"/>
      <c r="C707" s="142"/>
      <c r="D707" s="142"/>
      <c r="E707" s="142"/>
      <c r="F707" s="142"/>
      <c r="G707" s="142"/>
      <c r="H707" s="142"/>
      <c r="I707" s="142"/>
      <c r="J707" s="142"/>
      <c r="K707" s="142"/>
      <c r="L707" s="142"/>
      <c r="M707" s="142"/>
      <c r="N707" s="142"/>
      <c r="O707" s="150"/>
      <c r="P707" s="142"/>
      <c r="Q707" s="142"/>
      <c r="R707" s="142"/>
      <c r="S707" s="142"/>
      <c r="T707" s="142"/>
      <c r="U707" s="142"/>
      <c r="V707" s="142"/>
      <c r="W707" s="142"/>
      <c r="X707" s="142"/>
      <c r="Y707" s="142"/>
      <c r="Z707" s="142"/>
      <c r="AA707" s="142"/>
    </row>
    <row r="708">
      <c r="A708" s="142"/>
      <c r="B708" s="142"/>
      <c r="C708" s="142"/>
      <c r="D708" s="142"/>
      <c r="E708" s="142"/>
      <c r="F708" s="142"/>
      <c r="G708" s="142"/>
      <c r="H708" s="142"/>
      <c r="I708" s="142"/>
      <c r="J708" s="142"/>
      <c r="K708" s="142"/>
      <c r="L708" s="142"/>
      <c r="M708" s="142"/>
      <c r="N708" s="142"/>
      <c r="O708" s="150"/>
      <c r="P708" s="142"/>
      <c r="Q708" s="142"/>
      <c r="R708" s="142"/>
      <c r="S708" s="142"/>
      <c r="T708" s="142"/>
      <c r="U708" s="142"/>
      <c r="V708" s="142"/>
      <c r="W708" s="142"/>
      <c r="X708" s="142"/>
      <c r="Y708" s="142"/>
      <c r="Z708" s="142"/>
      <c r="AA708" s="142"/>
    </row>
    <row r="709">
      <c r="A709" s="142"/>
      <c r="B709" s="142"/>
      <c r="C709" s="142"/>
      <c r="D709" s="142"/>
      <c r="E709" s="142"/>
      <c r="F709" s="142"/>
      <c r="G709" s="142"/>
      <c r="H709" s="142"/>
      <c r="I709" s="142"/>
      <c r="J709" s="142"/>
      <c r="K709" s="142"/>
      <c r="L709" s="142"/>
      <c r="M709" s="142"/>
      <c r="N709" s="142"/>
      <c r="O709" s="150"/>
      <c r="P709" s="142"/>
      <c r="Q709" s="142"/>
      <c r="R709" s="142"/>
      <c r="S709" s="142"/>
      <c r="T709" s="142"/>
      <c r="U709" s="142"/>
      <c r="V709" s="142"/>
      <c r="W709" s="142"/>
      <c r="X709" s="142"/>
      <c r="Y709" s="142"/>
      <c r="Z709" s="142"/>
      <c r="AA709" s="142"/>
    </row>
    <row r="710">
      <c r="A710" s="142"/>
      <c r="B710" s="142"/>
      <c r="C710" s="142"/>
      <c r="D710" s="142"/>
      <c r="E710" s="142"/>
      <c r="F710" s="142"/>
      <c r="G710" s="142"/>
      <c r="H710" s="142"/>
      <c r="I710" s="142"/>
      <c r="J710" s="142"/>
      <c r="K710" s="142"/>
      <c r="L710" s="142"/>
      <c r="M710" s="142"/>
      <c r="N710" s="142"/>
      <c r="O710" s="150"/>
      <c r="P710" s="142"/>
      <c r="Q710" s="142"/>
      <c r="R710" s="142"/>
      <c r="S710" s="142"/>
      <c r="T710" s="142"/>
      <c r="U710" s="142"/>
      <c r="V710" s="142"/>
      <c r="W710" s="142"/>
      <c r="X710" s="142"/>
      <c r="Y710" s="142"/>
      <c r="Z710" s="142"/>
      <c r="AA710" s="142"/>
    </row>
    <row r="711">
      <c r="A711" s="142"/>
      <c r="B711" s="142"/>
      <c r="C711" s="142"/>
      <c r="D711" s="142"/>
      <c r="E711" s="142"/>
      <c r="F711" s="142"/>
      <c r="G711" s="142"/>
      <c r="H711" s="142"/>
      <c r="I711" s="142"/>
      <c r="J711" s="142"/>
      <c r="K711" s="142"/>
      <c r="L711" s="142"/>
      <c r="M711" s="142"/>
      <c r="N711" s="142"/>
      <c r="O711" s="150"/>
      <c r="P711" s="142"/>
      <c r="Q711" s="142"/>
      <c r="R711" s="142"/>
      <c r="S711" s="142"/>
      <c r="T711" s="142"/>
      <c r="U711" s="142"/>
      <c r="V711" s="142"/>
      <c r="W711" s="142"/>
      <c r="X711" s="142"/>
      <c r="Y711" s="142"/>
      <c r="Z711" s="142"/>
      <c r="AA711" s="142"/>
    </row>
    <row r="712">
      <c r="A712" s="142"/>
      <c r="B712" s="142"/>
      <c r="C712" s="142"/>
      <c r="D712" s="142"/>
      <c r="E712" s="142"/>
      <c r="F712" s="142"/>
      <c r="G712" s="142"/>
      <c r="H712" s="142"/>
      <c r="I712" s="142"/>
      <c r="J712" s="142"/>
      <c r="K712" s="142"/>
      <c r="L712" s="142"/>
      <c r="M712" s="142"/>
      <c r="N712" s="142"/>
      <c r="O712" s="150"/>
      <c r="P712" s="142"/>
      <c r="Q712" s="142"/>
      <c r="R712" s="142"/>
      <c r="S712" s="142"/>
      <c r="T712" s="142"/>
      <c r="U712" s="142"/>
      <c r="V712" s="142"/>
      <c r="W712" s="142"/>
      <c r="X712" s="142"/>
      <c r="Y712" s="142"/>
      <c r="Z712" s="142"/>
      <c r="AA712" s="142"/>
    </row>
    <row r="713">
      <c r="A713" s="142"/>
      <c r="B713" s="142"/>
      <c r="C713" s="142"/>
      <c r="D713" s="142"/>
      <c r="E713" s="142"/>
      <c r="F713" s="142"/>
      <c r="G713" s="142"/>
      <c r="H713" s="142"/>
      <c r="I713" s="142"/>
      <c r="J713" s="142"/>
      <c r="K713" s="142"/>
      <c r="L713" s="142"/>
      <c r="M713" s="142"/>
      <c r="N713" s="142"/>
      <c r="O713" s="150"/>
      <c r="P713" s="142"/>
      <c r="Q713" s="142"/>
      <c r="R713" s="142"/>
      <c r="S713" s="142"/>
      <c r="T713" s="142"/>
      <c r="U713" s="142"/>
      <c r="V713" s="142"/>
      <c r="W713" s="142"/>
      <c r="X713" s="142"/>
      <c r="Y713" s="142"/>
      <c r="Z713" s="142"/>
      <c r="AA713" s="142"/>
    </row>
    <row r="714">
      <c r="A714" s="142"/>
      <c r="B714" s="142"/>
      <c r="C714" s="142"/>
      <c r="D714" s="142"/>
      <c r="E714" s="142"/>
      <c r="F714" s="142"/>
      <c r="G714" s="142"/>
      <c r="H714" s="142"/>
      <c r="I714" s="142"/>
      <c r="J714" s="142"/>
      <c r="K714" s="142"/>
      <c r="L714" s="142"/>
      <c r="M714" s="142"/>
      <c r="N714" s="142"/>
      <c r="O714" s="150"/>
      <c r="P714" s="142"/>
      <c r="Q714" s="142"/>
      <c r="R714" s="142"/>
      <c r="S714" s="142"/>
      <c r="T714" s="142"/>
      <c r="U714" s="142"/>
      <c r="V714" s="142"/>
      <c r="W714" s="142"/>
      <c r="X714" s="142"/>
      <c r="Y714" s="142"/>
      <c r="Z714" s="142"/>
      <c r="AA714" s="142"/>
    </row>
    <row r="715">
      <c r="A715" s="142"/>
      <c r="B715" s="142"/>
      <c r="C715" s="142"/>
      <c r="D715" s="142"/>
      <c r="E715" s="142"/>
      <c r="F715" s="142"/>
      <c r="G715" s="142"/>
      <c r="H715" s="142"/>
      <c r="I715" s="142"/>
      <c r="J715" s="142"/>
      <c r="K715" s="142"/>
      <c r="L715" s="142"/>
      <c r="M715" s="142"/>
      <c r="N715" s="142"/>
      <c r="O715" s="150"/>
      <c r="P715" s="142"/>
      <c r="Q715" s="142"/>
      <c r="R715" s="142"/>
      <c r="S715" s="142"/>
      <c r="T715" s="142"/>
      <c r="U715" s="142"/>
      <c r="V715" s="142"/>
      <c r="W715" s="142"/>
      <c r="X715" s="142"/>
      <c r="Y715" s="142"/>
      <c r="Z715" s="142"/>
      <c r="AA715" s="142"/>
    </row>
    <row r="716">
      <c r="A716" s="142"/>
      <c r="B716" s="142"/>
      <c r="C716" s="142"/>
      <c r="D716" s="142"/>
      <c r="E716" s="142"/>
      <c r="F716" s="142"/>
      <c r="G716" s="142"/>
      <c r="H716" s="142"/>
      <c r="I716" s="142"/>
      <c r="J716" s="142"/>
      <c r="K716" s="142"/>
      <c r="L716" s="142"/>
      <c r="M716" s="142"/>
      <c r="N716" s="142"/>
      <c r="O716" s="150"/>
      <c r="P716" s="142"/>
      <c r="Q716" s="142"/>
      <c r="R716" s="142"/>
      <c r="S716" s="142"/>
      <c r="T716" s="142"/>
      <c r="U716" s="142"/>
      <c r="V716" s="142"/>
      <c r="W716" s="142"/>
      <c r="X716" s="142"/>
      <c r="Y716" s="142"/>
      <c r="Z716" s="142"/>
      <c r="AA716" s="142"/>
    </row>
    <row r="717">
      <c r="A717" s="142"/>
      <c r="B717" s="142"/>
      <c r="C717" s="142"/>
      <c r="D717" s="142"/>
      <c r="E717" s="142"/>
      <c r="F717" s="142"/>
      <c r="G717" s="142"/>
      <c r="H717" s="142"/>
      <c r="I717" s="142"/>
      <c r="J717" s="142"/>
      <c r="K717" s="142"/>
      <c r="L717" s="142"/>
      <c r="M717" s="142"/>
      <c r="N717" s="142"/>
      <c r="O717" s="150"/>
      <c r="P717" s="142"/>
      <c r="Q717" s="142"/>
      <c r="R717" s="142"/>
      <c r="S717" s="142"/>
      <c r="T717" s="142"/>
      <c r="U717" s="142"/>
      <c r="V717" s="142"/>
      <c r="W717" s="142"/>
      <c r="X717" s="142"/>
      <c r="Y717" s="142"/>
      <c r="Z717" s="142"/>
      <c r="AA717" s="142"/>
    </row>
    <row r="718">
      <c r="A718" s="142"/>
      <c r="B718" s="142"/>
      <c r="C718" s="142"/>
      <c r="D718" s="142"/>
      <c r="E718" s="142"/>
      <c r="F718" s="142"/>
      <c r="G718" s="142"/>
      <c r="H718" s="142"/>
      <c r="I718" s="142"/>
      <c r="J718" s="142"/>
      <c r="K718" s="142"/>
      <c r="L718" s="142"/>
      <c r="M718" s="142"/>
      <c r="N718" s="142"/>
      <c r="O718" s="150"/>
      <c r="P718" s="142"/>
      <c r="Q718" s="142"/>
      <c r="R718" s="142"/>
      <c r="S718" s="142"/>
      <c r="T718" s="142"/>
      <c r="U718" s="142"/>
      <c r="V718" s="142"/>
      <c r="W718" s="142"/>
      <c r="X718" s="142"/>
      <c r="Y718" s="142"/>
      <c r="Z718" s="142"/>
      <c r="AA718" s="142"/>
    </row>
    <row r="719">
      <c r="A719" s="142"/>
      <c r="B719" s="142"/>
      <c r="C719" s="142"/>
      <c r="D719" s="142"/>
      <c r="E719" s="142"/>
      <c r="F719" s="142"/>
      <c r="G719" s="142"/>
      <c r="H719" s="142"/>
      <c r="I719" s="142"/>
      <c r="J719" s="142"/>
      <c r="K719" s="142"/>
      <c r="L719" s="142"/>
      <c r="M719" s="142"/>
      <c r="N719" s="142"/>
      <c r="O719" s="150"/>
      <c r="P719" s="142"/>
      <c r="Q719" s="142"/>
      <c r="R719" s="142"/>
      <c r="S719" s="142"/>
      <c r="T719" s="142"/>
      <c r="U719" s="142"/>
      <c r="V719" s="142"/>
      <c r="W719" s="142"/>
      <c r="X719" s="142"/>
      <c r="Y719" s="142"/>
      <c r="Z719" s="142"/>
      <c r="AA719" s="142"/>
    </row>
    <row r="720">
      <c r="A720" s="142"/>
      <c r="B720" s="142"/>
      <c r="C720" s="142"/>
      <c r="D720" s="142"/>
      <c r="E720" s="142"/>
      <c r="F720" s="142"/>
      <c r="G720" s="142"/>
      <c r="H720" s="142"/>
      <c r="I720" s="142"/>
      <c r="J720" s="142"/>
      <c r="K720" s="142"/>
      <c r="L720" s="142"/>
      <c r="M720" s="142"/>
      <c r="N720" s="142"/>
      <c r="O720" s="150"/>
      <c r="P720" s="142"/>
      <c r="Q720" s="142"/>
      <c r="R720" s="142"/>
      <c r="S720" s="142"/>
      <c r="T720" s="142"/>
      <c r="U720" s="142"/>
      <c r="V720" s="142"/>
      <c r="W720" s="142"/>
      <c r="X720" s="142"/>
      <c r="Y720" s="142"/>
      <c r="Z720" s="142"/>
      <c r="AA720" s="142"/>
    </row>
    <row r="721">
      <c r="A721" s="142"/>
      <c r="B721" s="142"/>
      <c r="C721" s="142"/>
      <c r="D721" s="142"/>
      <c r="E721" s="142"/>
      <c r="F721" s="142"/>
      <c r="G721" s="142"/>
      <c r="H721" s="142"/>
      <c r="I721" s="142"/>
      <c r="J721" s="142"/>
      <c r="K721" s="142"/>
      <c r="L721" s="142"/>
      <c r="M721" s="142"/>
      <c r="N721" s="142"/>
      <c r="O721" s="150"/>
      <c r="P721" s="142"/>
      <c r="Q721" s="142"/>
      <c r="R721" s="142"/>
      <c r="S721" s="142"/>
      <c r="T721" s="142"/>
      <c r="U721" s="142"/>
      <c r="V721" s="142"/>
      <c r="W721" s="142"/>
      <c r="X721" s="142"/>
      <c r="Y721" s="142"/>
      <c r="Z721" s="142"/>
      <c r="AA721" s="142"/>
    </row>
    <row r="722">
      <c r="A722" s="142"/>
      <c r="B722" s="142"/>
      <c r="C722" s="142"/>
      <c r="D722" s="142"/>
      <c r="E722" s="142"/>
      <c r="F722" s="142"/>
      <c r="G722" s="142"/>
      <c r="H722" s="142"/>
      <c r="I722" s="142"/>
      <c r="J722" s="142"/>
      <c r="K722" s="142"/>
      <c r="L722" s="142"/>
      <c r="M722" s="142"/>
      <c r="N722" s="142"/>
      <c r="O722" s="150"/>
      <c r="P722" s="142"/>
      <c r="Q722" s="142"/>
      <c r="R722" s="142"/>
      <c r="S722" s="142"/>
      <c r="T722" s="142"/>
      <c r="U722" s="142"/>
      <c r="V722" s="142"/>
      <c r="W722" s="142"/>
      <c r="X722" s="142"/>
      <c r="Y722" s="142"/>
      <c r="Z722" s="142"/>
      <c r="AA722" s="142"/>
    </row>
    <row r="723">
      <c r="A723" s="142"/>
      <c r="B723" s="142"/>
      <c r="C723" s="142"/>
      <c r="D723" s="142"/>
      <c r="E723" s="142"/>
      <c r="F723" s="142"/>
      <c r="G723" s="142"/>
      <c r="H723" s="142"/>
      <c r="I723" s="142"/>
      <c r="J723" s="142"/>
      <c r="K723" s="142"/>
      <c r="L723" s="142"/>
      <c r="M723" s="142"/>
      <c r="N723" s="142"/>
      <c r="O723" s="150"/>
      <c r="P723" s="142"/>
      <c r="Q723" s="142"/>
      <c r="R723" s="142"/>
      <c r="S723" s="142"/>
      <c r="T723" s="142"/>
      <c r="U723" s="142"/>
      <c r="V723" s="142"/>
      <c r="W723" s="142"/>
      <c r="X723" s="142"/>
      <c r="Y723" s="142"/>
      <c r="Z723" s="142"/>
      <c r="AA723" s="142"/>
    </row>
    <row r="724">
      <c r="A724" s="142"/>
      <c r="B724" s="142"/>
      <c r="C724" s="142"/>
      <c r="D724" s="142"/>
      <c r="E724" s="142"/>
      <c r="F724" s="142"/>
      <c r="G724" s="142"/>
      <c r="H724" s="142"/>
      <c r="I724" s="142"/>
      <c r="J724" s="142"/>
      <c r="K724" s="142"/>
      <c r="L724" s="142"/>
      <c r="M724" s="142"/>
      <c r="N724" s="142"/>
      <c r="O724" s="150"/>
      <c r="P724" s="142"/>
      <c r="Q724" s="142"/>
      <c r="R724" s="142"/>
      <c r="S724" s="142"/>
      <c r="T724" s="142"/>
      <c r="U724" s="142"/>
      <c r="V724" s="142"/>
      <c r="W724" s="142"/>
      <c r="X724" s="142"/>
      <c r="Y724" s="142"/>
      <c r="Z724" s="142"/>
      <c r="AA724" s="142"/>
    </row>
    <row r="725">
      <c r="A725" s="142"/>
      <c r="B725" s="142"/>
      <c r="C725" s="142"/>
      <c r="D725" s="142"/>
      <c r="E725" s="142"/>
      <c r="F725" s="142"/>
      <c r="G725" s="142"/>
      <c r="H725" s="142"/>
      <c r="I725" s="142"/>
      <c r="J725" s="142"/>
      <c r="K725" s="142"/>
      <c r="L725" s="142"/>
      <c r="M725" s="142"/>
      <c r="N725" s="142"/>
      <c r="O725" s="150"/>
      <c r="P725" s="142"/>
      <c r="Q725" s="142"/>
      <c r="R725" s="142"/>
      <c r="S725" s="142"/>
      <c r="T725" s="142"/>
      <c r="U725" s="142"/>
      <c r="V725" s="142"/>
      <c r="W725" s="142"/>
      <c r="X725" s="142"/>
      <c r="Y725" s="142"/>
      <c r="Z725" s="142"/>
      <c r="AA725" s="142"/>
    </row>
    <row r="726">
      <c r="A726" s="142"/>
      <c r="B726" s="142"/>
      <c r="C726" s="142"/>
      <c r="D726" s="142"/>
      <c r="E726" s="142"/>
      <c r="F726" s="142"/>
      <c r="G726" s="142"/>
      <c r="H726" s="142"/>
      <c r="I726" s="142"/>
      <c r="J726" s="142"/>
      <c r="K726" s="142"/>
      <c r="L726" s="142"/>
      <c r="M726" s="142"/>
      <c r="N726" s="142"/>
      <c r="O726" s="150"/>
      <c r="P726" s="142"/>
      <c r="Q726" s="142"/>
      <c r="R726" s="142"/>
      <c r="S726" s="142"/>
      <c r="T726" s="142"/>
      <c r="U726" s="142"/>
      <c r="V726" s="142"/>
      <c r="W726" s="142"/>
      <c r="X726" s="142"/>
      <c r="Y726" s="142"/>
      <c r="Z726" s="142"/>
      <c r="AA726" s="142"/>
    </row>
    <row r="727">
      <c r="A727" s="142"/>
      <c r="B727" s="142"/>
      <c r="C727" s="142"/>
      <c r="D727" s="142"/>
      <c r="E727" s="142"/>
      <c r="F727" s="142"/>
      <c r="G727" s="142"/>
      <c r="H727" s="142"/>
      <c r="I727" s="142"/>
      <c r="J727" s="142"/>
      <c r="K727" s="142"/>
      <c r="L727" s="142"/>
      <c r="M727" s="142"/>
      <c r="N727" s="142"/>
      <c r="O727" s="150"/>
      <c r="P727" s="142"/>
      <c r="Q727" s="142"/>
      <c r="R727" s="142"/>
      <c r="S727" s="142"/>
      <c r="T727" s="142"/>
      <c r="U727" s="142"/>
      <c r="V727" s="142"/>
      <c r="W727" s="142"/>
      <c r="X727" s="142"/>
      <c r="Y727" s="142"/>
      <c r="Z727" s="142"/>
      <c r="AA727" s="142"/>
    </row>
    <row r="728">
      <c r="A728" s="142"/>
      <c r="B728" s="142"/>
      <c r="C728" s="142"/>
      <c r="D728" s="142"/>
      <c r="E728" s="142"/>
      <c r="F728" s="142"/>
      <c r="G728" s="142"/>
      <c r="H728" s="142"/>
      <c r="I728" s="142"/>
      <c r="J728" s="142"/>
      <c r="K728" s="142"/>
      <c r="L728" s="142"/>
      <c r="M728" s="142"/>
      <c r="N728" s="142"/>
      <c r="O728" s="150"/>
      <c r="P728" s="142"/>
      <c r="Q728" s="142"/>
      <c r="R728" s="142"/>
      <c r="S728" s="142"/>
      <c r="T728" s="142"/>
      <c r="U728" s="142"/>
      <c r="V728" s="142"/>
      <c r="W728" s="142"/>
      <c r="X728" s="142"/>
      <c r="Y728" s="142"/>
      <c r="Z728" s="142"/>
      <c r="AA728" s="142"/>
    </row>
    <row r="729">
      <c r="A729" s="142"/>
      <c r="B729" s="142"/>
      <c r="C729" s="142"/>
      <c r="D729" s="142"/>
      <c r="E729" s="142"/>
      <c r="F729" s="142"/>
      <c r="G729" s="142"/>
      <c r="H729" s="142"/>
      <c r="I729" s="142"/>
      <c r="J729" s="142"/>
      <c r="K729" s="142"/>
      <c r="L729" s="142"/>
      <c r="M729" s="142"/>
      <c r="N729" s="142"/>
      <c r="O729" s="150"/>
      <c r="P729" s="142"/>
      <c r="Q729" s="142"/>
      <c r="R729" s="142"/>
      <c r="S729" s="142"/>
      <c r="T729" s="142"/>
      <c r="U729" s="142"/>
      <c r="V729" s="142"/>
      <c r="W729" s="142"/>
      <c r="X729" s="142"/>
      <c r="Y729" s="142"/>
      <c r="Z729" s="142"/>
      <c r="AA729" s="142"/>
    </row>
    <row r="730">
      <c r="A730" s="142"/>
      <c r="B730" s="142"/>
      <c r="C730" s="142"/>
      <c r="D730" s="142"/>
      <c r="E730" s="142"/>
      <c r="F730" s="142"/>
      <c r="G730" s="142"/>
      <c r="H730" s="142"/>
      <c r="I730" s="142"/>
      <c r="J730" s="142"/>
      <c r="K730" s="142"/>
      <c r="L730" s="142"/>
      <c r="M730" s="142"/>
      <c r="N730" s="142"/>
      <c r="O730" s="150"/>
      <c r="P730" s="142"/>
      <c r="Q730" s="142"/>
      <c r="R730" s="142"/>
      <c r="S730" s="142"/>
      <c r="T730" s="142"/>
      <c r="U730" s="142"/>
      <c r="V730" s="142"/>
      <c r="W730" s="142"/>
      <c r="X730" s="142"/>
      <c r="Y730" s="142"/>
      <c r="Z730" s="142"/>
      <c r="AA730" s="142"/>
    </row>
    <row r="731">
      <c r="A731" s="142"/>
      <c r="B731" s="142"/>
      <c r="C731" s="142"/>
      <c r="D731" s="142"/>
      <c r="E731" s="142"/>
      <c r="F731" s="142"/>
      <c r="G731" s="142"/>
      <c r="H731" s="142"/>
      <c r="I731" s="142"/>
      <c r="J731" s="142"/>
      <c r="K731" s="142"/>
      <c r="L731" s="142"/>
      <c r="M731" s="142"/>
      <c r="N731" s="142"/>
      <c r="O731" s="150"/>
      <c r="P731" s="142"/>
      <c r="Q731" s="142"/>
      <c r="R731" s="142"/>
      <c r="S731" s="142"/>
      <c r="T731" s="142"/>
      <c r="U731" s="142"/>
      <c r="V731" s="142"/>
      <c r="W731" s="142"/>
      <c r="X731" s="142"/>
      <c r="Y731" s="142"/>
      <c r="Z731" s="142"/>
      <c r="AA731" s="142"/>
    </row>
    <row r="732">
      <c r="A732" s="142"/>
      <c r="B732" s="142"/>
      <c r="C732" s="142"/>
      <c r="D732" s="142"/>
      <c r="E732" s="142"/>
      <c r="F732" s="142"/>
      <c r="G732" s="142"/>
      <c r="H732" s="142"/>
      <c r="I732" s="142"/>
      <c r="J732" s="142"/>
      <c r="K732" s="142"/>
      <c r="L732" s="142"/>
      <c r="M732" s="142"/>
      <c r="N732" s="142"/>
      <c r="O732" s="150"/>
      <c r="P732" s="142"/>
      <c r="Q732" s="142"/>
      <c r="R732" s="142"/>
      <c r="S732" s="142"/>
      <c r="T732" s="142"/>
      <c r="U732" s="142"/>
      <c r="V732" s="142"/>
      <c r="W732" s="142"/>
      <c r="X732" s="142"/>
      <c r="Y732" s="142"/>
      <c r="Z732" s="142"/>
      <c r="AA732" s="142"/>
    </row>
    <row r="733">
      <c r="A733" s="142"/>
      <c r="B733" s="142"/>
      <c r="C733" s="142"/>
      <c r="D733" s="142"/>
      <c r="E733" s="142"/>
      <c r="F733" s="142"/>
      <c r="G733" s="142"/>
      <c r="H733" s="142"/>
      <c r="I733" s="142"/>
      <c r="J733" s="142"/>
      <c r="K733" s="142"/>
      <c r="L733" s="142"/>
      <c r="M733" s="142"/>
      <c r="N733" s="142"/>
      <c r="O733" s="150"/>
      <c r="P733" s="142"/>
      <c r="Q733" s="142"/>
      <c r="R733" s="142"/>
      <c r="S733" s="142"/>
      <c r="T733" s="142"/>
      <c r="U733" s="142"/>
      <c r="V733" s="142"/>
      <c r="W733" s="142"/>
      <c r="X733" s="142"/>
      <c r="Y733" s="142"/>
      <c r="Z733" s="142"/>
      <c r="AA733" s="142"/>
    </row>
    <row r="734">
      <c r="A734" s="142"/>
      <c r="B734" s="142"/>
      <c r="C734" s="142"/>
      <c r="D734" s="142"/>
      <c r="E734" s="142"/>
      <c r="F734" s="142"/>
      <c r="G734" s="142"/>
      <c r="H734" s="142"/>
      <c r="I734" s="142"/>
      <c r="J734" s="142"/>
      <c r="K734" s="142"/>
      <c r="L734" s="142"/>
      <c r="M734" s="142"/>
      <c r="N734" s="142"/>
      <c r="O734" s="150"/>
      <c r="P734" s="142"/>
      <c r="Q734" s="142"/>
      <c r="R734" s="142"/>
      <c r="S734" s="142"/>
      <c r="T734" s="142"/>
      <c r="U734" s="142"/>
      <c r="V734" s="142"/>
      <c r="W734" s="142"/>
      <c r="X734" s="142"/>
      <c r="Y734" s="142"/>
      <c r="Z734" s="142"/>
      <c r="AA734" s="142"/>
    </row>
    <row r="735">
      <c r="A735" s="142"/>
      <c r="B735" s="142"/>
      <c r="C735" s="142"/>
      <c r="D735" s="142"/>
      <c r="E735" s="142"/>
      <c r="F735" s="142"/>
      <c r="G735" s="142"/>
      <c r="H735" s="142"/>
      <c r="I735" s="142"/>
      <c r="J735" s="142"/>
      <c r="K735" s="142"/>
      <c r="L735" s="142"/>
      <c r="M735" s="142"/>
      <c r="N735" s="142"/>
      <c r="O735" s="150"/>
      <c r="P735" s="142"/>
      <c r="Q735" s="142"/>
      <c r="R735" s="142"/>
      <c r="S735" s="142"/>
      <c r="T735" s="142"/>
      <c r="U735" s="142"/>
      <c r="V735" s="142"/>
      <c r="W735" s="142"/>
      <c r="X735" s="142"/>
      <c r="Y735" s="142"/>
      <c r="Z735" s="142"/>
      <c r="AA735" s="142"/>
    </row>
    <row r="736">
      <c r="A736" s="142"/>
      <c r="B736" s="142"/>
      <c r="C736" s="142"/>
      <c r="D736" s="142"/>
      <c r="E736" s="142"/>
      <c r="F736" s="142"/>
      <c r="G736" s="142"/>
      <c r="H736" s="142"/>
      <c r="I736" s="142"/>
      <c r="J736" s="142"/>
      <c r="K736" s="142"/>
      <c r="L736" s="142"/>
      <c r="M736" s="142"/>
      <c r="N736" s="142"/>
      <c r="O736" s="150"/>
      <c r="P736" s="142"/>
      <c r="Q736" s="142"/>
      <c r="R736" s="142"/>
      <c r="S736" s="142"/>
      <c r="T736" s="142"/>
      <c r="U736" s="142"/>
      <c r="V736" s="142"/>
      <c r="W736" s="142"/>
      <c r="X736" s="142"/>
      <c r="Y736" s="142"/>
      <c r="Z736" s="142"/>
      <c r="AA736" s="142"/>
    </row>
    <row r="737">
      <c r="A737" s="142"/>
      <c r="B737" s="142"/>
      <c r="C737" s="142"/>
      <c r="D737" s="142"/>
      <c r="E737" s="142"/>
      <c r="F737" s="142"/>
      <c r="G737" s="142"/>
      <c r="H737" s="142"/>
      <c r="I737" s="142"/>
      <c r="J737" s="142"/>
      <c r="K737" s="142"/>
      <c r="L737" s="142"/>
      <c r="M737" s="142"/>
      <c r="N737" s="142"/>
      <c r="O737" s="150"/>
      <c r="P737" s="142"/>
      <c r="Q737" s="142"/>
      <c r="R737" s="142"/>
      <c r="S737" s="142"/>
      <c r="T737" s="142"/>
      <c r="U737" s="142"/>
      <c r="V737" s="142"/>
      <c r="W737" s="142"/>
      <c r="X737" s="142"/>
      <c r="Y737" s="142"/>
      <c r="Z737" s="142"/>
      <c r="AA737" s="142"/>
    </row>
    <row r="738">
      <c r="A738" s="142"/>
      <c r="B738" s="142"/>
      <c r="C738" s="142"/>
      <c r="D738" s="142"/>
      <c r="E738" s="142"/>
      <c r="F738" s="142"/>
      <c r="G738" s="142"/>
      <c r="H738" s="142"/>
      <c r="I738" s="142"/>
      <c r="J738" s="142"/>
      <c r="K738" s="142"/>
      <c r="L738" s="142"/>
      <c r="M738" s="142"/>
      <c r="N738" s="142"/>
      <c r="O738" s="150"/>
      <c r="P738" s="142"/>
      <c r="Q738" s="142"/>
      <c r="R738" s="142"/>
      <c r="S738" s="142"/>
      <c r="T738" s="142"/>
      <c r="U738" s="142"/>
      <c r="V738" s="142"/>
      <c r="W738" s="142"/>
      <c r="X738" s="142"/>
      <c r="Y738" s="142"/>
      <c r="Z738" s="142"/>
      <c r="AA738" s="142"/>
    </row>
    <row r="739">
      <c r="A739" s="142"/>
      <c r="B739" s="142"/>
      <c r="C739" s="142"/>
      <c r="D739" s="142"/>
      <c r="E739" s="142"/>
      <c r="F739" s="142"/>
      <c r="G739" s="142"/>
      <c r="H739" s="142"/>
      <c r="I739" s="142"/>
      <c r="J739" s="142"/>
      <c r="K739" s="142"/>
      <c r="L739" s="142"/>
      <c r="M739" s="142"/>
      <c r="N739" s="142"/>
      <c r="O739" s="150"/>
      <c r="P739" s="142"/>
      <c r="Q739" s="142"/>
      <c r="R739" s="142"/>
      <c r="S739" s="142"/>
      <c r="T739" s="142"/>
      <c r="U739" s="142"/>
      <c r="V739" s="142"/>
      <c r="W739" s="142"/>
      <c r="X739" s="142"/>
      <c r="Y739" s="142"/>
      <c r="Z739" s="142"/>
      <c r="AA739" s="142"/>
    </row>
    <row r="740">
      <c r="A740" s="142"/>
      <c r="B740" s="142"/>
      <c r="C740" s="142"/>
      <c r="D740" s="142"/>
      <c r="E740" s="142"/>
      <c r="F740" s="142"/>
      <c r="G740" s="142"/>
      <c r="H740" s="142"/>
      <c r="I740" s="142"/>
      <c r="J740" s="142"/>
      <c r="K740" s="142"/>
      <c r="L740" s="142"/>
      <c r="M740" s="142"/>
      <c r="N740" s="142"/>
      <c r="O740" s="150"/>
      <c r="P740" s="142"/>
      <c r="Q740" s="142"/>
      <c r="R740" s="142"/>
      <c r="S740" s="142"/>
      <c r="T740" s="142"/>
      <c r="U740" s="142"/>
      <c r="V740" s="142"/>
      <c r="W740" s="142"/>
      <c r="X740" s="142"/>
      <c r="Y740" s="142"/>
      <c r="Z740" s="142"/>
      <c r="AA740" s="142"/>
    </row>
    <row r="741">
      <c r="A741" s="142"/>
      <c r="B741" s="142"/>
      <c r="C741" s="142"/>
      <c r="D741" s="142"/>
      <c r="E741" s="142"/>
      <c r="F741" s="142"/>
      <c r="G741" s="142"/>
      <c r="H741" s="142"/>
      <c r="I741" s="142"/>
      <c r="J741" s="142"/>
      <c r="K741" s="142"/>
      <c r="L741" s="142"/>
      <c r="M741" s="142"/>
      <c r="N741" s="142"/>
      <c r="O741" s="150"/>
      <c r="P741" s="142"/>
      <c r="Q741" s="142"/>
      <c r="R741" s="142"/>
      <c r="S741" s="142"/>
      <c r="T741" s="142"/>
      <c r="U741" s="142"/>
      <c r="V741" s="142"/>
      <c r="W741" s="142"/>
      <c r="X741" s="142"/>
      <c r="Y741" s="142"/>
      <c r="Z741" s="142"/>
      <c r="AA741" s="142"/>
    </row>
    <row r="742">
      <c r="A742" s="142"/>
      <c r="B742" s="142"/>
      <c r="C742" s="142"/>
      <c r="D742" s="142"/>
      <c r="E742" s="142"/>
      <c r="F742" s="142"/>
      <c r="G742" s="142"/>
      <c r="H742" s="142"/>
      <c r="I742" s="142"/>
      <c r="J742" s="142"/>
      <c r="K742" s="142"/>
      <c r="L742" s="142"/>
      <c r="M742" s="142"/>
      <c r="N742" s="142"/>
      <c r="O742" s="150"/>
      <c r="P742" s="142"/>
      <c r="Q742" s="142"/>
      <c r="R742" s="142"/>
      <c r="S742" s="142"/>
      <c r="T742" s="142"/>
      <c r="U742" s="142"/>
      <c r="V742" s="142"/>
      <c r="W742" s="142"/>
      <c r="X742" s="142"/>
      <c r="Y742" s="142"/>
      <c r="Z742" s="142"/>
      <c r="AA742" s="142"/>
    </row>
    <row r="743">
      <c r="A743" s="142"/>
      <c r="B743" s="142"/>
      <c r="C743" s="142"/>
      <c r="D743" s="142"/>
      <c r="E743" s="142"/>
      <c r="F743" s="142"/>
      <c r="G743" s="142"/>
      <c r="H743" s="142"/>
      <c r="I743" s="142"/>
      <c r="J743" s="142"/>
      <c r="K743" s="142"/>
      <c r="L743" s="142"/>
      <c r="M743" s="142"/>
      <c r="N743" s="142"/>
      <c r="O743" s="150"/>
      <c r="P743" s="142"/>
      <c r="Q743" s="142"/>
      <c r="R743" s="142"/>
      <c r="S743" s="142"/>
      <c r="T743" s="142"/>
      <c r="U743" s="142"/>
      <c r="V743" s="142"/>
      <c r="W743" s="142"/>
      <c r="X743" s="142"/>
      <c r="Y743" s="142"/>
      <c r="Z743" s="142"/>
      <c r="AA743" s="142"/>
    </row>
    <row r="744">
      <c r="A744" s="142"/>
      <c r="B744" s="142"/>
      <c r="C744" s="142"/>
      <c r="D744" s="142"/>
      <c r="E744" s="142"/>
      <c r="F744" s="142"/>
      <c r="G744" s="142"/>
      <c r="H744" s="142"/>
      <c r="I744" s="142"/>
      <c r="J744" s="142"/>
      <c r="K744" s="142"/>
      <c r="L744" s="142"/>
      <c r="M744" s="142"/>
      <c r="N744" s="142"/>
      <c r="O744" s="150"/>
      <c r="P744" s="142"/>
      <c r="Q744" s="142"/>
      <c r="R744" s="142"/>
      <c r="S744" s="142"/>
      <c r="T744" s="142"/>
      <c r="U744" s="142"/>
      <c r="V744" s="142"/>
      <c r="W744" s="142"/>
      <c r="X744" s="142"/>
      <c r="Y744" s="142"/>
      <c r="Z744" s="142"/>
      <c r="AA744" s="142"/>
    </row>
    <row r="745">
      <c r="A745" s="142"/>
      <c r="B745" s="142"/>
      <c r="C745" s="142"/>
      <c r="D745" s="142"/>
      <c r="E745" s="142"/>
      <c r="F745" s="142"/>
      <c r="G745" s="142"/>
      <c r="H745" s="142"/>
      <c r="I745" s="142"/>
      <c r="J745" s="142"/>
      <c r="K745" s="142"/>
      <c r="L745" s="142"/>
      <c r="M745" s="142"/>
      <c r="N745" s="142"/>
      <c r="O745" s="150"/>
      <c r="P745" s="142"/>
      <c r="Q745" s="142"/>
      <c r="R745" s="142"/>
      <c r="S745" s="142"/>
      <c r="T745" s="142"/>
      <c r="U745" s="142"/>
      <c r="V745" s="142"/>
      <c r="W745" s="142"/>
      <c r="X745" s="142"/>
      <c r="Y745" s="142"/>
      <c r="Z745" s="142"/>
      <c r="AA745" s="142"/>
    </row>
    <row r="746">
      <c r="A746" s="142"/>
      <c r="B746" s="142"/>
      <c r="C746" s="142"/>
      <c r="D746" s="142"/>
      <c r="E746" s="142"/>
      <c r="F746" s="142"/>
      <c r="G746" s="142"/>
      <c r="H746" s="142"/>
      <c r="I746" s="142"/>
      <c r="J746" s="142"/>
      <c r="K746" s="142"/>
      <c r="L746" s="142"/>
      <c r="M746" s="142"/>
      <c r="N746" s="142"/>
      <c r="O746" s="150"/>
      <c r="P746" s="142"/>
      <c r="Q746" s="142"/>
      <c r="R746" s="142"/>
      <c r="S746" s="142"/>
      <c r="T746" s="142"/>
      <c r="U746" s="142"/>
      <c r="V746" s="142"/>
      <c r="W746" s="142"/>
      <c r="X746" s="142"/>
      <c r="Y746" s="142"/>
      <c r="Z746" s="142"/>
      <c r="AA746" s="142"/>
    </row>
    <row r="747">
      <c r="A747" s="142"/>
      <c r="B747" s="142"/>
      <c r="C747" s="142"/>
      <c r="D747" s="142"/>
      <c r="E747" s="142"/>
      <c r="F747" s="142"/>
      <c r="G747" s="142"/>
      <c r="H747" s="142"/>
      <c r="I747" s="142"/>
      <c r="J747" s="142"/>
      <c r="K747" s="142"/>
      <c r="L747" s="142"/>
      <c r="M747" s="142"/>
      <c r="N747" s="142"/>
      <c r="O747" s="150"/>
      <c r="P747" s="142"/>
      <c r="Q747" s="142"/>
      <c r="R747" s="142"/>
      <c r="S747" s="142"/>
      <c r="T747" s="142"/>
      <c r="U747" s="142"/>
      <c r="V747" s="142"/>
      <c r="W747" s="142"/>
      <c r="X747" s="142"/>
      <c r="Y747" s="142"/>
      <c r="Z747" s="142"/>
      <c r="AA747" s="142"/>
    </row>
    <row r="748">
      <c r="A748" s="142"/>
      <c r="B748" s="142"/>
      <c r="C748" s="142"/>
      <c r="D748" s="142"/>
      <c r="E748" s="142"/>
      <c r="F748" s="142"/>
      <c r="G748" s="142"/>
      <c r="H748" s="142"/>
      <c r="I748" s="142"/>
      <c r="J748" s="142"/>
      <c r="K748" s="142"/>
      <c r="L748" s="142"/>
      <c r="M748" s="142"/>
      <c r="N748" s="142"/>
      <c r="O748" s="150"/>
      <c r="P748" s="142"/>
      <c r="Q748" s="142"/>
      <c r="R748" s="142"/>
      <c r="S748" s="142"/>
      <c r="T748" s="142"/>
      <c r="U748" s="142"/>
      <c r="V748" s="142"/>
      <c r="W748" s="142"/>
      <c r="X748" s="142"/>
      <c r="Y748" s="142"/>
      <c r="Z748" s="142"/>
      <c r="AA748" s="142"/>
    </row>
    <row r="749">
      <c r="A749" s="142"/>
      <c r="B749" s="142"/>
      <c r="C749" s="142"/>
      <c r="D749" s="142"/>
      <c r="E749" s="142"/>
      <c r="F749" s="142"/>
      <c r="G749" s="142"/>
      <c r="H749" s="142"/>
      <c r="I749" s="142"/>
      <c r="J749" s="142"/>
      <c r="K749" s="142"/>
      <c r="L749" s="142"/>
      <c r="M749" s="142"/>
      <c r="N749" s="142"/>
      <c r="O749" s="150"/>
      <c r="P749" s="142"/>
      <c r="Q749" s="142"/>
      <c r="R749" s="142"/>
      <c r="S749" s="142"/>
      <c r="T749" s="142"/>
      <c r="U749" s="142"/>
      <c r="V749" s="142"/>
      <c r="W749" s="142"/>
      <c r="X749" s="142"/>
      <c r="Y749" s="142"/>
      <c r="Z749" s="142"/>
      <c r="AA749" s="142"/>
    </row>
    <row r="750">
      <c r="A750" s="142"/>
      <c r="B750" s="142"/>
      <c r="C750" s="142"/>
      <c r="D750" s="142"/>
      <c r="E750" s="142"/>
      <c r="F750" s="142"/>
      <c r="G750" s="142"/>
      <c r="H750" s="142"/>
      <c r="I750" s="142"/>
      <c r="J750" s="142"/>
      <c r="K750" s="142"/>
      <c r="L750" s="142"/>
      <c r="M750" s="142"/>
      <c r="N750" s="142"/>
      <c r="O750" s="150"/>
      <c r="P750" s="142"/>
      <c r="Q750" s="142"/>
      <c r="R750" s="142"/>
      <c r="S750" s="142"/>
      <c r="T750" s="142"/>
      <c r="U750" s="142"/>
      <c r="V750" s="142"/>
      <c r="W750" s="142"/>
      <c r="X750" s="142"/>
      <c r="Y750" s="142"/>
      <c r="Z750" s="142"/>
      <c r="AA750" s="142"/>
    </row>
    <row r="751">
      <c r="A751" s="142"/>
      <c r="B751" s="142"/>
      <c r="C751" s="142"/>
      <c r="D751" s="142"/>
      <c r="E751" s="142"/>
      <c r="F751" s="142"/>
      <c r="G751" s="142"/>
      <c r="H751" s="142"/>
      <c r="I751" s="142"/>
      <c r="J751" s="142"/>
      <c r="K751" s="142"/>
      <c r="L751" s="142"/>
      <c r="M751" s="142"/>
      <c r="N751" s="142"/>
      <c r="O751" s="150"/>
      <c r="P751" s="142"/>
      <c r="Q751" s="142"/>
      <c r="R751" s="142"/>
      <c r="S751" s="142"/>
      <c r="T751" s="142"/>
      <c r="U751" s="142"/>
      <c r="V751" s="142"/>
      <c r="W751" s="142"/>
      <c r="X751" s="142"/>
      <c r="Y751" s="142"/>
      <c r="Z751" s="142"/>
      <c r="AA751" s="142"/>
    </row>
    <row r="752">
      <c r="A752" s="142"/>
      <c r="B752" s="142"/>
      <c r="C752" s="142"/>
      <c r="D752" s="142"/>
      <c r="E752" s="142"/>
      <c r="F752" s="142"/>
      <c r="G752" s="142"/>
      <c r="H752" s="142"/>
      <c r="I752" s="142"/>
      <c r="J752" s="142"/>
      <c r="K752" s="142"/>
      <c r="L752" s="142"/>
      <c r="M752" s="142"/>
      <c r="N752" s="142"/>
      <c r="O752" s="150"/>
      <c r="P752" s="142"/>
      <c r="Q752" s="142"/>
      <c r="R752" s="142"/>
      <c r="S752" s="142"/>
      <c r="T752" s="142"/>
      <c r="U752" s="142"/>
      <c r="V752" s="142"/>
      <c r="W752" s="142"/>
      <c r="X752" s="142"/>
      <c r="Y752" s="142"/>
      <c r="Z752" s="142"/>
      <c r="AA752" s="142"/>
    </row>
    <row r="753">
      <c r="A753" s="142"/>
      <c r="B753" s="142"/>
      <c r="C753" s="142"/>
      <c r="D753" s="142"/>
      <c r="E753" s="142"/>
      <c r="F753" s="142"/>
      <c r="G753" s="142"/>
      <c r="H753" s="142"/>
      <c r="I753" s="142"/>
      <c r="J753" s="142"/>
      <c r="K753" s="142"/>
      <c r="L753" s="142"/>
      <c r="M753" s="142"/>
      <c r="N753" s="142"/>
      <c r="O753" s="150"/>
      <c r="P753" s="142"/>
      <c r="Q753" s="142"/>
      <c r="R753" s="142"/>
      <c r="S753" s="142"/>
      <c r="T753" s="142"/>
      <c r="U753" s="142"/>
      <c r="V753" s="142"/>
      <c r="W753" s="142"/>
      <c r="X753" s="142"/>
      <c r="Y753" s="142"/>
      <c r="Z753" s="142"/>
      <c r="AA753" s="142"/>
    </row>
    <row r="754">
      <c r="A754" s="142"/>
      <c r="B754" s="142"/>
      <c r="C754" s="142"/>
      <c r="D754" s="142"/>
      <c r="E754" s="142"/>
      <c r="F754" s="142"/>
      <c r="G754" s="142"/>
      <c r="H754" s="142"/>
      <c r="I754" s="142"/>
      <c r="J754" s="142"/>
      <c r="K754" s="142"/>
      <c r="L754" s="142"/>
      <c r="M754" s="142"/>
      <c r="N754" s="142"/>
      <c r="O754" s="150"/>
      <c r="P754" s="142"/>
      <c r="Q754" s="142"/>
      <c r="R754" s="142"/>
      <c r="S754" s="142"/>
      <c r="T754" s="142"/>
      <c r="U754" s="142"/>
      <c r="V754" s="142"/>
      <c r="W754" s="142"/>
      <c r="X754" s="142"/>
      <c r="Y754" s="142"/>
      <c r="Z754" s="142"/>
      <c r="AA754" s="142"/>
    </row>
    <row r="755">
      <c r="A755" s="142"/>
      <c r="B755" s="142"/>
      <c r="C755" s="142"/>
      <c r="D755" s="142"/>
      <c r="E755" s="142"/>
      <c r="F755" s="142"/>
      <c r="G755" s="142"/>
      <c r="H755" s="142"/>
      <c r="I755" s="142"/>
      <c r="J755" s="142"/>
      <c r="K755" s="142"/>
      <c r="L755" s="142"/>
      <c r="M755" s="142"/>
      <c r="N755" s="142"/>
      <c r="O755" s="150"/>
      <c r="P755" s="142"/>
      <c r="Q755" s="142"/>
      <c r="R755" s="142"/>
      <c r="S755" s="142"/>
      <c r="T755" s="142"/>
      <c r="U755" s="142"/>
      <c r="V755" s="142"/>
      <c r="W755" s="142"/>
      <c r="X755" s="142"/>
      <c r="Y755" s="142"/>
      <c r="Z755" s="142"/>
      <c r="AA755" s="142"/>
    </row>
    <row r="756">
      <c r="A756" s="142"/>
      <c r="B756" s="142"/>
      <c r="C756" s="142"/>
      <c r="D756" s="142"/>
      <c r="E756" s="142"/>
      <c r="F756" s="142"/>
      <c r="G756" s="142"/>
      <c r="H756" s="142"/>
      <c r="I756" s="142"/>
      <c r="J756" s="142"/>
      <c r="K756" s="142"/>
      <c r="L756" s="142"/>
      <c r="M756" s="142"/>
      <c r="N756" s="142"/>
      <c r="O756" s="150"/>
      <c r="P756" s="142"/>
      <c r="Q756" s="142"/>
      <c r="R756" s="142"/>
      <c r="S756" s="142"/>
      <c r="T756" s="142"/>
      <c r="U756" s="142"/>
      <c r="V756" s="142"/>
      <c r="W756" s="142"/>
      <c r="X756" s="142"/>
      <c r="Y756" s="142"/>
      <c r="Z756" s="142"/>
      <c r="AA756" s="142"/>
    </row>
    <row r="757">
      <c r="A757" s="142"/>
      <c r="B757" s="142"/>
      <c r="C757" s="142"/>
      <c r="D757" s="142"/>
      <c r="E757" s="142"/>
      <c r="F757" s="142"/>
      <c r="G757" s="142"/>
      <c r="H757" s="142"/>
      <c r="I757" s="142"/>
      <c r="J757" s="142"/>
      <c r="K757" s="142"/>
      <c r="L757" s="142"/>
      <c r="M757" s="142"/>
      <c r="N757" s="142"/>
      <c r="O757" s="150"/>
      <c r="P757" s="142"/>
      <c r="Q757" s="142"/>
      <c r="R757" s="142"/>
      <c r="S757" s="142"/>
      <c r="T757" s="142"/>
      <c r="U757" s="142"/>
      <c r="V757" s="142"/>
      <c r="W757" s="142"/>
      <c r="X757" s="142"/>
      <c r="Y757" s="142"/>
      <c r="Z757" s="142"/>
      <c r="AA757" s="142"/>
    </row>
    <row r="758">
      <c r="A758" s="142"/>
      <c r="B758" s="142"/>
      <c r="C758" s="142"/>
      <c r="D758" s="142"/>
      <c r="E758" s="142"/>
      <c r="F758" s="142"/>
      <c r="G758" s="142"/>
      <c r="H758" s="142"/>
      <c r="I758" s="142"/>
      <c r="J758" s="142"/>
      <c r="K758" s="142"/>
      <c r="L758" s="142"/>
      <c r="M758" s="142"/>
      <c r="N758" s="142"/>
      <c r="O758" s="150"/>
      <c r="P758" s="142"/>
      <c r="Q758" s="142"/>
      <c r="R758" s="142"/>
      <c r="S758" s="142"/>
      <c r="T758" s="142"/>
      <c r="U758" s="142"/>
      <c r="V758" s="142"/>
      <c r="W758" s="142"/>
      <c r="X758" s="142"/>
      <c r="Y758" s="142"/>
      <c r="Z758" s="142"/>
      <c r="AA758" s="142"/>
    </row>
    <row r="759">
      <c r="A759" s="142"/>
      <c r="B759" s="142"/>
      <c r="C759" s="142"/>
      <c r="D759" s="142"/>
      <c r="E759" s="142"/>
      <c r="F759" s="142"/>
      <c r="G759" s="142"/>
      <c r="H759" s="142"/>
      <c r="I759" s="142"/>
      <c r="J759" s="142"/>
      <c r="K759" s="142"/>
      <c r="L759" s="142"/>
      <c r="M759" s="142"/>
      <c r="N759" s="142"/>
      <c r="O759" s="150"/>
      <c r="P759" s="142"/>
      <c r="Q759" s="142"/>
      <c r="R759" s="142"/>
      <c r="S759" s="142"/>
      <c r="T759" s="142"/>
      <c r="U759" s="142"/>
      <c r="V759" s="142"/>
      <c r="W759" s="142"/>
      <c r="X759" s="142"/>
      <c r="Y759" s="142"/>
      <c r="Z759" s="142"/>
      <c r="AA759" s="142"/>
    </row>
    <row r="760">
      <c r="A760" s="142"/>
      <c r="B760" s="142"/>
      <c r="C760" s="142"/>
      <c r="D760" s="142"/>
      <c r="E760" s="142"/>
      <c r="F760" s="142"/>
      <c r="G760" s="142"/>
      <c r="H760" s="142"/>
      <c r="I760" s="142"/>
      <c r="J760" s="142"/>
      <c r="K760" s="142"/>
      <c r="L760" s="142"/>
      <c r="M760" s="142"/>
      <c r="N760" s="142"/>
      <c r="O760" s="150"/>
      <c r="P760" s="142"/>
      <c r="Q760" s="142"/>
      <c r="R760" s="142"/>
      <c r="S760" s="142"/>
      <c r="T760" s="142"/>
      <c r="U760" s="142"/>
      <c r="V760" s="142"/>
      <c r="W760" s="142"/>
      <c r="X760" s="142"/>
      <c r="Y760" s="142"/>
      <c r="Z760" s="142"/>
      <c r="AA760" s="142"/>
    </row>
    <row r="761">
      <c r="A761" s="142"/>
      <c r="B761" s="142"/>
      <c r="C761" s="142"/>
      <c r="D761" s="142"/>
      <c r="E761" s="142"/>
      <c r="F761" s="142"/>
      <c r="G761" s="142"/>
      <c r="H761" s="142"/>
      <c r="I761" s="142"/>
      <c r="J761" s="142"/>
      <c r="K761" s="142"/>
      <c r="L761" s="142"/>
      <c r="M761" s="142"/>
      <c r="N761" s="142"/>
      <c r="O761" s="150"/>
      <c r="P761" s="142"/>
      <c r="Q761" s="142"/>
      <c r="R761" s="142"/>
      <c r="S761" s="142"/>
      <c r="T761" s="142"/>
      <c r="U761" s="142"/>
      <c r="V761" s="142"/>
      <c r="W761" s="142"/>
      <c r="X761" s="142"/>
      <c r="Y761" s="142"/>
      <c r="Z761" s="142"/>
      <c r="AA761" s="142"/>
    </row>
    <row r="762">
      <c r="A762" s="142"/>
      <c r="B762" s="142"/>
      <c r="C762" s="142"/>
      <c r="D762" s="142"/>
      <c r="E762" s="142"/>
      <c r="F762" s="142"/>
      <c r="G762" s="142"/>
      <c r="H762" s="142"/>
      <c r="I762" s="142"/>
      <c r="J762" s="142"/>
      <c r="K762" s="142"/>
      <c r="L762" s="142"/>
      <c r="M762" s="142"/>
      <c r="N762" s="142"/>
      <c r="O762" s="150"/>
      <c r="P762" s="142"/>
      <c r="Q762" s="142"/>
      <c r="R762" s="142"/>
      <c r="S762" s="142"/>
      <c r="T762" s="142"/>
      <c r="U762" s="142"/>
      <c r="V762" s="142"/>
      <c r="W762" s="142"/>
      <c r="X762" s="142"/>
      <c r="Y762" s="142"/>
      <c r="Z762" s="142"/>
      <c r="AA762" s="142"/>
    </row>
    <row r="763">
      <c r="A763" s="142"/>
      <c r="B763" s="142"/>
      <c r="C763" s="142"/>
      <c r="D763" s="142"/>
      <c r="E763" s="142"/>
      <c r="F763" s="142"/>
      <c r="G763" s="142"/>
      <c r="H763" s="142"/>
      <c r="I763" s="142"/>
      <c r="J763" s="142"/>
      <c r="K763" s="142"/>
      <c r="L763" s="142"/>
      <c r="M763" s="142"/>
      <c r="N763" s="142"/>
      <c r="O763" s="150"/>
      <c r="P763" s="142"/>
      <c r="Q763" s="142"/>
      <c r="R763" s="142"/>
      <c r="S763" s="142"/>
      <c r="T763" s="142"/>
      <c r="U763" s="142"/>
      <c r="V763" s="142"/>
      <c r="W763" s="142"/>
      <c r="X763" s="142"/>
      <c r="Y763" s="142"/>
      <c r="Z763" s="142"/>
      <c r="AA763" s="142"/>
    </row>
    <row r="764">
      <c r="A764" s="142"/>
      <c r="B764" s="142"/>
      <c r="C764" s="142"/>
      <c r="D764" s="142"/>
      <c r="E764" s="142"/>
      <c r="F764" s="142"/>
      <c r="G764" s="142"/>
      <c r="H764" s="142"/>
      <c r="I764" s="142"/>
      <c r="J764" s="142"/>
      <c r="K764" s="142"/>
      <c r="L764" s="142"/>
      <c r="M764" s="142"/>
      <c r="N764" s="142"/>
      <c r="O764" s="150"/>
      <c r="P764" s="142"/>
      <c r="Q764" s="142"/>
      <c r="R764" s="142"/>
      <c r="S764" s="142"/>
      <c r="T764" s="142"/>
      <c r="U764" s="142"/>
      <c r="V764" s="142"/>
      <c r="W764" s="142"/>
      <c r="X764" s="142"/>
      <c r="Y764" s="142"/>
      <c r="Z764" s="142"/>
      <c r="AA764" s="142"/>
    </row>
    <row r="765">
      <c r="A765" s="142"/>
      <c r="B765" s="142"/>
      <c r="C765" s="142"/>
      <c r="D765" s="142"/>
      <c r="E765" s="142"/>
      <c r="F765" s="142"/>
      <c r="G765" s="142"/>
      <c r="H765" s="142"/>
      <c r="I765" s="142"/>
      <c r="J765" s="142"/>
      <c r="K765" s="142"/>
      <c r="L765" s="142"/>
      <c r="M765" s="142"/>
      <c r="N765" s="142"/>
      <c r="O765" s="150"/>
      <c r="P765" s="142"/>
      <c r="Q765" s="142"/>
      <c r="R765" s="142"/>
      <c r="S765" s="142"/>
      <c r="T765" s="142"/>
      <c r="U765" s="142"/>
      <c r="V765" s="142"/>
      <c r="W765" s="142"/>
      <c r="X765" s="142"/>
      <c r="Y765" s="142"/>
      <c r="Z765" s="142"/>
      <c r="AA765" s="142"/>
    </row>
    <row r="766">
      <c r="A766" s="142"/>
      <c r="B766" s="142"/>
      <c r="C766" s="142"/>
      <c r="D766" s="142"/>
      <c r="E766" s="142"/>
      <c r="F766" s="142"/>
      <c r="G766" s="142"/>
      <c r="H766" s="142"/>
      <c r="I766" s="142"/>
      <c r="J766" s="142"/>
      <c r="K766" s="142"/>
      <c r="L766" s="142"/>
      <c r="M766" s="142"/>
      <c r="N766" s="142"/>
      <c r="O766" s="150"/>
      <c r="P766" s="142"/>
      <c r="Q766" s="142"/>
      <c r="R766" s="142"/>
      <c r="S766" s="142"/>
      <c r="T766" s="142"/>
      <c r="U766" s="142"/>
      <c r="V766" s="142"/>
      <c r="W766" s="142"/>
      <c r="X766" s="142"/>
      <c r="Y766" s="142"/>
      <c r="Z766" s="142"/>
      <c r="AA766" s="142"/>
    </row>
    <row r="767">
      <c r="A767" s="142"/>
      <c r="B767" s="142"/>
      <c r="C767" s="142"/>
      <c r="D767" s="142"/>
      <c r="E767" s="142"/>
      <c r="F767" s="142"/>
      <c r="G767" s="142"/>
      <c r="H767" s="142"/>
      <c r="I767" s="142"/>
      <c r="J767" s="142"/>
      <c r="K767" s="142"/>
      <c r="L767" s="142"/>
      <c r="M767" s="142"/>
      <c r="N767" s="142"/>
      <c r="O767" s="150"/>
      <c r="P767" s="142"/>
      <c r="Q767" s="142"/>
      <c r="R767" s="142"/>
      <c r="S767" s="142"/>
      <c r="T767" s="142"/>
      <c r="U767" s="142"/>
      <c r="V767" s="142"/>
      <c r="W767" s="142"/>
      <c r="X767" s="142"/>
      <c r="Y767" s="142"/>
      <c r="Z767" s="142"/>
      <c r="AA767" s="142"/>
    </row>
    <row r="768">
      <c r="A768" s="142"/>
      <c r="B768" s="142"/>
      <c r="C768" s="142"/>
      <c r="D768" s="142"/>
      <c r="E768" s="142"/>
      <c r="F768" s="142"/>
      <c r="G768" s="142"/>
      <c r="H768" s="142"/>
      <c r="I768" s="142"/>
      <c r="J768" s="142"/>
      <c r="K768" s="142"/>
      <c r="L768" s="142"/>
      <c r="M768" s="142"/>
      <c r="N768" s="142"/>
      <c r="O768" s="150"/>
      <c r="P768" s="142"/>
      <c r="Q768" s="142"/>
      <c r="R768" s="142"/>
      <c r="S768" s="142"/>
      <c r="T768" s="142"/>
      <c r="U768" s="142"/>
      <c r="V768" s="142"/>
      <c r="W768" s="142"/>
      <c r="X768" s="142"/>
      <c r="Y768" s="142"/>
      <c r="Z768" s="142"/>
      <c r="AA768" s="142"/>
    </row>
    <row r="769">
      <c r="A769" s="142"/>
      <c r="B769" s="142"/>
      <c r="C769" s="142"/>
      <c r="D769" s="142"/>
      <c r="E769" s="142"/>
      <c r="F769" s="142"/>
      <c r="G769" s="142"/>
      <c r="H769" s="142"/>
      <c r="I769" s="142"/>
      <c r="J769" s="142"/>
      <c r="K769" s="142"/>
      <c r="L769" s="142"/>
      <c r="M769" s="142"/>
      <c r="N769" s="142"/>
      <c r="O769" s="150"/>
      <c r="P769" s="142"/>
      <c r="Q769" s="142"/>
      <c r="R769" s="142"/>
      <c r="S769" s="142"/>
      <c r="T769" s="142"/>
      <c r="U769" s="142"/>
      <c r="V769" s="142"/>
      <c r="W769" s="142"/>
      <c r="X769" s="142"/>
      <c r="Y769" s="142"/>
      <c r="Z769" s="142"/>
      <c r="AA769" s="142"/>
    </row>
    <row r="770">
      <c r="A770" s="142"/>
      <c r="B770" s="142"/>
      <c r="C770" s="142"/>
      <c r="D770" s="142"/>
      <c r="E770" s="142"/>
      <c r="F770" s="142"/>
      <c r="G770" s="142"/>
      <c r="H770" s="142"/>
      <c r="I770" s="142"/>
      <c r="J770" s="142"/>
      <c r="K770" s="142"/>
      <c r="L770" s="142"/>
      <c r="M770" s="142"/>
      <c r="N770" s="142"/>
      <c r="O770" s="150"/>
      <c r="P770" s="142"/>
      <c r="Q770" s="142"/>
      <c r="R770" s="142"/>
      <c r="S770" s="142"/>
      <c r="T770" s="142"/>
      <c r="U770" s="142"/>
      <c r="V770" s="142"/>
      <c r="W770" s="142"/>
      <c r="X770" s="142"/>
      <c r="Y770" s="142"/>
      <c r="Z770" s="142"/>
      <c r="AA770" s="142"/>
    </row>
    <row r="771">
      <c r="A771" s="142"/>
      <c r="B771" s="142"/>
      <c r="C771" s="142"/>
      <c r="D771" s="142"/>
      <c r="E771" s="142"/>
      <c r="F771" s="142"/>
      <c r="G771" s="142"/>
      <c r="H771" s="142"/>
      <c r="I771" s="142"/>
      <c r="J771" s="142"/>
      <c r="K771" s="142"/>
      <c r="L771" s="142"/>
      <c r="M771" s="142"/>
      <c r="N771" s="142"/>
      <c r="O771" s="150"/>
      <c r="P771" s="142"/>
      <c r="Q771" s="142"/>
      <c r="R771" s="142"/>
      <c r="S771" s="142"/>
      <c r="T771" s="142"/>
      <c r="U771" s="142"/>
      <c r="V771" s="142"/>
      <c r="W771" s="142"/>
      <c r="X771" s="142"/>
      <c r="Y771" s="142"/>
      <c r="Z771" s="142"/>
      <c r="AA771" s="142"/>
    </row>
    <row r="772">
      <c r="A772" s="142"/>
      <c r="B772" s="142"/>
      <c r="C772" s="142"/>
      <c r="D772" s="142"/>
      <c r="E772" s="142"/>
      <c r="F772" s="142"/>
      <c r="G772" s="142"/>
      <c r="H772" s="142"/>
      <c r="I772" s="142"/>
      <c r="J772" s="142"/>
      <c r="K772" s="142"/>
      <c r="L772" s="142"/>
      <c r="M772" s="142"/>
      <c r="N772" s="142"/>
      <c r="O772" s="150"/>
      <c r="P772" s="142"/>
      <c r="Q772" s="142"/>
      <c r="R772" s="142"/>
      <c r="S772" s="142"/>
      <c r="T772" s="142"/>
      <c r="U772" s="142"/>
      <c r="V772" s="142"/>
      <c r="W772" s="142"/>
      <c r="X772" s="142"/>
      <c r="Y772" s="142"/>
      <c r="Z772" s="142"/>
      <c r="AA772" s="142"/>
    </row>
    <row r="773">
      <c r="A773" s="142"/>
      <c r="B773" s="142"/>
      <c r="C773" s="142"/>
      <c r="D773" s="142"/>
      <c r="E773" s="142"/>
      <c r="F773" s="142"/>
      <c r="G773" s="142"/>
      <c r="H773" s="142"/>
      <c r="I773" s="142"/>
      <c r="J773" s="142"/>
      <c r="K773" s="142"/>
      <c r="L773" s="142"/>
      <c r="M773" s="142"/>
      <c r="N773" s="142"/>
      <c r="O773" s="150"/>
      <c r="P773" s="142"/>
      <c r="Q773" s="142"/>
      <c r="R773" s="142"/>
      <c r="S773" s="142"/>
      <c r="T773" s="142"/>
      <c r="U773" s="142"/>
      <c r="V773" s="142"/>
      <c r="W773" s="142"/>
      <c r="X773" s="142"/>
      <c r="Y773" s="142"/>
      <c r="Z773" s="142"/>
      <c r="AA773" s="142"/>
    </row>
    <row r="774">
      <c r="A774" s="142"/>
      <c r="B774" s="142"/>
      <c r="C774" s="142"/>
      <c r="D774" s="142"/>
      <c r="E774" s="142"/>
      <c r="F774" s="142"/>
      <c r="G774" s="142"/>
      <c r="H774" s="142"/>
      <c r="I774" s="142"/>
      <c r="J774" s="142"/>
      <c r="K774" s="142"/>
      <c r="L774" s="142"/>
      <c r="M774" s="142"/>
      <c r="N774" s="142"/>
      <c r="O774" s="150"/>
      <c r="P774" s="142"/>
      <c r="Q774" s="142"/>
      <c r="R774" s="142"/>
      <c r="S774" s="142"/>
      <c r="T774" s="142"/>
      <c r="U774" s="142"/>
      <c r="V774" s="142"/>
      <c r="W774" s="142"/>
      <c r="X774" s="142"/>
      <c r="Y774" s="142"/>
      <c r="Z774" s="142"/>
      <c r="AA774" s="142"/>
    </row>
    <row r="775">
      <c r="A775" s="142"/>
      <c r="B775" s="142"/>
      <c r="C775" s="142"/>
      <c r="D775" s="142"/>
      <c r="E775" s="142"/>
      <c r="F775" s="142"/>
      <c r="G775" s="142"/>
      <c r="H775" s="142"/>
      <c r="I775" s="142"/>
      <c r="J775" s="142"/>
      <c r="K775" s="142"/>
      <c r="L775" s="142"/>
      <c r="M775" s="142"/>
      <c r="N775" s="142"/>
      <c r="O775" s="150"/>
      <c r="P775" s="142"/>
      <c r="Q775" s="142"/>
      <c r="R775" s="142"/>
      <c r="S775" s="142"/>
      <c r="T775" s="142"/>
      <c r="U775" s="142"/>
      <c r="V775" s="142"/>
      <c r="W775" s="142"/>
      <c r="X775" s="142"/>
      <c r="Y775" s="142"/>
      <c r="Z775" s="142"/>
      <c r="AA775" s="142"/>
    </row>
    <row r="776">
      <c r="A776" s="142"/>
      <c r="B776" s="142"/>
      <c r="C776" s="142"/>
      <c r="D776" s="142"/>
      <c r="E776" s="142"/>
      <c r="F776" s="142"/>
      <c r="G776" s="142"/>
      <c r="H776" s="142"/>
      <c r="I776" s="142"/>
      <c r="J776" s="142"/>
      <c r="K776" s="142"/>
      <c r="L776" s="142"/>
      <c r="M776" s="142"/>
      <c r="N776" s="142"/>
      <c r="O776" s="150"/>
      <c r="P776" s="142"/>
      <c r="Q776" s="142"/>
      <c r="R776" s="142"/>
      <c r="S776" s="142"/>
      <c r="T776" s="142"/>
      <c r="U776" s="142"/>
      <c r="V776" s="142"/>
      <c r="W776" s="142"/>
      <c r="X776" s="142"/>
      <c r="Y776" s="142"/>
      <c r="Z776" s="142"/>
      <c r="AA776" s="142"/>
    </row>
    <row r="777">
      <c r="A777" s="142"/>
      <c r="B777" s="142"/>
      <c r="C777" s="142"/>
      <c r="D777" s="142"/>
      <c r="E777" s="142"/>
      <c r="F777" s="142"/>
      <c r="G777" s="142"/>
      <c r="H777" s="142"/>
      <c r="I777" s="142"/>
      <c r="J777" s="142"/>
      <c r="K777" s="142"/>
      <c r="L777" s="142"/>
      <c r="M777" s="142"/>
      <c r="N777" s="142"/>
      <c r="O777" s="150"/>
      <c r="P777" s="142"/>
      <c r="Q777" s="142"/>
      <c r="R777" s="142"/>
      <c r="S777" s="142"/>
      <c r="T777" s="142"/>
      <c r="U777" s="142"/>
      <c r="V777" s="142"/>
      <c r="W777" s="142"/>
      <c r="X777" s="142"/>
      <c r="Y777" s="142"/>
      <c r="Z777" s="142"/>
      <c r="AA777" s="142"/>
    </row>
    <row r="778">
      <c r="A778" s="142"/>
      <c r="B778" s="142"/>
      <c r="C778" s="142"/>
      <c r="D778" s="142"/>
      <c r="E778" s="142"/>
      <c r="F778" s="142"/>
      <c r="G778" s="142"/>
      <c r="H778" s="142"/>
      <c r="I778" s="142"/>
      <c r="J778" s="142"/>
      <c r="K778" s="142"/>
      <c r="L778" s="142"/>
      <c r="M778" s="142"/>
      <c r="N778" s="142"/>
      <c r="O778" s="150"/>
      <c r="P778" s="142"/>
      <c r="Q778" s="142"/>
      <c r="R778" s="142"/>
      <c r="S778" s="142"/>
      <c r="T778" s="142"/>
      <c r="U778" s="142"/>
      <c r="V778" s="142"/>
      <c r="W778" s="142"/>
      <c r="X778" s="142"/>
      <c r="Y778" s="142"/>
      <c r="Z778" s="142"/>
      <c r="AA778" s="142"/>
    </row>
    <row r="779">
      <c r="A779" s="142"/>
      <c r="B779" s="142"/>
      <c r="C779" s="142"/>
      <c r="D779" s="142"/>
      <c r="E779" s="142"/>
      <c r="F779" s="142"/>
      <c r="G779" s="142"/>
      <c r="H779" s="142"/>
      <c r="I779" s="142"/>
      <c r="J779" s="142"/>
      <c r="K779" s="142"/>
      <c r="L779" s="142"/>
      <c r="M779" s="142"/>
      <c r="N779" s="142"/>
      <c r="O779" s="150"/>
      <c r="P779" s="142"/>
      <c r="Q779" s="142"/>
      <c r="R779" s="142"/>
      <c r="S779" s="142"/>
      <c r="T779" s="142"/>
      <c r="U779" s="142"/>
      <c r="V779" s="142"/>
      <c r="W779" s="142"/>
      <c r="X779" s="142"/>
      <c r="Y779" s="142"/>
      <c r="Z779" s="142"/>
      <c r="AA779" s="142"/>
    </row>
    <row r="780">
      <c r="A780" s="142"/>
      <c r="B780" s="142"/>
      <c r="C780" s="142"/>
      <c r="D780" s="142"/>
      <c r="E780" s="142"/>
      <c r="F780" s="142"/>
      <c r="G780" s="142"/>
      <c r="H780" s="142"/>
      <c r="I780" s="142"/>
      <c r="J780" s="142"/>
      <c r="K780" s="142"/>
      <c r="L780" s="142"/>
      <c r="M780" s="142"/>
      <c r="N780" s="142"/>
      <c r="O780" s="150"/>
      <c r="P780" s="142"/>
      <c r="Q780" s="142"/>
      <c r="R780" s="142"/>
      <c r="S780" s="142"/>
      <c r="T780" s="142"/>
      <c r="U780" s="142"/>
      <c r="V780" s="142"/>
      <c r="W780" s="142"/>
      <c r="X780" s="142"/>
      <c r="Y780" s="142"/>
      <c r="Z780" s="142"/>
      <c r="AA780" s="142"/>
    </row>
    <row r="781">
      <c r="A781" s="142"/>
      <c r="B781" s="142"/>
      <c r="C781" s="142"/>
      <c r="D781" s="142"/>
      <c r="E781" s="142"/>
      <c r="F781" s="142"/>
      <c r="G781" s="142"/>
      <c r="H781" s="142"/>
      <c r="I781" s="142"/>
      <c r="J781" s="142"/>
      <c r="K781" s="142"/>
      <c r="L781" s="142"/>
      <c r="M781" s="142"/>
      <c r="N781" s="142"/>
      <c r="O781" s="150"/>
      <c r="P781" s="142"/>
      <c r="Q781" s="142"/>
      <c r="R781" s="142"/>
      <c r="S781" s="142"/>
      <c r="T781" s="142"/>
      <c r="U781" s="142"/>
      <c r="V781" s="142"/>
      <c r="W781" s="142"/>
      <c r="X781" s="142"/>
      <c r="Y781" s="142"/>
      <c r="Z781" s="142"/>
      <c r="AA781" s="142"/>
    </row>
    <row r="782">
      <c r="A782" s="142"/>
      <c r="B782" s="142"/>
      <c r="C782" s="142"/>
      <c r="D782" s="142"/>
      <c r="E782" s="142"/>
      <c r="F782" s="142"/>
      <c r="G782" s="142"/>
      <c r="H782" s="142"/>
      <c r="I782" s="142"/>
      <c r="J782" s="142"/>
      <c r="K782" s="142"/>
      <c r="L782" s="142"/>
      <c r="M782" s="142"/>
      <c r="N782" s="142"/>
      <c r="O782" s="150"/>
      <c r="P782" s="142"/>
      <c r="Q782" s="142"/>
      <c r="R782" s="142"/>
      <c r="S782" s="142"/>
      <c r="T782" s="142"/>
      <c r="U782" s="142"/>
      <c r="V782" s="142"/>
      <c r="W782" s="142"/>
      <c r="X782" s="142"/>
      <c r="Y782" s="142"/>
      <c r="Z782" s="142"/>
      <c r="AA782" s="142"/>
    </row>
    <row r="783">
      <c r="A783" s="142"/>
      <c r="B783" s="142"/>
      <c r="C783" s="142"/>
      <c r="D783" s="142"/>
      <c r="E783" s="142"/>
      <c r="F783" s="142"/>
      <c r="G783" s="142"/>
      <c r="H783" s="142"/>
      <c r="I783" s="142"/>
      <c r="J783" s="142"/>
      <c r="K783" s="142"/>
      <c r="L783" s="142"/>
      <c r="M783" s="142"/>
      <c r="N783" s="142"/>
      <c r="O783" s="150"/>
      <c r="P783" s="142"/>
      <c r="Q783" s="142"/>
      <c r="R783" s="142"/>
      <c r="S783" s="142"/>
      <c r="T783" s="142"/>
      <c r="U783" s="142"/>
      <c r="V783" s="142"/>
      <c r="W783" s="142"/>
      <c r="X783" s="142"/>
      <c r="Y783" s="142"/>
      <c r="Z783" s="142"/>
      <c r="AA783" s="142"/>
    </row>
    <row r="784">
      <c r="A784" s="142"/>
      <c r="B784" s="142"/>
      <c r="C784" s="142"/>
      <c r="D784" s="142"/>
      <c r="E784" s="142"/>
      <c r="F784" s="142"/>
      <c r="G784" s="142"/>
      <c r="H784" s="142"/>
      <c r="I784" s="142"/>
      <c r="J784" s="142"/>
      <c r="K784" s="142"/>
      <c r="L784" s="142"/>
      <c r="M784" s="142"/>
      <c r="N784" s="142"/>
      <c r="O784" s="150"/>
      <c r="P784" s="142"/>
      <c r="Q784" s="142"/>
      <c r="R784" s="142"/>
      <c r="S784" s="142"/>
      <c r="T784" s="142"/>
      <c r="U784" s="142"/>
      <c r="V784" s="142"/>
      <c r="W784" s="142"/>
      <c r="X784" s="142"/>
      <c r="Y784" s="142"/>
      <c r="Z784" s="142"/>
      <c r="AA784" s="142"/>
    </row>
    <row r="785">
      <c r="A785" s="142"/>
      <c r="B785" s="142"/>
      <c r="C785" s="142"/>
      <c r="D785" s="142"/>
      <c r="E785" s="142"/>
      <c r="F785" s="142"/>
      <c r="G785" s="142"/>
      <c r="H785" s="142"/>
      <c r="I785" s="142"/>
      <c r="J785" s="142"/>
      <c r="K785" s="142"/>
      <c r="L785" s="142"/>
      <c r="M785" s="142"/>
      <c r="N785" s="142"/>
      <c r="O785" s="150"/>
      <c r="P785" s="142"/>
      <c r="Q785" s="142"/>
      <c r="R785" s="142"/>
      <c r="S785" s="142"/>
      <c r="T785" s="142"/>
      <c r="U785" s="142"/>
      <c r="V785" s="142"/>
      <c r="W785" s="142"/>
      <c r="X785" s="142"/>
      <c r="Y785" s="142"/>
      <c r="Z785" s="142"/>
      <c r="AA785" s="142"/>
    </row>
    <row r="786">
      <c r="A786" s="142"/>
      <c r="B786" s="142"/>
      <c r="C786" s="142"/>
      <c r="D786" s="142"/>
      <c r="E786" s="142"/>
      <c r="F786" s="142"/>
      <c r="G786" s="142"/>
      <c r="H786" s="142"/>
      <c r="I786" s="142"/>
      <c r="J786" s="142"/>
      <c r="K786" s="142"/>
      <c r="L786" s="142"/>
      <c r="M786" s="142"/>
      <c r="N786" s="142"/>
      <c r="O786" s="150"/>
      <c r="P786" s="142"/>
      <c r="Q786" s="142"/>
      <c r="R786" s="142"/>
      <c r="S786" s="142"/>
      <c r="T786" s="142"/>
      <c r="U786" s="142"/>
      <c r="V786" s="142"/>
      <c r="W786" s="142"/>
      <c r="X786" s="142"/>
      <c r="Y786" s="142"/>
      <c r="Z786" s="142"/>
      <c r="AA786" s="142"/>
    </row>
    <row r="787">
      <c r="A787" s="142"/>
      <c r="B787" s="142"/>
      <c r="C787" s="142"/>
      <c r="D787" s="142"/>
      <c r="E787" s="142"/>
      <c r="F787" s="142"/>
      <c r="G787" s="142"/>
      <c r="H787" s="142"/>
      <c r="I787" s="142"/>
      <c r="J787" s="142"/>
      <c r="K787" s="142"/>
      <c r="L787" s="142"/>
      <c r="M787" s="142"/>
      <c r="N787" s="142"/>
      <c r="O787" s="150"/>
      <c r="P787" s="142"/>
      <c r="Q787" s="142"/>
      <c r="R787" s="142"/>
      <c r="S787" s="142"/>
      <c r="T787" s="142"/>
      <c r="U787" s="142"/>
      <c r="V787" s="142"/>
      <c r="W787" s="142"/>
      <c r="X787" s="142"/>
      <c r="Y787" s="142"/>
      <c r="Z787" s="142"/>
      <c r="AA787" s="142"/>
    </row>
    <row r="788">
      <c r="A788" s="142"/>
      <c r="B788" s="142"/>
      <c r="C788" s="142"/>
      <c r="D788" s="142"/>
      <c r="E788" s="142"/>
      <c r="F788" s="142"/>
      <c r="G788" s="142"/>
      <c r="H788" s="142"/>
      <c r="I788" s="142"/>
      <c r="J788" s="142"/>
      <c r="K788" s="142"/>
      <c r="L788" s="142"/>
      <c r="M788" s="142"/>
      <c r="N788" s="142"/>
      <c r="O788" s="150"/>
      <c r="P788" s="142"/>
      <c r="Q788" s="142"/>
      <c r="R788" s="142"/>
      <c r="S788" s="142"/>
      <c r="T788" s="142"/>
      <c r="U788" s="142"/>
      <c r="V788" s="142"/>
      <c r="W788" s="142"/>
      <c r="X788" s="142"/>
      <c r="Y788" s="142"/>
      <c r="Z788" s="142"/>
      <c r="AA788" s="142"/>
    </row>
    <row r="789">
      <c r="A789" s="142"/>
      <c r="B789" s="142"/>
      <c r="C789" s="142"/>
      <c r="D789" s="142"/>
      <c r="E789" s="142"/>
      <c r="F789" s="142"/>
      <c r="G789" s="142"/>
      <c r="H789" s="142"/>
      <c r="I789" s="142"/>
      <c r="J789" s="142"/>
      <c r="K789" s="142"/>
      <c r="L789" s="142"/>
      <c r="M789" s="142"/>
      <c r="N789" s="142"/>
      <c r="O789" s="150"/>
      <c r="P789" s="142"/>
      <c r="Q789" s="142"/>
      <c r="R789" s="142"/>
      <c r="S789" s="142"/>
      <c r="T789" s="142"/>
      <c r="U789" s="142"/>
      <c r="V789" s="142"/>
      <c r="W789" s="142"/>
      <c r="X789" s="142"/>
      <c r="Y789" s="142"/>
      <c r="Z789" s="142"/>
      <c r="AA789" s="142"/>
    </row>
    <row r="790">
      <c r="A790" s="142"/>
      <c r="B790" s="142"/>
      <c r="C790" s="142"/>
      <c r="D790" s="142"/>
      <c r="E790" s="142"/>
      <c r="F790" s="142"/>
      <c r="G790" s="142"/>
      <c r="H790" s="142"/>
      <c r="I790" s="142"/>
      <c r="J790" s="142"/>
      <c r="K790" s="142"/>
      <c r="L790" s="142"/>
      <c r="M790" s="142"/>
      <c r="N790" s="142"/>
      <c r="O790" s="150"/>
      <c r="P790" s="142"/>
      <c r="Q790" s="142"/>
      <c r="R790" s="142"/>
      <c r="S790" s="142"/>
      <c r="T790" s="142"/>
      <c r="U790" s="142"/>
      <c r="V790" s="142"/>
      <c r="W790" s="142"/>
      <c r="X790" s="142"/>
      <c r="Y790" s="142"/>
      <c r="Z790" s="142"/>
      <c r="AA790" s="142"/>
    </row>
    <row r="791">
      <c r="A791" s="142"/>
      <c r="B791" s="142"/>
      <c r="C791" s="142"/>
      <c r="D791" s="142"/>
      <c r="E791" s="142"/>
      <c r="F791" s="142"/>
      <c r="G791" s="142"/>
      <c r="H791" s="142"/>
      <c r="I791" s="142"/>
      <c r="J791" s="142"/>
      <c r="K791" s="142"/>
      <c r="L791" s="142"/>
      <c r="M791" s="142"/>
      <c r="N791" s="142"/>
      <c r="O791" s="150"/>
      <c r="P791" s="142"/>
      <c r="Q791" s="142"/>
      <c r="R791" s="142"/>
      <c r="S791" s="142"/>
      <c r="T791" s="142"/>
      <c r="U791" s="142"/>
      <c r="V791" s="142"/>
      <c r="W791" s="142"/>
      <c r="X791" s="142"/>
      <c r="Y791" s="142"/>
      <c r="Z791" s="142"/>
      <c r="AA791" s="142"/>
    </row>
    <row r="792">
      <c r="A792" s="142"/>
      <c r="B792" s="142"/>
      <c r="C792" s="142"/>
      <c r="D792" s="142"/>
      <c r="E792" s="142"/>
      <c r="F792" s="142"/>
      <c r="G792" s="142"/>
      <c r="H792" s="142"/>
      <c r="I792" s="142"/>
      <c r="J792" s="142"/>
      <c r="K792" s="142"/>
      <c r="L792" s="142"/>
      <c r="M792" s="142"/>
      <c r="N792" s="142"/>
      <c r="O792" s="150"/>
      <c r="P792" s="142"/>
      <c r="Q792" s="142"/>
      <c r="R792" s="142"/>
      <c r="S792" s="142"/>
      <c r="T792" s="142"/>
      <c r="U792" s="142"/>
      <c r="V792" s="142"/>
      <c r="W792" s="142"/>
      <c r="X792" s="142"/>
      <c r="Y792" s="142"/>
      <c r="Z792" s="142"/>
      <c r="AA792" s="142"/>
    </row>
    <row r="793">
      <c r="A793" s="142"/>
      <c r="B793" s="142"/>
      <c r="C793" s="142"/>
      <c r="D793" s="142"/>
      <c r="E793" s="142"/>
      <c r="F793" s="142"/>
      <c r="G793" s="142"/>
      <c r="H793" s="142"/>
      <c r="I793" s="142"/>
      <c r="J793" s="142"/>
      <c r="K793" s="142"/>
      <c r="L793" s="142"/>
      <c r="M793" s="142"/>
      <c r="N793" s="142"/>
      <c r="O793" s="150"/>
      <c r="P793" s="142"/>
      <c r="Q793" s="142"/>
      <c r="R793" s="142"/>
      <c r="S793" s="142"/>
      <c r="T793" s="142"/>
      <c r="U793" s="142"/>
      <c r="V793" s="142"/>
      <c r="W793" s="142"/>
      <c r="X793" s="142"/>
      <c r="Y793" s="142"/>
      <c r="Z793" s="142"/>
      <c r="AA793" s="142"/>
    </row>
    <row r="794">
      <c r="A794" s="142"/>
      <c r="B794" s="142"/>
      <c r="C794" s="142"/>
      <c r="D794" s="142"/>
      <c r="E794" s="142"/>
      <c r="F794" s="142"/>
      <c r="G794" s="142"/>
      <c r="H794" s="142"/>
      <c r="I794" s="142"/>
      <c r="J794" s="142"/>
      <c r="K794" s="142"/>
      <c r="L794" s="142"/>
      <c r="M794" s="142"/>
      <c r="N794" s="142"/>
      <c r="O794" s="150"/>
      <c r="P794" s="142"/>
      <c r="Q794" s="142"/>
      <c r="R794" s="142"/>
      <c r="S794" s="142"/>
      <c r="T794" s="142"/>
      <c r="U794" s="142"/>
      <c r="V794" s="142"/>
      <c r="W794" s="142"/>
      <c r="X794" s="142"/>
      <c r="Y794" s="142"/>
      <c r="Z794" s="142"/>
      <c r="AA794" s="142"/>
    </row>
    <row r="795">
      <c r="A795" s="142"/>
      <c r="B795" s="142"/>
      <c r="C795" s="142"/>
      <c r="D795" s="142"/>
      <c r="E795" s="142"/>
      <c r="F795" s="142"/>
      <c r="G795" s="142"/>
      <c r="H795" s="142"/>
      <c r="I795" s="142"/>
      <c r="J795" s="142"/>
      <c r="K795" s="142"/>
      <c r="L795" s="142"/>
      <c r="M795" s="142"/>
      <c r="N795" s="142"/>
      <c r="O795" s="150"/>
      <c r="P795" s="142"/>
      <c r="Q795" s="142"/>
      <c r="R795" s="142"/>
      <c r="S795" s="142"/>
      <c r="T795" s="142"/>
      <c r="U795" s="142"/>
      <c r="V795" s="142"/>
      <c r="W795" s="142"/>
      <c r="X795" s="142"/>
      <c r="Y795" s="142"/>
      <c r="Z795" s="142"/>
      <c r="AA795" s="142"/>
    </row>
    <row r="796">
      <c r="A796" s="142"/>
      <c r="B796" s="142"/>
      <c r="C796" s="142"/>
      <c r="D796" s="142"/>
      <c r="E796" s="142"/>
      <c r="F796" s="142"/>
      <c r="G796" s="142"/>
      <c r="H796" s="142"/>
      <c r="I796" s="142"/>
      <c r="J796" s="142"/>
      <c r="K796" s="142"/>
      <c r="L796" s="142"/>
      <c r="M796" s="142"/>
      <c r="N796" s="142"/>
      <c r="O796" s="150"/>
      <c r="P796" s="142"/>
      <c r="Q796" s="142"/>
      <c r="R796" s="142"/>
      <c r="S796" s="142"/>
      <c r="T796" s="142"/>
      <c r="U796" s="142"/>
      <c r="V796" s="142"/>
      <c r="W796" s="142"/>
      <c r="X796" s="142"/>
      <c r="Y796" s="142"/>
      <c r="Z796" s="142"/>
      <c r="AA796" s="142"/>
    </row>
    <row r="797">
      <c r="A797" s="142"/>
      <c r="B797" s="142"/>
      <c r="C797" s="142"/>
      <c r="D797" s="142"/>
      <c r="E797" s="142"/>
      <c r="F797" s="142"/>
      <c r="G797" s="142"/>
      <c r="H797" s="142"/>
      <c r="I797" s="142"/>
      <c r="J797" s="142"/>
      <c r="K797" s="142"/>
      <c r="L797" s="142"/>
      <c r="M797" s="142"/>
      <c r="N797" s="142"/>
      <c r="O797" s="150"/>
      <c r="P797" s="142"/>
      <c r="Q797" s="142"/>
      <c r="R797" s="142"/>
      <c r="S797" s="142"/>
      <c r="T797" s="142"/>
      <c r="U797" s="142"/>
      <c r="V797" s="142"/>
      <c r="W797" s="142"/>
      <c r="X797" s="142"/>
      <c r="Y797" s="142"/>
      <c r="Z797" s="142"/>
      <c r="AA797" s="142"/>
    </row>
    <row r="798">
      <c r="A798" s="142"/>
      <c r="B798" s="142"/>
      <c r="C798" s="142"/>
      <c r="D798" s="142"/>
      <c r="E798" s="142"/>
      <c r="F798" s="142"/>
      <c r="G798" s="142"/>
      <c r="H798" s="142"/>
      <c r="I798" s="142"/>
      <c r="J798" s="142"/>
      <c r="K798" s="142"/>
      <c r="L798" s="142"/>
      <c r="M798" s="142"/>
      <c r="N798" s="142"/>
      <c r="O798" s="150"/>
      <c r="P798" s="142"/>
      <c r="Q798" s="142"/>
      <c r="R798" s="142"/>
      <c r="S798" s="142"/>
      <c r="T798" s="142"/>
      <c r="U798" s="142"/>
      <c r="V798" s="142"/>
      <c r="W798" s="142"/>
      <c r="X798" s="142"/>
      <c r="Y798" s="142"/>
      <c r="Z798" s="142"/>
      <c r="AA798" s="142"/>
    </row>
    <row r="799">
      <c r="A799" s="142"/>
      <c r="B799" s="142"/>
      <c r="C799" s="142"/>
      <c r="D799" s="142"/>
      <c r="E799" s="142"/>
      <c r="F799" s="142"/>
      <c r="G799" s="142"/>
      <c r="H799" s="142"/>
      <c r="I799" s="142"/>
      <c r="J799" s="142"/>
      <c r="K799" s="142"/>
      <c r="L799" s="142"/>
      <c r="M799" s="142"/>
      <c r="N799" s="142"/>
      <c r="O799" s="150"/>
      <c r="P799" s="142"/>
      <c r="Q799" s="142"/>
      <c r="R799" s="142"/>
      <c r="S799" s="142"/>
      <c r="T799" s="142"/>
      <c r="U799" s="142"/>
      <c r="V799" s="142"/>
      <c r="W799" s="142"/>
      <c r="X799" s="142"/>
      <c r="Y799" s="142"/>
      <c r="Z799" s="142"/>
      <c r="AA799" s="142"/>
    </row>
    <row r="800">
      <c r="A800" s="142"/>
      <c r="B800" s="142"/>
      <c r="C800" s="142"/>
      <c r="D800" s="142"/>
      <c r="E800" s="142"/>
      <c r="F800" s="142"/>
      <c r="G800" s="142"/>
      <c r="H800" s="142"/>
      <c r="I800" s="142"/>
      <c r="J800" s="142"/>
      <c r="K800" s="142"/>
      <c r="L800" s="142"/>
      <c r="M800" s="142"/>
      <c r="N800" s="142"/>
      <c r="O800" s="150"/>
      <c r="P800" s="142"/>
      <c r="Q800" s="142"/>
      <c r="R800" s="142"/>
      <c r="S800" s="142"/>
      <c r="T800" s="142"/>
      <c r="U800" s="142"/>
      <c r="V800" s="142"/>
      <c r="W800" s="142"/>
      <c r="X800" s="142"/>
      <c r="Y800" s="142"/>
      <c r="Z800" s="142"/>
      <c r="AA800" s="142"/>
    </row>
    <row r="801">
      <c r="A801" s="142"/>
      <c r="B801" s="142"/>
      <c r="C801" s="142"/>
      <c r="D801" s="142"/>
      <c r="E801" s="142"/>
      <c r="F801" s="142"/>
      <c r="G801" s="142"/>
      <c r="H801" s="142"/>
      <c r="I801" s="142"/>
      <c r="J801" s="142"/>
      <c r="K801" s="142"/>
      <c r="L801" s="142"/>
      <c r="M801" s="142"/>
      <c r="N801" s="142"/>
      <c r="O801" s="150"/>
      <c r="P801" s="142"/>
      <c r="Q801" s="142"/>
      <c r="R801" s="142"/>
      <c r="S801" s="142"/>
      <c r="T801" s="142"/>
      <c r="U801" s="142"/>
      <c r="V801" s="142"/>
      <c r="W801" s="142"/>
      <c r="X801" s="142"/>
      <c r="Y801" s="142"/>
      <c r="Z801" s="142"/>
      <c r="AA801" s="142"/>
    </row>
    <row r="802">
      <c r="A802" s="142"/>
      <c r="B802" s="142"/>
      <c r="C802" s="142"/>
      <c r="D802" s="142"/>
      <c r="E802" s="142"/>
      <c r="F802" s="142"/>
      <c r="G802" s="142"/>
      <c r="H802" s="142"/>
      <c r="I802" s="142"/>
      <c r="J802" s="142"/>
      <c r="K802" s="142"/>
      <c r="L802" s="142"/>
      <c r="M802" s="142"/>
      <c r="N802" s="142"/>
      <c r="O802" s="150"/>
      <c r="P802" s="142"/>
      <c r="Q802" s="142"/>
      <c r="R802" s="142"/>
      <c r="S802" s="142"/>
      <c r="T802" s="142"/>
      <c r="U802" s="142"/>
      <c r="V802" s="142"/>
      <c r="W802" s="142"/>
      <c r="X802" s="142"/>
      <c r="Y802" s="142"/>
      <c r="Z802" s="142"/>
      <c r="AA802" s="142"/>
    </row>
    <row r="803">
      <c r="A803" s="142"/>
      <c r="B803" s="142"/>
      <c r="C803" s="142"/>
      <c r="D803" s="142"/>
      <c r="E803" s="142"/>
      <c r="F803" s="142"/>
      <c r="G803" s="142"/>
      <c r="H803" s="142"/>
      <c r="I803" s="142"/>
      <c r="J803" s="142"/>
      <c r="K803" s="142"/>
      <c r="L803" s="142"/>
      <c r="M803" s="142"/>
      <c r="N803" s="142"/>
      <c r="O803" s="150"/>
      <c r="P803" s="142"/>
      <c r="Q803" s="142"/>
      <c r="R803" s="142"/>
      <c r="S803" s="142"/>
      <c r="T803" s="142"/>
      <c r="U803" s="142"/>
      <c r="V803" s="142"/>
      <c r="W803" s="142"/>
      <c r="X803" s="142"/>
      <c r="Y803" s="142"/>
      <c r="Z803" s="142"/>
      <c r="AA803" s="142"/>
    </row>
    <row r="804">
      <c r="A804" s="142"/>
      <c r="B804" s="142"/>
      <c r="C804" s="142"/>
      <c r="D804" s="142"/>
      <c r="E804" s="142"/>
      <c r="F804" s="142"/>
      <c r="G804" s="142"/>
      <c r="H804" s="142"/>
      <c r="I804" s="142"/>
      <c r="J804" s="142"/>
      <c r="K804" s="142"/>
      <c r="L804" s="142"/>
      <c r="M804" s="142"/>
      <c r="N804" s="142"/>
      <c r="O804" s="150"/>
      <c r="P804" s="142"/>
      <c r="Q804" s="142"/>
      <c r="R804" s="142"/>
      <c r="S804" s="142"/>
      <c r="T804" s="142"/>
      <c r="U804" s="142"/>
      <c r="V804" s="142"/>
      <c r="W804" s="142"/>
      <c r="X804" s="142"/>
      <c r="Y804" s="142"/>
      <c r="Z804" s="142"/>
      <c r="AA804" s="142"/>
    </row>
    <row r="805">
      <c r="A805" s="142"/>
      <c r="B805" s="142"/>
      <c r="C805" s="142"/>
      <c r="D805" s="142"/>
      <c r="E805" s="142"/>
      <c r="F805" s="142"/>
      <c r="G805" s="142"/>
      <c r="H805" s="142"/>
      <c r="I805" s="142"/>
      <c r="J805" s="142"/>
      <c r="K805" s="142"/>
      <c r="L805" s="142"/>
      <c r="M805" s="142"/>
      <c r="N805" s="142"/>
      <c r="O805" s="150"/>
      <c r="P805" s="142"/>
      <c r="Q805" s="142"/>
      <c r="R805" s="142"/>
      <c r="S805" s="142"/>
      <c r="T805" s="142"/>
      <c r="U805" s="142"/>
      <c r="V805" s="142"/>
      <c r="W805" s="142"/>
      <c r="X805" s="142"/>
      <c r="Y805" s="142"/>
      <c r="Z805" s="142"/>
      <c r="AA805" s="142"/>
    </row>
    <row r="806">
      <c r="A806" s="142"/>
      <c r="B806" s="142"/>
      <c r="C806" s="142"/>
      <c r="D806" s="142"/>
      <c r="E806" s="142"/>
      <c r="F806" s="142"/>
      <c r="G806" s="142"/>
      <c r="H806" s="142"/>
      <c r="I806" s="142"/>
      <c r="J806" s="142"/>
      <c r="K806" s="142"/>
      <c r="L806" s="142"/>
      <c r="M806" s="142"/>
      <c r="N806" s="142"/>
      <c r="O806" s="150"/>
      <c r="P806" s="142"/>
      <c r="Q806" s="142"/>
      <c r="R806" s="142"/>
      <c r="S806" s="142"/>
      <c r="T806" s="142"/>
      <c r="U806" s="142"/>
      <c r="V806" s="142"/>
      <c r="W806" s="142"/>
      <c r="X806" s="142"/>
      <c r="Y806" s="142"/>
      <c r="Z806" s="142"/>
      <c r="AA806" s="142"/>
    </row>
    <row r="807">
      <c r="A807" s="142"/>
      <c r="B807" s="142"/>
      <c r="C807" s="142"/>
      <c r="D807" s="142"/>
      <c r="E807" s="142"/>
      <c r="F807" s="142"/>
      <c r="G807" s="142"/>
      <c r="H807" s="142"/>
      <c r="I807" s="142"/>
      <c r="J807" s="142"/>
      <c r="K807" s="142"/>
      <c r="L807" s="142"/>
      <c r="M807" s="142"/>
      <c r="N807" s="142"/>
      <c r="O807" s="150"/>
      <c r="P807" s="142"/>
      <c r="Q807" s="142"/>
      <c r="R807" s="142"/>
      <c r="S807" s="142"/>
      <c r="T807" s="142"/>
      <c r="U807" s="142"/>
      <c r="V807" s="142"/>
      <c r="W807" s="142"/>
      <c r="X807" s="142"/>
      <c r="Y807" s="142"/>
      <c r="Z807" s="142"/>
      <c r="AA807" s="142"/>
    </row>
    <row r="808">
      <c r="A808" s="142"/>
      <c r="B808" s="142"/>
      <c r="C808" s="142"/>
      <c r="D808" s="142"/>
      <c r="E808" s="142"/>
      <c r="F808" s="142"/>
      <c r="G808" s="142"/>
      <c r="H808" s="142"/>
      <c r="I808" s="142"/>
      <c r="J808" s="142"/>
      <c r="K808" s="142"/>
      <c r="L808" s="142"/>
      <c r="M808" s="142"/>
      <c r="N808" s="142"/>
      <c r="O808" s="150"/>
      <c r="P808" s="142"/>
      <c r="Q808" s="142"/>
      <c r="R808" s="142"/>
      <c r="S808" s="142"/>
      <c r="T808" s="142"/>
      <c r="U808" s="142"/>
      <c r="V808" s="142"/>
      <c r="W808" s="142"/>
      <c r="X808" s="142"/>
      <c r="Y808" s="142"/>
      <c r="Z808" s="142"/>
      <c r="AA808" s="142"/>
    </row>
    <row r="809">
      <c r="A809" s="142"/>
      <c r="B809" s="142"/>
      <c r="C809" s="142"/>
      <c r="D809" s="142"/>
      <c r="E809" s="142"/>
      <c r="F809" s="142"/>
      <c r="G809" s="142"/>
      <c r="H809" s="142"/>
      <c r="I809" s="142"/>
      <c r="J809" s="142"/>
      <c r="K809" s="142"/>
      <c r="L809" s="142"/>
      <c r="M809" s="142"/>
      <c r="N809" s="142"/>
      <c r="O809" s="150"/>
      <c r="P809" s="142"/>
      <c r="Q809" s="142"/>
      <c r="R809" s="142"/>
      <c r="S809" s="142"/>
      <c r="T809" s="142"/>
      <c r="U809" s="142"/>
      <c r="V809" s="142"/>
      <c r="W809" s="142"/>
      <c r="X809" s="142"/>
      <c r="Y809" s="142"/>
      <c r="Z809" s="142"/>
      <c r="AA809" s="142"/>
    </row>
    <row r="810">
      <c r="A810" s="142"/>
      <c r="B810" s="142"/>
      <c r="C810" s="142"/>
      <c r="D810" s="142"/>
      <c r="E810" s="142"/>
      <c r="F810" s="142"/>
      <c r="G810" s="142"/>
      <c r="H810" s="142"/>
      <c r="I810" s="142"/>
      <c r="J810" s="142"/>
      <c r="K810" s="142"/>
      <c r="L810" s="142"/>
      <c r="M810" s="142"/>
      <c r="N810" s="142"/>
      <c r="O810" s="150"/>
      <c r="P810" s="142"/>
      <c r="Q810" s="142"/>
      <c r="R810" s="142"/>
      <c r="S810" s="142"/>
      <c r="T810" s="142"/>
      <c r="U810" s="142"/>
      <c r="V810" s="142"/>
      <c r="W810" s="142"/>
      <c r="X810" s="142"/>
      <c r="Y810" s="142"/>
      <c r="Z810" s="142"/>
      <c r="AA810" s="142"/>
    </row>
    <row r="811">
      <c r="A811" s="142"/>
      <c r="B811" s="142"/>
      <c r="C811" s="142"/>
      <c r="D811" s="142"/>
      <c r="E811" s="142"/>
      <c r="F811" s="142"/>
      <c r="G811" s="142"/>
      <c r="H811" s="142"/>
      <c r="I811" s="142"/>
      <c r="J811" s="142"/>
      <c r="K811" s="142"/>
      <c r="L811" s="142"/>
      <c r="M811" s="142"/>
      <c r="N811" s="142"/>
      <c r="O811" s="150"/>
      <c r="P811" s="142"/>
      <c r="Q811" s="142"/>
      <c r="R811" s="142"/>
      <c r="S811" s="142"/>
      <c r="T811" s="142"/>
      <c r="U811" s="142"/>
      <c r="V811" s="142"/>
      <c r="W811" s="142"/>
      <c r="X811" s="142"/>
      <c r="Y811" s="142"/>
      <c r="Z811" s="142"/>
      <c r="AA811" s="142"/>
    </row>
    <row r="812">
      <c r="A812" s="142"/>
      <c r="B812" s="142"/>
      <c r="C812" s="142"/>
      <c r="D812" s="142"/>
      <c r="E812" s="142"/>
      <c r="F812" s="142"/>
      <c r="G812" s="142"/>
      <c r="H812" s="142"/>
      <c r="I812" s="142"/>
      <c r="J812" s="142"/>
      <c r="K812" s="142"/>
      <c r="L812" s="142"/>
      <c r="M812" s="142"/>
      <c r="N812" s="142"/>
      <c r="O812" s="150"/>
      <c r="P812" s="142"/>
      <c r="Q812" s="142"/>
      <c r="R812" s="142"/>
      <c r="S812" s="142"/>
      <c r="T812" s="142"/>
      <c r="U812" s="142"/>
      <c r="V812" s="142"/>
      <c r="W812" s="142"/>
      <c r="X812" s="142"/>
      <c r="Y812" s="142"/>
      <c r="Z812" s="142"/>
      <c r="AA812" s="142"/>
    </row>
    <row r="813">
      <c r="A813" s="142"/>
      <c r="B813" s="142"/>
      <c r="C813" s="142"/>
      <c r="D813" s="142"/>
      <c r="E813" s="142"/>
      <c r="F813" s="142"/>
      <c r="G813" s="142"/>
      <c r="H813" s="142"/>
      <c r="I813" s="142"/>
      <c r="J813" s="142"/>
      <c r="K813" s="142"/>
      <c r="L813" s="142"/>
      <c r="M813" s="142"/>
      <c r="N813" s="142"/>
      <c r="O813" s="150"/>
      <c r="P813" s="142"/>
      <c r="Q813" s="142"/>
      <c r="R813" s="142"/>
      <c r="S813" s="142"/>
      <c r="T813" s="142"/>
      <c r="U813" s="142"/>
      <c r="V813" s="142"/>
      <c r="W813" s="142"/>
      <c r="X813" s="142"/>
      <c r="Y813" s="142"/>
      <c r="Z813" s="142"/>
      <c r="AA813" s="142"/>
    </row>
    <row r="814">
      <c r="A814" s="142"/>
      <c r="B814" s="142"/>
      <c r="C814" s="142"/>
      <c r="D814" s="142"/>
      <c r="E814" s="142"/>
      <c r="F814" s="142"/>
      <c r="G814" s="142"/>
      <c r="H814" s="142"/>
      <c r="I814" s="142"/>
      <c r="J814" s="142"/>
      <c r="K814" s="142"/>
      <c r="L814" s="142"/>
      <c r="M814" s="142"/>
      <c r="N814" s="142"/>
      <c r="O814" s="150"/>
      <c r="P814" s="142"/>
      <c r="Q814" s="142"/>
      <c r="R814" s="142"/>
      <c r="S814" s="142"/>
      <c r="T814" s="142"/>
      <c r="U814" s="142"/>
      <c r="V814" s="142"/>
      <c r="W814" s="142"/>
      <c r="X814" s="142"/>
      <c r="Y814" s="142"/>
      <c r="Z814" s="142"/>
      <c r="AA814" s="142"/>
    </row>
    <row r="815">
      <c r="A815" s="142"/>
      <c r="B815" s="142"/>
      <c r="C815" s="142"/>
      <c r="D815" s="142"/>
      <c r="E815" s="142"/>
      <c r="F815" s="142"/>
      <c r="G815" s="142"/>
      <c r="H815" s="142"/>
      <c r="I815" s="142"/>
      <c r="J815" s="142"/>
      <c r="K815" s="142"/>
      <c r="L815" s="142"/>
      <c r="M815" s="142"/>
      <c r="N815" s="142"/>
      <c r="O815" s="150"/>
      <c r="P815" s="142"/>
      <c r="Q815" s="142"/>
      <c r="R815" s="142"/>
      <c r="S815" s="142"/>
      <c r="T815" s="142"/>
      <c r="U815" s="142"/>
      <c r="V815" s="142"/>
      <c r="W815" s="142"/>
      <c r="X815" s="142"/>
      <c r="Y815" s="142"/>
      <c r="Z815" s="142"/>
      <c r="AA815" s="142"/>
    </row>
    <row r="816">
      <c r="A816" s="142"/>
      <c r="B816" s="142"/>
      <c r="C816" s="142"/>
      <c r="D816" s="142"/>
      <c r="E816" s="142"/>
      <c r="F816" s="142"/>
      <c r="G816" s="142"/>
      <c r="H816" s="142"/>
      <c r="I816" s="142"/>
      <c r="J816" s="142"/>
      <c r="K816" s="142"/>
      <c r="L816" s="142"/>
      <c r="M816" s="142"/>
      <c r="N816" s="142"/>
      <c r="O816" s="150"/>
      <c r="P816" s="142"/>
      <c r="Q816" s="142"/>
      <c r="R816" s="142"/>
      <c r="S816" s="142"/>
      <c r="T816" s="142"/>
      <c r="U816" s="142"/>
      <c r="V816" s="142"/>
      <c r="W816" s="142"/>
      <c r="X816" s="142"/>
      <c r="Y816" s="142"/>
      <c r="Z816" s="142"/>
      <c r="AA816" s="142"/>
    </row>
    <row r="817">
      <c r="A817" s="142"/>
      <c r="B817" s="142"/>
      <c r="C817" s="142"/>
      <c r="D817" s="142"/>
      <c r="E817" s="142"/>
      <c r="F817" s="142"/>
      <c r="G817" s="142"/>
      <c r="H817" s="142"/>
      <c r="I817" s="142"/>
      <c r="J817" s="142"/>
      <c r="K817" s="142"/>
      <c r="L817" s="142"/>
      <c r="M817" s="142"/>
      <c r="N817" s="142"/>
      <c r="O817" s="150"/>
      <c r="P817" s="142"/>
      <c r="Q817" s="142"/>
      <c r="R817" s="142"/>
      <c r="S817" s="142"/>
      <c r="T817" s="142"/>
      <c r="U817" s="142"/>
      <c r="V817" s="142"/>
      <c r="W817" s="142"/>
      <c r="X817" s="142"/>
      <c r="Y817" s="142"/>
      <c r="Z817" s="142"/>
      <c r="AA817" s="142"/>
    </row>
    <row r="818">
      <c r="A818" s="142"/>
      <c r="B818" s="142"/>
      <c r="C818" s="142"/>
      <c r="D818" s="142"/>
      <c r="E818" s="142"/>
      <c r="F818" s="142"/>
      <c r="G818" s="142"/>
      <c r="H818" s="142"/>
      <c r="I818" s="142"/>
      <c r="J818" s="142"/>
      <c r="K818" s="142"/>
      <c r="L818" s="142"/>
      <c r="M818" s="142"/>
      <c r="N818" s="142"/>
      <c r="O818" s="150"/>
      <c r="P818" s="142"/>
      <c r="Q818" s="142"/>
      <c r="R818" s="142"/>
      <c r="S818" s="142"/>
      <c r="T818" s="142"/>
      <c r="U818" s="142"/>
      <c r="V818" s="142"/>
      <c r="W818" s="142"/>
      <c r="X818" s="142"/>
      <c r="Y818" s="142"/>
      <c r="Z818" s="142"/>
      <c r="AA818" s="142"/>
    </row>
    <row r="819">
      <c r="A819" s="142"/>
      <c r="B819" s="142"/>
      <c r="C819" s="142"/>
      <c r="D819" s="142"/>
      <c r="E819" s="142"/>
      <c r="F819" s="142"/>
      <c r="G819" s="142"/>
      <c r="H819" s="142"/>
      <c r="I819" s="142"/>
      <c r="J819" s="142"/>
      <c r="K819" s="142"/>
      <c r="L819" s="142"/>
      <c r="M819" s="142"/>
      <c r="N819" s="142"/>
      <c r="O819" s="150"/>
      <c r="P819" s="142"/>
      <c r="Q819" s="142"/>
      <c r="R819" s="142"/>
      <c r="S819" s="142"/>
      <c r="T819" s="142"/>
      <c r="U819" s="142"/>
      <c r="V819" s="142"/>
      <c r="W819" s="142"/>
      <c r="X819" s="142"/>
      <c r="Y819" s="142"/>
      <c r="Z819" s="142"/>
      <c r="AA819" s="142"/>
    </row>
    <row r="820">
      <c r="A820" s="142"/>
      <c r="B820" s="142"/>
      <c r="C820" s="142"/>
      <c r="D820" s="142"/>
      <c r="E820" s="142"/>
      <c r="F820" s="142"/>
      <c r="G820" s="142"/>
      <c r="H820" s="142"/>
      <c r="I820" s="142"/>
      <c r="J820" s="142"/>
      <c r="K820" s="142"/>
      <c r="L820" s="142"/>
      <c r="M820" s="142"/>
      <c r="N820" s="142"/>
      <c r="O820" s="150"/>
      <c r="P820" s="142"/>
      <c r="Q820" s="142"/>
      <c r="R820" s="142"/>
      <c r="S820" s="142"/>
      <c r="T820" s="142"/>
      <c r="U820" s="142"/>
      <c r="V820" s="142"/>
      <c r="W820" s="142"/>
      <c r="X820" s="142"/>
      <c r="Y820" s="142"/>
      <c r="Z820" s="142"/>
      <c r="AA820" s="142"/>
    </row>
    <row r="821">
      <c r="A821" s="142"/>
      <c r="B821" s="142"/>
      <c r="C821" s="142"/>
      <c r="D821" s="142"/>
      <c r="E821" s="142"/>
      <c r="F821" s="142"/>
      <c r="G821" s="142"/>
      <c r="H821" s="142"/>
      <c r="I821" s="142"/>
      <c r="J821" s="142"/>
      <c r="K821" s="142"/>
      <c r="L821" s="142"/>
      <c r="M821" s="142"/>
      <c r="N821" s="142"/>
      <c r="O821" s="150"/>
      <c r="P821" s="142"/>
      <c r="Q821" s="142"/>
      <c r="R821" s="142"/>
      <c r="S821" s="142"/>
      <c r="T821" s="142"/>
      <c r="U821" s="142"/>
      <c r="V821" s="142"/>
      <c r="W821" s="142"/>
      <c r="X821" s="142"/>
      <c r="Y821" s="142"/>
      <c r="Z821" s="142"/>
      <c r="AA821" s="142"/>
    </row>
    <row r="822">
      <c r="A822" s="142"/>
      <c r="B822" s="142"/>
      <c r="C822" s="142"/>
      <c r="D822" s="142"/>
      <c r="E822" s="142"/>
      <c r="F822" s="142"/>
      <c r="G822" s="142"/>
      <c r="H822" s="142"/>
      <c r="I822" s="142"/>
      <c r="J822" s="142"/>
      <c r="K822" s="142"/>
      <c r="L822" s="142"/>
      <c r="M822" s="142"/>
      <c r="N822" s="142"/>
      <c r="O822" s="150"/>
      <c r="P822" s="142"/>
      <c r="Q822" s="142"/>
      <c r="R822" s="142"/>
      <c r="S822" s="142"/>
      <c r="T822" s="142"/>
      <c r="U822" s="142"/>
      <c r="V822" s="142"/>
      <c r="W822" s="142"/>
      <c r="X822" s="142"/>
      <c r="Y822" s="142"/>
      <c r="Z822" s="142"/>
      <c r="AA822" s="142"/>
    </row>
    <row r="823">
      <c r="A823" s="142"/>
      <c r="B823" s="142"/>
      <c r="C823" s="142"/>
      <c r="D823" s="142"/>
      <c r="E823" s="142"/>
      <c r="F823" s="142"/>
      <c r="G823" s="142"/>
      <c r="H823" s="142"/>
      <c r="I823" s="142"/>
      <c r="J823" s="142"/>
      <c r="K823" s="142"/>
      <c r="L823" s="142"/>
      <c r="M823" s="142"/>
      <c r="N823" s="142"/>
      <c r="O823" s="150"/>
      <c r="P823" s="142"/>
      <c r="Q823" s="142"/>
      <c r="R823" s="142"/>
      <c r="S823" s="142"/>
      <c r="T823" s="142"/>
      <c r="U823" s="142"/>
      <c r="V823" s="142"/>
      <c r="W823" s="142"/>
      <c r="X823" s="142"/>
      <c r="Y823" s="142"/>
      <c r="Z823" s="142"/>
      <c r="AA823" s="142"/>
    </row>
    <row r="824">
      <c r="A824" s="142"/>
      <c r="B824" s="142"/>
      <c r="C824" s="142"/>
      <c r="D824" s="142"/>
      <c r="E824" s="142"/>
      <c r="F824" s="142"/>
      <c r="G824" s="142"/>
      <c r="H824" s="142"/>
      <c r="I824" s="142"/>
      <c r="J824" s="142"/>
      <c r="K824" s="142"/>
      <c r="L824" s="142"/>
      <c r="M824" s="142"/>
      <c r="N824" s="142"/>
      <c r="O824" s="150"/>
      <c r="P824" s="142"/>
      <c r="Q824" s="142"/>
      <c r="R824" s="142"/>
      <c r="S824" s="142"/>
      <c r="T824" s="142"/>
      <c r="U824" s="142"/>
      <c r="V824" s="142"/>
      <c r="W824" s="142"/>
      <c r="X824" s="142"/>
      <c r="Y824" s="142"/>
      <c r="Z824" s="142"/>
      <c r="AA824" s="142"/>
    </row>
    <row r="825">
      <c r="A825" s="142"/>
      <c r="B825" s="142"/>
      <c r="C825" s="142"/>
      <c r="D825" s="142"/>
      <c r="E825" s="142"/>
      <c r="F825" s="142"/>
      <c r="G825" s="142"/>
      <c r="H825" s="142"/>
      <c r="I825" s="142"/>
      <c r="J825" s="142"/>
      <c r="K825" s="142"/>
      <c r="L825" s="142"/>
      <c r="M825" s="142"/>
      <c r="N825" s="142"/>
      <c r="O825" s="150"/>
      <c r="P825" s="142"/>
      <c r="Q825" s="142"/>
      <c r="R825" s="142"/>
      <c r="S825" s="142"/>
      <c r="T825" s="142"/>
      <c r="U825" s="142"/>
      <c r="V825" s="142"/>
      <c r="W825" s="142"/>
      <c r="X825" s="142"/>
      <c r="Y825" s="142"/>
      <c r="Z825" s="142"/>
      <c r="AA825" s="142"/>
    </row>
    <row r="826">
      <c r="A826" s="142"/>
      <c r="B826" s="142"/>
      <c r="C826" s="142"/>
      <c r="D826" s="142"/>
      <c r="E826" s="142"/>
      <c r="F826" s="142"/>
      <c r="G826" s="142"/>
      <c r="H826" s="142"/>
      <c r="I826" s="142"/>
      <c r="J826" s="142"/>
      <c r="K826" s="142"/>
      <c r="L826" s="142"/>
      <c r="M826" s="142"/>
      <c r="N826" s="142"/>
      <c r="O826" s="150"/>
      <c r="P826" s="142"/>
      <c r="Q826" s="142"/>
      <c r="R826" s="142"/>
      <c r="S826" s="142"/>
      <c r="T826" s="142"/>
      <c r="U826" s="142"/>
      <c r="V826" s="142"/>
      <c r="W826" s="142"/>
      <c r="X826" s="142"/>
      <c r="Y826" s="142"/>
      <c r="Z826" s="142"/>
      <c r="AA826" s="142"/>
    </row>
    <row r="827">
      <c r="A827" s="142"/>
      <c r="B827" s="142"/>
      <c r="C827" s="142"/>
      <c r="D827" s="142"/>
      <c r="E827" s="142"/>
      <c r="F827" s="142"/>
      <c r="G827" s="142"/>
      <c r="H827" s="142"/>
      <c r="I827" s="142"/>
      <c r="J827" s="142"/>
      <c r="K827" s="142"/>
      <c r="L827" s="142"/>
      <c r="M827" s="142"/>
      <c r="N827" s="142"/>
      <c r="O827" s="150"/>
      <c r="P827" s="142"/>
      <c r="Q827" s="142"/>
      <c r="R827" s="142"/>
      <c r="S827" s="142"/>
      <c r="T827" s="142"/>
      <c r="U827" s="142"/>
      <c r="V827" s="142"/>
      <c r="W827" s="142"/>
      <c r="X827" s="142"/>
      <c r="Y827" s="142"/>
      <c r="Z827" s="142"/>
      <c r="AA827" s="142"/>
    </row>
    <row r="828">
      <c r="A828" s="142"/>
      <c r="B828" s="142"/>
      <c r="C828" s="142"/>
      <c r="D828" s="142"/>
      <c r="E828" s="142"/>
      <c r="F828" s="142"/>
      <c r="G828" s="142"/>
      <c r="H828" s="142"/>
      <c r="I828" s="142"/>
      <c r="J828" s="142"/>
      <c r="K828" s="142"/>
      <c r="L828" s="142"/>
      <c r="M828" s="142"/>
      <c r="N828" s="142"/>
      <c r="O828" s="150"/>
      <c r="P828" s="142"/>
      <c r="Q828" s="142"/>
      <c r="R828" s="142"/>
      <c r="S828" s="142"/>
      <c r="T828" s="142"/>
      <c r="U828" s="142"/>
      <c r="V828" s="142"/>
      <c r="W828" s="142"/>
      <c r="X828" s="142"/>
      <c r="Y828" s="142"/>
      <c r="Z828" s="142"/>
      <c r="AA828" s="142"/>
    </row>
    <row r="829">
      <c r="A829" s="142"/>
      <c r="B829" s="142"/>
      <c r="C829" s="142"/>
      <c r="D829" s="142"/>
      <c r="E829" s="142"/>
      <c r="F829" s="142"/>
      <c r="G829" s="142"/>
      <c r="H829" s="142"/>
      <c r="I829" s="142"/>
      <c r="J829" s="142"/>
      <c r="K829" s="142"/>
      <c r="L829" s="142"/>
      <c r="M829" s="142"/>
      <c r="N829" s="142"/>
      <c r="O829" s="150"/>
      <c r="P829" s="142"/>
      <c r="Q829" s="142"/>
      <c r="R829" s="142"/>
      <c r="S829" s="142"/>
      <c r="T829" s="142"/>
      <c r="U829" s="142"/>
      <c r="V829" s="142"/>
      <c r="W829" s="142"/>
      <c r="X829" s="142"/>
      <c r="Y829" s="142"/>
      <c r="Z829" s="142"/>
      <c r="AA829" s="142"/>
    </row>
    <row r="830">
      <c r="A830" s="142"/>
      <c r="B830" s="142"/>
      <c r="C830" s="142"/>
      <c r="D830" s="142"/>
      <c r="E830" s="142"/>
      <c r="F830" s="142"/>
      <c r="G830" s="142"/>
      <c r="H830" s="142"/>
      <c r="I830" s="142"/>
      <c r="J830" s="142"/>
      <c r="K830" s="142"/>
      <c r="L830" s="142"/>
      <c r="M830" s="142"/>
      <c r="N830" s="142"/>
      <c r="O830" s="150"/>
      <c r="P830" s="142"/>
      <c r="Q830" s="142"/>
      <c r="R830" s="142"/>
      <c r="S830" s="142"/>
      <c r="T830" s="142"/>
      <c r="U830" s="142"/>
      <c r="V830" s="142"/>
      <c r="W830" s="142"/>
      <c r="X830" s="142"/>
      <c r="Y830" s="142"/>
      <c r="Z830" s="142"/>
      <c r="AA830" s="142"/>
    </row>
    <row r="831">
      <c r="A831" s="142"/>
      <c r="B831" s="142"/>
      <c r="C831" s="142"/>
      <c r="D831" s="142"/>
      <c r="E831" s="142"/>
      <c r="F831" s="142"/>
      <c r="G831" s="142"/>
      <c r="H831" s="142"/>
      <c r="I831" s="142"/>
      <c r="J831" s="142"/>
      <c r="K831" s="142"/>
      <c r="L831" s="142"/>
      <c r="M831" s="142"/>
      <c r="N831" s="142"/>
      <c r="O831" s="150"/>
      <c r="P831" s="142"/>
      <c r="Q831" s="142"/>
      <c r="R831" s="142"/>
      <c r="S831" s="142"/>
      <c r="T831" s="142"/>
      <c r="U831" s="142"/>
      <c r="V831" s="142"/>
      <c r="W831" s="142"/>
      <c r="X831" s="142"/>
      <c r="Y831" s="142"/>
      <c r="Z831" s="142"/>
      <c r="AA831" s="142"/>
    </row>
    <row r="832">
      <c r="A832" s="142"/>
      <c r="B832" s="142"/>
      <c r="C832" s="142"/>
      <c r="D832" s="142"/>
      <c r="E832" s="142"/>
      <c r="F832" s="142"/>
      <c r="G832" s="142"/>
      <c r="H832" s="142"/>
      <c r="I832" s="142"/>
      <c r="J832" s="142"/>
      <c r="K832" s="142"/>
      <c r="L832" s="142"/>
      <c r="M832" s="142"/>
      <c r="N832" s="142"/>
      <c r="O832" s="150"/>
      <c r="P832" s="142"/>
      <c r="Q832" s="142"/>
      <c r="R832" s="142"/>
      <c r="S832" s="142"/>
      <c r="T832" s="142"/>
      <c r="U832" s="142"/>
      <c r="V832" s="142"/>
      <c r="W832" s="142"/>
      <c r="X832" s="142"/>
      <c r="Y832" s="142"/>
      <c r="Z832" s="142"/>
      <c r="AA832" s="142"/>
    </row>
    <row r="833">
      <c r="A833" s="142"/>
      <c r="B833" s="142"/>
      <c r="C833" s="142"/>
      <c r="D833" s="142"/>
      <c r="E833" s="142"/>
      <c r="F833" s="142"/>
      <c r="G833" s="142"/>
      <c r="H833" s="142"/>
      <c r="I833" s="142"/>
      <c r="J833" s="142"/>
      <c r="K833" s="142"/>
      <c r="L833" s="142"/>
      <c r="M833" s="142"/>
      <c r="N833" s="142"/>
      <c r="O833" s="150"/>
      <c r="P833" s="142"/>
      <c r="Q833" s="142"/>
      <c r="R833" s="142"/>
      <c r="S833" s="142"/>
      <c r="T833" s="142"/>
      <c r="U833" s="142"/>
      <c r="V833" s="142"/>
      <c r="W833" s="142"/>
      <c r="X833" s="142"/>
      <c r="Y833" s="142"/>
      <c r="Z833" s="142"/>
      <c r="AA833" s="142"/>
    </row>
    <row r="834">
      <c r="A834" s="142"/>
      <c r="B834" s="142"/>
      <c r="C834" s="142"/>
      <c r="D834" s="142"/>
      <c r="E834" s="142"/>
      <c r="F834" s="142"/>
      <c r="G834" s="142"/>
      <c r="H834" s="142"/>
      <c r="I834" s="142"/>
      <c r="J834" s="142"/>
      <c r="K834" s="142"/>
      <c r="L834" s="142"/>
      <c r="M834" s="142"/>
      <c r="N834" s="142"/>
      <c r="O834" s="150"/>
      <c r="P834" s="142"/>
      <c r="Q834" s="142"/>
      <c r="R834" s="142"/>
      <c r="S834" s="142"/>
      <c r="T834" s="142"/>
      <c r="U834" s="142"/>
      <c r="V834" s="142"/>
      <c r="W834" s="142"/>
      <c r="X834" s="142"/>
      <c r="Y834" s="142"/>
      <c r="Z834" s="142"/>
      <c r="AA834" s="142"/>
    </row>
    <row r="835">
      <c r="A835" s="142"/>
      <c r="B835" s="142"/>
      <c r="C835" s="142"/>
      <c r="D835" s="142"/>
      <c r="E835" s="142"/>
      <c r="F835" s="142"/>
      <c r="G835" s="142"/>
      <c r="H835" s="142"/>
      <c r="I835" s="142"/>
      <c r="J835" s="142"/>
      <c r="K835" s="142"/>
      <c r="L835" s="142"/>
      <c r="M835" s="142"/>
      <c r="N835" s="142"/>
      <c r="O835" s="150"/>
      <c r="P835" s="142"/>
      <c r="Q835" s="142"/>
      <c r="R835" s="142"/>
      <c r="S835" s="142"/>
      <c r="T835" s="142"/>
      <c r="U835" s="142"/>
      <c r="V835" s="142"/>
      <c r="W835" s="142"/>
      <c r="X835" s="142"/>
      <c r="Y835" s="142"/>
      <c r="Z835" s="142"/>
      <c r="AA835" s="142"/>
    </row>
    <row r="836">
      <c r="A836" s="142"/>
      <c r="B836" s="142"/>
      <c r="C836" s="142"/>
      <c r="D836" s="142"/>
      <c r="E836" s="142"/>
      <c r="F836" s="142"/>
      <c r="G836" s="142"/>
      <c r="H836" s="142"/>
      <c r="I836" s="142"/>
      <c r="J836" s="142"/>
      <c r="K836" s="142"/>
      <c r="L836" s="142"/>
      <c r="M836" s="142"/>
      <c r="N836" s="142"/>
      <c r="O836" s="150"/>
      <c r="P836" s="142"/>
      <c r="Q836" s="142"/>
      <c r="R836" s="142"/>
      <c r="S836" s="142"/>
      <c r="T836" s="142"/>
      <c r="U836" s="142"/>
      <c r="V836" s="142"/>
      <c r="W836" s="142"/>
      <c r="X836" s="142"/>
      <c r="Y836" s="142"/>
      <c r="Z836" s="142"/>
      <c r="AA836" s="142"/>
    </row>
    <row r="837">
      <c r="A837" s="142"/>
      <c r="B837" s="142"/>
      <c r="C837" s="142"/>
      <c r="D837" s="142"/>
      <c r="E837" s="142"/>
      <c r="F837" s="142"/>
      <c r="G837" s="142"/>
      <c r="H837" s="142"/>
      <c r="I837" s="142"/>
      <c r="J837" s="142"/>
      <c r="K837" s="142"/>
      <c r="L837" s="142"/>
      <c r="M837" s="142"/>
      <c r="N837" s="142"/>
      <c r="O837" s="150"/>
      <c r="P837" s="142"/>
      <c r="Q837" s="142"/>
      <c r="R837" s="142"/>
      <c r="S837" s="142"/>
      <c r="T837" s="142"/>
      <c r="U837" s="142"/>
      <c r="V837" s="142"/>
      <c r="W837" s="142"/>
      <c r="X837" s="142"/>
      <c r="Y837" s="142"/>
      <c r="Z837" s="142"/>
      <c r="AA837" s="142"/>
    </row>
    <row r="838">
      <c r="A838" s="142"/>
      <c r="B838" s="142"/>
      <c r="C838" s="142"/>
      <c r="D838" s="142"/>
      <c r="E838" s="142"/>
      <c r="F838" s="142"/>
      <c r="G838" s="142"/>
      <c r="H838" s="142"/>
      <c r="I838" s="142"/>
      <c r="J838" s="142"/>
      <c r="K838" s="142"/>
      <c r="L838" s="142"/>
      <c r="M838" s="142"/>
      <c r="N838" s="142"/>
      <c r="O838" s="150"/>
      <c r="P838" s="142"/>
      <c r="Q838" s="142"/>
      <c r="R838" s="142"/>
      <c r="S838" s="142"/>
      <c r="T838" s="142"/>
      <c r="U838" s="142"/>
      <c r="V838" s="142"/>
      <c r="W838" s="142"/>
      <c r="X838" s="142"/>
      <c r="Y838" s="142"/>
      <c r="Z838" s="142"/>
      <c r="AA838" s="142"/>
    </row>
    <row r="839">
      <c r="A839" s="142"/>
      <c r="B839" s="142"/>
      <c r="C839" s="142"/>
      <c r="D839" s="142"/>
      <c r="E839" s="142"/>
      <c r="F839" s="142"/>
      <c r="G839" s="142"/>
      <c r="H839" s="142"/>
      <c r="I839" s="142"/>
      <c r="J839" s="142"/>
      <c r="K839" s="142"/>
      <c r="L839" s="142"/>
      <c r="M839" s="142"/>
      <c r="N839" s="142"/>
      <c r="O839" s="150"/>
      <c r="P839" s="142"/>
      <c r="Q839" s="142"/>
      <c r="R839" s="142"/>
      <c r="S839" s="142"/>
      <c r="T839" s="142"/>
      <c r="U839" s="142"/>
      <c r="V839" s="142"/>
      <c r="W839" s="142"/>
      <c r="X839" s="142"/>
      <c r="Y839" s="142"/>
      <c r="Z839" s="142"/>
      <c r="AA839" s="142"/>
    </row>
    <row r="840">
      <c r="A840" s="142"/>
      <c r="B840" s="142"/>
      <c r="C840" s="142"/>
      <c r="D840" s="142"/>
      <c r="E840" s="142"/>
      <c r="F840" s="142"/>
      <c r="G840" s="142"/>
      <c r="H840" s="142"/>
      <c r="I840" s="142"/>
      <c r="J840" s="142"/>
      <c r="K840" s="142"/>
      <c r="L840" s="142"/>
      <c r="M840" s="142"/>
      <c r="N840" s="142"/>
      <c r="O840" s="150"/>
      <c r="P840" s="142"/>
      <c r="Q840" s="142"/>
      <c r="R840" s="142"/>
      <c r="S840" s="142"/>
      <c r="T840" s="142"/>
      <c r="U840" s="142"/>
      <c r="V840" s="142"/>
      <c r="W840" s="142"/>
      <c r="X840" s="142"/>
      <c r="Y840" s="142"/>
      <c r="Z840" s="142"/>
      <c r="AA840" s="142"/>
    </row>
    <row r="841">
      <c r="A841" s="142"/>
      <c r="B841" s="142"/>
      <c r="C841" s="142"/>
      <c r="D841" s="142"/>
      <c r="E841" s="142"/>
      <c r="F841" s="142"/>
      <c r="G841" s="142"/>
      <c r="H841" s="142"/>
      <c r="I841" s="142"/>
      <c r="J841" s="142"/>
      <c r="K841" s="142"/>
      <c r="L841" s="142"/>
      <c r="M841" s="142"/>
      <c r="N841" s="142"/>
      <c r="O841" s="150"/>
      <c r="P841" s="142"/>
      <c r="Q841" s="142"/>
      <c r="R841" s="142"/>
      <c r="S841" s="142"/>
      <c r="T841" s="142"/>
      <c r="U841" s="142"/>
      <c r="V841" s="142"/>
      <c r="W841" s="142"/>
      <c r="X841" s="142"/>
      <c r="Y841" s="142"/>
      <c r="Z841" s="142"/>
      <c r="AA841" s="142"/>
    </row>
    <row r="842">
      <c r="A842" s="142"/>
      <c r="B842" s="142"/>
      <c r="C842" s="142"/>
      <c r="D842" s="142"/>
      <c r="E842" s="142"/>
      <c r="F842" s="142"/>
      <c r="G842" s="142"/>
      <c r="H842" s="142"/>
      <c r="I842" s="142"/>
      <c r="J842" s="142"/>
      <c r="K842" s="142"/>
      <c r="L842" s="142"/>
      <c r="M842" s="142"/>
      <c r="N842" s="142"/>
      <c r="O842" s="150"/>
      <c r="P842" s="142"/>
      <c r="Q842" s="142"/>
      <c r="R842" s="142"/>
      <c r="S842" s="142"/>
      <c r="T842" s="142"/>
      <c r="U842" s="142"/>
      <c r="V842" s="142"/>
      <c r="W842" s="142"/>
      <c r="X842" s="142"/>
      <c r="Y842" s="142"/>
      <c r="Z842" s="142"/>
      <c r="AA842" s="142"/>
    </row>
    <row r="843">
      <c r="A843" s="142"/>
      <c r="B843" s="142"/>
      <c r="C843" s="142"/>
      <c r="D843" s="142"/>
      <c r="E843" s="142"/>
      <c r="F843" s="142"/>
      <c r="G843" s="142"/>
      <c r="H843" s="142"/>
      <c r="I843" s="142"/>
      <c r="J843" s="142"/>
      <c r="K843" s="142"/>
      <c r="L843" s="142"/>
      <c r="M843" s="142"/>
      <c r="N843" s="142"/>
      <c r="O843" s="150"/>
      <c r="P843" s="142"/>
      <c r="Q843" s="142"/>
      <c r="R843" s="142"/>
      <c r="S843" s="142"/>
      <c r="T843" s="142"/>
      <c r="U843" s="142"/>
      <c r="V843" s="142"/>
      <c r="W843" s="142"/>
      <c r="X843" s="142"/>
      <c r="Y843" s="142"/>
      <c r="Z843" s="142"/>
      <c r="AA843" s="142"/>
    </row>
    <row r="844">
      <c r="A844" s="142"/>
      <c r="B844" s="142"/>
      <c r="C844" s="142"/>
      <c r="D844" s="142"/>
      <c r="E844" s="142"/>
      <c r="F844" s="142"/>
      <c r="G844" s="142"/>
      <c r="H844" s="142"/>
      <c r="I844" s="142"/>
      <c r="J844" s="142"/>
      <c r="K844" s="142"/>
      <c r="L844" s="142"/>
      <c r="M844" s="142"/>
      <c r="N844" s="142"/>
      <c r="O844" s="150"/>
      <c r="P844" s="142"/>
      <c r="Q844" s="142"/>
      <c r="R844" s="142"/>
      <c r="S844" s="142"/>
      <c r="T844" s="142"/>
      <c r="U844" s="142"/>
      <c r="V844" s="142"/>
      <c r="W844" s="142"/>
      <c r="X844" s="142"/>
      <c r="Y844" s="142"/>
      <c r="Z844" s="142"/>
      <c r="AA844" s="142"/>
    </row>
    <row r="845">
      <c r="A845" s="142"/>
      <c r="B845" s="142"/>
      <c r="C845" s="142"/>
      <c r="D845" s="142"/>
      <c r="E845" s="142"/>
      <c r="F845" s="142"/>
      <c r="G845" s="142"/>
      <c r="H845" s="142"/>
      <c r="I845" s="142"/>
      <c r="J845" s="142"/>
      <c r="K845" s="142"/>
      <c r="L845" s="142"/>
      <c r="M845" s="142"/>
      <c r="N845" s="142"/>
      <c r="O845" s="150"/>
      <c r="P845" s="142"/>
      <c r="Q845" s="142"/>
      <c r="R845" s="142"/>
      <c r="S845" s="142"/>
      <c r="T845" s="142"/>
      <c r="U845" s="142"/>
      <c r="V845" s="142"/>
      <c r="W845" s="142"/>
      <c r="X845" s="142"/>
      <c r="Y845" s="142"/>
      <c r="Z845" s="142"/>
      <c r="AA845" s="142"/>
    </row>
    <row r="846">
      <c r="A846" s="142"/>
      <c r="B846" s="142"/>
      <c r="C846" s="142"/>
      <c r="D846" s="142"/>
      <c r="E846" s="142"/>
      <c r="F846" s="142"/>
      <c r="G846" s="142"/>
      <c r="H846" s="142"/>
      <c r="I846" s="142"/>
      <c r="J846" s="142"/>
      <c r="K846" s="142"/>
      <c r="L846" s="142"/>
      <c r="M846" s="142"/>
      <c r="N846" s="142"/>
      <c r="O846" s="150"/>
      <c r="P846" s="142"/>
      <c r="Q846" s="142"/>
      <c r="R846" s="142"/>
      <c r="S846" s="142"/>
      <c r="T846" s="142"/>
      <c r="U846" s="142"/>
      <c r="V846" s="142"/>
      <c r="W846" s="142"/>
      <c r="X846" s="142"/>
      <c r="Y846" s="142"/>
      <c r="Z846" s="142"/>
      <c r="AA846" s="142"/>
    </row>
    <row r="847">
      <c r="A847" s="142"/>
      <c r="B847" s="142"/>
      <c r="C847" s="142"/>
      <c r="D847" s="142"/>
      <c r="E847" s="142"/>
      <c r="F847" s="142"/>
      <c r="G847" s="142"/>
      <c r="H847" s="142"/>
      <c r="I847" s="142"/>
      <c r="J847" s="142"/>
      <c r="K847" s="142"/>
      <c r="L847" s="142"/>
      <c r="M847" s="142"/>
      <c r="N847" s="142"/>
      <c r="O847" s="150"/>
      <c r="P847" s="142"/>
      <c r="Q847" s="142"/>
      <c r="R847" s="142"/>
      <c r="S847" s="142"/>
      <c r="T847" s="142"/>
      <c r="U847" s="142"/>
      <c r="V847" s="142"/>
      <c r="W847" s="142"/>
      <c r="X847" s="142"/>
      <c r="Y847" s="142"/>
      <c r="Z847" s="142"/>
      <c r="AA847" s="142"/>
    </row>
    <row r="848">
      <c r="A848" s="142"/>
      <c r="B848" s="142"/>
      <c r="C848" s="142"/>
      <c r="D848" s="142"/>
      <c r="E848" s="142"/>
      <c r="F848" s="142"/>
      <c r="G848" s="142"/>
      <c r="H848" s="142"/>
      <c r="I848" s="142"/>
      <c r="J848" s="142"/>
      <c r="K848" s="142"/>
      <c r="L848" s="142"/>
      <c r="M848" s="142"/>
      <c r="N848" s="142"/>
      <c r="O848" s="150"/>
      <c r="P848" s="142"/>
      <c r="Q848" s="142"/>
      <c r="R848" s="142"/>
      <c r="S848" s="142"/>
      <c r="T848" s="142"/>
      <c r="U848" s="142"/>
      <c r="V848" s="142"/>
      <c r="W848" s="142"/>
      <c r="X848" s="142"/>
      <c r="Y848" s="142"/>
      <c r="Z848" s="142"/>
      <c r="AA848" s="142"/>
    </row>
    <row r="849">
      <c r="A849" s="142"/>
      <c r="B849" s="142"/>
      <c r="C849" s="142"/>
      <c r="D849" s="142"/>
      <c r="E849" s="142"/>
      <c r="F849" s="142"/>
      <c r="G849" s="142"/>
      <c r="H849" s="142"/>
      <c r="I849" s="142"/>
      <c r="J849" s="142"/>
      <c r="K849" s="142"/>
      <c r="L849" s="142"/>
      <c r="M849" s="142"/>
      <c r="N849" s="142"/>
      <c r="O849" s="150"/>
      <c r="P849" s="142"/>
      <c r="Q849" s="142"/>
      <c r="R849" s="142"/>
      <c r="S849" s="142"/>
      <c r="T849" s="142"/>
      <c r="U849" s="142"/>
      <c r="V849" s="142"/>
      <c r="W849" s="142"/>
      <c r="X849" s="142"/>
      <c r="Y849" s="142"/>
      <c r="Z849" s="142"/>
      <c r="AA849" s="142"/>
    </row>
    <row r="850">
      <c r="A850" s="142"/>
      <c r="B850" s="142"/>
      <c r="C850" s="142"/>
      <c r="D850" s="142"/>
      <c r="E850" s="142"/>
      <c r="F850" s="142"/>
      <c r="G850" s="142"/>
      <c r="H850" s="142"/>
      <c r="I850" s="142"/>
      <c r="J850" s="142"/>
      <c r="K850" s="142"/>
      <c r="L850" s="142"/>
      <c r="M850" s="142"/>
      <c r="N850" s="142"/>
      <c r="O850" s="150"/>
      <c r="P850" s="142"/>
      <c r="Q850" s="142"/>
      <c r="R850" s="142"/>
      <c r="S850" s="142"/>
      <c r="T850" s="142"/>
      <c r="U850" s="142"/>
      <c r="V850" s="142"/>
      <c r="W850" s="142"/>
      <c r="X850" s="142"/>
      <c r="Y850" s="142"/>
      <c r="Z850" s="142"/>
      <c r="AA850" s="142"/>
    </row>
    <row r="851">
      <c r="A851" s="142"/>
      <c r="B851" s="142"/>
      <c r="C851" s="142"/>
      <c r="D851" s="142"/>
      <c r="E851" s="142"/>
      <c r="F851" s="142"/>
      <c r="G851" s="142"/>
      <c r="H851" s="142"/>
      <c r="I851" s="142"/>
      <c r="J851" s="142"/>
      <c r="K851" s="142"/>
      <c r="L851" s="142"/>
      <c r="M851" s="142"/>
      <c r="N851" s="142"/>
      <c r="O851" s="150"/>
      <c r="P851" s="142"/>
      <c r="Q851" s="142"/>
      <c r="R851" s="142"/>
      <c r="S851" s="142"/>
      <c r="T851" s="142"/>
      <c r="U851" s="142"/>
      <c r="V851" s="142"/>
      <c r="W851" s="142"/>
      <c r="X851" s="142"/>
      <c r="Y851" s="142"/>
      <c r="Z851" s="142"/>
      <c r="AA851" s="142"/>
    </row>
    <row r="852">
      <c r="A852" s="142"/>
      <c r="B852" s="142"/>
      <c r="C852" s="142"/>
      <c r="D852" s="142"/>
      <c r="E852" s="142"/>
      <c r="F852" s="142"/>
      <c r="G852" s="142"/>
      <c r="H852" s="142"/>
      <c r="I852" s="142"/>
      <c r="J852" s="142"/>
      <c r="K852" s="142"/>
      <c r="L852" s="142"/>
      <c r="M852" s="142"/>
      <c r="N852" s="142"/>
      <c r="O852" s="150"/>
      <c r="P852" s="142"/>
      <c r="Q852" s="142"/>
      <c r="R852" s="142"/>
      <c r="S852" s="142"/>
      <c r="T852" s="142"/>
      <c r="U852" s="142"/>
      <c r="V852" s="142"/>
      <c r="W852" s="142"/>
      <c r="X852" s="142"/>
      <c r="Y852" s="142"/>
      <c r="Z852" s="142"/>
      <c r="AA852" s="142"/>
    </row>
    <row r="853">
      <c r="A853" s="142"/>
      <c r="B853" s="142"/>
      <c r="C853" s="142"/>
      <c r="D853" s="142"/>
      <c r="E853" s="142"/>
      <c r="F853" s="142"/>
      <c r="G853" s="142"/>
      <c r="H853" s="142"/>
      <c r="I853" s="142"/>
      <c r="J853" s="142"/>
      <c r="K853" s="142"/>
      <c r="L853" s="142"/>
      <c r="M853" s="142"/>
      <c r="N853" s="142"/>
      <c r="O853" s="150"/>
      <c r="P853" s="142"/>
      <c r="Q853" s="142"/>
      <c r="R853" s="142"/>
      <c r="S853" s="142"/>
      <c r="T853" s="142"/>
      <c r="U853" s="142"/>
      <c r="V853" s="142"/>
      <c r="W853" s="142"/>
      <c r="X853" s="142"/>
      <c r="Y853" s="142"/>
      <c r="Z853" s="142"/>
      <c r="AA853" s="142"/>
    </row>
    <row r="854">
      <c r="A854" s="142"/>
      <c r="B854" s="142"/>
      <c r="C854" s="142"/>
      <c r="D854" s="142"/>
      <c r="E854" s="142"/>
      <c r="F854" s="142"/>
      <c r="G854" s="142"/>
      <c r="H854" s="142"/>
      <c r="I854" s="142"/>
      <c r="J854" s="142"/>
      <c r="K854" s="142"/>
      <c r="L854" s="142"/>
      <c r="M854" s="142"/>
      <c r="N854" s="142"/>
      <c r="O854" s="150"/>
      <c r="P854" s="142"/>
      <c r="Q854" s="142"/>
      <c r="R854" s="142"/>
      <c r="S854" s="142"/>
      <c r="T854" s="142"/>
      <c r="U854" s="142"/>
      <c r="V854" s="142"/>
      <c r="W854" s="142"/>
      <c r="X854" s="142"/>
      <c r="Y854" s="142"/>
      <c r="Z854" s="142"/>
      <c r="AA854" s="142"/>
    </row>
    <row r="855">
      <c r="A855" s="142"/>
      <c r="B855" s="142"/>
      <c r="C855" s="142"/>
      <c r="D855" s="142"/>
      <c r="E855" s="142"/>
      <c r="F855" s="142"/>
      <c r="G855" s="142"/>
      <c r="H855" s="142"/>
      <c r="I855" s="142"/>
      <c r="J855" s="142"/>
      <c r="K855" s="142"/>
      <c r="L855" s="142"/>
      <c r="M855" s="142"/>
      <c r="N855" s="142"/>
      <c r="O855" s="150"/>
      <c r="P855" s="142"/>
      <c r="Q855" s="142"/>
      <c r="R855" s="142"/>
      <c r="S855" s="142"/>
      <c r="T855" s="142"/>
      <c r="U855" s="142"/>
      <c r="V855" s="142"/>
      <c r="W855" s="142"/>
      <c r="X855" s="142"/>
      <c r="Y855" s="142"/>
      <c r="Z855" s="142"/>
      <c r="AA855" s="142"/>
    </row>
    <row r="856">
      <c r="A856" s="142"/>
      <c r="B856" s="142"/>
      <c r="C856" s="142"/>
      <c r="D856" s="142"/>
      <c r="E856" s="142"/>
      <c r="F856" s="142"/>
      <c r="G856" s="142"/>
      <c r="H856" s="142"/>
      <c r="I856" s="142"/>
      <c r="J856" s="142"/>
      <c r="K856" s="142"/>
      <c r="L856" s="142"/>
      <c r="M856" s="142"/>
      <c r="N856" s="142"/>
      <c r="O856" s="150"/>
      <c r="P856" s="142"/>
      <c r="Q856" s="142"/>
      <c r="R856" s="142"/>
      <c r="S856" s="142"/>
      <c r="T856" s="142"/>
      <c r="U856" s="142"/>
      <c r="V856" s="142"/>
      <c r="W856" s="142"/>
      <c r="X856" s="142"/>
      <c r="Y856" s="142"/>
      <c r="Z856" s="142"/>
      <c r="AA856" s="142"/>
    </row>
    <row r="857">
      <c r="A857" s="142"/>
      <c r="B857" s="142"/>
      <c r="C857" s="142"/>
      <c r="D857" s="142"/>
      <c r="E857" s="142"/>
      <c r="F857" s="142"/>
      <c r="G857" s="142"/>
      <c r="H857" s="142"/>
      <c r="I857" s="142"/>
      <c r="J857" s="142"/>
      <c r="K857" s="142"/>
      <c r="L857" s="142"/>
      <c r="M857" s="142"/>
      <c r="N857" s="142"/>
      <c r="O857" s="150"/>
      <c r="P857" s="142"/>
      <c r="Q857" s="142"/>
      <c r="R857" s="142"/>
      <c r="S857" s="142"/>
      <c r="T857" s="142"/>
      <c r="U857" s="142"/>
      <c r="V857" s="142"/>
      <c r="W857" s="142"/>
      <c r="X857" s="142"/>
      <c r="Y857" s="142"/>
      <c r="Z857" s="142"/>
      <c r="AA857" s="142"/>
    </row>
    <row r="858">
      <c r="A858" s="142"/>
      <c r="B858" s="142"/>
      <c r="C858" s="142"/>
      <c r="D858" s="142"/>
      <c r="E858" s="142"/>
      <c r="F858" s="142"/>
      <c r="G858" s="142"/>
      <c r="H858" s="142"/>
      <c r="I858" s="142"/>
      <c r="J858" s="142"/>
      <c r="K858" s="142"/>
      <c r="L858" s="142"/>
      <c r="M858" s="142"/>
      <c r="N858" s="142"/>
      <c r="O858" s="150"/>
      <c r="P858" s="142"/>
      <c r="Q858" s="142"/>
      <c r="R858" s="142"/>
      <c r="S858" s="142"/>
      <c r="T858" s="142"/>
      <c r="U858" s="142"/>
      <c r="V858" s="142"/>
      <c r="W858" s="142"/>
      <c r="X858" s="142"/>
      <c r="Y858" s="142"/>
      <c r="Z858" s="142"/>
      <c r="AA858" s="142"/>
    </row>
    <row r="859">
      <c r="A859" s="142"/>
      <c r="B859" s="142"/>
      <c r="C859" s="142"/>
      <c r="D859" s="142"/>
      <c r="E859" s="142"/>
      <c r="F859" s="142"/>
      <c r="G859" s="142"/>
      <c r="H859" s="142"/>
      <c r="I859" s="142"/>
      <c r="J859" s="142"/>
      <c r="K859" s="142"/>
      <c r="L859" s="142"/>
      <c r="M859" s="142"/>
      <c r="N859" s="142"/>
      <c r="O859" s="150"/>
      <c r="P859" s="142"/>
      <c r="Q859" s="142"/>
      <c r="R859" s="142"/>
      <c r="S859" s="142"/>
      <c r="T859" s="142"/>
      <c r="U859" s="142"/>
      <c r="V859" s="142"/>
      <c r="W859" s="142"/>
      <c r="X859" s="142"/>
      <c r="Y859" s="142"/>
      <c r="Z859" s="142"/>
      <c r="AA859" s="142"/>
    </row>
    <row r="860">
      <c r="A860" s="142"/>
      <c r="B860" s="142"/>
      <c r="C860" s="142"/>
      <c r="D860" s="142"/>
      <c r="E860" s="142"/>
      <c r="F860" s="142"/>
      <c r="G860" s="142"/>
      <c r="H860" s="142"/>
      <c r="I860" s="142"/>
      <c r="J860" s="142"/>
      <c r="K860" s="142"/>
      <c r="L860" s="142"/>
      <c r="M860" s="142"/>
      <c r="N860" s="142"/>
      <c r="O860" s="150"/>
      <c r="P860" s="142"/>
      <c r="Q860" s="142"/>
      <c r="R860" s="142"/>
      <c r="S860" s="142"/>
      <c r="T860" s="142"/>
      <c r="U860" s="142"/>
      <c r="V860" s="142"/>
      <c r="W860" s="142"/>
      <c r="X860" s="142"/>
      <c r="Y860" s="142"/>
      <c r="Z860" s="142"/>
      <c r="AA860" s="142"/>
    </row>
    <row r="861">
      <c r="A861" s="142"/>
      <c r="B861" s="142"/>
      <c r="C861" s="142"/>
      <c r="D861" s="142"/>
      <c r="E861" s="142"/>
      <c r="F861" s="142"/>
      <c r="G861" s="142"/>
      <c r="H861" s="142"/>
      <c r="I861" s="142"/>
      <c r="J861" s="142"/>
      <c r="K861" s="142"/>
      <c r="L861" s="142"/>
      <c r="M861" s="142"/>
      <c r="N861" s="142"/>
      <c r="O861" s="150"/>
      <c r="P861" s="142"/>
      <c r="Q861" s="142"/>
      <c r="R861" s="142"/>
      <c r="S861" s="142"/>
      <c r="T861" s="142"/>
      <c r="U861" s="142"/>
      <c r="V861" s="142"/>
      <c r="W861" s="142"/>
      <c r="X861" s="142"/>
      <c r="Y861" s="142"/>
      <c r="Z861" s="142"/>
      <c r="AA861" s="142"/>
    </row>
    <row r="862">
      <c r="A862" s="142"/>
      <c r="B862" s="142"/>
      <c r="C862" s="142"/>
      <c r="D862" s="142"/>
      <c r="E862" s="142"/>
      <c r="F862" s="142"/>
      <c r="G862" s="142"/>
      <c r="H862" s="142"/>
      <c r="I862" s="142"/>
      <c r="J862" s="142"/>
      <c r="K862" s="142"/>
      <c r="L862" s="142"/>
      <c r="M862" s="142"/>
      <c r="N862" s="142"/>
      <c r="O862" s="150"/>
      <c r="P862" s="142"/>
      <c r="Q862" s="142"/>
      <c r="R862" s="142"/>
      <c r="S862" s="142"/>
      <c r="T862" s="142"/>
      <c r="U862" s="142"/>
      <c r="V862" s="142"/>
      <c r="W862" s="142"/>
      <c r="X862" s="142"/>
      <c r="Y862" s="142"/>
      <c r="Z862" s="142"/>
      <c r="AA862" s="142"/>
    </row>
    <row r="863">
      <c r="A863" s="142"/>
      <c r="B863" s="142"/>
      <c r="C863" s="142"/>
      <c r="D863" s="142"/>
      <c r="E863" s="142"/>
      <c r="F863" s="142"/>
      <c r="G863" s="142"/>
      <c r="H863" s="142"/>
      <c r="I863" s="142"/>
      <c r="J863" s="142"/>
      <c r="K863" s="142"/>
      <c r="L863" s="142"/>
      <c r="M863" s="142"/>
      <c r="N863" s="142"/>
      <c r="O863" s="150"/>
      <c r="P863" s="142"/>
      <c r="Q863" s="142"/>
      <c r="R863" s="142"/>
      <c r="S863" s="142"/>
      <c r="T863" s="142"/>
      <c r="U863" s="142"/>
      <c r="V863" s="142"/>
      <c r="W863" s="142"/>
      <c r="X863" s="142"/>
      <c r="Y863" s="142"/>
      <c r="Z863" s="142"/>
      <c r="AA863" s="142"/>
    </row>
    <row r="864">
      <c r="A864" s="142"/>
      <c r="B864" s="142"/>
      <c r="C864" s="142"/>
      <c r="D864" s="142"/>
      <c r="E864" s="142"/>
      <c r="F864" s="142"/>
      <c r="G864" s="142"/>
      <c r="H864" s="142"/>
      <c r="I864" s="142"/>
      <c r="J864" s="142"/>
      <c r="K864" s="142"/>
      <c r="L864" s="142"/>
      <c r="M864" s="142"/>
      <c r="N864" s="142"/>
      <c r="O864" s="150"/>
      <c r="P864" s="142"/>
      <c r="Q864" s="142"/>
      <c r="R864" s="142"/>
      <c r="S864" s="142"/>
      <c r="T864" s="142"/>
      <c r="U864" s="142"/>
      <c r="V864" s="142"/>
      <c r="W864" s="142"/>
      <c r="X864" s="142"/>
      <c r="Y864" s="142"/>
      <c r="Z864" s="142"/>
      <c r="AA864" s="142"/>
    </row>
    <row r="865">
      <c r="A865" s="142"/>
      <c r="B865" s="142"/>
      <c r="C865" s="142"/>
      <c r="D865" s="142"/>
      <c r="E865" s="142"/>
      <c r="F865" s="142"/>
      <c r="G865" s="142"/>
      <c r="H865" s="142"/>
      <c r="I865" s="142"/>
      <c r="J865" s="142"/>
      <c r="K865" s="142"/>
      <c r="L865" s="142"/>
      <c r="M865" s="142"/>
      <c r="N865" s="142"/>
      <c r="O865" s="150"/>
      <c r="P865" s="142"/>
      <c r="Q865" s="142"/>
      <c r="R865" s="142"/>
      <c r="S865" s="142"/>
      <c r="T865" s="142"/>
      <c r="U865" s="142"/>
      <c r="V865" s="142"/>
      <c r="W865" s="142"/>
      <c r="X865" s="142"/>
      <c r="Y865" s="142"/>
      <c r="Z865" s="142"/>
      <c r="AA865" s="142"/>
    </row>
    <row r="866">
      <c r="A866" s="142"/>
      <c r="B866" s="142"/>
      <c r="C866" s="142"/>
      <c r="D866" s="142"/>
      <c r="E866" s="142"/>
      <c r="F866" s="142"/>
      <c r="G866" s="142"/>
      <c r="H866" s="142"/>
      <c r="I866" s="142"/>
      <c r="J866" s="142"/>
      <c r="K866" s="142"/>
      <c r="L866" s="142"/>
      <c r="M866" s="142"/>
      <c r="N866" s="142"/>
      <c r="O866" s="150"/>
      <c r="P866" s="142"/>
      <c r="Q866" s="142"/>
      <c r="R866" s="142"/>
      <c r="S866" s="142"/>
      <c r="T866" s="142"/>
      <c r="U866" s="142"/>
      <c r="V866" s="142"/>
      <c r="W866" s="142"/>
      <c r="X866" s="142"/>
      <c r="Y866" s="142"/>
      <c r="Z866" s="142"/>
      <c r="AA866" s="142"/>
    </row>
    <row r="867">
      <c r="A867" s="142"/>
      <c r="B867" s="142"/>
      <c r="C867" s="142"/>
      <c r="D867" s="142"/>
      <c r="E867" s="142"/>
      <c r="F867" s="142"/>
      <c r="G867" s="142"/>
      <c r="H867" s="142"/>
      <c r="I867" s="142"/>
      <c r="J867" s="142"/>
      <c r="K867" s="142"/>
      <c r="L867" s="142"/>
      <c r="M867" s="142"/>
      <c r="N867" s="142"/>
      <c r="O867" s="150"/>
      <c r="P867" s="142"/>
      <c r="Q867" s="142"/>
      <c r="R867" s="142"/>
      <c r="S867" s="142"/>
      <c r="T867" s="142"/>
      <c r="U867" s="142"/>
      <c r="V867" s="142"/>
      <c r="W867" s="142"/>
      <c r="X867" s="142"/>
      <c r="Y867" s="142"/>
      <c r="Z867" s="142"/>
      <c r="AA867" s="142"/>
    </row>
    <row r="868">
      <c r="A868" s="142"/>
      <c r="B868" s="142"/>
      <c r="C868" s="142"/>
      <c r="D868" s="142"/>
      <c r="E868" s="142"/>
      <c r="F868" s="142"/>
      <c r="G868" s="142"/>
      <c r="H868" s="142"/>
      <c r="I868" s="142"/>
      <c r="J868" s="142"/>
      <c r="K868" s="142"/>
      <c r="L868" s="142"/>
      <c r="M868" s="142"/>
      <c r="N868" s="142"/>
      <c r="O868" s="150"/>
      <c r="P868" s="142"/>
      <c r="Q868" s="142"/>
      <c r="R868" s="142"/>
      <c r="S868" s="142"/>
      <c r="T868" s="142"/>
      <c r="U868" s="142"/>
      <c r="V868" s="142"/>
      <c r="W868" s="142"/>
      <c r="X868" s="142"/>
      <c r="Y868" s="142"/>
      <c r="Z868" s="142"/>
      <c r="AA868" s="142"/>
    </row>
    <row r="869">
      <c r="A869" s="142"/>
      <c r="B869" s="142"/>
      <c r="C869" s="142"/>
      <c r="D869" s="142"/>
      <c r="E869" s="142"/>
      <c r="F869" s="142"/>
      <c r="G869" s="142"/>
      <c r="H869" s="142"/>
      <c r="I869" s="142"/>
      <c r="J869" s="142"/>
      <c r="K869" s="142"/>
      <c r="L869" s="142"/>
      <c r="M869" s="142"/>
      <c r="N869" s="142"/>
      <c r="O869" s="150"/>
      <c r="P869" s="142"/>
      <c r="Q869" s="142"/>
      <c r="R869" s="142"/>
      <c r="S869" s="142"/>
      <c r="T869" s="142"/>
      <c r="U869" s="142"/>
      <c r="V869" s="142"/>
      <c r="W869" s="142"/>
      <c r="X869" s="142"/>
      <c r="Y869" s="142"/>
      <c r="Z869" s="142"/>
      <c r="AA869" s="142"/>
    </row>
    <row r="870">
      <c r="A870" s="142"/>
      <c r="B870" s="142"/>
      <c r="C870" s="142"/>
      <c r="D870" s="142"/>
      <c r="E870" s="142"/>
      <c r="F870" s="142"/>
      <c r="G870" s="142"/>
      <c r="H870" s="142"/>
      <c r="I870" s="142"/>
      <c r="J870" s="142"/>
      <c r="K870" s="142"/>
      <c r="L870" s="142"/>
      <c r="M870" s="142"/>
      <c r="N870" s="142"/>
      <c r="O870" s="150"/>
      <c r="P870" s="142"/>
      <c r="Q870" s="142"/>
      <c r="R870" s="142"/>
      <c r="S870" s="142"/>
      <c r="T870" s="142"/>
      <c r="U870" s="142"/>
      <c r="V870" s="142"/>
      <c r="W870" s="142"/>
      <c r="X870" s="142"/>
      <c r="Y870" s="142"/>
      <c r="Z870" s="142"/>
      <c r="AA870" s="142"/>
    </row>
    <row r="871">
      <c r="A871" s="142"/>
      <c r="B871" s="142"/>
      <c r="C871" s="142"/>
      <c r="D871" s="142"/>
      <c r="E871" s="142"/>
      <c r="F871" s="142"/>
      <c r="G871" s="142"/>
      <c r="H871" s="142"/>
      <c r="I871" s="142"/>
      <c r="J871" s="142"/>
      <c r="K871" s="142"/>
      <c r="L871" s="142"/>
      <c r="M871" s="142"/>
      <c r="N871" s="142"/>
      <c r="O871" s="150"/>
      <c r="P871" s="142"/>
      <c r="Q871" s="142"/>
      <c r="R871" s="142"/>
      <c r="S871" s="142"/>
      <c r="T871" s="142"/>
      <c r="U871" s="142"/>
      <c r="V871" s="142"/>
      <c r="W871" s="142"/>
      <c r="X871" s="142"/>
      <c r="Y871" s="142"/>
      <c r="Z871" s="142"/>
      <c r="AA871" s="142"/>
    </row>
    <row r="872">
      <c r="A872" s="142"/>
      <c r="B872" s="142"/>
      <c r="C872" s="142"/>
      <c r="D872" s="142"/>
      <c r="E872" s="142"/>
      <c r="F872" s="142"/>
      <c r="G872" s="142"/>
      <c r="H872" s="142"/>
      <c r="I872" s="142"/>
      <c r="J872" s="142"/>
      <c r="K872" s="142"/>
      <c r="L872" s="142"/>
      <c r="M872" s="142"/>
      <c r="N872" s="142"/>
      <c r="O872" s="150"/>
      <c r="P872" s="142"/>
      <c r="Q872" s="142"/>
      <c r="R872" s="142"/>
      <c r="S872" s="142"/>
      <c r="T872" s="142"/>
      <c r="U872" s="142"/>
      <c r="V872" s="142"/>
      <c r="W872" s="142"/>
      <c r="X872" s="142"/>
      <c r="Y872" s="142"/>
      <c r="Z872" s="142"/>
      <c r="AA872" s="142"/>
    </row>
    <row r="873">
      <c r="A873" s="142"/>
      <c r="B873" s="142"/>
      <c r="C873" s="142"/>
      <c r="D873" s="142"/>
      <c r="E873" s="142"/>
      <c r="F873" s="142"/>
      <c r="G873" s="142"/>
      <c r="H873" s="142"/>
      <c r="I873" s="142"/>
      <c r="J873" s="142"/>
      <c r="K873" s="142"/>
      <c r="L873" s="142"/>
      <c r="M873" s="142"/>
      <c r="N873" s="142"/>
      <c r="O873" s="150"/>
      <c r="P873" s="142"/>
      <c r="Q873" s="142"/>
      <c r="R873" s="142"/>
      <c r="S873" s="142"/>
      <c r="T873" s="142"/>
      <c r="U873" s="142"/>
      <c r="V873" s="142"/>
      <c r="W873" s="142"/>
      <c r="X873" s="142"/>
      <c r="Y873" s="142"/>
      <c r="Z873" s="142"/>
      <c r="AA873" s="142"/>
    </row>
    <row r="874">
      <c r="A874" s="142"/>
      <c r="B874" s="142"/>
      <c r="C874" s="142"/>
      <c r="D874" s="142"/>
      <c r="E874" s="142"/>
      <c r="F874" s="142"/>
      <c r="G874" s="142"/>
      <c r="H874" s="142"/>
      <c r="I874" s="142"/>
      <c r="J874" s="142"/>
      <c r="K874" s="142"/>
      <c r="L874" s="142"/>
      <c r="M874" s="142"/>
      <c r="N874" s="142"/>
      <c r="O874" s="150"/>
      <c r="P874" s="142"/>
      <c r="Q874" s="142"/>
      <c r="R874" s="142"/>
      <c r="S874" s="142"/>
      <c r="T874" s="142"/>
      <c r="U874" s="142"/>
      <c r="V874" s="142"/>
      <c r="W874" s="142"/>
      <c r="X874" s="142"/>
      <c r="Y874" s="142"/>
      <c r="Z874" s="142"/>
      <c r="AA874" s="142"/>
    </row>
    <row r="875">
      <c r="A875" s="142"/>
      <c r="B875" s="142"/>
      <c r="C875" s="142"/>
      <c r="D875" s="142"/>
      <c r="E875" s="142"/>
      <c r="F875" s="142"/>
      <c r="G875" s="142"/>
      <c r="H875" s="142"/>
      <c r="I875" s="142"/>
      <c r="J875" s="142"/>
      <c r="K875" s="142"/>
      <c r="L875" s="142"/>
      <c r="M875" s="142"/>
      <c r="N875" s="142"/>
      <c r="O875" s="150"/>
      <c r="P875" s="142"/>
      <c r="Q875" s="142"/>
      <c r="R875" s="142"/>
      <c r="S875" s="142"/>
      <c r="T875" s="142"/>
      <c r="U875" s="142"/>
      <c r="V875" s="142"/>
      <c r="W875" s="142"/>
      <c r="X875" s="142"/>
      <c r="Y875" s="142"/>
      <c r="Z875" s="142"/>
      <c r="AA875" s="142"/>
    </row>
    <row r="876">
      <c r="A876" s="142"/>
      <c r="B876" s="142"/>
      <c r="C876" s="142"/>
      <c r="D876" s="142"/>
      <c r="E876" s="142"/>
      <c r="F876" s="142"/>
      <c r="G876" s="142"/>
      <c r="H876" s="142"/>
      <c r="I876" s="142"/>
      <c r="J876" s="142"/>
      <c r="K876" s="142"/>
      <c r="L876" s="142"/>
      <c r="M876" s="142"/>
      <c r="N876" s="142"/>
      <c r="O876" s="150"/>
      <c r="P876" s="142"/>
      <c r="Q876" s="142"/>
      <c r="R876" s="142"/>
      <c r="S876" s="142"/>
      <c r="T876" s="142"/>
      <c r="U876" s="142"/>
      <c r="V876" s="142"/>
      <c r="W876" s="142"/>
      <c r="X876" s="142"/>
      <c r="Y876" s="142"/>
      <c r="Z876" s="142"/>
      <c r="AA876" s="142"/>
    </row>
    <row r="877">
      <c r="A877" s="142"/>
      <c r="B877" s="142"/>
      <c r="C877" s="142"/>
      <c r="D877" s="142"/>
      <c r="E877" s="142"/>
      <c r="F877" s="142"/>
      <c r="G877" s="142"/>
      <c r="H877" s="142"/>
      <c r="I877" s="142"/>
      <c r="J877" s="142"/>
      <c r="K877" s="142"/>
      <c r="L877" s="142"/>
      <c r="M877" s="142"/>
      <c r="N877" s="142"/>
      <c r="O877" s="150"/>
      <c r="P877" s="142"/>
      <c r="Q877" s="142"/>
      <c r="R877" s="142"/>
      <c r="S877" s="142"/>
      <c r="T877" s="142"/>
      <c r="U877" s="142"/>
      <c r="V877" s="142"/>
      <c r="W877" s="142"/>
      <c r="X877" s="142"/>
      <c r="Y877" s="142"/>
      <c r="Z877" s="142"/>
      <c r="AA877" s="142"/>
    </row>
    <row r="878">
      <c r="A878" s="142"/>
      <c r="B878" s="142"/>
      <c r="C878" s="142"/>
      <c r="D878" s="142"/>
      <c r="E878" s="142"/>
      <c r="F878" s="142"/>
      <c r="G878" s="142"/>
      <c r="H878" s="142"/>
      <c r="I878" s="142"/>
      <c r="J878" s="142"/>
      <c r="K878" s="142"/>
      <c r="L878" s="142"/>
      <c r="M878" s="142"/>
      <c r="N878" s="142"/>
      <c r="O878" s="150"/>
      <c r="P878" s="142"/>
      <c r="Q878" s="142"/>
      <c r="R878" s="142"/>
      <c r="S878" s="142"/>
      <c r="T878" s="142"/>
      <c r="U878" s="142"/>
      <c r="V878" s="142"/>
      <c r="W878" s="142"/>
      <c r="X878" s="142"/>
      <c r="Y878" s="142"/>
      <c r="Z878" s="142"/>
      <c r="AA878" s="142"/>
    </row>
    <row r="879">
      <c r="A879" s="142"/>
      <c r="B879" s="142"/>
      <c r="C879" s="142"/>
      <c r="D879" s="142"/>
      <c r="E879" s="142"/>
      <c r="F879" s="142"/>
      <c r="G879" s="142"/>
      <c r="H879" s="142"/>
      <c r="I879" s="142"/>
      <c r="J879" s="142"/>
      <c r="K879" s="142"/>
      <c r="L879" s="142"/>
      <c r="M879" s="142"/>
      <c r="N879" s="142"/>
      <c r="O879" s="150"/>
      <c r="P879" s="142"/>
      <c r="Q879" s="142"/>
      <c r="R879" s="142"/>
      <c r="S879" s="142"/>
      <c r="T879" s="142"/>
      <c r="U879" s="142"/>
      <c r="V879" s="142"/>
      <c r="W879" s="142"/>
      <c r="X879" s="142"/>
      <c r="Y879" s="142"/>
      <c r="Z879" s="142"/>
      <c r="AA879" s="142"/>
    </row>
    <row r="880">
      <c r="A880" s="142"/>
      <c r="B880" s="142"/>
      <c r="C880" s="142"/>
      <c r="D880" s="142"/>
      <c r="E880" s="142"/>
      <c r="F880" s="142"/>
      <c r="G880" s="142"/>
      <c r="H880" s="142"/>
      <c r="I880" s="142"/>
      <c r="J880" s="142"/>
      <c r="K880" s="142"/>
      <c r="L880" s="142"/>
      <c r="M880" s="142"/>
      <c r="N880" s="142"/>
      <c r="O880" s="150"/>
      <c r="P880" s="142"/>
      <c r="Q880" s="142"/>
      <c r="R880" s="142"/>
      <c r="S880" s="142"/>
      <c r="T880" s="142"/>
      <c r="U880" s="142"/>
      <c r="V880" s="142"/>
      <c r="W880" s="142"/>
      <c r="X880" s="142"/>
      <c r="Y880" s="142"/>
      <c r="Z880" s="142"/>
      <c r="AA880" s="142"/>
    </row>
    <row r="881">
      <c r="A881" s="142"/>
      <c r="B881" s="142"/>
      <c r="C881" s="142"/>
      <c r="D881" s="142"/>
      <c r="E881" s="142"/>
      <c r="F881" s="142"/>
      <c r="G881" s="142"/>
      <c r="H881" s="142"/>
      <c r="I881" s="142"/>
      <c r="J881" s="142"/>
      <c r="K881" s="142"/>
      <c r="L881" s="142"/>
      <c r="M881" s="142"/>
      <c r="N881" s="142"/>
      <c r="O881" s="150"/>
      <c r="P881" s="142"/>
      <c r="Q881" s="142"/>
      <c r="R881" s="142"/>
      <c r="S881" s="142"/>
      <c r="T881" s="142"/>
      <c r="U881" s="142"/>
      <c r="V881" s="142"/>
      <c r="W881" s="142"/>
      <c r="X881" s="142"/>
      <c r="Y881" s="142"/>
      <c r="Z881" s="142"/>
      <c r="AA881" s="142"/>
    </row>
    <row r="882">
      <c r="A882" s="142"/>
      <c r="B882" s="142"/>
      <c r="C882" s="142"/>
      <c r="D882" s="142"/>
      <c r="E882" s="142"/>
      <c r="F882" s="142"/>
      <c r="G882" s="142"/>
      <c r="H882" s="142"/>
      <c r="I882" s="142"/>
      <c r="J882" s="142"/>
      <c r="K882" s="142"/>
      <c r="L882" s="142"/>
      <c r="M882" s="142"/>
      <c r="N882" s="142"/>
      <c r="O882" s="150"/>
      <c r="P882" s="142"/>
      <c r="Q882" s="142"/>
      <c r="R882" s="142"/>
      <c r="S882" s="142"/>
      <c r="T882" s="142"/>
      <c r="U882" s="142"/>
      <c r="V882" s="142"/>
      <c r="W882" s="142"/>
      <c r="X882" s="142"/>
      <c r="Y882" s="142"/>
      <c r="Z882" s="142"/>
      <c r="AA882" s="142"/>
    </row>
    <row r="883">
      <c r="A883" s="142"/>
      <c r="B883" s="142"/>
      <c r="C883" s="142"/>
      <c r="D883" s="142"/>
      <c r="E883" s="142"/>
      <c r="F883" s="142"/>
      <c r="G883" s="142"/>
      <c r="H883" s="142"/>
      <c r="I883" s="142"/>
      <c r="J883" s="142"/>
      <c r="K883" s="142"/>
      <c r="L883" s="142"/>
      <c r="M883" s="142"/>
      <c r="N883" s="142"/>
      <c r="O883" s="150"/>
      <c r="P883" s="142"/>
      <c r="Q883" s="142"/>
      <c r="R883" s="142"/>
      <c r="S883" s="142"/>
      <c r="T883" s="142"/>
      <c r="U883" s="142"/>
      <c r="V883" s="142"/>
      <c r="W883" s="142"/>
      <c r="X883" s="142"/>
      <c r="Y883" s="142"/>
      <c r="Z883" s="142"/>
      <c r="AA883" s="142"/>
    </row>
    <row r="884">
      <c r="A884" s="142"/>
      <c r="B884" s="142"/>
      <c r="C884" s="142"/>
      <c r="D884" s="142"/>
      <c r="E884" s="142"/>
      <c r="F884" s="142"/>
      <c r="G884" s="142"/>
      <c r="H884" s="142"/>
      <c r="I884" s="142"/>
      <c r="J884" s="142"/>
      <c r="K884" s="142"/>
      <c r="L884" s="142"/>
      <c r="M884" s="142"/>
      <c r="N884" s="142"/>
      <c r="O884" s="150"/>
      <c r="P884" s="142"/>
      <c r="Q884" s="142"/>
      <c r="R884" s="142"/>
      <c r="S884" s="142"/>
      <c r="T884" s="142"/>
      <c r="U884" s="142"/>
      <c r="V884" s="142"/>
      <c r="W884" s="142"/>
      <c r="X884" s="142"/>
      <c r="Y884" s="142"/>
      <c r="Z884" s="142"/>
      <c r="AA884" s="142"/>
    </row>
    <row r="885">
      <c r="A885" s="142"/>
      <c r="B885" s="142"/>
      <c r="C885" s="142"/>
      <c r="D885" s="142"/>
      <c r="E885" s="142"/>
      <c r="F885" s="142"/>
      <c r="G885" s="142"/>
      <c r="H885" s="142"/>
      <c r="I885" s="142"/>
      <c r="J885" s="142"/>
      <c r="K885" s="142"/>
      <c r="L885" s="142"/>
      <c r="M885" s="142"/>
      <c r="N885" s="142"/>
      <c r="O885" s="150"/>
      <c r="P885" s="142"/>
      <c r="Q885" s="142"/>
      <c r="R885" s="142"/>
      <c r="S885" s="142"/>
      <c r="T885" s="142"/>
      <c r="U885" s="142"/>
      <c r="V885" s="142"/>
      <c r="W885" s="142"/>
      <c r="X885" s="142"/>
      <c r="Y885" s="142"/>
      <c r="Z885" s="142"/>
      <c r="AA885" s="142"/>
    </row>
    <row r="886">
      <c r="A886" s="142"/>
      <c r="B886" s="142"/>
      <c r="C886" s="142"/>
      <c r="D886" s="142"/>
      <c r="E886" s="142"/>
      <c r="F886" s="142"/>
      <c r="G886" s="142"/>
      <c r="H886" s="142"/>
      <c r="I886" s="142"/>
      <c r="J886" s="142"/>
      <c r="K886" s="142"/>
      <c r="L886" s="142"/>
      <c r="M886" s="142"/>
      <c r="N886" s="142"/>
      <c r="O886" s="150"/>
      <c r="P886" s="142"/>
      <c r="Q886" s="142"/>
      <c r="R886" s="142"/>
      <c r="S886" s="142"/>
      <c r="T886" s="142"/>
      <c r="U886" s="142"/>
      <c r="V886" s="142"/>
      <c r="W886" s="142"/>
      <c r="X886" s="142"/>
      <c r="Y886" s="142"/>
      <c r="Z886" s="142"/>
      <c r="AA886" s="142"/>
    </row>
    <row r="887">
      <c r="A887" s="142"/>
      <c r="B887" s="142"/>
      <c r="C887" s="142"/>
      <c r="D887" s="142"/>
      <c r="E887" s="142"/>
      <c r="F887" s="142"/>
      <c r="G887" s="142"/>
      <c r="H887" s="142"/>
      <c r="I887" s="142"/>
      <c r="J887" s="142"/>
      <c r="K887" s="142"/>
      <c r="L887" s="142"/>
      <c r="M887" s="142"/>
      <c r="N887" s="142"/>
      <c r="O887" s="150"/>
      <c r="P887" s="142"/>
      <c r="Q887" s="142"/>
      <c r="R887" s="142"/>
      <c r="S887" s="142"/>
      <c r="T887" s="142"/>
      <c r="U887" s="142"/>
      <c r="V887" s="142"/>
      <c r="W887" s="142"/>
      <c r="X887" s="142"/>
      <c r="Y887" s="142"/>
      <c r="Z887" s="142"/>
      <c r="AA887" s="142"/>
    </row>
    <row r="888">
      <c r="A888" s="142"/>
      <c r="B888" s="142"/>
      <c r="C888" s="142"/>
      <c r="D888" s="142"/>
      <c r="E888" s="142"/>
      <c r="F888" s="142"/>
      <c r="G888" s="142"/>
      <c r="H888" s="142"/>
      <c r="I888" s="142"/>
      <c r="J888" s="142"/>
      <c r="K888" s="142"/>
      <c r="L888" s="142"/>
      <c r="M888" s="142"/>
      <c r="N888" s="142"/>
      <c r="O888" s="150"/>
      <c r="P888" s="142"/>
      <c r="Q888" s="142"/>
      <c r="R888" s="142"/>
      <c r="S888" s="142"/>
      <c r="T888" s="142"/>
      <c r="U888" s="142"/>
      <c r="V888" s="142"/>
      <c r="W888" s="142"/>
      <c r="X888" s="142"/>
      <c r="Y888" s="142"/>
      <c r="Z888" s="142"/>
      <c r="AA888" s="142"/>
    </row>
    <row r="889">
      <c r="A889" s="142"/>
      <c r="B889" s="142"/>
      <c r="C889" s="142"/>
      <c r="D889" s="142"/>
      <c r="E889" s="142"/>
      <c r="F889" s="142"/>
      <c r="G889" s="142"/>
      <c r="H889" s="142"/>
      <c r="I889" s="142"/>
      <c r="J889" s="142"/>
      <c r="K889" s="142"/>
      <c r="L889" s="142"/>
      <c r="M889" s="142"/>
      <c r="N889" s="142"/>
      <c r="O889" s="150"/>
      <c r="P889" s="142"/>
      <c r="Q889" s="142"/>
      <c r="R889" s="142"/>
      <c r="S889" s="142"/>
      <c r="T889" s="142"/>
      <c r="U889" s="142"/>
      <c r="V889" s="142"/>
      <c r="W889" s="142"/>
      <c r="X889" s="142"/>
      <c r="Y889" s="142"/>
      <c r="Z889" s="142"/>
      <c r="AA889" s="142"/>
    </row>
    <row r="890">
      <c r="A890" s="142"/>
      <c r="B890" s="142"/>
      <c r="C890" s="142"/>
      <c r="D890" s="142"/>
      <c r="E890" s="142"/>
      <c r="F890" s="142"/>
      <c r="G890" s="142"/>
      <c r="H890" s="142"/>
      <c r="I890" s="142"/>
      <c r="J890" s="142"/>
      <c r="K890" s="142"/>
      <c r="L890" s="142"/>
      <c r="M890" s="142"/>
      <c r="N890" s="142"/>
      <c r="O890" s="150"/>
      <c r="P890" s="142"/>
      <c r="Q890" s="142"/>
      <c r="R890" s="142"/>
      <c r="S890" s="142"/>
      <c r="T890" s="142"/>
      <c r="U890" s="142"/>
      <c r="V890" s="142"/>
      <c r="W890" s="142"/>
      <c r="X890" s="142"/>
      <c r="Y890" s="142"/>
      <c r="Z890" s="142"/>
      <c r="AA890" s="142"/>
    </row>
    <row r="891">
      <c r="A891" s="142"/>
      <c r="B891" s="142"/>
      <c r="C891" s="142"/>
      <c r="D891" s="142"/>
      <c r="E891" s="142"/>
      <c r="F891" s="142"/>
      <c r="G891" s="142"/>
      <c r="H891" s="142"/>
      <c r="I891" s="142"/>
      <c r="J891" s="142"/>
      <c r="K891" s="142"/>
      <c r="L891" s="142"/>
      <c r="M891" s="142"/>
      <c r="N891" s="142"/>
      <c r="O891" s="150"/>
      <c r="P891" s="142"/>
      <c r="Q891" s="142"/>
      <c r="R891" s="142"/>
      <c r="S891" s="142"/>
      <c r="T891" s="142"/>
      <c r="U891" s="142"/>
      <c r="V891" s="142"/>
      <c r="W891" s="142"/>
      <c r="X891" s="142"/>
      <c r="Y891" s="142"/>
      <c r="Z891" s="142"/>
      <c r="AA891" s="142"/>
    </row>
    <row r="892">
      <c r="A892" s="142"/>
      <c r="B892" s="142"/>
      <c r="C892" s="142"/>
      <c r="D892" s="142"/>
      <c r="E892" s="142"/>
      <c r="F892" s="142"/>
      <c r="G892" s="142"/>
      <c r="H892" s="142"/>
      <c r="I892" s="142"/>
      <c r="J892" s="142"/>
      <c r="K892" s="142"/>
      <c r="L892" s="142"/>
      <c r="M892" s="142"/>
      <c r="N892" s="142"/>
      <c r="O892" s="150"/>
      <c r="P892" s="142"/>
      <c r="Q892" s="142"/>
      <c r="R892" s="142"/>
      <c r="S892" s="142"/>
      <c r="T892" s="142"/>
      <c r="U892" s="142"/>
      <c r="V892" s="142"/>
      <c r="W892" s="142"/>
      <c r="X892" s="142"/>
      <c r="Y892" s="142"/>
      <c r="Z892" s="142"/>
      <c r="AA892" s="142"/>
    </row>
    <row r="893">
      <c r="A893" s="142"/>
      <c r="B893" s="142"/>
      <c r="C893" s="142"/>
      <c r="D893" s="142"/>
      <c r="E893" s="142"/>
      <c r="F893" s="142"/>
      <c r="G893" s="142"/>
      <c r="H893" s="142"/>
      <c r="I893" s="142"/>
      <c r="J893" s="142"/>
      <c r="K893" s="142"/>
      <c r="L893" s="142"/>
      <c r="M893" s="142"/>
      <c r="N893" s="142"/>
      <c r="O893" s="150"/>
      <c r="P893" s="142"/>
      <c r="Q893" s="142"/>
      <c r="R893" s="142"/>
      <c r="S893" s="142"/>
      <c r="T893" s="142"/>
      <c r="U893" s="142"/>
      <c r="V893" s="142"/>
      <c r="W893" s="142"/>
      <c r="X893" s="142"/>
      <c r="Y893" s="142"/>
      <c r="Z893" s="142"/>
      <c r="AA893" s="142"/>
    </row>
    <row r="894">
      <c r="A894" s="142"/>
      <c r="B894" s="142"/>
      <c r="C894" s="142"/>
      <c r="D894" s="142"/>
      <c r="E894" s="142"/>
      <c r="F894" s="142"/>
      <c r="G894" s="142"/>
      <c r="H894" s="142"/>
      <c r="I894" s="142"/>
      <c r="J894" s="142"/>
      <c r="K894" s="142"/>
      <c r="L894" s="142"/>
      <c r="M894" s="142"/>
      <c r="N894" s="142"/>
      <c r="O894" s="150"/>
      <c r="P894" s="142"/>
      <c r="Q894" s="142"/>
      <c r="R894" s="142"/>
      <c r="S894" s="142"/>
      <c r="T894" s="142"/>
      <c r="U894" s="142"/>
      <c r="V894" s="142"/>
      <c r="W894" s="142"/>
      <c r="X894" s="142"/>
      <c r="Y894" s="142"/>
      <c r="Z894" s="142"/>
      <c r="AA894" s="142"/>
    </row>
    <row r="895">
      <c r="A895" s="142"/>
      <c r="B895" s="142"/>
      <c r="C895" s="142"/>
      <c r="D895" s="142"/>
      <c r="E895" s="142"/>
      <c r="F895" s="142"/>
      <c r="G895" s="142"/>
      <c r="H895" s="142"/>
      <c r="I895" s="142"/>
      <c r="J895" s="142"/>
      <c r="K895" s="142"/>
      <c r="L895" s="142"/>
      <c r="M895" s="142"/>
      <c r="N895" s="142"/>
      <c r="O895" s="150"/>
      <c r="P895" s="142"/>
      <c r="Q895" s="142"/>
      <c r="R895" s="142"/>
      <c r="S895" s="142"/>
      <c r="T895" s="142"/>
      <c r="U895" s="142"/>
      <c r="V895" s="142"/>
      <c r="W895" s="142"/>
      <c r="X895" s="142"/>
      <c r="Y895" s="142"/>
      <c r="Z895" s="142"/>
      <c r="AA895" s="142"/>
    </row>
    <row r="896">
      <c r="A896" s="142"/>
      <c r="B896" s="142"/>
      <c r="C896" s="142"/>
      <c r="D896" s="142"/>
      <c r="E896" s="142"/>
      <c r="F896" s="142"/>
      <c r="G896" s="142"/>
      <c r="H896" s="142"/>
      <c r="I896" s="142"/>
      <c r="J896" s="142"/>
      <c r="K896" s="142"/>
      <c r="L896" s="142"/>
      <c r="M896" s="142"/>
      <c r="N896" s="142"/>
      <c r="O896" s="150"/>
      <c r="P896" s="142"/>
      <c r="Q896" s="142"/>
      <c r="R896" s="142"/>
      <c r="S896" s="142"/>
      <c r="T896" s="142"/>
      <c r="U896" s="142"/>
      <c r="V896" s="142"/>
      <c r="W896" s="142"/>
      <c r="X896" s="142"/>
      <c r="Y896" s="142"/>
      <c r="Z896" s="142"/>
      <c r="AA896" s="142"/>
    </row>
    <row r="897">
      <c r="A897" s="142"/>
      <c r="B897" s="142"/>
      <c r="C897" s="142"/>
      <c r="D897" s="142"/>
      <c r="E897" s="142"/>
      <c r="F897" s="142"/>
      <c r="G897" s="142"/>
      <c r="H897" s="142"/>
      <c r="I897" s="142"/>
      <c r="J897" s="142"/>
      <c r="K897" s="142"/>
      <c r="L897" s="142"/>
      <c r="M897" s="142"/>
      <c r="N897" s="142"/>
      <c r="O897" s="150"/>
      <c r="P897" s="142"/>
      <c r="Q897" s="142"/>
      <c r="R897" s="142"/>
      <c r="S897" s="142"/>
      <c r="T897" s="142"/>
      <c r="U897" s="142"/>
      <c r="V897" s="142"/>
      <c r="W897" s="142"/>
      <c r="X897" s="142"/>
      <c r="Y897" s="142"/>
      <c r="Z897" s="142"/>
      <c r="AA897" s="142"/>
    </row>
    <row r="898">
      <c r="A898" s="142"/>
      <c r="B898" s="142"/>
      <c r="C898" s="142"/>
      <c r="D898" s="142"/>
      <c r="E898" s="142"/>
      <c r="F898" s="142"/>
      <c r="G898" s="142"/>
      <c r="H898" s="142"/>
      <c r="I898" s="142"/>
      <c r="J898" s="142"/>
      <c r="K898" s="142"/>
      <c r="L898" s="142"/>
      <c r="M898" s="142"/>
      <c r="N898" s="142"/>
      <c r="O898" s="150"/>
      <c r="P898" s="142"/>
      <c r="Q898" s="142"/>
      <c r="R898" s="142"/>
      <c r="S898" s="142"/>
      <c r="T898" s="142"/>
      <c r="U898" s="142"/>
      <c r="V898" s="142"/>
      <c r="W898" s="142"/>
      <c r="X898" s="142"/>
      <c r="Y898" s="142"/>
      <c r="Z898" s="142"/>
      <c r="AA898" s="142"/>
    </row>
    <row r="899">
      <c r="A899" s="142"/>
      <c r="B899" s="142"/>
      <c r="C899" s="142"/>
      <c r="D899" s="142"/>
      <c r="E899" s="142"/>
      <c r="F899" s="142"/>
      <c r="G899" s="142"/>
      <c r="H899" s="142"/>
      <c r="I899" s="142"/>
      <c r="J899" s="142"/>
      <c r="K899" s="142"/>
      <c r="L899" s="142"/>
      <c r="M899" s="142"/>
      <c r="N899" s="142"/>
      <c r="O899" s="150"/>
      <c r="P899" s="142"/>
      <c r="Q899" s="142"/>
      <c r="R899" s="142"/>
      <c r="S899" s="142"/>
      <c r="T899" s="142"/>
      <c r="U899" s="142"/>
      <c r="V899" s="142"/>
      <c r="W899" s="142"/>
      <c r="X899" s="142"/>
      <c r="Y899" s="142"/>
      <c r="Z899" s="142"/>
      <c r="AA899" s="142"/>
    </row>
    <row r="900">
      <c r="A900" s="142"/>
      <c r="B900" s="142"/>
      <c r="C900" s="142"/>
      <c r="D900" s="142"/>
      <c r="E900" s="142"/>
      <c r="F900" s="142"/>
      <c r="G900" s="142"/>
      <c r="H900" s="142"/>
      <c r="I900" s="142"/>
      <c r="J900" s="142"/>
      <c r="K900" s="142"/>
      <c r="L900" s="142"/>
      <c r="M900" s="142"/>
      <c r="N900" s="142"/>
      <c r="O900" s="150"/>
      <c r="P900" s="142"/>
      <c r="Q900" s="142"/>
      <c r="R900" s="142"/>
      <c r="S900" s="142"/>
      <c r="T900" s="142"/>
      <c r="U900" s="142"/>
      <c r="V900" s="142"/>
      <c r="W900" s="142"/>
      <c r="X900" s="142"/>
      <c r="Y900" s="142"/>
      <c r="Z900" s="142"/>
      <c r="AA900" s="142"/>
    </row>
    <row r="901">
      <c r="A901" s="142"/>
      <c r="B901" s="142"/>
      <c r="C901" s="142"/>
      <c r="D901" s="142"/>
      <c r="E901" s="142"/>
      <c r="F901" s="142"/>
      <c r="G901" s="142"/>
      <c r="H901" s="142"/>
      <c r="I901" s="142"/>
      <c r="J901" s="142"/>
      <c r="K901" s="142"/>
      <c r="L901" s="142"/>
      <c r="M901" s="142"/>
      <c r="N901" s="142"/>
      <c r="O901" s="150"/>
      <c r="P901" s="142"/>
      <c r="Q901" s="142"/>
      <c r="R901" s="142"/>
      <c r="S901" s="142"/>
      <c r="T901" s="142"/>
      <c r="U901" s="142"/>
      <c r="V901" s="142"/>
      <c r="W901" s="142"/>
      <c r="X901" s="142"/>
      <c r="Y901" s="142"/>
      <c r="Z901" s="142"/>
      <c r="AA901" s="142"/>
    </row>
    <row r="902">
      <c r="A902" s="142"/>
      <c r="B902" s="142"/>
      <c r="C902" s="142"/>
      <c r="D902" s="142"/>
      <c r="E902" s="142"/>
      <c r="F902" s="142"/>
      <c r="G902" s="142"/>
      <c r="H902" s="142"/>
      <c r="I902" s="142"/>
      <c r="J902" s="142"/>
      <c r="K902" s="142"/>
      <c r="L902" s="142"/>
      <c r="M902" s="142"/>
      <c r="N902" s="142"/>
      <c r="O902" s="150"/>
      <c r="P902" s="142"/>
      <c r="Q902" s="142"/>
      <c r="R902" s="142"/>
      <c r="S902" s="142"/>
      <c r="T902" s="142"/>
      <c r="U902" s="142"/>
      <c r="V902" s="142"/>
      <c r="W902" s="142"/>
      <c r="X902" s="142"/>
      <c r="Y902" s="142"/>
      <c r="Z902" s="142"/>
      <c r="AA902" s="142"/>
    </row>
    <row r="903">
      <c r="A903" s="142"/>
      <c r="B903" s="142"/>
      <c r="C903" s="142"/>
      <c r="D903" s="142"/>
      <c r="E903" s="142"/>
      <c r="F903" s="142"/>
      <c r="G903" s="142"/>
      <c r="H903" s="142"/>
      <c r="I903" s="142"/>
      <c r="J903" s="142"/>
      <c r="K903" s="142"/>
      <c r="L903" s="142"/>
      <c r="M903" s="142"/>
      <c r="N903" s="142"/>
      <c r="O903" s="150"/>
      <c r="P903" s="142"/>
      <c r="Q903" s="142"/>
      <c r="R903" s="142"/>
      <c r="S903" s="142"/>
      <c r="T903" s="142"/>
      <c r="U903" s="142"/>
      <c r="V903" s="142"/>
      <c r="W903" s="142"/>
      <c r="X903" s="142"/>
      <c r="Y903" s="142"/>
      <c r="Z903" s="142"/>
      <c r="AA903" s="142"/>
    </row>
    <row r="904">
      <c r="A904" s="142"/>
      <c r="B904" s="142"/>
      <c r="C904" s="142"/>
      <c r="D904" s="142"/>
      <c r="E904" s="142"/>
      <c r="F904" s="142"/>
      <c r="G904" s="142"/>
      <c r="H904" s="142"/>
      <c r="I904" s="142"/>
      <c r="J904" s="142"/>
      <c r="K904" s="142"/>
      <c r="L904" s="142"/>
      <c r="M904" s="142"/>
      <c r="N904" s="142"/>
      <c r="O904" s="150"/>
      <c r="P904" s="142"/>
      <c r="Q904" s="142"/>
      <c r="R904" s="142"/>
      <c r="S904" s="142"/>
      <c r="T904" s="142"/>
      <c r="U904" s="142"/>
      <c r="V904" s="142"/>
      <c r="W904" s="142"/>
      <c r="X904" s="142"/>
      <c r="Y904" s="142"/>
      <c r="Z904" s="142"/>
      <c r="AA904" s="142"/>
    </row>
    <row r="905">
      <c r="A905" s="142"/>
      <c r="B905" s="142"/>
      <c r="C905" s="142"/>
      <c r="D905" s="142"/>
      <c r="E905" s="142"/>
      <c r="F905" s="142"/>
      <c r="G905" s="142"/>
      <c r="H905" s="142"/>
      <c r="I905" s="142"/>
      <c r="J905" s="142"/>
      <c r="K905" s="142"/>
      <c r="L905" s="142"/>
      <c r="M905" s="142"/>
      <c r="N905" s="142"/>
      <c r="O905" s="150"/>
      <c r="P905" s="142"/>
      <c r="Q905" s="142"/>
      <c r="R905" s="142"/>
      <c r="S905" s="142"/>
      <c r="T905" s="142"/>
      <c r="U905" s="142"/>
      <c r="V905" s="142"/>
      <c r="W905" s="142"/>
      <c r="X905" s="142"/>
      <c r="Y905" s="142"/>
      <c r="Z905" s="142"/>
      <c r="AA905" s="142"/>
    </row>
    <row r="906">
      <c r="A906" s="142"/>
      <c r="B906" s="142"/>
      <c r="C906" s="142"/>
      <c r="D906" s="142"/>
      <c r="E906" s="142"/>
      <c r="F906" s="142"/>
      <c r="G906" s="142"/>
      <c r="H906" s="142"/>
      <c r="I906" s="142"/>
      <c r="J906" s="142"/>
      <c r="K906" s="142"/>
      <c r="L906" s="142"/>
      <c r="M906" s="142"/>
      <c r="N906" s="142"/>
      <c r="O906" s="150"/>
      <c r="P906" s="142"/>
      <c r="Q906" s="142"/>
      <c r="R906" s="142"/>
      <c r="S906" s="142"/>
      <c r="T906" s="142"/>
      <c r="U906" s="142"/>
      <c r="V906" s="142"/>
      <c r="W906" s="142"/>
      <c r="X906" s="142"/>
      <c r="Y906" s="142"/>
      <c r="Z906" s="142"/>
      <c r="AA906" s="142"/>
    </row>
    <row r="907">
      <c r="A907" s="142"/>
      <c r="B907" s="142"/>
      <c r="C907" s="142"/>
      <c r="D907" s="142"/>
      <c r="E907" s="142"/>
      <c r="F907" s="142"/>
      <c r="G907" s="142"/>
      <c r="H907" s="142"/>
      <c r="I907" s="142"/>
      <c r="J907" s="142"/>
      <c r="K907" s="142"/>
      <c r="L907" s="142"/>
      <c r="M907" s="142"/>
      <c r="N907" s="142"/>
      <c r="O907" s="150"/>
      <c r="P907" s="142"/>
      <c r="Q907" s="142"/>
      <c r="R907" s="142"/>
      <c r="S907" s="142"/>
      <c r="T907" s="142"/>
      <c r="U907" s="142"/>
      <c r="V907" s="142"/>
      <c r="W907" s="142"/>
      <c r="X907" s="142"/>
      <c r="Y907" s="142"/>
      <c r="Z907" s="142"/>
      <c r="AA907" s="142"/>
    </row>
    <row r="908">
      <c r="A908" s="142"/>
      <c r="B908" s="142"/>
      <c r="C908" s="142"/>
      <c r="D908" s="142"/>
      <c r="E908" s="142"/>
      <c r="F908" s="142"/>
      <c r="G908" s="142"/>
      <c r="H908" s="142"/>
      <c r="I908" s="142"/>
      <c r="J908" s="142"/>
      <c r="K908" s="142"/>
      <c r="L908" s="142"/>
      <c r="M908" s="142"/>
      <c r="N908" s="142"/>
      <c r="O908" s="150"/>
      <c r="P908" s="142"/>
      <c r="Q908" s="142"/>
      <c r="R908" s="142"/>
      <c r="S908" s="142"/>
      <c r="T908" s="142"/>
      <c r="U908" s="142"/>
      <c r="V908" s="142"/>
      <c r="W908" s="142"/>
      <c r="X908" s="142"/>
      <c r="Y908" s="142"/>
      <c r="Z908" s="142"/>
      <c r="AA908" s="142"/>
    </row>
    <row r="909">
      <c r="A909" s="142"/>
      <c r="B909" s="142"/>
      <c r="C909" s="142"/>
      <c r="D909" s="142"/>
      <c r="E909" s="142"/>
      <c r="F909" s="142"/>
      <c r="G909" s="142"/>
      <c r="H909" s="142"/>
      <c r="I909" s="142"/>
      <c r="J909" s="142"/>
      <c r="K909" s="142"/>
      <c r="L909" s="142"/>
      <c r="M909" s="142"/>
      <c r="N909" s="142"/>
      <c r="O909" s="150"/>
      <c r="P909" s="142"/>
      <c r="Q909" s="142"/>
      <c r="R909" s="142"/>
      <c r="S909" s="142"/>
      <c r="T909" s="142"/>
      <c r="U909" s="142"/>
      <c r="V909" s="142"/>
      <c r="W909" s="142"/>
      <c r="X909" s="142"/>
      <c r="Y909" s="142"/>
      <c r="Z909" s="142"/>
      <c r="AA909" s="142"/>
    </row>
    <row r="910">
      <c r="A910" s="142"/>
      <c r="B910" s="142"/>
      <c r="C910" s="142"/>
      <c r="D910" s="142"/>
      <c r="E910" s="142"/>
      <c r="F910" s="142"/>
      <c r="G910" s="142"/>
      <c r="H910" s="142"/>
      <c r="I910" s="142"/>
      <c r="J910" s="142"/>
      <c r="K910" s="142"/>
      <c r="L910" s="142"/>
      <c r="M910" s="142"/>
      <c r="N910" s="142"/>
      <c r="O910" s="150"/>
      <c r="P910" s="142"/>
      <c r="Q910" s="142"/>
      <c r="R910" s="142"/>
      <c r="S910" s="142"/>
      <c r="T910" s="142"/>
      <c r="U910" s="142"/>
      <c r="V910" s="142"/>
      <c r="W910" s="142"/>
      <c r="X910" s="142"/>
      <c r="Y910" s="142"/>
      <c r="Z910" s="142"/>
      <c r="AA910" s="142"/>
    </row>
    <row r="911">
      <c r="A911" s="142"/>
      <c r="B911" s="142"/>
      <c r="C911" s="142"/>
      <c r="D911" s="142"/>
      <c r="E911" s="142"/>
      <c r="F911" s="142"/>
      <c r="G911" s="142"/>
      <c r="H911" s="142"/>
      <c r="I911" s="142"/>
      <c r="J911" s="142"/>
      <c r="K911" s="142"/>
      <c r="L911" s="142"/>
      <c r="M911" s="142"/>
      <c r="N911" s="142"/>
      <c r="O911" s="150"/>
      <c r="P911" s="142"/>
      <c r="Q911" s="142"/>
      <c r="R911" s="142"/>
      <c r="S911" s="142"/>
      <c r="T911" s="142"/>
      <c r="U911" s="142"/>
      <c r="V911" s="142"/>
      <c r="W911" s="142"/>
      <c r="X911" s="142"/>
      <c r="Y911" s="142"/>
      <c r="Z911" s="142"/>
      <c r="AA911" s="142"/>
    </row>
    <row r="912">
      <c r="A912" s="142"/>
      <c r="B912" s="142"/>
      <c r="C912" s="142"/>
      <c r="D912" s="142"/>
      <c r="E912" s="142"/>
      <c r="F912" s="142"/>
      <c r="G912" s="142"/>
      <c r="H912" s="142"/>
      <c r="I912" s="142"/>
      <c r="J912" s="142"/>
      <c r="K912" s="142"/>
      <c r="L912" s="142"/>
      <c r="M912" s="142"/>
      <c r="N912" s="142"/>
      <c r="O912" s="150"/>
      <c r="P912" s="142"/>
      <c r="Q912" s="142"/>
      <c r="R912" s="142"/>
      <c r="S912" s="142"/>
      <c r="T912" s="142"/>
      <c r="U912" s="142"/>
      <c r="V912" s="142"/>
      <c r="W912" s="142"/>
      <c r="X912" s="142"/>
      <c r="Y912" s="142"/>
      <c r="Z912" s="142"/>
      <c r="AA912" s="142"/>
    </row>
    <row r="913">
      <c r="A913" s="142"/>
      <c r="B913" s="142"/>
      <c r="C913" s="142"/>
      <c r="D913" s="142"/>
      <c r="E913" s="142"/>
      <c r="F913" s="142"/>
      <c r="G913" s="142"/>
      <c r="H913" s="142"/>
      <c r="I913" s="142"/>
      <c r="J913" s="142"/>
      <c r="K913" s="142"/>
      <c r="L913" s="142"/>
      <c r="M913" s="142"/>
      <c r="N913" s="142"/>
      <c r="O913" s="150"/>
      <c r="P913" s="142"/>
      <c r="Q913" s="142"/>
      <c r="R913" s="142"/>
      <c r="S913" s="142"/>
      <c r="T913" s="142"/>
      <c r="U913" s="142"/>
      <c r="V913" s="142"/>
      <c r="W913" s="142"/>
      <c r="X913" s="142"/>
      <c r="Y913" s="142"/>
      <c r="Z913" s="142"/>
      <c r="AA913" s="142"/>
    </row>
    <row r="914">
      <c r="A914" s="142"/>
      <c r="B914" s="142"/>
      <c r="C914" s="142"/>
      <c r="D914" s="142"/>
      <c r="E914" s="142"/>
      <c r="F914" s="142"/>
      <c r="G914" s="142"/>
      <c r="H914" s="142"/>
      <c r="I914" s="142"/>
      <c r="J914" s="142"/>
      <c r="K914" s="142"/>
      <c r="L914" s="142"/>
      <c r="M914" s="142"/>
      <c r="N914" s="142"/>
      <c r="O914" s="150"/>
      <c r="P914" s="142"/>
      <c r="Q914" s="142"/>
      <c r="R914" s="142"/>
      <c r="S914" s="142"/>
      <c r="T914" s="142"/>
      <c r="U914" s="142"/>
      <c r="V914" s="142"/>
      <c r="W914" s="142"/>
      <c r="X914" s="142"/>
      <c r="Y914" s="142"/>
      <c r="Z914" s="142"/>
      <c r="AA914" s="142"/>
    </row>
    <row r="915">
      <c r="A915" s="142"/>
      <c r="B915" s="142"/>
      <c r="C915" s="142"/>
      <c r="D915" s="142"/>
      <c r="E915" s="142"/>
      <c r="F915" s="142"/>
      <c r="G915" s="142"/>
      <c r="H915" s="142"/>
      <c r="I915" s="142"/>
      <c r="J915" s="142"/>
      <c r="K915" s="142"/>
      <c r="L915" s="142"/>
      <c r="M915" s="142"/>
      <c r="N915" s="142"/>
      <c r="O915" s="150"/>
      <c r="P915" s="142"/>
      <c r="Q915" s="142"/>
      <c r="R915" s="142"/>
      <c r="S915" s="142"/>
      <c r="T915" s="142"/>
      <c r="U915" s="142"/>
      <c r="V915" s="142"/>
      <c r="W915" s="142"/>
      <c r="X915" s="142"/>
      <c r="Y915" s="142"/>
      <c r="Z915" s="142"/>
      <c r="AA915" s="142"/>
    </row>
    <row r="916">
      <c r="A916" s="142"/>
      <c r="B916" s="142"/>
      <c r="C916" s="142"/>
      <c r="D916" s="142"/>
      <c r="E916" s="142"/>
      <c r="F916" s="142"/>
      <c r="G916" s="142"/>
      <c r="H916" s="142"/>
      <c r="I916" s="142"/>
      <c r="J916" s="142"/>
      <c r="K916" s="142"/>
      <c r="L916" s="142"/>
      <c r="M916" s="142"/>
      <c r="N916" s="142"/>
      <c r="O916" s="150"/>
      <c r="P916" s="142"/>
      <c r="Q916" s="142"/>
      <c r="R916" s="142"/>
      <c r="S916" s="142"/>
      <c r="T916" s="142"/>
      <c r="U916" s="142"/>
      <c r="V916" s="142"/>
      <c r="W916" s="142"/>
      <c r="X916" s="142"/>
      <c r="Y916" s="142"/>
      <c r="Z916" s="142"/>
      <c r="AA916" s="142"/>
    </row>
    <row r="917">
      <c r="A917" s="142"/>
      <c r="B917" s="142"/>
      <c r="C917" s="142"/>
      <c r="D917" s="142"/>
      <c r="E917" s="142"/>
      <c r="F917" s="142"/>
      <c r="G917" s="142"/>
      <c r="H917" s="142"/>
      <c r="I917" s="142"/>
      <c r="J917" s="142"/>
      <c r="K917" s="142"/>
      <c r="L917" s="142"/>
      <c r="M917" s="142"/>
      <c r="N917" s="142"/>
      <c r="O917" s="150"/>
      <c r="P917" s="142"/>
      <c r="Q917" s="142"/>
      <c r="R917" s="142"/>
      <c r="S917" s="142"/>
      <c r="T917" s="142"/>
      <c r="U917" s="142"/>
      <c r="V917" s="142"/>
      <c r="W917" s="142"/>
      <c r="X917" s="142"/>
      <c r="Y917" s="142"/>
      <c r="Z917" s="142"/>
      <c r="AA917" s="142"/>
    </row>
    <row r="918">
      <c r="A918" s="142"/>
      <c r="B918" s="142"/>
      <c r="C918" s="142"/>
      <c r="D918" s="142"/>
      <c r="E918" s="142"/>
      <c r="F918" s="142"/>
      <c r="G918" s="142"/>
      <c r="H918" s="142"/>
      <c r="I918" s="142"/>
      <c r="J918" s="142"/>
      <c r="K918" s="142"/>
      <c r="L918" s="142"/>
      <c r="M918" s="142"/>
      <c r="N918" s="142"/>
      <c r="O918" s="150"/>
      <c r="P918" s="142"/>
      <c r="Q918" s="142"/>
      <c r="R918" s="142"/>
      <c r="S918" s="142"/>
      <c r="T918" s="142"/>
      <c r="U918" s="142"/>
      <c r="V918" s="142"/>
      <c r="W918" s="142"/>
      <c r="X918" s="142"/>
      <c r="Y918" s="142"/>
      <c r="Z918" s="142"/>
      <c r="AA918" s="142"/>
    </row>
    <row r="919">
      <c r="A919" s="142"/>
      <c r="B919" s="142"/>
      <c r="C919" s="142"/>
      <c r="D919" s="142"/>
      <c r="E919" s="142"/>
      <c r="F919" s="142"/>
      <c r="G919" s="142"/>
      <c r="H919" s="142"/>
      <c r="I919" s="142"/>
      <c r="J919" s="142"/>
      <c r="K919" s="142"/>
      <c r="L919" s="142"/>
      <c r="M919" s="142"/>
      <c r="N919" s="142"/>
      <c r="O919" s="150"/>
      <c r="P919" s="142"/>
      <c r="Q919" s="142"/>
      <c r="R919" s="142"/>
      <c r="S919" s="142"/>
      <c r="T919" s="142"/>
      <c r="U919" s="142"/>
      <c r="V919" s="142"/>
      <c r="W919" s="142"/>
      <c r="X919" s="142"/>
      <c r="Y919" s="142"/>
      <c r="Z919" s="142"/>
      <c r="AA919" s="142"/>
    </row>
    <row r="920">
      <c r="A920" s="142"/>
      <c r="B920" s="142"/>
      <c r="C920" s="142"/>
      <c r="D920" s="142"/>
      <c r="E920" s="142"/>
      <c r="F920" s="142"/>
      <c r="G920" s="142"/>
      <c r="H920" s="142"/>
      <c r="I920" s="142"/>
      <c r="J920" s="142"/>
      <c r="K920" s="142"/>
      <c r="L920" s="142"/>
      <c r="M920" s="142"/>
      <c r="N920" s="142"/>
      <c r="O920" s="150"/>
      <c r="P920" s="142"/>
      <c r="Q920" s="142"/>
      <c r="R920" s="142"/>
      <c r="S920" s="142"/>
      <c r="T920" s="142"/>
      <c r="U920" s="142"/>
      <c r="V920" s="142"/>
      <c r="W920" s="142"/>
      <c r="X920" s="142"/>
      <c r="Y920" s="142"/>
      <c r="Z920" s="142"/>
      <c r="AA920" s="142"/>
    </row>
    <row r="921">
      <c r="A921" s="142"/>
      <c r="B921" s="142"/>
      <c r="C921" s="142"/>
      <c r="D921" s="142"/>
      <c r="E921" s="142"/>
      <c r="F921" s="142"/>
      <c r="G921" s="142"/>
      <c r="H921" s="142"/>
      <c r="I921" s="142"/>
      <c r="J921" s="142"/>
      <c r="K921" s="142"/>
      <c r="L921" s="142"/>
      <c r="M921" s="142"/>
      <c r="N921" s="142"/>
      <c r="O921" s="150"/>
      <c r="P921" s="142"/>
      <c r="Q921" s="142"/>
      <c r="R921" s="142"/>
      <c r="S921" s="142"/>
      <c r="T921" s="142"/>
      <c r="U921" s="142"/>
      <c r="V921" s="142"/>
      <c r="W921" s="142"/>
      <c r="X921" s="142"/>
      <c r="Y921" s="142"/>
      <c r="Z921" s="142"/>
      <c r="AA921" s="142"/>
    </row>
    <row r="922">
      <c r="A922" s="142"/>
      <c r="B922" s="142"/>
      <c r="C922" s="142"/>
      <c r="D922" s="142"/>
      <c r="E922" s="142"/>
      <c r="F922" s="142"/>
      <c r="G922" s="142"/>
      <c r="H922" s="142"/>
      <c r="I922" s="142"/>
      <c r="J922" s="142"/>
      <c r="K922" s="142"/>
      <c r="L922" s="142"/>
      <c r="M922" s="142"/>
      <c r="N922" s="142"/>
      <c r="O922" s="150"/>
      <c r="P922" s="142"/>
      <c r="Q922" s="142"/>
      <c r="R922" s="142"/>
      <c r="S922" s="142"/>
      <c r="T922" s="142"/>
      <c r="U922" s="142"/>
      <c r="V922" s="142"/>
      <c r="W922" s="142"/>
      <c r="X922" s="142"/>
      <c r="Y922" s="142"/>
      <c r="Z922" s="142"/>
      <c r="AA922" s="142"/>
    </row>
    <row r="923">
      <c r="A923" s="142"/>
      <c r="B923" s="142"/>
      <c r="C923" s="142"/>
      <c r="D923" s="142"/>
      <c r="E923" s="142"/>
      <c r="F923" s="142"/>
      <c r="G923" s="142"/>
      <c r="H923" s="142"/>
      <c r="I923" s="142"/>
      <c r="J923" s="142"/>
      <c r="K923" s="142"/>
      <c r="L923" s="142"/>
      <c r="M923" s="142"/>
      <c r="N923" s="142"/>
      <c r="O923" s="150"/>
      <c r="P923" s="142"/>
      <c r="Q923" s="142"/>
      <c r="R923" s="142"/>
      <c r="S923" s="142"/>
      <c r="T923" s="142"/>
      <c r="U923" s="142"/>
      <c r="V923" s="142"/>
      <c r="W923" s="142"/>
      <c r="X923" s="142"/>
      <c r="Y923" s="142"/>
      <c r="Z923" s="142"/>
      <c r="AA923" s="142"/>
    </row>
    <row r="924">
      <c r="A924" s="142"/>
      <c r="B924" s="142"/>
      <c r="C924" s="142"/>
      <c r="D924" s="142"/>
      <c r="E924" s="142"/>
      <c r="F924" s="142"/>
      <c r="G924" s="142"/>
      <c r="H924" s="142"/>
      <c r="I924" s="142"/>
      <c r="J924" s="142"/>
      <c r="K924" s="142"/>
      <c r="L924" s="142"/>
      <c r="M924" s="142"/>
      <c r="N924" s="142"/>
      <c r="O924" s="150"/>
      <c r="P924" s="142"/>
      <c r="Q924" s="142"/>
      <c r="R924" s="142"/>
      <c r="S924" s="142"/>
      <c r="T924" s="142"/>
      <c r="U924" s="142"/>
      <c r="V924" s="142"/>
      <c r="W924" s="142"/>
      <c r="X924" s="142"/>
      <c r="Y924" s="142"/>
      <c r="Z924" s="142"/>
      <c r="AA924" s="142"/>
    </row>
    <row r="925">
      <c r="A925" s="142"/>
      <c r="B925" s="142"/>
      <c r="C925" s="142"/>
      <c r="D925" s="142"/>
      <c r="E925" s="142"/>
      <c r="F925" s="142"/>
      <c r="G925" s="142"/>
      <c r="H925" s="142"/>
      <c r="I925" s="142"/>
      <c r="J925" s="142"/>
      <c r="K925" s="142"/>
      <c r="L925" s="142"/>
      <c r="M925" s="142"/>
      <c r="N925" s="142"/>
      <c r="O925" s="150"/>
      <c r="P925" s="142"/>
      <c r="Q925" s="142"/>
      <c r="R925" s="142"/>
      <c r="S925" s="142"/>
      <c r="T925" s="142"/>
      <c r="U925" s="142"/>
      <c r="V925" s="142"/>
      <c r="W925" s="142"/>
      <c r="X925" s="142"/>
      <c r="Y925" s="142"/>
      <c r="Z925" s="142"/>
      <c r="AA925" s="142"/>
    </row>
    <row r="926">
      <c r="A926" s="142"/>
      <c r="B926" s="142"/>
      <c r="C926" s="142"/>
      <c r="D926" s="142"/>
      <c r="E926" s="142"/>
      <c r="F926" s="142"/>
      <c r="G926" s="142"/>
      <c r="H926" s="142"/>
      <c r="I926" s="142"/>
      <c r="J926" s="142"/>
      <c r="K926" s="142"/>
      <c r="L926" s="142"/>
      <c r="M926" s="142"/>
      <c r="N926" s="142"/>
      <c r="O926" s="150"/>
      <c r="P926" s="142"/>
      <c r="Q926" s="142"/>
      <c r="R926" s="142"/>
      <c r="S926" s="142"/>
      <c r="T926" s="142"/>
      <c r="U926" s="142"/>
      <c r="V926" s="142"/>
      <c r="W926" s="142"/>
      <c r="X926" s="142"/>
      <c r="Y926" s="142"/>
      <c r="Z926" s="142"/>
      <c r="AA926" s="142"/>
    </row>
    <row r="927">
      <c r="A927" s="142"/>
      <c r="B927" s="142"/>
      <c r="C927" s="142"/>
      <c r="D927" s="142"/>
      <c r="E927" s="142"/>
      <c r="F927" s="142"/>
      <c r="G927" s="142"/>
      <c r="H927" s="142"/>
      <c r="I927" s="142"/>
      <c r="J927" s="142"/>
      <c r="K927" s="142"/>
      <c r="L927" s="142"/>
      <c r="M927" s="142"/>
      <c r="N927" s="142"/>
      <c r="O927" s="150"/>
      <c r="P927" s="142"/>
      <c r="Q927" s="142"/>
      <c r="R927" s="142"/>
      <c r="S927" s="142"/>
      <c r="T927" s="142"/>
      <c r="U927" s="142"/>
      <c r="V927" s="142"/>
      <c r="W927" s="142"/>
      <c r="X927" s="142"/>
      <c r="Y927" s="142"/>
      <c r="Z927" s="142"/>
      <c r="AA927" s="142"/>
    </row>
    <row r="928">
      <c r="A928" s="142"/>
      <c r="B928" s="142"/>
      <c r="C928" s="142"/>
      <c r="D928" s="142"/>
      <c r="E928" s="142"/>
      <c r="F928" s="142"/>
      <c r="G928" s="142"/>
      <c r="H928" s="142"/>
      <c r="I928" s="142"/>
      <c r="J928" s="142"/>
      <c r="K928" s="142"/>
      <c r="L928" s="142"/>
      <c r="M928" s="142"/>
      <c r="N928" s="142"/>
      <c r="O928" s="150"/>
      <c r="P928" s="142"/>
      <c r="Q928" s="142"/>
      <c r="R928" s="142"/>
      <c r="S928" s="142"/>
      <c r="T928" s="142"/>
      <c r="U928" s="142"/>
      <c r="V928" s="142"/>
      <c r="W928" s="142"/>
      <c r="X928" s="142"/>
      <c r="Y928" s="142"/>
      <c r="Z928" s="142"/>
      <c r="AA928" s="142"/>
    </row>
    <row r="929">
      <c r="A929" s="142"/>
      <c r="B929" s="142"/>
      <c r="C929" s="142"/>
      <c r="D929" s="142"/>
      <c r="E929" s="142"/>
      <c r="F929" s="142"/>
      <c r="G929" s="142"/>
      <c r="H929" s="142"/>
      <c r="I929" s="142"/>
      <c r="J929" s="142"/>
      <c r="K929" s="142"/>
      <c r="L929" s="142"/>
      <c r="M929" s="142"/>
      <c r="N929" s="142"/>
      <c r="O929" s="150"/>
      <c r="P929" s="142"/>
      <c r="Q929" s="142"/>
      <c r="R929" s="142"/>
      <c r="S929" s="142"/>
      <c r="T929" s="142"/>
      <c r="U929" s="142"/>
      <c r="V929" s="142"/>
      <c r="W929" s="142"/>
      <c r="X929" s="142"/>
      <c r="Y929" s="142"/>
      <c r="Z929" s="142"/>
      <c r="AA929" s="142"/>
    </row>
    <row r="930">
      <c r="A930" s="142"/>
      <c r="B930" s="142"/>
      <c r="C930" s="142"/>
      <c r="D930" s="142"/>
      <c r="E930" s="142"/>
      <c r="F930" s="142"/>
      <c r="G930" s="142"/>
      <c r="H930" s="142"/>
      <c r="I930" s="142"/>
      <c r="J930" s="142"/>
      <c r="K930" s="142"/>
      <c r="L930" s="142"/>
      <c r="M930" s="142"/>
      <c r="N930" s="142"/>
      <c r="O930" s="150"/>
      <c r="P930" s="142"/>
      <c r="Q930" s="142"/>
      <c r="R930" s="142"/>
      <c r="S930" s="142"/>
      <c r="T930" s="142"/>
      <c r="U930" s="142"/>
      <c r="V930" s="142"/>
      <c r="W930" s="142"/>
      <c r="X930" s="142"/>
      <c r="Y930" s="142"/>
      <c r="Z930" s="142"/>
      <c r="AA930" s="142"/>
    </row>
    <row r="931">
      <c r="A931" s="142"/>
      <c r="B931" s="142"/>
      <c r="C931" s="142"/>
      <c r="D931" s="142"/>
      <c r="E931" s="142"/>
      <c r="F931" s="142"/>
      <c r="G931" s="142"/>
      <c r="H931" s="142"/>
      <c r="I931" s="142"/>
      <c r="J931" s="142"/>
      <c r="K931" s="142"/>
      <c r="L931" s="142"/>
      <c r="M931" s="142"/>
      <c r="N931" s="142"/>
      <c r="O931" s="150"/>
      <c r="P931" s="142"/>
      <c r="Q931" s="142"/>
      <c r="R931" s="142"/>
      <c r="S931" s="142"/>
      <c r="T931" s="142"/>
      <c r="U931" s="142"/>
      <c r="V931" s="142"/>
      <c r="W931" s="142"/>
      <c r="X931" s="142"/>
      <c r="Y931" s="142"/>
      <c r="Z931" s="142"/>
      <c r="AA931" s="142"/>
    </row>
    <row r="932">
      <c r="A932" s="142"/>
      <c r="B932" s="142"/>
      <c r="C932" s="142"/>
      <c r="D932" s="142"/>
      <c r="E932" s="142"/>
      <c r="F932" s="142"/>
      <c r="G932" s="142"/>
      <c r="H932" s="142"/>
      <c r="I932" s="142"/>
      <c r="J932" s="142"/>
      <c r="K932" s="142"/>
      <c r="L932" s="142"/>
      <c r="M932" s="142"/>
      <c r="N932" s="142"/>
      <c r="O932" s="150"/>
      <c r="P932" s="142"/>
      <c r="Q932" s="142"/>
      <c r="R932" s="142"/>
      <c r="S932" s="142"/>
      <c r="T932" s="142"/>
      <c r="U932" s="142"/>
      <c r="V932" s="142"/>
      <c r="W932" s="142"/>
      <c r="X932" s="142"/>
      <c r="Y932" s="142"/>
      <c r="Z932" s="142"/>
      <c r="AA932" s="142"/>
    </row>
    <row r="933">
      <c r="A933" s="142"/>
      <c r="B933" s="142"/>
      <c r="C933" s="142"/>
      <c r="D933" s="142"/>
      <c r="E933" s="142"/>
      <c r="F933" s="142"/>
      <c r="G933" s="142"/>
      <c r="H933" s="142"/>
      <c r="I933" s="142"/>
      <c r="J933" s="142"/>
      <c r="K933" s="142"/>
      <c r="L933" s="142"/>
      <c r="M933" s="142"/>
      <c r="N933" s="142"/>
      <c r="O933" s="150"/>
      <c r="P933" s="142"/>
      <c r="Q933" s="142"/>
      <c r="R933" s="142"/>
      <c r="S933" s="142"/>
      <c r="T933" s="142"/>
      <c r="U933" s="142"/>
      <c r="V933" s="142"/>
      <c r="W933" s="142"/>
      <c r="X933" s="142"/>
      <c r="Y933" s="142"/>
      <c r="Z933" s="142"/>
      <c r="AA933" s="142"/>
    </row>
  </sheetData>
  <autoFilter ref="$A$1:$R$260">
    <sortState ref="A1:R260">
      <sortCondition ref="D1:D260"/>
    </sortState>
  </autoFilter>
  <conditionalFormatting sqref="H1:J933">
    <cfRule type="containsText" dxfId="0" priority="1" operator="containsText" text="planned">
      <formula>NOT(ISERROR(SEARCH(("planned"),(H1))))</formula>
    </cfRule>
  </conditionalFormatting>
  <conditionalFormatting sqref="H1:J933">
    <cfRule type="containsText" dxfId="1" priority="2" operator="containsText" text="shelved">
      <formula>NOT(ISERROR(SEARCH(("shelved"),(H1))))</formula>
    </cfRule>
  </conditionalFormatting>
  <conditionalFormatting sqref="H1:J933">
    <cfRule type="containsText" dxfId="1" priority="3" operator="containsText" text="cancelled">
      <formula>NOT(ISERROR(SEARCH(("cancelled"),(H1))))</formula>
    </cfRule>
  </conditionalFormatting>
  <conditionalFormatting sqref="H1:J933">
    <cfRule type="containsText" dxfId="0" priority="4" operator="containsText" text="construction">
      <formula>NOT(ISERROR(SEARCH(("construction"),(H1))))</formula>
    </cfRule>
  </conditionalFormatting>
  <hyperlinks>
    <hyperlink r:id="rId4" ref="A4"/>
    <hyperlink r:id="rId5" ref="A5"/>
    <hyperlink r:id="rId6" ref="A6"/>
    <hyperlink r:id="rId7" ref="A21"/>
    <hyperlink r:id="rId8" ref="A45"/>
    <hyperlink r:id="rId9" ref="A46"/>
    <hyperlink r:id="rId10" ref="A47"/>
    <hyperlink r:id="rId11" ref="A48"/>
    <hyperlink r:id="rId12" ref="A49"/>
    <hyperlink r:id="rId13" ref="A50"/>
    <hyperlink r:id="rId14" ref="A51"/>
    <hyperlink r:id="rId15" ref="A52"/>
    <hyperlink r:id="rId16" ref="A53"/>
    <hyperlink r:id="rId17" ref="A54"/>
    <hyperlink r:id="rId18" ref="A55"/>
    <hyperlink r:id="rId19" ref="A56"/>
    <hyperlink r:id="rId20" ref="A57"/>
    <hyperlink r:id="rId21" ref="A58"/>
    <hyperlink r:id="rId22" ref="A59"/>
    <hyperlink r:id="rId23" ref="A60"/>
    <hyperlink r:id="rId24" ref="A61"/>
    <hyperlink r:id="rId25" ref="A62"/>
    <hyperlink r:id="rId26" ref="A63"/>
    <hyperlink r:id="rId27" ref="A64"/>
    <hyperlink r:id="rId28" ref="A65"/>
    <hyperlink r:id="rId29" ref="A66"/>
    <hyperlink r:id="rId30" ref="A67"/>
    <hyperlink r:id="rId31" ref="A68"/>
    <hyperlink r:id="rId32" ref="A69"/>
    <hyperlink r:id="rId33" ref="A70"/>
    <hyperlink r:id="rId34" ref="A71"/>
    <hyperlink r:id="rId35" ref="A72"/>
    <hyperlink r:id="rId36" ref="A73"/>
    <hyperlink r:id="rId37" ref="A74"/>
    <hyperlink r:id="rId38" ref="A75"/>
    <hyperlink r:id="rId39" ref="A76"/>
    <hyperlink r:id="rId40" ref="A77"/>
    <hyperlink r:id="rId41" ref="A78"/>
    <hyperlink r:id="rId42" ref="A79"/>
    <hyperlink r:id="rId43" ref="A80"/>
    <hyperlink r:id="rId44" ref="A81"/>
    <hyperlink r:id="rId45" ref="A82"/>
    <hyperlink r:id="rId46" ref="A83"/>
    <hyperlink r:id="rId47" ref="A84"/>
    <hyperlink r:id="rId48" ref="A85"/>
    <hyperlink r:id="rId49" ref="A86"/>
    <hyperlink r:id="rId50" ref="A87"/>
    <hyperlink r:id="rId51" ref="A88"/>
    <hyperlink r:id="rId52" ref="A89"/>
    <hyperlink r:id="rId53" ref="A90"/>
    <hyperlink r:id="rId54" ref="A91"/>
    <hyperlink r:id="rId55" ref="A92"/>
    <hyperlink r:id="rId56" ref="A93"/>
    <hyperlink r:id="rId57" ref="A94"/>
    <hyperlink r:id="rId58" ref="A95"/>
    <hyperlink r:id="rId59" ref="A96"/>
    <hyperlink r:id="rId60" ref="A97"/>
    <hyperlink r:id="rId61" ref="A98"/>
    <hyperlink r:id="rId62" ref="A99"/>
    <hyperlink r:id="rId63" ref="A100"/>
    <hyperlink r:id="rId64" ref="A101"/>
    <hyperlink r:id="rId65" ref="A102"/>
    <hyperlink r:id="rId66" ref="A103"/>
    <hyperlink r:id="rId67" ref="A104"/>
    <hyperlink r:id="rId68" ref="A105"/>
    <hyperlink r:id="rId69" ref="A106"/>
    <hyperlink r:id="rId70" ref="A107"/>
    <hyperlink r:id="rId71" ref="A108"/>
    <hyperlink r:id="rId72" ref="A109"/>
    <hyperlink r:id="rId73" ref="A110"/>
    <hyperlink r:id="rId74" ref="A111"/>
    <hyperlink r:id="rId75" ref="A112"/>
    <hyperlink r:id="rId76" ref="A113"/>
    <hyperlink r:id="rId77" ref="A114"/>
    <hyperlink r:id="rId78" ref="A115"/>
    <hyperlink r:id="rId79" ref="A116"/>
    <hyperlink r:id="rId80" ref="A117"/>
    <hyperlink r:id="rId81" ref="A118"/>
    <hyperlink r:id="rId82" ref="A119"/>
    <hyperlink r:id="rId83" ref="A120"/>
    <hyperlink r:id="rId84" ref="A121"/>
    <hyperlink r:id="rId85" ref="A122"/>
    <hyperlink r:id="rId86" ref="A123"/>
    <hyperlink r:id="rId87" ref="A124"/>
    <hyperlink r:id="rId88" ref="A125"/>
    <hyperlink r:id="rId89" ref="A126"/>
    <hyperlink r:id="rId90" ref="A127"/>
    <hyperlink r:id="rId91" ref="A128"/>
    <hyperlink r:id="rId92" ref="A129"/>
    <hyperlink r:id="rId93" ref="A130"/>
    <hyperlink r:id="rId94" ref="A131"/>
    <hyperlink r:id="rId95" ref="A132"/>
    <hyperlink r:id="rId96" ref="A133"/>
    <hyperlink r:id="rId97" ref="A134"/>
    <hyperlink r:id="rId98" ref="A135"/>
    <hyperlink r:id="rId99" ref="A136"/>
    <hyperlink r:id="rId100" ref="A137"/>
    <hyperlink r:id="rId101" ref="A138"/>
    <hyperlink r:id="rId102" ref="A139"/>
    <hyperlink r:id="rId103" ref="A140"/>
    <hyperlink r:id="rId104" ref="A141"/>
    <hyperlink r:id="rId105" ref="A142"/>
    <hyperlink r:id="rId106" ref="A143"/>
    <hyperlink r:id="rId107" ref="A144"/>
    <hyperlink r:id="rId108" ref="A145"/>
    <hyperlink r:id="rId109" ref="A146"/>
    <hyperlink r:id="rId110" ref="A147"/>
    <hyperlink r:id="rId111" ref="A148"/>
    <hyperlink r:id="rId112" ref="A149"/>
    <hyperlink r:id="rId113" ref="A150"/>
    <hyperlink r:id="rId114" ref="A151"/>
    <hyperlink r:id="rId115" ref="A152"/>
    <hyperlink r:id="rId116" ref="A153"/>
    <hyperlink r:id="rId117" ref="A154"/>
    <hyperlink r:id="rId118" ref="A155"/>
    <hyperlink r:id="rId119" ref="A156"/>
    <hyperlink r:id="rId120" ref="A157"/>
    <hyperlink r:id="rId121" ref="A158"/>
    <hyperlink r:id="rId122" ref="A159"/>
    <hyperlink r:id="rId123" ref="A160"/>
    <hyperlink r:id="rId124" ref="A161"/>
    <hyperlink r:id="rId125" ref="A162"/>
    <hyperlink r:id="rId126" ref="A163"/>
    <hyperlink r:id="rId127" ref="A164"/>
    <hyperlink r:id="rId128" ref="A165"/>
    <hyperlink r:id="rId129" ref="A166"/>
    <hyperlink r:id="rId130" ref="A167"/>
    <hyperlink r:id="rId131" ref="A168"/>
    <hyperlink r:id="rId132" ref="A169"/>
    <hyperlink r:id="rId133" ref="A170"/>
    <hyperlink r:id="rId134" ref="A171"/>
    <hyperlink r:id="rId135" ref="A172"/>
    <hyperlink r:id="rId136" ref="A173"/>
    <hyperlink r:id="rId137" ref="A174"/>
    <hyperlink r:id="rId138" ref="A175"/>
    <hyperlink r:id="rId139" ref="A176"/>
    <hyperlink r:id="rId140" ref="A177"/>
    <hyperlink r:id="rId141" ref="A178"/>
    <hyperlink r:id="rId142" ref="A179"/>
    <hyperlink r:id="rId143" ref="A180"/>
    <hyperlink r:id="rId144" ref="A181"/>
    <hyperlink r:id="rId145" ref="A182"/>
    <hyperlink r:id="rId146" ref="A183"/>
    <hyperlink r:id="rId147" ref="A184"/>
    <hyperlink r:id="rId148" ref="A185"/>
    <hyperlink r:id="rId149" ref="A186"/>
    <hyperlink r:id="rId150" ref="A187"/>
    <hyperlink r:id="rId151" ref="A188"/>
    <hyperlink r:id="rId152" ref="A189"/>
    <hyperlink r:id="rId153" ref="A190"/>
    <hyperlink r:id="rId154" ref="A191"/>
    <hyperlink r:id="rId155" ref="A192"/>
    <hyperlink r:id="rId156" ref="A193"/>
    <hyperlink r:id="rId157" ref="A194"/>
    <hyperlink r:id="rId158" ref="A195"/>
    <hyperlink r:id="rId159" ref="A196"/>
    <hyperlink r:id="rId160" ref="A197"/>
    <hyperlink r:id="rId161" ref="A198"/>
    <hyperlink r:id="rId162" ref="A199"/>
    <hyperlink r:id="rId163" ref="A200"/>
    <hyperlink r:id="rId164" ref="A201"/>
    <hyperlink r:id="rId165" ref="A202"/>
    <hyperlink r:id="rId166" ref="A203"/>
    <hyperlink r:id="rId167" ref="A204"/>
    <hyperlink r:id="rId168" ref="A205"/>
    <hyperlink r:id="rId169" ref="A206"/>
    <hyperlink r:id="rId170" ref="A207"/>
    <hyperlink r:id="rId171" ref="A208"/>
    <hyperlink r:id="rId172" ref="A209"/>
    <hyperlink r:id="rId173" ref="A210"/>
    <hyperlink r:id="rId174" ref="A211"/>
    <hyperlink r:id="rId175" ref="A212"/>
    <hyperlink r:id="rId176" ref="A213"/>
    <hyperlink r:id="rId177" ref="A214"/>
    <hyperlink r:id="rId178" ref="A215"/>
    <hyperlink r:id="rId179" ref="A216"/>
    <hyperlink r:id="rId180" ref="A217"/>
    <hyperlink r:id="rId181" ref="A218"/>
    <hyperlink r:id="rId182" ref="A219"/>
    <hyperlink r:id="rId183" ref="A220"/>
    <hyperlink r:id="rId184" ref="A221"/>
    <hyperlink r:id="rId185" ref="A222"/>
    <hyperlink r:id="rId186" ref="A223"/>
    <hyperlink r:id="rId187" ref="A224"/>
    <hyperlink r:id="rId188" ref="A225"/>
    <hyperlink r:id="rId189" ref="A226"/>
    <hyperlink r:id="rId190" ref="A227"/>
    <hyperlink r:id="rId191" ref="A228"/>
    <hyperlink r:id="rId192" ref="A229"/>
    <hyperlink r:id="rId193" ref="A230"/>
    <hyperlink r:id="rId194" ref="A231"/>
    <hyperlink r:id="rId195" ref="A232"/>
    <hyperlink r:id="rId196" ref="A233"/>
    <hyperlink r:id="rId197" ref="A234"/>
    <hyperlink r:id="rId198" ref="A235"/>
    <hyperlink r:id="rId199" ref="A236"/>
    <hyperlink r:id="rId200" ref="A237"/>
    <hyperlink r:id="rId201" ref="A238"/>
    <hyperlink r:id="rId202" ref="A239"/>
    <hyperlink r:id="rId203" ref="A240"/>
    <hyperlink r:id="rId204" ref="A241"/>
    <hyperlink r:id="rId205" ref="A242"/>
    <hyperlink r:id="rId206" ref="A243"/>
    <hyperlink r:id="rId207" ref="A244"/>
    <hyperlink r:id="rId208" ref="A245"/>
    <hyperlink r:id="rId209" ref="A246"/>
    <hyperlink r:id="rId210" ref="A247"/>
    <hyperlink r:id="rId211" ref="A248"/>
    <hyperlink r:id="rId212" ref="A249"/>
    <hyperlink r:id="rId213" ref="A250"/>
    <hyperlink r:id="rId214" ref="A251"/>
    <hyperlink r:id="rId215" ref="A252"/>
    <hyperlink r:id="rId216" ref="A253"/>
    <hyperlink r:id="rId217" ref="A254"/>
    <hyperlink r:id="rId218" ref="A255"/>
    <hyperlink r:id="rId219" ref="A256"/>
    <hyperlink r:id="rId220" ref="A257"/>
    <hyperlink r:id="rId221" ref="A258"/>
    <hyperlink r:id="rId222" ref="A259"/>
    <hyperlink r:id="rId223" ref="A260"/>
  </hyperlinks>
  <drawing r:id="rId224"/>
  <legacyDrawing r:id="rId2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s>
  <sheetData>
    <row r="1">
      <c r="A1" s="6" t="s">
        <v>2058</v>
      </c>
      <c r="B1" s="6" t="s">
        <v>2059</v>
      </c>
      <c r="C1" s="6" t="s">
        <v>29</v>
      </c>
      <c r="D1" s="6" t="s">
        <v>2060</v>
      </c>
      <c r="E1" s="6" t="s">
        <v>2061</v>
      </c>
      <c r="F1" s="6" t="s">
        <v>27</v>
      </c>
      <c r="G1" s="6" t="s">
        <v>2062</v>
      </c>
      <c r="H1" s="6" t="s">
        <v>41</v>
      </c>
      <c r="I1" s="6" t="s">
        <v>2063</v>
      </c>
      <c r="J1" s="6" t="s">
        <v>2064</v>
      </c>
      <c r="K1" s="6" t="s">
        <v>2065</v>
      </c>
      <c r="L1" s="6" t="s">
        <v>2066</v>
      </c>
      <c r="M1" s="159"/>
      <c r="N1" s="159"/>
      <c r="O1" s="159"/>
      <c r="P1" s="159"/>
      <c r="Q1" s="159"/>
      <c r="R1" s="159"/>
      <c r="S1" s="159"/>
      <c r="T1" s="159"/>
      <c r="U1" s="159"/>
      <c r="V1" s="159"/>
      <c r="W1" s="159"/>
      <c r="X1" s="159"/>
      <c r="Y1" s="159"/>
    </row>
    <row r="2">
      <c r="A2" s="2" t="s">
        <v>2067</v>
      </c>
      <c r="B2" s="2" t="s">
        <v>2068</v>
      </c>
      <c r="C2" s="2">
        <v>7.0</v>
      </c>
      <c r="D2" s="2" t="s">
        <v>7</v>
      </c>
      <c r="E2" s="2" t="s">
        <v>2069</v>
      </c>
      <c r="F2" s="2" t="s">
        <v>2070</v>
      </c>
      <c r="G2" s="2">
        <v>2004.0</v>
      </c>
      <c r="H2" s="2" t="s">
        <v>2071</v>
      </c>
      <c r="I2" s="2" t="s">
        <v>75</v>
      </c>
      <c r="J2" s="2" t="s">
        <v>2072</v>
      </c>
      <c r="K2" s="2" t="s">
        <v>2073</v>
      </c>
      <c r="L2" s="146" t="s">
        <v>2074</v>
      </c>
    </row>
    <row r="3">
      <c r="A3" s="2" t="s">
        <v>2067</v>
      </c>
      <c r="B3" s="2" t="s">
        <v>2075</v>
      </c>
      <c r="C3" s="2">
        <v>7.0</v>
      </c>
      <c r="D3" s="2" t="s">
        <v>7</v>
      </c>
      <c r="E3" s="2" t="s">
        <v>2069</v>
      </c>
      <c r="F3" s="2" t="s">
        <v>2070</v>
      </c>
      <c r="G3" s="2">
        <v>2004.0</v>
      </c>
      <c r="H3" s="2" t="s">
        <v>2071</v>
      </c>
      <c r="I3" s="2" t="s">
        <v>75</v>
      </c>
      <c r="J3" s="2" t="s">
        <v>2072</v>
      </c>
      <c r="K3" s="2" t="s">
        <v>2073</v>
      </c>
      <c r="L3" s="146" t="s">
        <v>2074</v>
      </c>
    </row>
    <row r="4">
      <c r="A4" s="2" t="s">
        <v>2067</v>
      </c>
      <c r="B4" s="2" t="s">
        <v>2076</v>
      </c>
      <c r="C4" s="2">
        <v>7.0</v>
      </c>
      <c r="D4" s="2" t="s">
        <v>7</v>
      </c>
      <c r="E4" s="2" t="s">
        <v>2069</v>
      </c>
      <c r="F4" s="2" t="s">
        <v>2070</v>
      </c>
      <c r="G4" s="2">
        <v>2004.0</v>
      </c>
      <c r="H4" s="2" t="s">
        <v>2071</v>
      </c>
      <c r="I4" s="2" t="s">
        <v>75</v>
      </c>
      <c r="J4" s="2" t="s">
        <v>2072</v>
      </c>
      <c r="K4" s="2" t="s">
        <v>2073</v>
      </c>
      <c r="L4" s="146" t="s">
        <v>2074</v>
      </c>
    </row>
    <row r="5">
      <c r="A5" s="2" t="s">
        <v>2077</v>
      </c>
      <c r="B5" s="2" t="s">
        <v>2068</v>
      </c>
      <c r="C5" s="2">
        <v>25.0</v>
      </c>
      <c r="E5" s="2" t="s">
        <v>2069</v>
      </c>
      <c r="F5" s="2" t="s">
        <v>2078</v>
      </c>
      <c r="H5" s="2" t="s">
        <v>42</v>
      </c>
      <c r="I5" s="2" t="s">
        <v>53</v>
      </c>
      <c r="J5" s="2" t="s">
        <v>2079</v>
      </c>
      <c r="K5" s="2" t="s">
        <v>2073</v>
      </c>
      <c r="L5" s="146" t="s">
        <v>2080</v>
      </c>
    </row>
    <row r="6">
      <c r="A6" s="2" t="s">
        <v>2077</v>
      </c>
      <c r="B6" s="2" t="s">
        <v>2075</v>
      </c>
      <c r="C6" s="2">
        <v>25.0</v>
      </c>
      <c r="E6" s="2" t="s">
        <v>2069</v>
      </c>
      <c r="F6" s="2" t="s">
        <v>2078</v>
      </c>
      <c r="H6" s="2" t="s">
        <v>42</v>
      </c>
      <c r="I6" s="2" t="s">
        <v>53</v>
      </c>
      <c r="J6" s="2" t="s">
        <v>2079</v>
      </c>
      <c r="K6" s="2" t="s">
        <v>2073</v>
      </c>
      <c r="L6" s="146" t="s">
        <v>2080</v>
      </c>
    </row>
    <row r="7">
      <c r="A7" s="2" t="s">
        <v>2077</v>
      </c>
      <c r="B7" s="2" t="s">
        <v>2076</v>
      </c>
      <c r="C7" s="2">
        <v>25.0</v>
      </c>
      <c r="E7" s="2" t="s">
        <v>2069</v>
      </c>
      <c r="F7" s="2" t="s">
        <v>2078</v>
      </c>
      <c r="H7" s="2" t="s">
        <v>42</v>
      </c>
      <c r="I7" s="2" t="s">
        <v>53</v>
      </c>
      <c r="J7" s="2" t="s">
        <v>2079</v>
      </c>
      <c r="K7" s="2" t="s">
        <v>2073</v>
      </c>
      <c r="L7" s="146" t="s">
        <v>2080</v>
      </c>
    </row>
    <row r="8">
      <c r="A8" s="2" t="s">
        <v>2081</v>
      </c>
      <c r="B8" s="2" t="s">
        <v>2068</v>
      </c>
      <c r="C8" s="2">
        <v>6.0</v>
      </c>
      <c r="D8" s="2" t="s">
        <v>7</v>
      </c>
      <c r="E8" s="2" t="s">
        <v>2069</v>
      </c>
      <c r="F8" s="2" t="s">
        <v>2082</v>
      </c>
      <c r="H8" s="2" t="s">
        <v>2083</v>
      </c>
      <c r="I8" s="2" t="s">
        <v>147</v>
      </c>
      <c r="J8" s="2" t="s">
        <v>2084</v>
      </c>
      <c r="K8" s="2" t="s">
        <v>2073</v>
      </c>
      <c r="L8" s="146" t="s">
        <v>2085</v>
      </c>
    </row>
    <row r="9">
      <c r="A9" s="2" t="s">
        <v>2081</v>
      </c>
      <c r="B9" s="2" t="s">
        <v>2075</v>
      </c>
      <c r="C9" s="2">
        <v>6.0</v>
      </c>
      <c r="D9" s="2" t="s">
        <v>7</v>
      </c>
      <c r="E9" s="2" t="s">
        <v>2069</v>
      </c>
      <c r="F9" s="2" t="s">
        <v>2082</v>
      </c>
      <c r="H9" s="2" t="s">
        <v>2083</v>
      </c>
      <c r="I9" s="2" t="s">
        <v>147</v>
      </c>
      <c r="J9" s="2" t="s">
        <v>2084</v>
      </c>
      <c r="K9" s="2" t="s">
        <v>2073</v>
      </c>
      <c r="L9" s="146" t="s">
        <v>2085</v>
      </c>
    </row>
    <row r="10">
      <c r="A10" s="2" t="s">
        <v>2086</v>
      </c>
      <c r="B10" s="2" t="s">
        <v>2068</v>
      </c>
      <c r="C10" s="2">
        <v>18.0</v>
      </c>
      <c r="D10" s="2" t="s">
        <v>7</v>
      </c>
      <c r="E10" s="2" t="s">
        <v>2069</v>
      </c>
      <c r="F10" s="2" t="s">
        <v>2087</v>
      </c>
      <c r="G10" s="2">
        <v>2017.0</v>
      </c>
      <c r="H10" s="2" t="s">
        <v>2071</v>
      </c>
      <c r="I10" s="2" t="s">
        <v>208</v>
      </c>
      <c r="J10" s="2" t="s">
        <v>2088</v>
      </c>
      <c r="K10" s="2" t="s">
        <v>2073</v>
      </c>
      <c r="L10" s="146" t="s">
        <v>2089</v>
      </c>
    </row>
    <row r="11">
      <c r="A11" s="2" t="s">
        <v>2086</v>
      </c>
      <c r="B11" s="2" t="s">
        <v>2075</v>
      </c>
      <c r="C11" s="2">
        <v>18.0</v>
      </c>
      <c r="D11" s="2" t="s">
        <v>7</v>
      </c>
      <c r="E11" s="2" t="s">
        <v>2069</v>
      </c>
      <c r="F11" s="2" t="s">
        <v>2087</v>
      </c>
      <c r="G11" s="2">
        <v>2017.0</v>
      </c>
      <c r="H11" s="2" t="s">
        <v>2071</v>
      </c>
      <c r="I11" s="2" t="s">
        <v>208</v>
      </c>
      <c r="J11" s="2" t="s">
        <v>2088</v>
      </c>
      <c r="K11" s="2" t="s">
        <v>2073</v>
      </c>
      <c r="L11" s="146" t="s">
        <v>2089</v>
      </c>
    </row>
    <row r="12">
      <c r="A12" s="2" t="s">
        <v>2086</v>
      </c>
      <c r="B12" s="2" t="s">
        <v>2076</v>
      </c>
      <c r="C12" s="2">
        <v>18.0</v>
      </c>
      <c r="D12" s="2" t="s">
        <v>7</v>
      </c>
      <c r="E12" s="2" t="s">
        <v>2069</v>
      </c>
      <c r="F12" s="2" t="s">
        <v>2087</v>
      </c>
      <c r="G12" s="2">
        <v>2017.0</v>
      </c>
      <c r="H12" s="2" t="s">
        <v>2071</v>
      </c>
      <c r="I12" s="2" t="s">
        <v>208</v>
      </c>
      <c r="J12" s="2" t="s">
        <v>2088</v>
      </c>
      <c r="K12" s="2" t="s">
        <v>2073</v>
      </c>
      <c r="L12" s="146" t="s">
        <v>2089</v>
      </c>
    </row>
    <row r="13">
      <c r="A13" s="2" t="s">
        <v>2090</v>
      </c>
      <c r="B13" s="2" t="s">
        <v>2068</v>
      </c>
      <c r="C13" s="2">
        <v>20.0</v>
      </c>
      <c r="D13" s="2" t="s">
        <v>7</v>
      </c>
      <c r="E13" s="2" t="s">
        <v>2069</v>
      </c>
      <c r="F13" s="2" t="s">
        <v>2091</v>
      </c>
      <c r="G13" s="2">
        <v>2018.0</v>
      </c>
      <c r="H13" s="2" t="s">
        <v>141</v>
      </c>
      <c r="I13" s="2" t="s">
        <v>884</v>
      </c>
      <c r="J13" s="2" t="s">
        <v>2092</v>
      </c>
      <c r="K13" s="2" t="s">
        <v>2073</v>
      </c>
      <c r="L13" s="2" t="s">
        <v>2093</v>
      </c>
    </row>
    <row r="14">
      <c r="A14" s="2" t="s">
        <v>2090</v>
      </c>
      <c r="B14" s="2" t="s">
        <v>2075</v>
      </c>
      <c r="C14" s="2">
        <v>20.0</v>
      </c>
      <c r="D14" s="2" t="s">
        <v>7</v>
      </c>
      <c r="E14" s="2" t="s">
        <v>2069</v>
      </c>
      <c r="F14" s="2" t="s">
        <v>2091</v>
      </c>
      <c r="G14" s="2">
        <v>2018.0</v>
      </c>
      <c r="H14" s="2" t="s">
        <v>141</v>
      </c>
      <c r="I14" s="2" t="s">
        <v>884</v>
      </c>
      <c r="J14" s="2" t="s">
        <v>2092</v>
      </c>
      <c r="K14" s="2" t="s">
        <v>2073</v>
      </c>
      <c r="L14" s="2" t="s">
        <v>2093</v>
      </c>
    </row>
    <row r="15">
      <c r="A15" s="2" t="s">
        <v>2094</v>
      </c>
      <c r="B15" s="2" t="s">
        <v>2068</v>
      </c>
      <c r="C15" s="2">
        <v>18.0</v>
      </c>
      <c r="D15" s="2" t="s">
        <v>7</v>
      </c>
      <c r="E15" s="2" t="s">
        <v>2069</v>
      </c>
      <c r="F15" s="2" t="s">
        <v>2095</v>
      </c>
      <c r="H15" s="2" t="s">
        <v>141</v>
      </c>
      <c r="I15" s="2" t="s">
        <v>155</v>
      </c>
      <c r="J15" s="2" t="s">
        <v>2096</v>
      </c>
      <c r="K15" s="2" t="s">
        <v>2073</v>
      </c>
      <c r="L15" s="146" t="s">
        <v>2097</v>
      </c>
    </row>
    <row r="16">
      <c r="A16" s="2" t="s">
        <v>2094</v>
      </c>
      <c r="B16" s="2" t="s">
        <v>2075</v>
      </c>
      <c r="C16" s="2">
        <v>18.0</v>
      </c>
      <c r="D16" s="2" t="s">
        <v>7</v>
      </c>
      <c r="E16" s="2" t="s">
        <v>2069</v>
      </c>
      <c r="F16" s="2" t="s">
        <v>2095</v>
      </c>
      <c r="H16" s="2" t="s">
        <v>141</v>
      </c>
      <c r="I16" s="2" t="s">
        <v>155</v>
      </c>
      <c r="J16" s="2" t="s">
        <v>2096</v>
      </c>
      <c r="K16" s="2" t="s">
        <v>2073</v>
      </c>
      <c r="L16" s="146" t="s">
        <v>2097</v>
      </c>
    </row>
    <row r="17">
      <c r="A17" s="2" t="s">
        <v>2094</v>
      </c>
      <c r="B17" s="2" t="s">
        <v>2076</v>
      </c>
      <c r="C17" s="2">
        <v>18.0</v>
      </c>
      <c r="D17" s="2" t="s">
        <v>7</v>
      </c>
      <c r="E17" s="2" t="s">
        <v>2069</v>
      </c>
      <c r="F17" s="2" t="s">
        <v>2095</v>
      </c>
      <c r="H17" s="2" t="s">
        <v>141</v>
      </c>
      <c r="I17" s="2" t="s">
        <v>155</v>
      </c>
      <c r="J17" s="2" t="s">
        <v>2096</v>
      </c>
      <c r="K17" s="2" t="s">
        <v>2073</v>
      </c>
      <c r="L17" s="146" t="s">
        <v>2097</v>
      </c>
    </row>
    <row r="18">
      <c r="A18" s="2" t="s">
        <v>2098</v>
      </c>
      <c r="B18" s="2" t="s">
        <v>2068</v>
      </c>
      <c r="C18" s="2">
        <v>15.0</v>
      </c>
      <c r="D18" s="2" t="s">
        <v>7</v>
      </c>
      <c r="E18" s="2" t="s">
        <v>2069</v>
      </c>
      <c r="F18" s="2" t="s">
        <v>2099</v>
      </c>
      <c r="G18" s="2">
        <v>2018.0</v>
      </c>
      <c r="H18" s="2" t="s">
        <v>2071</v>
      </c>
      <c r="I18" s="2" t="s">
        <v>758</v>
      </c>
      <c r="J18" s="2" t="s">
        <v>2100</v>
      </c>
      <c r="K18" s="2" t="s">
        <v>2073</v>
      </c>
      <c r="L18" s="146" t="s">
        <v>2101</v>
      </c>
    </row>
    <row r="19">
      <c r="A19" s="2" t="s">
        <v>2098</v>
      </c>
      <c r="B19" s="2" t="s">
        <v>2075</v>
      </c>
      <c r="C19" s="2">
        <v>15.0</v>
      </c>
      <c r="D19" s="2" t="s">
        <v>7</v>
      </c>
      <c r="E19" s="2" t="s">
        <v>2069</v>
      </c>
      <c r="F19" s="2" t="s">
        <v>2099</v>
      </c>
      <c r="G19" s="2">
        <v>2018.0</v>
      </c>
      <c r="H19" s="2" t="s">
        <v>2071</v>
      </c>
      <c r="I19" s="2" t="s">
        <v>758</v>
      </c>
      <c r="J19" s="2" t="s">
        <v>2100</v>
      </c>
      <c r="K19" s="2" t="s">
        <v>2073</v>
      </c>
      <c r="L19" s="146" t="s">
        <v>2101</v>
      </c>
    </row>
    <row r="20">
      <c r="A20" s="2" t="s">
        <v>2102</v>
      </c>
      <c r="B20" s="2" t="s">
        <v>2068</v>
      </c>
      <c r="C20" s="2">
        <v>7.5</v>
      </c>
      <c r="D20" s="2" t="s">
        <v>7</v>
      </c>
      <c r="E20" s="2" t="s">
        <v>2069</v>
      </c>
      <c r="F20" s="2" t="s">
        <v>2103</v>
      </c>
      <c r="H20" s="2" t="s">
        <v>2104</v>
      </c>
      <c r="I20" s="2" t="s">
        <v>540</v>
      </c>
      <c r="J20" s="2" t="s">
        <v>2105</v>
      </c>
      <c r="K20" s="2" t="s">
        <v>2073</v>
      </c>
      <c r="L20" s="146" t="s">
        <v>2106</v>
      </c>
    </row>
    <row r="21">
      <c r="A21" s="2" t="s">
        <v>2102</v>
      </c>
      <c r="B21" s="2" t="s">
        <v>2075</v>
      </c>
      <c r="C21" s="2">
        <v>7.5</v>
      </c>
      <c r="D21" s="2" t="s">
        <v>7</v>
      </c>
      <c r="E21" s="2" t="s">
        <v>2069</v>
      </c>
      <c r="F21" s="2" t="s">
        <v>2103</v>
      </c>
      <c r="H21" s="2" t="s">
        <v>2104</v>
      </c>
      <c r="I21" s="2" t="s">
        <v>540</v>
      </c>
      <c r="J21" s="2" t="s">
        <v>2105</v>
      </c>
      <c r="K21" s="2" t="s">
        <v>2073</v>
      </c>
      <c r="L21" s="146" t="s">
        <v>2106</v>
      </c>
    </row>
    <row r="22">
      <c r="A22" s="2" t="s">
        <v>2107</v>
      </c>
      <c r="B22" s="2" t="s">
        <v>2068</v>
      </c>
      <c r="C22" s="2">
        <v>7.0</v>
      </c>
      <c r="D22" s="2" t="s">
        <v>7</v>
      </c>
      <c r="E22" s="2" t="s">
        <v>2069</v>
      </c>
      <c r="F22" s="2" t="s">
        <v>2108</v>
      </c>
      <c r="H22" s="2" t="s">
        <v>2071</v>
      </c>
      <c r="I22" s="2" t="s">
        <v>75</v>
      </c>
      <c r="J22" s="2" t="s">
        <v>2109</v>
      </c>
      <c r="K22" s="2" t="s">
        <v>2073</v>
      </c>
      <c r="L22" s="146" t="s">
        <v>2110</v>
      </c>
    </row>
    <row r="23">
      <c r="A23" s="2" t="s">
        <v>2107</v>
      </c>
      <c r="B23" s="2" t="s">
        <v>2075</v>
      </c>
      <c r="C23" s="2">
        <v>7.0</v>
      </c>
      <c r="D23" s="2" t="s">
        <v>7</v>
      </c>
      <c r="E23" s="2" t="s">
        <v>2069</v>
      </c>
      <c r="F23" s="2" t="s">
        <v>2108</v>
      </c>
      <c r="H23" s="2" t="s">
        <v>2071</v>
      </c>
      <c r="I23" s="2" t="s">
        <v>75</v>
      </c>
      <c r="J23" s="2" t="s">
        <v>2109</v>
      </c>
      <c r="K23" s="2" t="s">
        <v>2073</v>
      </c>
      <c r="L23" s="146" t="s">
        <v>2110</v>
      </c>
    </row>
    <row r="24">
      <c r="A24" s="2" t="s">
        <v>2111</v>
      </c>
      <c r="B24" s="2" t="s">
        <v>2068</v>
      </c>
      <c r="C24" s="2">
        <v>7.5</v>
      </c>
      <c r="D24" s="2" t="s">
        <v>7</v>
      </c>
      <c r="E24" s="2" t="s">
        <v>2069</v>
      </c>
      <c r="F24" s="2" t="s">
        <v>2112</v>
      </c>
      <c r="H24" s="2" t="s">
        <v>2113</v>
      </c>
      <c r="I24" s="2" t="s">
        <v>75</v>
      </c>
      <c r="J24" s="2" t="s">
        <v>2114</v>
      </c>
      <c r="K24" s="2" t="s">
        <v>2073</v>
      </c>
      <c r="L24" s="146" t="s">
        <v>2115</v>
      </c>
    </row>
    <row r="25">
      <c r="A25" s="2" t="s">
        <v>2111</v>
      </c>
      <c r="B25" s="2" t="s">
        <v>2075</v>
      </c>
      <c r="C25" s="2">
        <v>7.5</v>
      </c>
      <c r="D25" s="2" t="s">
        <v>7</v>
      </c>
      <c r="E25" s="2" t="s">
        <v>2069</v>
      </c>
      <c r="F25" s="2" t="s">
        <v>2112</v>
      </c>
      <c r="H25" s="2" t="s">
        <v>2113</v>
      </c>
      <c r="I25" s="2" t="s">
        <v>75</v>
      </c>
      <c r="J25" s="2" t="s">
        <v>2114</v>
      </c>
      <c r="K25" s="2" t="s">
        <v>2073</v>
      </c>
      <c r="L25" s="146" t="s">
        <v>2115</v>
      </c>
    </row>
    <row r="26">
      <c r="A26" s="2" t="s">
        <v>2116</v>
      </c>
      <c r="B26" s="2" t="s">
        <v>2068</v>
      </c>
      <c r="C26" s="2">
        <v>15.0</v>
      </c>
      <c r="D26" s="2" t="s">
        <v>7</v>
      </c>
      <c r="E26" s="2" t="s">
        <v>2069</v>
      </c>
      <c r="F26" s="2" t="s">
        <v>2117</v>
      </c>
      <c r="H26" s="2" t="s">
        <v>2113</v>
      </c>
      <c r="I26" s="2" t="s">
        <v>75</v>
      </c>
      <c r="J26" s="2" t="s">
        <v>2118</v>
      </c>
      <c r="K26" s="2" t="s">
        <v>2073</v>
      </c>
      <c r="L26" s="146" t="s">
        <v>2119</v>
      </c>
    </row>
    <row r="27">
      <c r="A27" s="2" t="s">
        <v>2116</v>
      </c>
      <c r="B27" s="2" t="s">
        <v>2075</v>
      </c>
      <c r="C27" s="2">
        <v>15.0</v>
      </c>
      <c r="D27" s="2" t="s">
        <v>7</v>
      </c>
      <c r="E27" s="2" t="s">
        <v>2069</v>
      </c>
      <c r="F27" s="2" t="s">
        <v>2117</v>
      </c>
      <c r="H27" s="2" t="s">
        <v>2113</v>
      </c>
      <c r="I27" s="2" t="s">
        <v>75</v>
      </c>
      <c r="J27" s="2" t="s">
        <v>2118</v>
      </c>
      <c r="K27" s="2" t="s">
        <v>2073</v>
      </c>
      <c r="L27" s="146" t="s">
        <v>2119</v>
      </c>
    </row>
    <row r="28">
      <c r="A28" s="2" t="s">
        <v>2120</v>
      </c>
      <c r="B28" s="2" t="s">
        <v>2068</v>
      </c>
      <c r="C28" s="2">
        <v>5.0</v>
      </c>
      <c r="D28" s="2" t="s">
        <v>7</v>
      </c>
      <c r="E28" s="2" t="s">
        <v>2069</v>
      </c>
      <c r="F28" s="2" t="s">
        <v>2121</v>
      </c>
      <c r="H28" s="2" t="s">
        <v>2071</v>
      </c>
      <c r="I28" s="2" t="s">
        <v>75</v>
      </c>
      <c r="J28" s="2" t="s">
        <v>2122</v>
      </c>
      <c r="K28" s="2" t="s">
        <v>2123</v>
      </c>
      <c r="L28" s="146" t="s">
        <v>2124</v>
      </c>
    </row>
    <row r="29">
      <c r="A29" s="2" t="s">
        <v>2120</v>
      </c>
      <c r="B29" s="2" t="s">
        <v>2075</v>
      </c>
      <c r="C29" s="2">
        <v>5.0</v>
      </c>
      <c r="D29" s="2" t="s">
        <v>7</v>
      </c>
      <c r="E29" s="2" t="s">
        <v>2069</v>
      </c>
      <c r="F29" s="2" t="s">
        <v>2121</v>
      </c>
      <c r="H29" s="2" t="s">
        <v>2071</v>
      </c>
      <c r="I29" s="2" t="s">
        <v>75</v>
      </c>
      <c r="J29" s="2" t="s">
        <v>2122</v>
      </c>
      <c r="K29" s="2" t="s">
        <v>2123</v>
      </c>
      <c r="L29" s="146" t="s">
        <v>2124</v>
      </c>
    </row>
    <row r="30">
      <c r="A30" s="2" t="s">
        <v>2125</v>
      </c>
      <c r="B30" s="2" t="s">
        <v>2068</v>
      </c>
      <c r="C30" s="2">
        <v>25.0</v>
      </c>
      <c r="D30" s="2" t="s">
        <v>7</v>
      </c>
      <c r="E30" s="2" t="s">
        <v>2069</v>
      </c>
      <c r="F30" s="2" t="s">
        <v>2126</v>
      </c>
      <c r="H30" s="2" t="s">
        <v>2127</v>
      </c>
      <c r="I30" s="2" t="s">
        <v>75</v>
      </c>
      <c r="J30" s="2" t="s">
        <v>2128</v>
      </c>
      <c r="K30" s="2" t="s">
        <v>2073</v>
      </c>
      <c r="L30" s="146" t="s">
        <v>2129</v>
      </c>
    </row>
    <row r="31">
      <c r="A31" s="2" t="s">
        <v>2125</v>
      </c>
      <c r="B31" s="2" t="s">
        <v>2075</v>
      </c>
      <c r="C31" s="2">
        <v>25.0</v>
      </c>
      <c r="D31" s="2" t="s">
        <v>7</v>
      </c>
      <c r="E31" s="2" t="s">
        <v>2069</v>
      </c>
      <c r="F31" s="2" t="s">
        <v>2126</v>
      </c>
      <c r="H31" s="2" t="s">
        <v>2127</v>
      </c>
      <c r="I31" s="2" t="s">
        <v>75</v>
      </c>
      <c r="J31" s="2" t="s">
        <v>2128</v>
      </c>
      <c r="K31" s="2" t="s">
        <v>2073</v>
      </c>
      <c r="L31" s="146" t="s">
        <v>2129</v>
      </c>
    </row>
    <row r="32">
      <c r="A32" s="2" t="s">
        <v>2130</v>
      </c>
      <c r="B32" s="2" t="s">
        <v>2068</v>
      </c>
      <c r="C32" s="2">
        <v>6.0</v>
      </c>
      <c r="F32" s="2" t="s">
        <v>2131</v>
      </c>
      <c r="H32" s="2" t="s">
        <v>2083</v>
      </c>
      <c r="I32" s="2" t="s">
        <v>540</v>
      </c>
      <c r="J32" s="2" t="s">
        <v>2132</v>
      </c>
      <c r="K32" s="2" t="s">
        <v>2073</v>
      </c>
      <c r="L32" s="146" t="s">
        <v>2133</v>
      </c>
    </row>
    <row r="33">
      <c r="A33" s="2" t="s">
        <v>2130</v>
      </c>
      <c r="B33" s="2" t="s">
        <v>2075</v>
      </c>
      <c r="C33" s="2">
        <v>6.0</v>
      </c>
      <c r="F33" s="2" t="s">
        <v>2131</v>
      </c>
      <c r="H33" s="2" t="s">
        <v>2083</v>
      </c>
      <c r="I33" s="2" t="s">
        <v>540</v>
      </c>
      <c r="J33" s="2" t="s">
        <v>2132</v>
      </c>
      <c r="K33" s="2" t="s">
        <v>2073</v>
      </c>
      <c r="L33" s="146" t="s">
        <v>2133</v>
      </c>
    </row>
    <row r="34">
      <c r="A34" s="2" t="s">
        <v>2134</v>
      </c>
      <c r="B34" s="2" t="s">
        <v>2068</v>
      </c>
      <c r="C34" s="2">
        <v>6.0</v>
      </c>
      <c r="D34" s="2" t="s">
        <v>7</v>
      </c>
      <c r="E34" s="2" t="s">
        <v>2069</v>
      </c>
      <c r="F34" s="2" t="s">
        <v>2135</v>
      </c>
      <c r="H34" s="2" t="s">
        <v>2083</v>
      </c>
      <c r="I34" s="2" t="s">
        <v>163</v>
      </c>
      <c r="J34" s="2" t="s">
        <v>2136</v>
      </c>
      <c r="K34" s="2" t="s">
        <v>2073</v>
      </c>
      <c r="L34" s="2" t="s">
        <v>2137</v>
      </c>
    </row>
    <row r="35">
      <c r="A35" s="2" t="s">
        <v>2134</v>
      </c>
      <c r="B35" s="2" t="s">
        <v>2075</v>
      </c>
      <c r="C35" s="2">
        <v>6.0</v>
      </c>
      <c r="D35" s="2" t="s">
        <v>7</v>
      </c>
      <c r="E35" s="2" t="s">
        <v>2069</v>
      </c>
      <c r="F35" s="2" t="s">
        <v>2135</v>
      </c>
      <c r="H35" s="2" t="s">
        <v>2083</v>
      </c>
      <c r="I35" s="2" t="s">
        <v>163</v>
      </c>
      <c r="J35" s="2" t="s">
        <v>2136</v>
      </c>
      <c r="K35" s="2" t="s">
        <v>2073</v>
      </c>
      <c r="L35" s="2" t="s">
        <v>2137</v>
      </c>
    </row>
    <row r="36">
      <c r="A36" s="2" t="s">
        <v>2138</v>
      </c>
      <c r="B36" s="2" t="s">
        <v>2068</v>
      </c>
      <c r="C36" s="2">
        <v>7.5</v>
      </c>
      <c r="D36" s="2" t="s">
        <v>7</v>
      </c>
      <c r="E36" s="2" t="s">
        <v>2069</v>
      </c>
      <c r="F36" s="2" t="s">
        <v>2139</v>
      </c>
      <c r="H36" s="2" t="s">
        <v>2104</v>
      </c>
      <c r="I36" s="2" t="s">
        <v>247</v>
      </c>
      <c r="J36" s="2" t="s">
        <v>2140</v>
      </c>
      <c r="K36" s="2" t="s">
        <v>2073</v>
      </c>
      <c r="L36" s="146" t="s">
        <v>2141</v>
      </c>
    </row>
    <row r="37">
      <c r="A37" s="2" t="s">
        <v>2138</v>
      </c>
      <c r="B37" s="2" t="s">
        <v>2075</v>
      </c>
      <c r="C37" s="2">
        <v>7.5</v>
      </c>
      <c r="D37" s="2" t="s">
        <v>7</v>
      </c>
      <c r="E37" s="2" t="s">
        <v>2069</v>
      </c>
      <c r="F37" s="2" t="s">
        <v>2139</v>
      </c>
      <c r="H37" s="2" t="s">
        <v>2104</v>
      </c>
      <c r="I37" s="2" t="s">
        <v>247</v>
      </c>
      <c r="J37" s="2" t="s">
        <v>2140</v>
      </c>
      <c r="K37" s="2" t="s">
        <v>2073</v>
      </c>
      <c r="L37" s="146" t="s">
        <v>2141</v>
      </c>
    </row>
    <row r="38">
      <c r="A38" s="2" t="s">
        <v>2142</v>
      </c>
      <c r="B38" s="2" t="s">
        <v>2068</v>
      </c>
      <c r="C38" s="2">
        <v>12.0</v>
      </c>
      <c r="E38" s="2" t="s">
        <v>2069</v>
      </c>
      <c r="F38" s="2" t="s">
        <v>2143</v>
      </c>
      <c r="H38" s="2" t="s">
        <v>2083</v>
      </c>
      <c r="I38" s="2" t="s">
        <v>305</v>
      </c>
      <c r="J38" s="2" t="s">
        <v>2144</v>
      </c>
      <c r="K38" s="2" t="s">
        <v>2073</v>
      </c>
      <c r="L38" s="146" t="s">
        <v>2145</v>
      </c>
    </row>
    <row r="39">
      <c r="A39" s="2" t="s">
        <v>2146</v>
      </c>
      <c r="B39" s="2" t="s">
        <v>2068</v>
      </c>
      <c r="C39" s="2">
        <v>7.0</v>
      </c>
      <c r="F39" s="2" t="s">
        <v>2147</v>
      </c>
      <c r="H39" s="2" t="s">
        <v>2083</v>
      </c>
      <c r="I39" s="2" t="s">
        <v>147</v>
      </c>
      <c r="J39" s="2" t="s">
        <v>2148</v>
      </c>
      <c r="K39" s="2" t="s">
        <v>2073</v>
      </c>
      <c r="L39" s="146" t="s">
        <v>2149</v>
      </c>
    </row>
    <row r="40">
      <c r="A40" s="2" t="s">
        <v>2146</v>
      </c>
      <c r="B40" s="2" t="s">
        <v>2075</v>
      </c>
      <c r="C40" s="2">
        <v>7.0</v>
      </c>
      <c r="F40" s="2" t="s">
        <v>2147</v>
      </c>
      <c r="H40" s="2" t="s">
        <v>2083</v>
      </c>
      <c r="I40" s="2" t="s">
        <v>147</v>
      </c>
      <c r="J40" s="2" t="s">
        <v>2148</v>
      </c>
      <c r="K40" s="2" t="s">
        <v>2073</v>
      </c>
      <c r="L40" s="146" t="s">
        <v>2149</v>
      </c>
    </row>
    <row r="41">
      <c r="A41" s="2" t="s">
        <v>2146</v>
      </c>
      <c r="B41" s="2" t="s">
        <v>2076</v>
      </c>
      <c r="C41" s="2">
        <v>7.0</v>
      </c>
      <c r="F41" s="2" t="s">
        <v>2147</v>
      </c>
      <c r="H41" s="2" t="s">
        <v>2083</v>
      </c>
      <c r="I41" s="2" t="s">
        <v>147</v>
      </c>
      <c r="J41" s="2" t="s">
        <v>2148</v>
      </c>
      <c r="K41" s="2" t="s">
        <v>2073</v>
      </c>
      <c r="L41" s="146" t="s">
        <v>2149</v>
      </c>
    </row>
    <row r="42">
      <c r="A42" s="2" t="s">
        <v>2150</v>
      </c>
      <c r="B42" s="2" t="s">
        <v>2068</v>
      </c>
      <c r="C42" s="2">
        <v>7.0</v>
      </c>
      <c r="D42" s="2" t="s">
        <v>7</v>
      </c>
      <c r="E42" s="2" t="s">
        <v>2069</v>
      </c>
      <c r="F42" s="2" t="s">
        <v>2151</v>
      </c>
      <c r="H42" s="2" t="s">
        <v>2127</v>
      </c>
      <c r="I42" s="2" t="s">
        <v>88</v>
      </c>
      <c r="J42" s="2" t="s">
        <v>2152</v>
      </c>
      <c r="K42" s="2" t="s">
        <v>2073</v>
      </c>
      <c r="L42" s="146" t="s">
        <v>2153</v>
      </c>
    </row>
    <row r="43">
      <c r="A43" s="2" t="s">
        <v>2154</v>
      </c>
      <c r="B43" s="2" t="s">
        <v>2068</v>
      </c>
      <c r="C43" s="2">
        <v>7.0</v>
      </c>
      <c r="D43" s="2" t="s">
        <v>7</v>
      </c>
      <c r="E43" s="2" t="s">
        <v>2069</v>
      </c>
      <c r="F43" s="2" t="s">
        <v>2151</v>
      </c>
      <c r="H43" s="2" t="s">
        <v>2127</v>
      </c>
      <c r="I43" s="2" t="s">
        <v>88</v>
      </c>
      <c r="J43" s="2" t="s">
        <v>2155</v>
      </c>
      <c r="K43" s="2" t="s">
        <v>2073</v>
      </c>
      <c r="L43" s="146" t="s">
        <v>2153</v>
      </c>
    </row>
    <row r="44">
      <c r="A44" s="2" t="s">
        <v>2156</v>
      </c>
      <c r="B44" s="2" t="s">
        <v>2068</v>
      </c>
      <c r="C44" s="2">
        <v>7.5</v>
      </c>
      <c r="D44" s="2" t="s">
        <v>7</v>
      </c>
      <c r="E44" s="2" t="s">
        <v>2069</v>
      </c>
      <c r="F44" s="2" t="s">
        <v>2157</v>
      </c>
      <c r="H44" s="2" t="s">
        <v>2104</v>
      </c>
      <c r="I44" s="2" t="s">
        <v>159</v>
      </c>
      <c r="J44" s="2" t="s">
        <v>2158</v>
      </c>
      <c r="K44" s="2" t="s">
        <v>2073</v>
      </c>
      <c r="L44" s="2" t="s">
        <v>2159</v>
      </c>
    </row>
    <row r="45">
      <c r="A45" s="2" t="s">
        <v>2156</v>
      </c>
      <c r="B45" s="2" t="s">
        <v>2075</v>
      </c>
      <c r="C45" s="2">
        <v>7.5</v>
      </c>
      <c r="D45" s="2" t="s">
        <v>7</v>
      </c>
      <c r="E45" s="2" t="s">
        <v>2069</v>
      </c>
      <c r="F45" s="2" t="s">
        <v>2157</v>
      </c>
      <c r="H45" s="2" t="s">
        <v>2104</v>
      </c>
      <c r="I45" s="2" t="s">
        <v>159</v>
      </c>
      <c r="J45" s="2" t="s">
        <v>2158</v>
      </c>
      <c r="K45" s="2" t="s">
        <v>2073</v>
      </c>
      <c r="L45" s="2" t="s">
        <v>2159</v>
      </c>
    </row>
    <row r="46">
      <c r="A46" s="2" t="s">
        <v>2160</v>
      </c>
      <c r="B46" s="2" t="s">
        <v>2068</v>
      </c>
      <c r="C46" s="2">
        <v>11.5</v>
      </c>
      <c r="D46" s="2" t="s">
        <v>7</v>
      </c>
      <c r="E46" s="2" t="s">
        <v>2069</v>
      </c>
      <c r="F46" s="2" t="s">
        <v>2161</v>
      </c>
      <c r="G46" s="2">
        <v>2016.0</v>
      </c>
      <c r="H46" s="2" t="s">
        <v>2162</v>
      </c>
      <c r="I46" s="2" t="s">
        <v>540</v>
      </c>
      <c r="J46" s="2" t="s">
        <v>2163</v>
      </c>
      <c r="K46" s="2" t="s">
        <v>2073</v>
      </c>
      <c r="L46" s="146" t="s">
        <v>2164</v>
      </c>
    </row>
    <row r="47">
      <c r="A47" s="2" t="s">
        <v>2160</v>
      </c>
      <c r="B47" s="2" t="s">
        <v>2075</v>
      </c>
      <c r="C47" s="2">
        <v>11.5</v>
      </c>
      <c r="D47" s="2" t="s">
        <v>7</v>
      </c>
      <c r="E47" s="2" t="s">
        <v>2069</v>
      </c>
      <c r="F47" s="2" t="s">
        <v>2161</v>
      </c>
      <c r="G47" s="2">
        <v>2016.0</v>
      </c>
      <c r="H47" s="2" t="s">
        <v>2162</v>
      </c>
      <c r="I47" s="2" t="s">
        <v>540</v>
      </c>
      <c r="J47" s="2" t="s">
        <v>2163</v>
      </c>
      <c r="K47" s="2" t="s">
        <v>2073</v>
      </c>
      <c r="L47" s="146" t="s">
        <v>2164</v>
      </c>
    </row>
    <row r="48">
      <c r="A48" s="2" t="s">
        <v>2165</v>
      </c>
      <c r="B48" s="2" t="s">
        <v>2068</v>
      </c>
      <c r="C48" s="2">
        <v>7.0</v>
      </c>
      <c r="D48" s="2" t="s">
        <v>7</v>
      </c>
      <c r="E48" s="2" t="s">
        <v>2069</v>
      </c>
      <c r="F48" s="2" t="s">
        <v>2151</v>
      </c>
      <c r="H48" s="2" t="s">
        <v>2127</v>
      </c>
      <c r="I48" s="2" t="s">
        <v>88</v>
      </c>
      <c r="J48" s="2" t="s">
        <v>2166</v>
      </c>
      <c r="K48" s="2" t="s">
        <v>2073</v>
      </c>
      <c r="L48" s="146" t="s">
        <v>2153</v>
      </c>
    </row>
    <row r="49">
      <c r="A49" s="2" t="s">
        <v>2167</v>
      </c>
      <c r="B49" s="2" t="s">
        <v>2068</v>
      </c>
      <c r="C49" s="2">
        <v>15.0</v>
      </c>
      <c r="D49" s="2" t="s">
        <v>2168</v>
      </c>
      <c r="E49" s="2" t="s">
        <v>2069</v>
      </c>
      <c r="F49" s="2" t="s">
        <v>2169</v>
      </c>
      <c r="H49" s="2" t="s">
        <v>2170</v>
      </c>
      <c r="I49" s="2" t="s">
        <v>159</v>
      </c>
      <c r="J49" s="2" t="s">
        <v>2171</v>
      </c>
      <c r="K49" s="2" t="s">
        <v>2073</v>
      </c>
      <c r="L49" s="2" t="s">
        <v>2172</v>
      </c>
    </row>
    <row r="50">
      <c r="A50" s="2" t="s">
        <v>2167</v>
      </c>
      <c r="B50" s="2" t="s">
        <v>2075</v>
      </c>
      <c r="C50" s="2">
        <v>15.0</v>
      </c>
      <c r="D50" s="2" t="s">
        <v>2168</v>
      </c>
      <c r="E50" s="2" t="s">
        <v>2069</v>
      </c>
      <c r="F50" s="2" t="s">
        <v>2169</v>
      </c>
      <c r="H50" s="2" t="s">
        <v>2170</v>
      </c>
      <c r="I50" s="2" t="s">
        <v>159</v>
      </c>
      <c r="J50" s="2" t="s">
        <v>2171</v>
      </c>
      <c r="K50" s="2" t="s">
        <v>2073</v>
      </c>
      <c r="L50" s="2" t="s">
        <v>2172</v>
      </c>
    </row>
    <row r="51">
      <c r="A51" s="2" t="s">
        <v>2173</v>
      </c>
      <c r="B51" s="2" t="s">
        <v>2068</v>
      </c>
      <c r="C51" s="2">
        <v>7.5</v>
      </c>
      <c r="D51" s="2" t="s">
        <v>7</v>
      </c>
      <c r="E51" s="2" t="s">
        <v>2069</v>
      </c>
      <c r="F51" s="2" t="s">
        <v>2174</v>
      </c>
      <c r="H51" s="2" t="s">
        <v>2127</v>
      </c>
      <c r="I51" s="2" t="s">
        <v>758</v>
      </c>
      <c r="J51" s="2" t="s">
        <v>2175</v>
      </c>
      <c r="K51" s="2" t="s">
        <v>2073</v>
      </c>
      <c r="L51" s="146" t="s">
        <v>2176</v>
      </c>
    </row>
    <row r="52">
      <c r="A52" s="2" t="s">
        <v>2173</v>
      </c>
      <c r="B52" s="2" t="s">
        <v>2075</v>
      </c>
      <c r="C52" s="2">
        <v>7.5</v>
      </c>
      <c r="D52" s="2" t="s">
        <v>7</v>
      </c>
      <c r="E52" s="2" t="s">
        <v>2069</v>
      </c>
      <c r="F52" s="2" t="s">
        <v>2174</v>
      </c>
      <c r="H52" s="2" t="s">
        <v>2127</v>
      </c>
      <c r="I52" s="2" t="s">
        <v>758</v>
      </c>
      <c r="J52" s="2" t="s">
        <v>2175</v>
      </c>
      <c r="K52" s="2" t="s">
        <v>2073</v>
      </c>
      <c r="L52" s="146" t="s">
        <v>2176</v>
      </c>
    </row>
    <row r="53">
      <c r="A53" s="2" t="s">
        <v>2177</v>
      </c>
      <c r="B53" s="2" t="s">
        <v>2068</v>
      </c>
      <c r="C53" s="2">
        <v>16.0</v>
      </c>
      <c r="D53" s="2" t="s">
        <v>7</v>
      </c>
      <c r="E53" s="2" t="s">
        <v>2069</v>
      </c>
      <c r="F53" s="2" t="s">
        <v>2178</v>
      </c>
      <c r="H53" s="2" t="s">
        <v>2127</v>
      </c>
      <c r="I53" s="2" t="s">
        <v>88</v>
      </c>
      <c r="J53" s="2" t="s">
        <v>2179</v>
      </c>
      <c r="K53" s="2" t="s">
        <v>2073</v>
      </c>
      <c r="L53" s="146" t="s">
        <v>2180</v>
      </c>
    </row>
    <row r="54">
      <c r="A54" s="2" t="s">
        <v>2177</v>
      </c>
      <c r="B54" s="2" t="s">
        <v>2181</v>
      </c>
      <c r="C54" s="2">
        <v>16.0</v>
      </c>
      <c r="D54" s="2" t="s">
        <v>7</v>
      </c>
      <c r="E54" s="2" t="s">
        <v>2069</v>
      </c>
      <c r="F54" s="2" t="s">
        <v>2178</v>
      </c>
      <c r="H54" s="2" t="s">
        <v>2127</v>
      </c>
      <c r="I54" s="2" t="s">
        <v>88</v>
      </c>
      <c r="J54" s="2" t="s">
        <v>2179</v>
      </c>
      <c r="K54" s="2" t="s">
        <v>2073</v>
      </c>
      <c r="L54" s="146" t="s">
        <v>2180</v>
      </c>
    </row>
    <row r="55">
      <c r="A55" s="2" t="s">
        <v>2182</v>
      </c>
      <c r="B55" s="2" t="s">
        <v>2068</v>
      </c>
      <c r="C55" s="2">
        <v>18.0</v>
      </c>
      <c r="D55" s="2" t="s">
        <v>7</v>
      </c>
      <c r="F55" s="2" t="s">
        <v>2183</v>
      </c>
      <c r="H55" s="2" t="s">
        <v>2127</v>
      </c>
      <c r="I55" s="2" t="s">
        <v>88</v>
      </c>
      <c r="J55" s="2" t="s">
        <v>2184</v>
      </c>
      <c r="K55" s="2" t="s">
        <v>2073</v>
      </c>
      <c r="L55" s="146" t="s">
        <v>2185</v>
      </c>
    </row>
    <row r="56">
      <c r="A56" s="2" t="s">
        <v>2182</v>
      </c>
      <c r="B56" s="2" t="s">
        <v>2075</v>
      </c>
      <c r="C56" s="2">
        <v>18.0</v>
      </c>
      <c r="D56" s="2" t="s">
        <v>7</v>
      </c>
      <c r="F56" s="2" t="s">
        <v>2183</v>
      </c>
      <c r="H56" s="2" t="s">
        <v>2127</v>
      </c>
      <c r="I56" s="2" t="s">
        <v>88</v>
      </c>
      <c r="J56" s="2" t="s">
        <v>2184</v>
      </c>
      <c r="K56" s="2" t="s">
        <v>2073</v>
      </c>
      <c r="L56" s="146" t="s">
        <v>2185</v>
      </c>
    </row>
    <row r="57">
      <c r="A57" s="2" t="s">
        <v>2182</v>
      </c>
      <c r="B57" s="2" t="s">
        <v>2076</v>
      </c>
      <c r="C57" s="2">
        <v>18.0</v>
      </c>
      <c r="D57" s="2" t="s">
        <v>7</v>
      </c>
      <c r="F57" s="2" t="s">
        <v>2183</v>
      </c>
      <c r="H57" s="2" t="s">
        <v>2127</v>
      </c>
      <c r="I57" s="2" t="s">
        <v>88</v>
      </c>
      <c r="J57" s="2" t="s">
        <v>2184</v>
      </c>
      <c r="K57" s="2" t="s">
        <v>2073</v>
      </c>
      <c r="L57" s="146" t="s">
        <v>2185</v>
      </c>
    </row>
    <row r="58">
      <c r="A58" s="2" t="s">
        <v>2186</v>
      </c>
      <c r="B58" s="2" t="s">
        <v>2068</v>
      </c>
      <c r="C58" s="2">
        <v>10.0</v>
      </c>
      <c r="D58" s="2" t="s">
        <v>7</v>
      </c>
      <c r="E58" s="2" t="s">
        <v>2069</v>
      </c>
      <c r="F58" s="2" t="s">
        <v>2187</v>
      </c>
      <c r="H58" s="2" t="s">
        <v>2104</v>
      </c>
      <c r="I58" s="2" t="s">
        <v>247</v>
      </c>
      <c r="J58" s="2" t="s">
        <v>2188</v>
      </c>
      <c r="K58" s="2" t="s">
        <v>2073</v>
      </c>
      <c r="L58" s="2" t="s">
        <v>2189</v>
      </c>
    </row>
    <row r="59">
      <c r="A59" s="2" t="s">
        <v>2186</v>
      </c>
      <c r="B59" s="2" t="s">
        <v>2075</v>
      </c>
      <c r="C59" s="2">
        <v>10.0</v>
      </c>
      <c r="D59" s="2" t="s">
        <v>7</v>
      </c>
      <c r="E59" s="2" t="s">
        <v>2069</v>
      </c>
      <c r="F59" s="2" t="s">
        <v>2187</v>
      </c>
      <c r="H59" s="2" t="s">
        <v>2104</v>
      </c>
      <c r="I59" s="2" t="s">
        <v>247</v>
      </c>
      <c r="J59" s="2" t="s">
        <v>2188</v>
      </c>
      <c r="K59" s="2" t="s">
        <v>2073</v>
      </c>
      <c r="L59" s="2" t="s">
        <v>2189</v>
      </c>
    </row>
    <row r="60">
      <c r="A60" s="2" t="s">
        <v>2186</v>
      </c>
      <c r="B60" s="2" t="s">
        <v>2076</v>
      </c>
      <c r="C60" s="2">
        <v>10.0</v>
      </c>
      <c r="D60" s="2" t="s">
        <v>7</v>
      </c>
      <c r="E60" s="2" t="s">
        <v>2069</v>
      </c>
      <c r="F60" s="2" t="s">
        <v>2187</v>
      </c>
      <c r="H60" s="2" t="s">
        <v>2104</v>
      </c>
      <c r="I60" s="2" t="s">
        <v>247</v>
      </c>
      <c r="J60" s="2" t="s">
        <v>2188</v>
      </c>
      <c r="K60" s="2" t="s">
        <v>2073</v>
      </c>
      <c r="L60" s="2" t="s">
        <v>2189</v>
      </c>
    </row>
    <row r="61">
      <c r="A61" s="2" t="s">
        <v>2190</v>
      </c>
      <c r="B61" s="2" t="s">
        <v>2068</v>
      </c>
      <c r="C61" s="2">
        <v>27.0</v>
      </c>
      <c r="D61" s="2" t="s">
        <v>7</v>
      </c>
      <c r="F61" s="2" t="s">
        <v>2191</v>
      </c>
      <c r="G61" s="2">
        <v>1997.0</v>
      </c>
      <c r="H61" s="2" t="s">
        <v>2104</v>
      </c>
      <c r="I61" s="2" t="s">
        <v>247</v>
      </c>
      <c r="J61" s="2" t="s">
        <v>2192</v>
      </c>
      <c r="K61" s="2" t="s">
        <v>2073</v>
      </c>
      <c r="L61" s="2" t="s">
        <v>2193</v>
      </c>
    </row>
    <row r="62">
      <c r="A62" s="2" t="s">
        <v>2194</v>
      </c>
      <c r="B62" s="2" t="s">
        <v>2068</v>
      </c>
      <c r="C62" s="2">
        <v>3.0</v>
      </c>
      <c r="D62" s="2" t="s">
        <v>7</v>
      </c>
      <c r="E62" s="2" t="s">
        <v>2069</v>
      </c>
      <c r="F62" s="2" t="s">
        <v>2195</v>
      </c>
      <c r="H62" s="2" t="s">
        <v>2127</v>
      </c>
      <c r="I62" s="2" t="s">
        <v>247</v>
      </c>
      <c r="J62" s="2" t="s">
        <v>2196</v>
      </c>
      <c r="K62" s="2" t="s">
        <v>2073</v>
      </c>
      <c r="L62" s="146" t="s">
        <v>2197</v>
      </c>
    </row>
    <row r="63">
      <c r="A63" s="2" t="s">
        <v>2194</v>
      </c>
      <c r="B63" s="2" t="s">
        <v>2075</v>
      </c>
      <c r="C63" s="2">
        <v>10.0</v>
      </c>
      <c r="D63" s="2" t="s">
        <v>7</v>
      </c>
      <c r="E63" s="2" t="s">
        <v>2069</v>
      </c>
      <c r="F63" s="2" t="s">
        <v>2195</v>
      </c>
      <c r="H63" s="2" t="s">
        <v>2127</v>
      </c>
      <c r="I63" s="2" t="s">
        <v>247</v>
      </c>
      <c r="J63" s="2" t="s">
        <v>2196</v>
      </c>
      <c r="K63" s="2" t="s">
        <v>2073</v>
      </c>
      <c r="L63" s="146" t="s">
        <v>2197</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5"/>
    <hyperlink r:id="rId13" ref="L16"/>
    <hyperlink r:id="rId14" ref="L17"/>
    <hyperlink r:id="rId15" ref="L18"/>
    <hyperlink r:id="rId16" ref="L19"/>
    <hyperlink r:id="rId17" ref="L20"/>
    <hyperlink r:id="rId18" ref="L21"/>
    <hyperlink r:id="rId19" ref="L22"/>
    <hyperlink r:id="rId20" ref="L23"/>
    <hyperlink r:id="rId21" ref="L24"/>
    <hyperlink r:id="rId22" ref="L25"/>
    <hyperlink r:id="rId23" ref="L26"/>
    <hyperlink r:id="rId24" ref="L27"/>
    <hyperlink r:id="rId25" ref="L28"/>
    <hyperlink r:id="rId26" ref="L29"/>
    <hyperlink r:id="rId27" ref="L30"/>
    <hyperlink r:id="rId28" ref="L31"/>
    <hyperlink r:id="rId29" ref="L32"/>
    <hyperlink r:id="rId30" ref="L33"/>
    <hyperlink r:id="rId31" ref="L36"/>
    <hyperlink r:id="rId32" ref="L37"/>
    <hyperlink r:id="rId33" ref="L38"/>
    <hyperlink r:id="rId34" ref="L39"/>
    <hyperlink r:id="rId35" ref="L40"/>
    <hyperlink r:id="rId36" ref="L41"/>
    <hyperlink r:id="rId37" ref="L42"/>
    <hyperlink r:id="rId38" ref="L43"/>
    <hyperlink r:id="rId39" ref="L46"/>
    <hyperlink r:id="rId40" ref="L47"/>
    <hyperlink r:id="rId41" ref="L48"/>
    <hyperlink r:id="rId42" ref="L51"/>
    <hyperlink r:id="rId43" ref="L52"/>
    <hyperlink r:id="rId44" ref="L53"/>
    <hyperlink r:id="rId45" ref="L54"/>
    <hyperlink r:id="rId46" ref="L55"/>
    <hyperlink r:id="rId47" ref="L56"/>
    <hyperlink r:id="rId48" ref="L57"/>
    <hyperlink r:id="rId49" ref="L62"/>
    <hyperlink r:id="rId50" ref="L63"/>
  </hyperlinks>
  <drawing r:id="rId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7" max="7" width="19.75"/>
  </cols>
  <sheetData>
    <row r="1">
      <c r="A1" s="6" t="s">
        <v>1325</v>
      </c>
      <c r="B1" s="6" t="s">
        <v>27</v>
      </c>
      <c r="C1" s="6" t="s">
        <v>29</v>
      </c>
      <c r="D1" s="6" t="s">
        <v>30</v>
      </c>
      <c r="E1" s="6" t="s">
        <v>34</v>
      </c>
      <c r="F1" s="6" t="s">
        <v>35</v>
      </c>
      <c r="G1" s="6" t="s">
        <v>36</v>
      </c>
      <c r="H1" s="6" t="s">
        <v>2198</v>
      </c>
      <c r="I1" s="159"/>
      <c r="J1" s="159"/>
      <c r="K1" s="159"/>
      <c r="L1" s="159"/>
      <c r="M1" s="159"/>
      <c r="N1" s="159"/>
      <c r="O1" s="159"/>
      <c r="P1" s="159"/>
      <c r="Q1" s="159"/>
      <c r="R1" s="159"/>
      <c r="S1" s="159"/>
      <c r="T1" s="159"/>
      <c r="U1" s="159"/>
      <c r="V1" s="159"/>
      <c r="W1" s="159"/>
      <c r="X1" s="159"/>
      <c r="Y1" s="159"/>
      <c r="Z1" s="159"/>
    </row>
    <row r="2">
      <c r="A2" s="2"/>
      <c r="B2" s="2"/>
      <c r="C2" s="2"/>
      <c r="D2" s="2"/>
      <c r="E2" s="2"/>
      <c r="F2" s="2"/>
      <c r="G2" s="2"/>
      <c r="H2" s="2"/>
    </row>
    <row r="3">
      <c r="A3" s="2" t="s">
        <v>2199</v>
      </c>
      <c r="B3" s="2" t="s">
        <v>965</v>
      </c>
      <c r="C3" s="2">
        <v>10.0</v>
      </c>
      <c r="D3" s="2">
        <v>2012.0</v>
      </c>
      <c r="E3" s="2">
        <v>-3.895017952</v>
      </c>
      <c r="F3" s="2">
        <v>122.5372055</v>
      </c>
      <c r="G3" s="2" t="s">
        <v>965</v>
      </c>
      <c r="H3" s="2" t="s">
        <v>51</v>
      </c>
    </row>
    <row r="4">
      <c r="A4" s="2" t="s">
        <v>2200</v>
      </c>
      <c r="B4" s="2" t="s">
        <v>965</v>
      </c>
      <c r="C4" s="2">
        <v>7.0</v>
      </c>
      <c r="D4" s="2">
        <v>2013.0</v>
      </c>
      <c r="E4" s="2">
        <v>-8.8786</v>
      </c>
      <c r="F4" s="2">
        <v>121.7051</v>
      </c>
      <c r="G4" s="2" t="s">
        <v>965</v>
      </c>
      <c r="H4" s="2" t="s">
        <v>51</v>
      </c>
    </row>
    <row r="5">
      <c r="A5" s="2" t="s">
        <v>2201</v>
      </c>
      <c r="B5" s="2" t="s">
        <v>965</v>
      </c>
      <c r="C5" s="2">
        <v>7.0</v>
      </c>
      <c r="D5" s="2">
        <v>2013.0</v>
      </c>
      <c r="E5" s="2">
        <v>-8.8786</v>
      </c>
      <c r="F5" s="2">
        <v>121.7051</v>
      </c>
      <c r="G5" s="2" t="s">
        <v>965</v>
      </c>
      <c r="H5" s="2" t="s">
        <v>51</v>
      </c>
    </row>
    <row r="6">
      <c r="A6" s="2" t="s">
        <v>2202</v>
      </c>
      <c r="B6" s="2" t="s">
        <v>965</v>
      </c>
      <c r="C6" s="2">
        <v>16.5</v>
      </c>
      <c r="D6" s="2">
        <v>2013.0</v>
      </c>
      <c r="E6" s="2">
        <v>-10.23917876</v>
      </c>
      <c r="F6" s="2">
        <v>123.4902455</v>
      </c>
      <c r="G6" s="2" t="s">
        <v>965</v>
      </c>
      <c r="H6" s="2" t="s">
        <v>51</v>
      </c>
    </row>
    <row r="7">
      <c r="A7" s="2" t="s">
        <v>2203</v>
      </c>
      <c r="B7" s="2" t="s">
        <v>965</v>
      </c>
      <c r="C7" s="2">
        <v>16.5</v>
      </c>
      <c r="D7" s="2">
        <v>2013.0</v>
      </c>
      <c r="E7" s="2">
        <v>-10.23917876</v>
      </c>
      <c r="F7" s="2">
        <v>123.4902455</v>
      </c>
      <c r="G7" s="2" t="s">
        <v>965</v>
      </c>
      <c r="H7" s="2" t="s">
        <v>51</v>
      </c>
    </row>
    <row r="8">
      <c r="A8" s="2" t="s">
        <v>2204</v>
      </c>
      <c r="B8" s="2" t="s">
        <v>965</v>
      </c>
      <c r="C8" s="2">
        <v>10.0</v>
      </c>
      <c r="D8" s="2">
        <v>2014.0</v>
      </c>
      <c r="E8" s="2">
        <v>-3.895017952</v>
      </c>
      <c r="F8" s="2">
        <v>122.5372055</v>
      </c>
      <c r="G8" s="2" t="s">
        <v>965</v>
      </c>
      <c r="H8" s="2" t="s">
        <v>51</v>
      </c>
    </row>
    <row r="9">
      <c r="A9" s="2" t="s">
        <v>2205</v>
      </c>
      <c r="B9" s="2" t="s">
        <v>965</v>
      </c>
      <c r="C9" s="2">
        <v>10.0</v>
      </c>
      <c r="D9" s="2">
        <v>2014.0</v>
      </c>
      <c r="E9" s="2">
        <v>-3.895017952</v>
      </c>
      <c r="F9" s="2">
        <v>122.5372055</v>
      </c>
      <c r="G9" s="2" t="s">
        <v>965</v>
      </c>
      <c r="H9" s="2" t="s">
        <v>51</v>
      </c>
    </row>
    <row r="10">
      <c r="A10" s="2" t="s">
        <v>2206</v>
      </c>
      <c r="B10" s="2" t="s">
        <v>577</v>
      </c>
      <c r="C10" s="2">
        <v>6.0</v>
      </c>
      <c r="D10" s="2">
        <v>2020.0</v>
      </c>
      <c r="E10" s="2">
        <v>-1.781481202</v>
      </c>
      <c r="F10" s="2">
        <v>109.9524014</v>
      </c>
      <c r="G10" s="2" t="s">
        <v>2207</v>
      </c>
      <c r="H10" s="2" t="s">
        <v>51</v>
      </c>
    </row>
    <row r="11">
      <c r="A11" s="2" t="s">
        <v>2208</v>
      </c>
      <c r="B11" s="2" t="s">
        <v>577</v>
      </c>
      <c r="C11" s="2">
        <v>6.0</v>
      </c>
      <c r="D11" s="2">
        <v>2020.0</v>
      </c>
      <c r="E11" s="2">
        <v>-1.781481202</v>
      </c>
      <c r="F11" s="2">
        <v>109.9524014</v>
      </c>
      <c r="G11" s="2" t="s">
        <v>2207</v>
      </c>
      <c r="H11" s="2" t="s">
        <v>51</v>
      </c>
    </row>
    <row r="12">
      <c r="A12" s="2" t="s">
        <v>2209</v>
      </c>
      <c r="B12" s="2" t="s">
        <v>965</v>
      </c>
      <c r="C12" s="2">
        <v>4.0</v>
      </c>
      <c r="D12" s="2">
        <v>2015.0</v>
      </c>
      <c r="E12" s="2">
        <v>2.175861</v>
      </c>
      <c r="F12" s="2">
        <v>117.484611</v>
      </c>
      <c r="G12" s="2" t="s">
        <v>566</v>
      </c>
      <c r="H12" s="2" t="s">
        <v>51</v>
      </c>
    </row>
    <row r="13">
      <c r="A13" s="2" t="s">
        <v>2210</v>
      </c>
      <c r="B13" s="2" t="s">
        <v>965</v>
      </c>
      <c r="C13" s="2">
        <v>4.0</v>
      </c>
      <c r="D13" s="2">
        <v>2016.0</v>
      </c>
      <c r="E13" s="2">
        <v>2.175861</v>
      </c>
      <c r="F13" s="2">
        <v>117.484611</v>
      </c>
      <c r="G13" s="2" t="s">
        <v>566</v>
      </c>
      <c r="H13" s="2" t="s">
        <v>51</v>
      </c>
    </row>
    <row r="14">
      <c r="A14" s="2" t="s">
        <v>2211</v>
      </c>
      <c r="B14" s="2" t="s">
        <v>965</v>
      </c>
      <c r="C14" s="2">
        <v>7.0</v>
      </c>
      <c r="D14" s="2">
        <v>2014.0</v>
      </c>
      <c r="E14" s="2">
        <v>2.185</v>
      </c>
      <c r="F14" s="2">
        <v>117.52</v>
      </c>
      <c r="G14" s="2" t="s">
        <v>2070</v>
      </c>
      <c r="H14" s="2" t="s">
        <v>51</v>
      </c>
    </row>
    <row r="15">
      <c r="A15" s="2" t="s">
        <v>2212</v>
      </c>
      <c r="B15" s="2" t="s">
        <v>965</v>
      </c>
      <c r="C15" s="2">
        <v>7.0</v>
      </c>
      <c r="D15" s="2">
        <v>2015.0</v>
      </c>
      <c r="E15" s="2">
        <v>2.185</v>
      </c>
      <c r="F15" s="2">
        <v>117.52</v>
      </c>
      <c r="G15" s="2" t="s">
        <v>2070</v>
      </c>
      <c r="H15" s="2" t="s">
        <v>51</v>
      </c>
    </row>
    <row r="16">
      <c r="A16" s="2" t="s">
        <v>2213</v>
      </c>
      <c r="B16" s="2" t="s">
        <v>965</v>
      </c>
      <c r="C16" s="2">
        <v>7.0</v>
      </c>
      <c r="D16" s="2">
        <v>2013.0</v>
      </c>
      <c r="E16" s="2">
        <v>-1.48</v>
      </c>
      <c r="F16" s="2">
        <v>102.43</v>
      </c>
      <c r="G16" s="2" t="s">
        <v>566</v>
      </c>
      <c r="H16" s="2" t="s">
        <v>51</v>
      </c>
    </row>
    <row r="17">
      <c r="A17" s="2" t="s">
        <v>2214</v>
      </c>
      <c r="B17" s="2" t="s">
        <v>965</v>
      </c>
      <c r="C17" s="2">
        <v>7.0</v>
      </c>
      <c r="D17" s="2">
        <v>2014.0</v>
      </c>
      <c r="E17" s="2">
        <v>-1.48</v>
      </c>
      <c r="F17" s="2">
        <v>102.43</v>
      </c>
      <c r="G17" s="2" t="s">
        <v>566</v>
      </c>
      <c r="H17" s="2" t="s">
        <v>51</v>
      </c>
    </row>
    <row r="18">
      <c r="A18" s="2" t="s">
        <v>2215</v>
      </c>
      <c r="B18" s="2" t="s">
        <v>965</v>
      </c>
      <c r="C18" s="2">
        <v>7.0</v>
      </c>
      <c r="D18" s="2">
        <v>2014.0</v>
      </c>
      <c r="E18" s="2">
        <v>-0.92</v>
      </c>
      <c r="F18" s="2">
        <v>134.06</v>
      </c>
      <c r="G18" s="2" t="s">
        <v>566</v>
      </c>
      <c r="H18" s="2" t="s">
        <v>51</v>
      </c>
    </row>
    <row r="19">
      <c r="A19" s="2" t="s">
        <v>2216</v>
      </c>
      <c r="B19" s="2" t="s">
        <v>965</v>
      </c>
      <c r="C19" s="2">
        <v>7.0</v>
      </c>
      <c r="D19" s="2">
        <v>2015.0</v>
      </c>
      <c r="E19" s="2">
        <v>-0.92</v>
      </c>
      <c r="F19" s="2">
        <v>134.06</v>
      </c>
      <c r="G19" s="2" t="s">
        <v>566</v>
      </c>
      <c r="H19" s="2" t="s">
        <v>51</v>
      </c>
    </row>
    <row r="20">
      <c r="A20" s="2" t="s">
        <v>2217</v>
      </c>
      <c r="B20" s="2" t="s">
        <v>965</v>
      </c>
      <c r="C20" s="2">
        <v>15.0</v>
      </c>
      <c r="D20" s="2">
        <v>2011.0</v>
      </c>
      <c r="E20" s="2">
        <v>0.909722</v>
      </c>
      <c r="F20" s="2">
        <v>104.629167</v>
      </c>
      <c r="G20" s="2" t="s">
        <v>2218</v>
      </c>
      <c r="H20" s="2" t="s">
        <v>51</v>
      </c>
    </row>
    <row r="21">
      <c r="A21" s="2" t="s">
        <v>2219</v>
      </c>
      <c r="B21" s="2" t="s">
        <v>965</v>
      </c>
      <c r="C21" s="2">
        <v>15.0</v>
      </c>
      <c r="D21" s="2">
        <v>2012.0</v>
      </c>
      <c r="E21" s="2">
        <v>0.909722</v>
      </c>
      <c r="F21" s="2">
        <v>104.629167</v>
      </c>
      <c r="G21" s="2" t="s">
        <v>2218</v>
      </c>
      <c r="H21" s="2" t="s">
        <v>51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980</v>
      </c>
      <c r="B1" s="7" t="str">
        <f t="shared" ref="B1:B86" si="1">vlookup(A1,#REF!,1,false)</f>
        <v>#REF!</v>
      </c>
    </row>
    <row r="2">
      <c r="A2" s="7" t="s">
        <v>982</v>
      </c>
      <c r="B2" s="7" t="str">
        <f t="shared" si="1"/>
        <v>#REF!</v>
      </c>
    </row>
    <row r="3">
      <c r="A3" s="7" t="s">
        <v>987</v>
      </c>
      <c r="B3" s="7" t="str">
        <f t="shared" si="1"/>
        <v>#REF!</v>
      </c>
    </row>
    <row r="4">
      <c r="A4" s="7" t="s">
        <v>988</v>
      </c>
      <c r="B4" s="7" t="str">
        <f t="shared" si="1"/>
        <v>#REF!</v>
      </c>
    </row>
    <row r="5">
      <c r="A5" s="7" t="s">
        <v>1005</v>
      </c>
      <c r="B5" s="7" t="str">
        <f t="shared" si="1"/>
        <v>#REF!</v>
      </c>
    </row>
    <row r="6">
      <c r="A6" s="7" t="s">
        <v>1006</v>
      </c>
      <c r="B6" s="7" t="str">
        <f t="shared" si="1"/>
        <v>#REF!</v>
      </c>
    </row>
    <row r="7">
      <c r="A7" s="7" t="s">
        <v>1007</v>
      </c>
      <c r="B7" s="7" t="str">
        <f t="shared" si="1"/>
        <v>#REF!</v>
      </c>
    </row>
    <row r="8">
      <c r="A8" s="7" t="s">
        <v>1008</v>
      </c>
      <c r="B8" s="7" t="str">
        <f t="shared" si="1"/>
        <v>#REF!</v>
      </c>
    </row>
    <row r="9">
      <c r="A9" s="7" t="s">
        <v>1017</v>
      </c>
      <c r="B9" s="7" t="str">
        <f t="shared" si="1"/>
        <v>#REF!</v>
      </c>
    </row>
    <row r="10">
      <c r="A10" s="7" t="s">
        <v>1018</v>
      </c>
      <c r="B10" s="7" t="str">
        <f t="shared" si="1"/>
        <v>#REF!</v>
      </c>
    </row>
    <row r="11">
      <c r="A11" s="7" t="s">
        <v>1019</v>
      </c>
      <c r="B11" s="7" t="str">
        <f t="shared" si="1"/>
        <v>#REF!</v>
      </c>
    </row>
    <row r="12">
      <c r="A12" s="7" t="s">
        <v>1020</v>
      </c>
      <c r="B12" s="7" t="str">
        <f t="shared" si="1"/>
        <v>#REF!</v>
      </c>
    </row>
    <row r="13">
      <c r="A13" s="7" t="s">
        <v>667</v>
      </c>
      <c r="B13" s="7" t="str">
        <f t="shared" si="1"/>
        <v>#REF!</v>
      </c>
    </row>
    <row r="14">
      <c r="A14" s="7" t="s">
        <v>670</v>
      </c>
      <c r="B14" s="7" t="str">
        <f t="shared" si="1"/>
        <v>#REF!</v>
      </c>
    </row>
    <row r="15">
      <c r="A15" s="7" t="s">
        <v>1034</v>
      </c>
      <c r="B15" s="7" t="str">
        <f t="shared" si="1"/>
        <v>#REF!</v>
      </c>
    </row>
    <row r="16">
      <c r="A16" s="7" t="s">
        <v>1035</v>
      </c>
      <c r="B16" s="7" t="str">
        <f t="shared" si="1"/>
        <v>#REF!</v>
      </c>
    </row>
    <row r="17">
      <c r="A17" s="7" t="s">
        <v>1038</v>
      </c>
      <c r="B17" s="7" t="str">
        <f t="shared" si="1"/>
        <v>#REF!</v>
      </c>
    </row>
    <row r="18">
      <c r="A18" s="7" t="s">
        <v>1039</v>
      </c>
      <c r="B18" s="7" t="str">
        <f t="shared" si="1"/>
        <v>#REF!</v>
      </c>
    </row>
    <row r="19">
      <c r="A19" s="7" t="s">
        <v>1068</v>
      </c>
      <c r="B19" s="7" t="str">
        <f t="shared" si="1"/>
        <v>#REF!</v>
      </c>
    </row>
    <row r="20">
      <c r="A20" s="7" t="s">
        <v>1069</v>
      </c>
      <c r="B20" s="7" t="str">
        <f t="shared" si="1"/>
        <v>#REF!</v>
      </c>
    </row>
    <row r="21">
      <c r="A21" s="7" t="s">
        <v>1070</v>
      </c>
      <c r="B21" s="7" t="str">
        <f t="shared" si="1"/>
        <v>#REF!</v>
      </c>
    </row>
    <row r="22">
      <c r="A22" s="7" t="s">
        <v>770</v>
      </c>
      <c r="B22" s="7" t="str">
        <f t="shared" si="1"/>
        <v>#REF!</v>
      </c>
    </row>
    <row r="23">
      <c r="A23" s="7" t="s">
        <v>771</v>
      </c>
      <c r="B23" s="7" t="str">
        <f t="shared" si="1"/>
        <v>#REF!</v>
      </c>
    </row>
    <row r="24">
      <c r="A24" s="7" t="s">
        <v>1091</v>
      </c>
      <c r="B24" s="7" t="str">
        <f t="shared" si="1"/>
        <v>#REF!</v>
      </c>
    </row>
    <row r="25">
      <c r="A25" s="7" t="s">
        <v>1092</v>
      </c>
      <c r="B25" s="7" t="str">
        <f t="shared" si="1"/>
        <v>#REF!</v>
      </c>
    </row>
    <row r="26">
      <c r="A26" s="7" t="s">
        <v>1093</v>
      </c>
      <c r="B26" s="7" t="str">
        <f t="shared" si="1"/>
        <v>#REF!</v>
      </c>
    </row>
    <row r="27">
      <c r="A27" s="7" t="s">
        <v>1095</v>
      </c>
      <c r="B27" s="7" t="str">
        <f t="shared" si="1"/>
        <v>#REF!</v>
      </c>
    </row>
    <row r="28">
      <c r="A28" s="2" t="s">
        <v>1385</v>
      </c>
      <c r="B28" s="7" t="str">
        <f t="shared" si="1"/>
        <v>#REF!</v>
      </c>
    </row>
    <row r="29">
      <c r="A29" s="2" t="s">
        <v>1386</v>
      </c>
      <c r="B29" s="7" t="str">
        <f t="shared" si="1"/>
        <v>#REF!</v>
      </c>
    </row>
    <row r="30">
      <c r="A30" s="7" t="s">
        <v>1096</v>
      </c>
      <c r="B30" s="7" t="str">
        <f t="shared" si="1"/>
        <v>#REF!</v>
      </c>
    </row>
    <row r="31">
      <c r="A31" s="7" t="s">
        <v>1097</v>
      </c>
      <c r="B31" s="7" t="str">
        <f t="shared" si="1"/>
        <v>#REF!</v>
      </c>
    </row>
    <row r="32">
      <c r="A32" s="7" t="s">
        <v>818</v>
      </c>
      <c r="B32" s="7" t="str">
        <f t="shared" si="1"/>
        <v>#REF!</v>
      </c>
    </row>
    <row r="33">
      <c r="A33" s="7" t="s">
        <v>819</v>
      </c>
      <c r="B33" s="7" t="str">
        <f t="shared" si="1"/>
        <v>#REF!</v>
      </c>
    </row>
    <row r="34">
      <c r="A34" s="2" t="s">
        <v>1110</v>
      </c>
      <c r="B34" s="7" t="str">
        <f t="shared" si="1"/>
        <v>#REF!</v>
      </c>
    </row>
    <row r="35">
      <c r="A35" s="7" t="s">
        <v>828</v>
      </c>
      <c r="B35" s="7" t="str">
        <f t="shared" si="1"/>
        <v>#REF!</v>
      </c>
    </row>
    <row r="36">
      <c r="A36" s="7" t="s">
        <v>829</v>
      </c>
      <c r="B36" s="7" t="str">
        <f t="shared" si="1"/>
        <v>#REF!</v>
      </c>
    </row>
    <row r="37">
      <c r="A37" s="7" t="s">
        <v>1127</v>
      </c>
      <c r="B37" s="7" t="str">
        <f t="shared" si="1"/>
        <v>#REF!</v>
      </c>
    </row>
    <row r="38">
      <c r="A38" s="7" t="s">
        <v>1128</v>
      </c>
      <c r="B38" s="7" t="str">
        <f t="shared" si="1"/>
        <v>#REF!</v>
      </c>
    </row>
    <row r="39">
      <c r="A39" s="7" t="s">
        <v>834</v>
      </c>
      <c r="B39" s="7" t="str">
        <f t="shared" si="1"/>
        <v>#REF!</v>
      </c>
    </row>
    <row r="40">
      <c r="A40" s="7" t="s">
        <v>837</v>
      </c>
      <c r="B40" s="7" t="str">
        <f t="shared" si="1"/>
        <v>#REF!</v>
      </c>
    </row>
    <row r="41">
      <c r="A41" s="7" t="s">
        <v>1129</v>
      </c>
      <c r="B41" s="7" t="str">
        <f t="shared" si="1"/>
        <v>#REF!</v>
      </c>
    </row>
    <row r="42">
      <c r="A42" s="7" t="s">
        <v>1130</v>
      </c>
      <c r="B42" s="7" t="str">
        <f t="shared" si="1"/>
        <v>#REF!</v>
      </c>
    </row>
    <row r="43">
      <c r="A43" s="7" t="s">
        <v>842</v>
      </c>
      <c r="B43" s="7" t="str">
        <f t="shared" si="1"/>
        <v>#REF!</v>
      </c>
    </row>
    <row r="44">
      <c r="A44" s="7" t="s">
        <v>845</v>
      </c>
      <c r="B44" s="7" t="str">
        <f t="shared" si="1"/>
        <v>#REF!</v>
      </c>
    </row>
    <row r="45">
      <c r="A45" s="7" t="s">
        <v>1141</v>
      </c>
      <c r="B45" s="7" t="str">
        <f t="shared" si="1"/>
        <v>#REF!</v>
      </c>
    </row>
    <row r="46">
      <c r="A46" s="7" t="s">
        <v>1142</v>
      </c>
      <c r="B46" s="7" t="str">
        <f t="shared" si="1"/>
        <v>#REF!</v>
      </c>
    </row>
    <row r="47">
      <c r="A47" s="7" t="s">
        <v>1143</v>
      </c>
      <c r="B47" s="7" t="str">
        <f t="shared" si="1"/>
        <v>#REF!</v>
      </c>
    </row>
    <row r="48">
      <c r="A48" s="7" t="s">
        <v>1162</v>
      </c>
      <c r="B48" s="7" t="str">
        <f t="shared" si="1"/>
        <v>#REF!</v>
      </c>
    </row>
    <row r="49">
      <c r="A49" s="7" t="s">
        <v>1163</v>
      </c>
      <c r="B49" s="7" t="str">
        <f t="shared" si="1"/>
        <v>#REF!</v>
      </c>
    </row>
    <row r="50">
      <c r="A50" s="7" t="s">
        <v>1164</v>
      </c>
      <c r="B50" s="7" t="str">
        <f t="shared" si="1"/>
        <v>#REF!</v>
      </c>
    </row>
    <row r="51">
      <c r="A51" s="7" t="s">
        <v>1165</v>
      </c>
      <c r="B51" s="7" t="str">
        <f t="shared" si="1"/>
        <v>#REF!</v>
      </c>
    </row>
    <row r="52">
      <c r="A52" s="7" t="s">
        <v>1178</v>
      </c>
      <c r="B52" s="7" t="str">
        <f t="shared" si="1"/>
        <v>#REF!</v>
      </c>
    </row>
    <row r="53">
      <c r="A53" s="7" t="s">
        <v>1179</v>
      </c>
      <c r="B53" s="7" t="str">
        <f t="shared" si="1"/>
        <v>#REF!</v>
      </c>
    </row>
    <row r="54">
      <c r="A54" s="7" t="s">
        <v>1219</v>
      </c>
      <c r="B54" s="7" t="str">
        <f t="shared" si="1"/>
        <v>#REF!</v>
      </c>
    </row>
    <row r="55">
      <c r="A55" s="7" t="s">
        <v>1220</v>
      </c>
      <c r="B55" s="7" t="str">
        <f t="shared" si="1"/>
        <v>#REF!</v>
      </c>
    </row>
    <row r="56">
      <c r="A56" s="7" t="s">
        <v>1221</v>
      </c>
      <c r="B56" s="7" t="str">
        <f t="shared" si="1"/>
        <v>#REF!</v>
      </c>
    </row>
    <row r="57">
      <c r="A57" s="7" t="s">
        <v>1222</v>
      </c>
      <c r="B57" s="7" t="str">
        <f t="shared" si="1"/>
        <v>#REF!</v>
      </c>
    </row>
    <row r="58">
      <c r="A58" s="7" t="s">
        <v>1223</v>
      </c>
      <c r="B58" s="7" t="str">
        <f t="shared" si="1"/>
        <v>#REF!</v>
      </c>
    </row>
    <row r="59">
      <c r="A59" s="7" t="s">
        <v>1224</v>
      </c>
      <c r="B59" s="7" t="str">
        <f t="shared" si="1"/>
        <v>#REF!</v>
      </c>
    </row>
    <row r="60">
      <c r="A60" s="7" t="s">
        <v>1225</v>
      </c>
      <c r="B60" s="7" t="str">
        <f t="shared" si="1"/>
        <v>#REF!</v>
      </c>
    </row>
    <row r="61">
      <c r="A61" s="7" t="s">
        <v>1226</v>
      </c>
      <c r="B61" s="7" t="str">
        <f t="shared" si="1"/>
        <v>#REF!</v>
      </c>
    </row>
    <row r="62">
      <c r="A62" s="7" t="s">
        <v>1231</v>
      </c>
      <c r="B62" s="7" t="str">
        <f t="shared" si="1"/>
        <v>#REF!</v>
      </c>
    </row>
    <row r="63">
      <c r="A63" s="7" t="s">
        <v>1232</v>
      </c>
      <c r="B63" s="7" t="str">
        <f t="shared" si="1"/>
        <v>#REF!</v>
      </c>
    </row>
    <row r="64">
      <c r="A64" s="7" t="s">
        <v>1233</v>
      </c>
      <c r="B64" s="7" t="str">
        <f t="shared" si="1"/>
        <v>#REF!</v>
      </c>
    </row>
    <row r="65">
      <c r="A65" s="2" t="s">
        <v>1234</v>
      </c>
      <c r="B65" s="7" t="str">
        <f t="shared" si="1"/>
        <v>#REF!</v>
      </c>
    </row>
    <row r="66">
      <c r="A66" s="2" t="s">
        <v>1235</v>
      </c>
      <c r="B66" s="7" t="str">
        <f t="shared" si="1"/>
        <v>#REF!</v>
      </c>
    </row>
    <row r="67">
      <c r="A67" s="7" t="s">
        <v>1236</v>
      </c>
      <c r="B67" s="7" t="str">
        <f t="shared" si="1"/>
        <v>#REF!</v>
      </c>
    </row>
    <row r="68">
      <c r="A68" s="7" t="s">
        <v>1237</v>
      </c>
      <c r="B68" s="7" t="str">
        <f t="shared" si="1"/>
        <v>#REF!</v>
      </c>
    </row>
    <row r="69">
      <c r="A69" s="7" t="s">
        <v>1238</v>
      </c>
      <c r="B69" s="7" t="str">
        <f t="shared" si="1"/>
        <v>#REF!</v>
      </c>
    </row>
    <row r="70">
      <c r="A70" s="7" t="s">
        <v>1239</v>
      </c>
      <c r="B70" s="7" t="str">
        <f t="shared" si="1"/>
        <v>#REF!</v>
      </c>
    </row>
    <row r="71">
      <c r="A71" s="7" t="s">
        <v>1240</v>
      </c>
      <c r="B71" s="7" t="str">
        <f t="shared" si="1"/>
        <v>#REF!</v>
      </c>
    </row>
    <row r="72">
      <c r="A72" s="7" t="s">
        <v>1241</v>
      </c>
      <c r="B72" s="7" t="str">
        <f t="shared" si="1"/>
        <v>#REF!</v>
      </c>
    </row>
    <row r="73">
      <c r="A73" s="7" t="s">
        <v>1260</v>
      </c>
      <c r="B73" s="7" t="str">
        <f t="shared" si="1"/>
        <v>#REF!</v>
      </c>
    </row>
    <row r="74">
      <c r="A74" s="7" t="s">
        <v>1261</v>
      </c>
      <c r="B74" s="7" t="str">
        <f t="shared" si="1"/>
        <v>#REF!</v>
      </c>
    </row>
    <row r="75">
      <c r="A75" s="2" t="s">
        <v>1278</v>
      </c>
      <c r="B75" s="7" t="str">
        <f t="shared" si="1"/>
        <v>#REF!</v>
      </c>
    </row>
    <row r="76">
      <c r="A76" s="2" t="s">
        <v>1279</v>
      </c>
      <c r="B76" s="7" t="str">
        <f t="shared" si="1"/>
        <v>#REF!</v>
      </c>
    </row>
    <row r="77">
      <c r="A77" s="7" t="s">
        <v>1280</v>
      </c>
      <c r="B77" s="7" t="str">
        <f t="shared" si="1"/>
        <v>#REF!</v>
      </c>
    </row>
    <row r="78">
      <c r="A78" s="7" t="s">
        <v>1281</v>
      </c>
      <c r="B78" s="7" t="str">
        <f t="shared" si="1"/>
        <v>#REF!</v>
      </c>
    </row>
    <row r="79">
      <c r="A79" s="7" t="s">
        <v>1286</v>
      </c>
      <c r="B79" s="7" t="str">
        <f t="shared" si="1"/>
        <v>#REF!</v>
      </c>
    </row>
    <row r="80">
      <c r="A80" s="7" t="s">
        <v>1289</v>
      </c>
      <c r="B80" s="7" t="str">
        <f t="shared" si="1"/>
        <v>#REF!</v>
      </c>
    </row>
    <row r="81">
      <c r="A81" s="7" t="s">
        <v>1294</v>
      </c>
      <c r="B81" s="7" t="str">
        <f t="shared" si="1"/>
        <v>#REF!</v>
      </c>
    </row>
    <row r="82">
      <c r="A82" s="7" t="s">
        <v>1295</v>
      </c>
      <c r="B82" s="7" t="str">
        <f t="shared" si="1"/>
        <v>#REF!</v>
      </c>
    </row>
    <row r="83">
      <c r="A83" s="7" t="s">
        <v>1312</v>
      </c>
      <c r="B83" s="7" t="str">
        <f t="shared" si="1"/>
        <v>#REF!</v>
      </c>
    </row>
    <row r="84">
      <c r="A84" s="7" t="s">
        <v>1313</v>
      </c>
      <c r="B84" s="7" t="str">
        <f t="shared" si="1"/>
        <v>#REF!</v>
      </c>
    </row>
    <row r="85">
      <c r="A85" s="7" t="s">
        <v>1318</v>
      </c>
      <c r="B85" s="7" t="str">
        <f t="shared" si="1"/>
        <v>#REF!</v>
      </c>
    </row>
    <row r="86">
      <c r="A86" s="7" t="s">
        <v>1319</v>
      </c>
      <c r="B86" s="7" t="str">
        <f t="shared" si="1"/>
        <v>#REF!</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7" max="7" width="47.38"/>
  </cols>
  <sheetData>
    <row r="1">
      <c r="A1" s="2" t="s">
        <v>1325</v>
      </c>
      <c r="B1" s="2" t="s">
        <v>2220</v>
      </c>
      <c r="C1" s="2" t="s">
        <v>2221</v>
      </c>
      <c r="D1" s="2" t="s">
        <v>2222</v>
      </c>
      <c r="E1" s="2" t="s">
        <v>2058</v>
      </c>
      <c r="F1" s="2" t="s">
        <v>2059</v>
      </c>
      <c r="G1" s="2" t="s">
        <v>2223</v>
      </c>
      <c r="H1" s="2" t="s">
        <v>2224</v>
      </c>
      <c r="I1" s="2" t="s">
        <v>2225</v>
      </c>
      <c r="J1" s="2" t="s">
        <v>27</v>
      </c>
      <c r="K1" s="2" t="s">
        <v>2226</v>
      </c>
      <c r="L1" s="2" t="s">
        <v>36</v>
      </c>
      <c r="M1" s="2" t="s">
        <v>2227</v>
      </c>
      <c r="N1" s="2" t="s">
        <v>29</v>
      </c>
      <c r="O1" s="2" t="s">
        <v>2060</v>
      </c>
      <c r="P1" s="2" t="s">
        <v>2062</v>
      </c>
      <c r="Q1" s="2" t="s">
        <v>2228</v>
      </c>
      <c r="R1" s="2" t="s">
        <v>2229</v>
      </c>
      <c r="S1" s="2" t="s">
        <v>2230</v>
      </c>
      <c r="T1" s="2" t="s">
        <v>2231</v>
      </c>
      <c r="U1" s="2" t="s">
        <v>2232</v>
      </c>
      <c r="V1" s="2" t="s">
        <v>2233</v>
      </c>
      <c r="W1" s="2" t="s">
        <v>2234</v>
      </c>
      <c r="X1" s="2" t="s">
        <v>2235</v>
      </c>
      <c r="Y1" s="2" t="s">
        <v>2236</v>
      </c>
      <c r="Z1" s="2" t="s">
        <v>2237</v>
      </c>
      <c r="AA1" s="2" t="s">
        <v>2238</v>
      </c>
      <c r="AB1" s="2" t="s">
        <v>2063</v>
      </c>
      <c r="AC1" s="2" t="s">
        <v>2239</v>
      </c>
      <c r="AD1" s="2" t="s">
        <v>2240</v>
      </c>
      <c r="AE1" s="2" t="s">
        <v>34</v>
      </c>
      <c r="AF1" s="2" t="s">
        <v>35</v>
      </c>
      <c r="AG1" s="2" t="s">
        <v>2065</v>
      </c>
      <c r="AH1" s="2" t="s">
        <v>2241</v>
      </c>
      <c r="AI1" s="2" t="s">
        <v>2242</v>
      </c>
      <c r="AJ1" s="2" t="s">
        <v>2243</v>
      </c>
      <c r="AK1" s="2" t="s">
        <v>41</v>
      </c>
      <c r="AL1" s="2" t="s">
        <v>2244</v>
      </c>
      <c r="AM1" s="2" t="s">
        <v>2245</v>
      </c>
      <c r="AN1" s="2" t="s">
        <v>2246</v>
      </c>
      <c r="AO1" s="2" t="s">
        <v>2247</v>
      </c>
    </row>
    <row r="2" hidden="1">
      <c r="A2" s="2" t="s">
        <v>1803</v>
      </c>
      <c r="B2" s="2" t="s">
        <v>2248</v>
      </c>
      <c r="C2" s="2" t="s">
        <v>2249</v>
      </c>
      <c r="D2" s="146" t="s">
        <v>1802</v>
      </c>
      <c r="E2" s="2" t="s">
        <v>2250</v>
      </c>
      <c r="F2" s="2" t="s">
        <v>2068</v>
      </c>
      <c r="G2" s="2" t="s">
        <v>176</v>
      </c>
      <c r="H2" s="2" t="s">
        <v>2251</v>
      </c>
      <c r="J2" s="2" t="s">
        <v>2252</v>
      </c>
      <c r="K2" s="2" t="s">
        <v>2253</v>
      </c>
      <c r="L2" s="2" t="s">
        <v>2254</v>
      </c>
      <c r="M2" s="2" t="s">
        <v>2255</v>
      </c>
      <c r="N2" s="2">
        <v>300.0</v>
      </c>
      <c r="O2" s="2" t="s">
        <v>63</v>
      </c>
      <c r="S2" s="2" t="s">
        <v>137</v>
      </c>
      <c r="T2" s="2" t="s">
        <v>137</v>
      </c>
      <c r="U2" s="2" t="s">
        <v>2256</v>
      </c>
      <c r="AB2" s="2" t="s">
        <v>1368</v>
      </c>
      <c r="AC2" s="2" t="s">
        <v>2257</v>
      </c>
      <c r="AD2" s="2" t="s">
        <v>2258</v>
      </c>
      <c r="AE2" s="2">
        <v>0.1</v>
      </c>
      <c r="AF2" s="2">
        <v>116.4</v>
      </c>
      <c r="AG2" s="2" t="s">
        <v>2259</v>
      </c>
      <c r="AN2" s="2" t="s">
        <v>1721</v>
      </c>
    </row>
    <row r="3" hidden="1">
      <c r="A3" s="2" t="s">
        <v>1804</v>
      </c>
      <c r="B3" s="2" t="s">
        <v>2248</v>
      </c>
      <c r="C3" s="2" t="s">
        <v>2249</v>
      </c>
      <c r="D3" s="146" t="s">
        <v>1802</v>
      </c>
      <c r="E3" s="2" t="s">
        <v>2250</v>
      </c>
      <c r="F3" s="2" t="s">
        <v>2075</v>
      </c>
      <c r="G3" s="2" t="s">
        <v>180</v>
      </c>
      <c r="H3" s="2" t="s">
        <v>2251</v>
      </c>
      <c r="J3" s="2" t="s">
        <v>2252</v>
      </c>
      <c r="K3" s="2" t="s">
        <v>2253</v>
      </c>
      <c r="L3" s="2" t="s">
        <v>2254</v>
      </c>
      <c r="M3" s="2" t="s">
        <v>2255</v>
      </c>
      <c r="N3" s="2">
        <v>300.0</v>
      </c>
      <c r="O3" s="2" t="s">
        <v>63</v>
      </c>
      <c r="S3" s="2" t="s">
        <v>137</v>
      </c>
      <c r="T3" s="2" t="s">
        <v>137</v>
      </c>
      <c r="U3" s="2" t="s">
        <v>2256</v>
      </c>
      <c r="AB3" s="2" t="s">
        <v>1368</v>
      </c>
      <c r="AC3" s="2" t="s">
        <v>2257</v>
      </c>
      <c r="AD3" s="2" t="s">
        <v>2258</v>
      </c>
      <c r="AE3" s="2">
        <v>0.1</v>
      </c>
      <c r="AF3" s="2">
        <v>116.4</v>
      </c>
      <c r="AG3" s="2" t="s">
        <v>2259</v>
      </c>
      <c r="AN3" s="2" t="s">
        <v>1721</v>
      </c>
    </row>
    <row r="4" hidden="1">
      <c r="A4" s="2" t="s">
        <v>1398</v>
      </c>
      <c r="B4" s="2" t="s">
        <v>2260</v>
      </c>
      <c r="C4" s="2" t="s">
        <v>2249</v>
      </c>
      <c r="D4" s="146" t="s">
        <v>2261</v>
      </c>
      <c r="E4" s="2" t="s">
        <v>2262</v>
      </c>
      <c r="F4" s="2" t="s">
        <v>2068</v>
      </c>
      <c r="G4" s="2" t="s">
        <v>973</v>
      </c>
      <c r="H4" s="2" t="s">
        <v>2263</v>
      </c>
      <c r="J4" s="2" t="s">
        <v>2264</v>
      </c>
      <c r="K4" s="2" t="s">
        <v>2265</v>
      </c>
      <c r="L4" s="2" t="s">
        <v>679</v>
      </c>
      <c r="M4" s="2" t="s">
        <v>2266</v>
      </c>
      <c r="N4" s="2">
        <v>660.0</v>
      </c>
      <c r="O4" s="2" t="s">
        <v>51</v>
      </c>
      <c r="P4" s="2">
        <v>2015.0</v>
      </c>
      <c r="S4" s="2" t="s">
        <v>2267</v>
      </c>
      <c r="T4" s="2" t="s">
        <v>2268</v>
      </c>
      <c r="X4" s="2" t="s">
        <v>2269</v>
      </c>
      <c r="Y4" s="2" t="s">
        <v>2270</v>
      </c>
      <c r="Z4" s="2" t="s">
        <v>2271</v>
      </c>
      <c r="AA4" s="2" t="s">
        <v>2272</v>
      </c>
      <c r="AB4" s="2" t="s">
        <v>2273</v>
      </c>
      <c r="AC4" s="2" t="s">
        <v>2257</v>
      </c>
      <c r="AD4" s="2" t="s">
        <v>2258</v>
      </c>
      <c r="AE4" s="2">
        <v>-7.685942</v>
      </c>
      <c r="AF4" s="2">
        <v>109.13756</v>
      </c>
      <c r="AG4" s="2" t="s">
        <v>2274</v>
      </c>
      <c r="AN4" s="2" t="s">
        <v>1721</v>
      </c>
    </row>
    <row r="5">
      <c r="A5" s="2" t="s">
        <v>1966</v>
      </c>
      <c r="B5" s="2" t="s">
        <v>2275</v>
      </c>
      <c r="C5" s="2" t="s">
        <v>2249</v>
      </c>
      <c r="D5" s="146" t="s">
        <v>1680</v>
      </c>
      <c r="E5" s="2" t="s">
        <v>2276</v>
      </c>
      <c r="F5" s="2" t="s">
        <v>2277</v>
      </c>
      <c r="G5" s="2" t="s">
        <v>1965</v>
      </c>
      <c r="H5" s="2" t="s">
        <v>2278</v>
      </c>
      <c r="J5" s="2" t="s">
        <v>2279</v>
      </c>
      <c r="K5" s="2" t="s">
        <v>2280</v>
      </c>
      <c r="L5" s="2" t="s">
        <v>1683</v>
      </c>
      <c r="M5" s="2" t="s">
        <v>2281</v>
      </c>
      <c r="N5" s="2">
        <v>150.0</v>
      </c>
      <c r="O5" s="2" t="s">
        <v>264</v>
      </c>
      <c r="P5" s="2">
        <v>2027.0</v>
      </c>
      <c r="S5" s="2" t="s">
        <v>137</v>
      </c>
      <c r="T5" s="2" t="s">
        <v>137</v>
      </c>
      <c r="Z5" s="2" t="s">
        <v>2282</v>
      </c>
      <c r="AA5" s="2" t="s">
        <v>2283</v>
      </c>
      <c r="AB5" s="2" t="s">
        <v>2284</v>
      </c>
      <c r="AC5" s="2" t="s">
        <v>2257</v>
      </c>
      <c r="AD5" s="2" t="s">
        <v>2258</v>
      </c>
      <c r="AE5" s="2">
        <v>0.911643</v>
      </c>
      <c r="AF5" s="2">
        <v>104.6505404</v>
      </c>
      <c r="AG5" s="2" t="s">
        <v>2274</v>
      </c>
      <c r="AK5" s="2" t="s">
        <v>2285</v>
      </c>
      <c r="AL5" s="2" t="s">
        <v>2286</v>
      </c>
      <c r="AN5" s="2" t="s">
        <v>1721</v>
      </c>
    </row>
    <row r="6">
      <c r="A6" s="2" t="s">
        <v>1968</v>
      </c>
      <c r="B6" s="2" t="s">
        <v>2275</v>
      </c>
      <c r="C6" s="2" t="s">
        <v>2249</v>
      </c>
      <c r="D6" s="146" t="s">
        <v>1680</v>
      </c>
      <c r="E6" s="2" t="s">
        <v>2276</v>
      </c>
      <c r="F6" s="2" t="s">
        <v>2287</v>
      </c>
      <c r="G6" s="2" t="s">
        <v>1967</v>
      </c>
      <c r="H6" s="2" t="s">
        <v>2278</v>
      </c>
      <c r="J6" s="2" t="s">
        <v>2279</v>
      </c>
      <c r="K6" s="2" t="s">
        <v>2280</v>
      </c>
      <c r="L6" s="2" t="s">
        <v>1683</v>
      </c>
      <c r="M6" s="2" t="s">
        <v>2281</v>
      </c>
      <c r="N6" s="2">
        <v>150.0</v>
      </c>
      <c r="O6" s="2" t="s">
        <v>264</v>
      </c>
      <c r="P6" s="2">
        <v>2027.0</v>
      </c>
      <c r="S6" s="2" t="s">
        <v>137</v>
      </c>
      <c r="T6" s="2" t="s">
        <v>137</v>
      </c>
      <c r="Z6" s="2" t="s">
        <v>2282</v>
      </c>
      <c r="AA6" s="2" t="s">
        <v>2283</v>
      </c>
      <c r="AB6" s="2" t="s">
        <v>2284</v>
      </c>
      <c r="AC6" s="2" t="s">
        <v>2257</v>
      </c>
      <c r="AD6" s="2" t="s">
        <v>2258</v>
      </c>
      <c r="AE6" s="2">
        <v>0.911643</v>
      </c>
      <c r="AF6" s="2">
        <v>104.6505404</v>
      </c>
      <c r="AG6" s="2" t="s">
        <v>2274</v>
      </c>
      <c r="AK6" s="2" t="s">
        <v>2285</v>
      </c>
      <c r="AL6" s="2" t="s">
        <v>2286</v>
      </c>
      <c r="AN6" s="2" t="s">
        <v>1721</v>
      </c>
    </row>
    <row r="7">
      <c r="A7" s="2" t="s">
        <v>2038</v>
      </c>
      <c r="B7" s="2" t="s">
        <v>2288</v>
      </c>
      <c r="C7" s="2" t="s">
        <v>2249</v>
      </c>
      <c r="D7" s="146" t="s">
        <v>1728</v>
      </c>
      <c r="E7" s="2" t="s">
        <v>2289</v>
      </c>
      <c r="F7" s="2" t="s">
        <v>2290</v>
      </c>
      <c r="G7" s="2" t="s">
        <v>2037</v>
      </c>
      <c r="H7" s="2" t="s">
        <v>2291</v>
      </c>
      <c r="J7" s="2" t="s">
        <v>2292</v>
      </c>
      <c r="K7" s="2" t="s">
        <v>2293</v>
      </c>
      <c r="L7" s="2" t="s">
        <v>1731</v>
      </c>
      <c r="M7" s="2" t="s">
        <v>2294</v>
      </c>
      <c r="N7" s="2">
        <v>380.0</v>
      </c>
      <c r="O7" s="2" t="s">
        <v>264</v>
      </c>
      <c r="S7" s="2" t="s">
        <v>137</v>
      </c>
      <c r="T7" s="2" t="s">
        <v>137</v>
      </c>
      <c r="Y7" s="2" t="s">
        <v>2295</v>
      </c>
      <c r="Z7" s="2" t="s">
        <v>2296</v>
      </c>
      <c r="AA7" s="2" t="s">
        <v>2297</v>
      </c>
      <c r="AB7" s="2" t="s">
        <v>363</v>
      </c>
      <c r="AC7" s="2" t="s">
        <v>2257</v>
      </c>
      <c r="AD7" s="2" t="s">
        <v>2258</v>
      </c>
      <c r="AE7" s="2">
        <v>-1.5614331</v>
      </c>
      <c r="AF7" s="2">
        <v>127.4210337</v>
      </c>
      <c r="AG7" s="2" t="s">
        <v>2274</v>
      </c>
      <c r="AK7" s="2" t="s">
        <v>2298</v>
      </c>
      <c r="AL7" s="2" t="s">
        <v>2286</v>
      </c>
      <c r="AN7" s="2" t="s">
        <v>1721</v>
      </c>
    </row>
    <row r="8">
      <c r="A8" s="2" t="s">
        <v>2040</v>
      </c>
      <c r="B8" s="2" t="s">
        <v>2288</v>
      </c>
      <c r="C8" s="2" t="s">
        <v>2249</v>
      </c>
      <c r="D8" s="146" t="s">
        <v>1728</v>
      </c>
      <c r="E8" s="2" t="s">
        <v>2289</v>
      </c>
      <c r="F8" s="2" t="s">
        <v>2299</v>
      </c>
      <c r="G8" s="2" t="s">
        <v>2039</v>
      </c>
      <c r="H8" s="2" t="s">
        <v>2291</v>
      </c>
      <c r="J8" s="2" t="s">
        <v>2292</v>
      </c>
      <c r="K8" s="2" t="s">
        <v>2293</v>
      </c>
      <c r="L8" s="2" t="s">
        <v>1731</v>
      </c>
      <c r="M8" s="2" t="s">
        <v>2294</v>
      </c>
      <c r="N8" s="2">
        <v>380.0</v>
      </c>
      <c r="O8" s="2" t="s">
        <v>264</v>
      </c>
      <c r="S8" s="2" t="s">
        <v>137</v>
      </c>
      <c r="T8" s="2" t="s">
        <v>137</v>
      </c>
      <c r="Y8" s="2" t="s">
        <v>2295</v>
      </c>
      <c r="Z8" s="2" t="s">
        <v>2296</v>
      </c>
      <c r="AA8" s="2" t="s">
        <v>2297</v>
      </c>
      <c r="AB8" s="2" t="s">
        <v>363</v>
      </c>
      <c r="AC8" s="2" t="s">
        <v>2257</v>
      </c>
      <c r="AD8" s="2" t="s">
        <v>2258</v>
      </c>
      <c r="AE8" s="2">
        <v>-1.5614331</v>
      </c>
      <c r="AF8" s="2">
        <v>127.4210337</v>
      </c>
      <c r="AG8" s="2" t="s">
        <v>2274</v>
      </c>
      <c r="AK8" s="2" t="s">
        <v>2298</v>
      </c>
      <c r="AL8" s="2" t="s">
        <v>2286</v>
      </c>
      <c r="AN8" s="2" t="s">
        <v>1721</v>
      </c>
    </row>
    <row r="9">
      <c r="A9" s="2" t="s">
        <v>2050</v>
      </c>
      <c r="B9" s="2" t="s">
        <v>2300</v>
      </c>
      <c r="C9" s="2" t="s">
        <v>2249</v>
      </c>
      <c r="D9" s="146" t="s">
        <v>1672</v>
      </c>
      <c r="E9" s="2" t="s">
        <v>2301</v>
      </c>
      <c r="F9" s="2" t="s">
        <v>2302</v>
      </c>
      <c r="G9" s="2" t="s">
        <v>2049</v>
      </c>
      <c r="H9" s="2" t="s">
        <v>2303</v>
      </c>
      <c r="J9" s="2" t="s">
        <v>2304</v>
      </c>
      <c r="K9" s="2" t="s">
        <v>2305</v>
      </c>
      <c r="L9" s="2" t="s">
        <v>1675</v>
      </c>
      <c r="M9" s="2" t="s">
        <v>2306</v>
      </c>
      <c r="N9" s="2">
        <v>150.0</v>
      </c>
      <c r="O9" s="2" t="s">
        <v>264</v>
      </c>
      <c r="P9" s="2">
        <v>2026.0</v>
      </c>
      <c r="S9" s="2" t="s">
        <v>137</v>
      </c>
      <c r="T9" s="2" t="s">
        <v>137</v>
      </c>
      <c r="Z9" s="2" t="s">
        <v>2307</v>
      </c>
      <c r="AA9" s="2" t="s">
        <v>2308</v>
      </c>
      <c r="AB9" s="2" t="s">
        <v>1368</v>
      </c>
      <c r="AC9" s="2" t="s">
        <v>2257</v>
      </c>
      <c r="AD9" s="2" t="s">
        <v>2258</v>
      </c>
      <c r="AE9" s="2">
        <v>2.4946822</v>
      </c>
      <c r="AF9" s="2">
        <v>117.9001999</v>
      </c>
      <c r="AG9" s="2" t="s">
        <v>2274</v>
      </c>
      <c r="AK9" s="2" t="s">
        <v>2285</v>
      </c>
      <c r="AL9" s="2" t="s">
        <v>2286</v>
      </c>
      <c r="AN9" s="2" t="s">
        <v>1721</v>
      </c>
    </row>
    <row r="10">
      <c r="A10" s="2" t="s">
        <v>1674</v>
      </c>
      <c r="B10" s="2" t="s">
        <v>2300</v>
      </c>
      <c r="C10" s="2" t="s">
        <v>2249</v>
      </c>
      <c r="D10" s="146" t="s">
        <v>1672</v>
      </c>
      <c r="E10" s="2" t="s">
        <v>2301</v>
      </c>
      <c r="F10" s="2" t="s">
        <v>2287</v>
      </c>
      <c r="G10" s="2" t="s">
        <v>1673</v>
      </c>
      <c r="H10" s="2" t="s">
        <v>2303</v>
      </c>
      <c r="J10" s="2" t="s">
        <v>2304</v>
      </c>
      <c r="K10" s="2" t="s">
        <v>2305</v>
      </c>
      <c r="L10" s="2" t="s">
        <v>1675</v>
      </c>
      <c r="M10" s="2" t="s">
        <v>2306</v>
      </c>
      <c r="N10" s="2">
        <v>150.0</v>
      </c>
      <c r="O10" s="2" t="s">
        <v>48</v>
      </c>
      <c r="P10" s="2">
        <v>2026.0</v>
      </c>
      <c r="S10" s="2" t="s">
        <v>137</v>
      </c>
      <c r="T10" s="2" t="s">
        <v>137</v>
      </c>
      <c r="Z10" s="2" t="s">
        <v>2307</v>
      </c>
      <c r="AA10" s="2" t="s">
        <v>2308</v>
      </c>
      <c r="AB10" s="2" t="s">
        <v>1368</v>
      </c>
      <c r="AC10" s="2" t="s">
        <v>2257</v>
      </c>
      <c r="AD10" s="2" t="s">
        <v>2258</v>
      </c>
      <c r="AE10" s="2">
        <v>2.4946822</v>
      </c>
      <c r="AF10" s="2">
        <v>117.9001999</v>
      </c>
      <c r="AG10" s="2" t="s">
        <v>2274</v>
      </c>
      <c r="AK10" s="2" t="s">
        <v>2285</v>
      </c>
      <c r="AL10" s="2" t="s">
        <v>2286</v>
      </c>
      <c r="AN10" s="2" t="s">
        <v>1721</v>
      </c>
    </row>
    <row r="11">
      <c r="A11" s="2" t="s">
        <v>1677</v>
      </c>
      <c r="B11" s="2" t="s">
        <v>2300</v>
      </c>
      <c r="C11" s="2" t="s">
        <v>2249</v>
      </c>
      <c r="D11" s="146" t="s">
        <v>1672</v>
      </c>
      <c r="E11" s="2" t="s">
        <v>2301</v>
      </c>
      <c r="F11" s="2" t="s">
        <v>2309</v>
      </c>
      <c r="G11" s="2" t="s">
        <v>1676</v>
      </c>
      <c r="H11" s="2" t="s">
        <v>2303</v>
      </c>
      <c r="J11" s="2" t="s">
        <v>2304</v>
      </c>
      <c r="K11" s="2" t="s">
        <v>2305</v>
      </c>
      <c r="L11" s="2" t="s">
        <v>1675</v>
      </c>
      <c r="M11" s="2" t="s">
        <v>2306</v>
      </c>
      <c r="N11" s="2">
        <v>380.0</v>
      </c>
      <c r="O11" s="2" t="s">
        <v>48</v>
      </c>
      <c r="P11" s="2">
        <v>2026.0</v>
      </c>
      <c r="S11" s="2" t="s">
        <v>137</v>
      </c>
      <c r="T11" s="2" t="s">
        <v>137</v>
      </c>
      <c r="Z11" s="2" t="s">
        <v>2307</v>
      </c>
      <c r="AA11" s="2" t="s">
        <v>2308</v>
      </c>
      <c r="AB11" s="2" t="s">
        <v>1368</v>
      </c>
      <c r="AC11" s="2" t="s">
        <v>2257</v>
      </c>
      <c r="AD11" s="2" t="s">
        <v>2258</v>
      </c>
      <c r="AE11" s="2">
        <v>2.4946822</v>
      </c>
      <c r="AF11" s="2">
        <v>117.9001999</v>
      </c>
      <c r="AG11" s="2" t="s">
        <v>2274</v>
      </c>
      <c r="AK11" s="2" t="s">
        <v>2285</v>
      </c>
      <c r="AL11" s="2" t="s">
        <v>2286</v>
      </c>
      <c r="AN11" s="2" t="s">
        <v>1721</v>
      </c>
    </row>
    <row r="12">
      <c r="A12" s="2" t="s">
        <v>1679</v>
      </c>
      <c r="B12" s="2" t="s">
        <v>2300</v>
      </c>
      <c r="C12" s="2" t="s">
        <v>2249</v>
      </c>
      <c r="D12" s="146" t="s">
        <v>1672</v>
      </c>
      <c r="E12" s="2" t="s">
        <v>2301</v>
      </c>
      <c r="F12" s="2" t="s">
        <v>2310</v>
      </c>
      <c r="G12" s="2" t="s">
        <v>1678</v>
      </c>
      <c r="H12" s="2" t="s">
        <v>2303</v>
      </c>
      <c r="J12" s="2" t="s">
        <v>2304</v>
      </c>
      <c r="K12" s="2" t="s">
        <v>2305</v>
      </c>
      <c r="L12" s="2" t="s">
        <v>1675</v>
      </c>
      <c r="M12" s="2" t="s">
        <v>2306</v>
      </c>
      <c r="N12" s="2">
        <v>380.0</v>
      </c>
      <c r="O12" s="2" t="s">
        <v>48</v>
      </c>
      <c r="P12" s="2">
        <v>2026.0</v>
      </c>
      <c r="S12" s="2" t="s">
        <v>137</v>
      </c>
      <c r="T12" s="2" t="s">
        <v>137</v>
      </c>
      <c r="Z12" s="2" t="s">
        <v>2307</v>
      </c>
      <c r="AA12" s="2" t="s">
        <v>2308</v>
      </c>
      <c r="AB12" s="2" t="s">
        <v>1368</v>
      </c>
      <c r="AC12" s="2" t="s">
        <v>2257</v>
      </c>
      <c r="AD12" s="2" t="s">
        <v>2258</v>
      </c>
      <c r="AE12" s="2">
        <v>2.4946822</v>
      </c>
      <c r="AF12" s="2">
        <v>117.9001999</v>
      </c>
      <c r="AG12" s="2" t="s">
        <v>2274</v>
      </c>
      <c r="AK12" s="2" t="s">
        <v>2285</v>
      </c>
      <c r="AL12" s="2" t="s">
        <v>2286</v>
      </c>
      <c r="AN12" s="2" t="s">
        <v>1721</v>
      </c>
    </row>
    <row r="13">
      <c r="A13" s="2" t="s">
        <v>1806</v>
      </c>
      <c r="B13" s="2" t="s">
        <v>2311</v>
      </c>
      <c r="C13" s="2" t="s">
        <v>2249</v>
      </c>
      <c r="D13" s="146" t="s">
        <v>1805</v>
      </c>
      <c r="E13" s="2" t="s">
        <v>2312</v>
      </c>
      <c r="F13" s="2" t="s">
        <v>2068</v>
      </c>
      <c r="G13" s="2" t="s">
        <v>218</v>
      </c>
      <c r="J13" s="2" t="s">
        <v>2313</v>
      </c>
      <c r="K13" s="2" t="s">
        <v>2314</v>
      </c>
      <c r="L13" s="2" t="s">
        <v>2315</v>
      </c>
      <c r="M13" s="2" t="s">
        <v>2316</v>
      </c>
      <c r="N13" s="2">
        <v>65.0</v>
      </c>
      <c r="O13" s="2" t="s">
        <v>51</v>
      </c>
      <c r="P13" s="2">
        <v>1998.0</v>
      </c>
      <c r="R13" s="2">
        <v>2027.0</v>
      </c>
      <c r="S13" s="2" t="s">
        <v>2317</v>
      </c>
      <c r="T13" s="2" t="s">
        <v>137</v>
      </c>
      <c r="U13" s="2" t="s">
        <v>2318</v>
      </c>
      <c r="Y13" s="2" t="s">
        <v>2319</v>
      </c>
      <c r="Z13" s="2" t="s">
        <v>2320</v>
      </c>
      <c r="AA13" s="2" t="s">
        <v>2321</v>
      </c>
      <c r="AB13" s="2" t="s">
        <v>222</v>
      </c>
      <c r="AC13" s="2" t="s">
        <v>2257</v>
      </c>
      <c r="AD13" s="2" t="s">
        <v>2258</v>
      </c>
      <c r="AE13" s="2">
        <v>-4.827752</v>
      </c>
      <c r="AF13" s="2">
        <v>136.839082</v>
      </c>
      <c r="AG13" s="2" t="s">
        <v>2274</v>
      </c>
      <c r="AK13" s="2" t="s">
        <v>2322</v>
      </c>
      <c r="AL13" s="2" t="s">
        <v>2286</v>
      </c>
      <c r="AN13" s="2" t="s">
        <v>1721</v>
      </c>
    </row>
    <row r="14">
      <c r="A14" s="2" t="s">
        <v>1807</v>
      </c>
      <c r="B14" s="2" t="s">
        <v>2311</v>
      </c>
      <c r="C14" s="2" t="s">
        <v>2249</v>
      </c>
      <c r="D14" s="146" t="s">
        <v>1805</v>
      </c>
      <c r="E14" s="2" t="s">
        <v>2312</v>
      </c>
      <c r="F14" s="2" t="s">
        <v>2075</v>
      </c>
      <c r="G14" s="2" t="s">
        <v>223</v>
      </c>
      <c r="J14" s="2" t="s">
        <v>2313</v>
      </c>
      <c r="K14" s="2" t="s">
        <v>2314</v>
      </c>
      <c r="L14" s="2" t="s">
        <v>2315</v>
      </c>
      <c r="M14" s="2" t="s">
        <v>2316</v>
      </c>
      <c r="N14" s="2">
        <v>65.0</v>
      </c>
      <c r="O14" s="2" t="s">
        <v>51</v>
      </c>
      <c r="P14" s="2">
        <v>1998.0</v>
      </c>
      <c r="R14" s="2">
        <v>2027.0</v>
      </c>
      <c r="S14" s="2" t="s">
        <v>2317</v>
      </c>
      <c r="T14" s="2" t="s">
        <v>137</v>
      </c>
      <c r="U14" s="2" t="s">
        <v>2318</v>
      </c>
      <c r="Y14" s="2" t="s">
        <v>2319</v>
      </c>
      <c r="Z14" s="2" t="s">
        <v>2320</v>
      </c>
      <c r="AA14" s="2" t="s">
        <v>2321</v>
      </c>
      <c r="AB14" s="2" t="s">
        <v>222</v>
      </c>
      <c r="AC14" s="2" t="s">
        <v>2257</v>
      </c>
      <c r="AD14" s="2" t="s">
        <v>2258</v>
      </c>
      <c r="AE14" s="2">
        <v>-4.827752</v>
      </c>
      <c r="AF14" s="2">
        <v>136.839082</v>
      </c>
      <c r="AG14" s="2" t="s">
        <v>2274</v>
      </c>
      <c r="AK14" s="2" t="s">
        <v>2322</v>
      </c>
      <c r="AL14" s="2" t="s">
        <v>2286</v>
      </c>
      <c r="AN14" s="2" t="s">
        <v>1721</v>
      </c>
    </row>
    <row r="15">
      <c r="A15" s="2" t="s">
        <v>1808</v>
      </c>
      <c r="B15" s="2" t="s">
        <v>2311</v>
      </c>
      <c r="C15" s="2" t="s">
        <v>2249</v>
      </c>
      <c r="D15" s="146" t="s">
        <v>1805</v>
      </c>
      <c r="E15" s="2" t="s">
        <v>2312</v>
      </c>
      <c r="F15" s="2" t="s">
        <v>2076</v>
      </c>
      <c r="G15" s="2" t="s">
        <v>225</v>
      </c>
      <c r="J15" s="2" t="s">
        <v>2313</v>
      </c>
      <c r="K15" s="2" t="s">
        <v>2314</v>
      </c>
      <c r="L15" s="2" t="s">
        <v>2315</v>
      </c>
      <c r="M15" s="2" t="s">
        <v>2316</v>
      </c>
      <c r="N15" s="2">
        <v>65.0</v>
      </c>
      <c r="O15" s="2" t="s">
        <v>51</v>
      </c>
      <c r="P15" s="2">
        <v>1999.0</v>
      </c>
      <c r="R15" s="2">
        <v>2027.0</v>
      </c>
      <c r="S15" s="2" t="s">
        <v>2317</v>
      </c>
      <c r="T15" s="2" t="s">
        <v>137</v>
      </c>
      <c r="U15" s="2" t="s">
        <v>2318</v>
      </c>
      <c r="Y15" s="2" t="s">
        <v>2319</v>
      </c>
      <c r="Z15" s="2" t="s">
        <v>2320</v>
      </c>
      <c r="AA15" s="2" t="s">
        <v>2321</v>
      </c>
      <c r="AB15" s="2" t="s">
        <v>222</v>
      </c>
      <c r="AC15" s="2" t="s">
        <v>2257</v>
      </c>
      <c r="AD15" s="2" t="s">
        <v>2258</v>
      </c>
      <c r="AE15" s="2">
        <v>-4.827752</v>
      </c>
      <c r="AF15" s="2">
        <v>136.839082</v>
      </c>
      <c r="AG15" s="2" t="s">
        <v>2274</v>
      </c>
      <c r="AK15" s="2" t="s">
        <v>2322</v>
      </c>
      <c r="AL15" s="2" t="s">
        <v>2286</v>
      </c>
      <c r="AN15" s="2" t="s">
        <v>1721</v>
      </c>
    </row>
    <row r="16" hidden="1">
      <c r="A16" s="2" t="s">
        <v>2323</v>
      </c>
      <c r="B16" s="2" t="s">
        <v>2324</v>
      </c>
      <c r="C16" s="2" t="s">
        <v>2249</v>
      </c>
      <c r="D16" s="146" t="s">
        <v>2325</v>
      </c>
      <c r="E16" s="2" t="s">
        <v>2326</v>
      </c>
      <c r="F16" s="2" t="s">
        <v>2068</v>
      </c>
      <c r="G16" s="2" t="s">
        <v>983</v>
      </c>
      <c r="J16" s="2" t="s">
        <v>2264</v>
      </c>
      <c r="K16" s="2" t="s">
        <v>2265</v>
      </c>
      <c r="L16" s="2" t="s">
        <v>679</v>
      </c>
      <c r="M16" s="2" t="s">
        <v>2266</v>
      </c>
      <c r="N16" s="2">
        <v>50.0</v>
      </c>
      <c r="O16" s="2" t="s">
        <v>63</v>
      </c>
      <c r="S16" s="2" t="s">
        <v>2317</v>
      </c>
      <c r="T16" s="2" t="s">
        <v>137</v>
      </c>
      <c r="AB16" s="2" t="s">
        <v>363</v>
      </c>
      <c r="AC16" s="2" t="s">
        <v>2257</v>
      </c>
      <c r="AD16" s="2" t="s">
        <v>2258</v>
      </c>
      <c r="AE16" s="2">
        <v>-3.586516</v>
      </c>
      <c r="AF16" s="2">
        <v>128.171111</v>
      </c>
      <c r="AG16" s="2" t="s">
        <v>2259</v>
      </c>
      <c r="AN16" s="2" t="s">
        <v>1721</v>
      </c>
    </row>
    <row r="17" hidden="1">
      <c r="A17" s="2" t="s">
        <v>2327</v>
      </c>
      <c r="B17" s="2" t="s">
        <v>2324</v>
      </c>
      <c r="C17" s="2" t="s">
        <v>2249</v>
      </c>
      <c r="D17" s="146" t="s">
        <v>2325</v>
      </c>
      <c r="E17" s="2" t="s">
        <v>2326</v>
      </c>
      <c r="F17" s="2" t="s">
        <v>2075</v>
      </c>
      <c r="G17" s="2" t="s">
        <v>985</v>
      </c>
      <c r="J17" s="2" t="s">
        <v>2264</v>
      </c>
      <c r="K17" s="2" t="s">
        <v>2265</v>
      </c>
      <c r="L17" s="2" t="s">
        <v>679</v>
      </c>
      <c r="M17" s="2" t="s">
        <v>2266</v>
      </c>
      <c r="N17" s="2">
        <v>50.0</v>
      </c>
      <c r="O17" s="2" t="s">
        <v>63</v>
      </c>
      <c r="S17" s="2" t="s">
        <v>2317</v>
      </c>
      <c r="T17" s="2" t="s">
        <v>137</v>
      </c>
      <c r="AB17" s="2" t="s">
        <v>363</v>
      </c>
      <c r="AC17" s="2" t="s">
        <v>2257</v>
      </c>
      <c r="AD17" s="2" t="s">
        <v>2258</v>
      </c>
      <c r="AE17" s="2">
        <v>-3.586516</v>
      </c>
      <c r="AF17" s="2">
        <v>128.171111</v>
      </c>
      <c r="AG17" s="2" t="s">
        <v>2259</v>
      </c>
      <c r="AN17" s="2" t="s">
        <v>1721</v>
      </c>
    </row>
    <row r="18" hidden="1">
      <c r="A18" s="2" t="s">
        <v>1403</v>
      </c>
      <c r="B18" s="2" t="s">
        <v>2328</v>
      </c>
      <c r="C18" s="2" t="s">
        <v>2249</v>
      </c>
      <c r="D18" s="146" t="s">
        <v>2329</v>
      </c>
      <c r="E18" s="2" t="s">
        <v>2330</v>
      </c>
      <c r="F18" s="2" t="s">
        <v>2068</v>
      </c>
      <c r="G18" s="2" t="s">
        <v>993</v>
      </c>
      <c r="H18" s="2" t="s">
        <v>2331</v>
      </c>
      <c r="J18" s="2" t="s">
        <v>2264</v>
      </c>
      <c r="K18" s="2" t="s">
        <v>2265</v>
      </c>
      <c r="L18" s="2" t="s">
        <v>679</v>
      </c>
      <c r="M18" s="2" t="s">
        <v>2266</v>
      </c>
      <c r="N18" s="2">
        <v>30.0</v>
      </c>
      <c r="O18" s="2" t="s">
        <v>51</v>
      </c>
      <c r="P18" s="2">
        <v>2012.0</v>
      </c>
      <c r="S18" s="2" t="s">
        <v>2317</v>
      </c>
      <c r="T18" s="2" t="s">
        <v>2332</v>
      </c>
      <c r="X18" s="2" t="s">
        <v>2269</v>
      </c>
      <c r="Y18" s="2" t="s">
        <v>2333</v>
      </c>
      <c r="AA18" s="2" t="s">
        <v>2334</v>
      </c>
      <c r="AB18" s="2" t="s">
        <v>1365</v>
      </c>
      <c r="AC18" s="2" t="s">
        <v>2257</v>
      </c>
      <c r="AD18" s="2" t="s">
        <v>2258</v>
      </c>
      <c r="AE18" s="2">
        <v>1.182502</v>
      </c>
      <c r="AF18" s="2">
        <v>124.480564</v>
      </c>
      <c r="AG18" s="2" t="s">
        <v>2274</v>
      </c>
      <c r="AN18" s="2" t="s">
        <v>1721</v>
      </c>
    </row>
    <row r="19" hidden="1">
      <c r="A19" s="2" t="s">
        <v>1405</v>
      </c>
      <c r="B19" s="2" t="s">
        <v>2328</v>
      </c>
      <c r="C19" s="2" t="s">
        <v>2249</v>
      </c>
      <c r="D19" s="146" t="s">
        <v>2329</v>
      </c>
      <c r="E19" s="2" t="s">
        <v>2330</v>
      </c>
      <c r="F19" s="2" t="s">
        <v>2075</v>
      </c>
      <c r="G19" s="2" t="s">
        <v>995</v>
      </c>
      <c r="H19" s="2" t="s">
        <v>2331</v>
      </c>
      <c r="J19" s="2" t="s">
        <v>2264</v>
      </c>
      <c r="K19" s="2" t="s">
        <v>2265</v>
      </c>
      <c r="L19" s="2" t="s">
        <v>679</v>
      </c>
      <c r="M19" s="2" t="s">
        <v>2266</v>
      </c>
      <c r="N19" s="2">
        <v>30.0</v>
      </c>
      <c r="O19" s="2" t="s">
        <v>51</v>
      </c>
      <c r="P19" s="2">
        <v>2012.0</v>
      </c>
      <c r="S19" s="2" t="s">
        <v>2317</v>
      </c>
      <c r="T19" s="2" t="s">
        <v>2332</v>
      </c>
      <c r="X19" s="2" t="s">
        <v>2269</v>
      </c>
      <c r="Y19" s="2" t="s">
        <v>2333</v>
      </c>
      <c r="AA19" s="2" t="s">
        <v>2334</v>
      </c>
      <c r="AB19" s="2" t="s">
        <v>1365</v>
      </c>
      <c r="AC19" s="2" t="s">
        <v>2257</v>
      </c>
      <c r="AD19" s="2" t="s">
        <v>2258</v>
      </c>
      <c r="AE19" s="2">
        <v>1.182502</v>
      </c>
      <c r="AF19" s="2">
        <v>124.480564</v>
      </c>
      <c r="AG19" s="2" t="s">
        <v>2274</v>
      </c>
      <c r="AN19" s="2" t="s">
        <v>1721</v>
      </c>
    </row>
    <row r="20" hidden="1">
      <c r="A20" s="2" t="s">
        <v>1406</v>
      </c>
      <c r="B20" s="2" t="s">
        <v>2335</v>
      </c>
      <c r="C20" s="2" t="s">
        <v>2249</v>
      </c>
      <c r="D20" s="146" t="s">
        <v>2336</v>
      </c>
      <c r="E20" s="2" t="s">
        <v>2337</v>
      </c>
      <c r="F20" s="2" t="s">
        <v>2068</v>
      </c>
      <c r="G20" s="2" t="s">
        <v>2338</v>
      </c>
      <c r="J20" s="2" t="s">
        <v>2264</v>
      </c>
      <c r="K20" s="2" t="s">
        <v>2265</v>
      </c>
      <c r="L20" s="2" t="s">
        <v>679</v>
      </c>
      <c r="M20" s="2" t="s">
        <v>2266</v>
      </c>
      <c r="N20" s="2">
        <v>30.0</v>
      </c>
      <c r="O20" s="2" t="s">
        <v>51</v>
      </c>
      <c r="P20" s="2">
        <v>2018.0</v>
      </c>
      <c r="S20" s="2" t="s">
        <v>2317</v>
      </c>
      <c r="T20" s="2" t="s">
        <v>137</v>
      </c>
      <c r="Y20" s="2" t="s">
        <v>2333</v>
      </c>
      <c r="AA20" s="2" t="s">
        <v>2334</v>
      </c>
      <c r="AB20" s="2" t="s">
        <v>1365</v>
      </c>
      <c r="AC20" s="2" t="s">
        <v>2257</v>
      </c>
      <c r="AD20" s="2" t="s">
        <v>2258</v>
      </c>
      <c r="AE20" s="2">
        <v>1.182502</v>
      </c>
      <c r="AF20" s="2">
        <v>124.480564</v>
      </c>
      <c r="AG20" s="2" t="s">
        <v>2274</v>
      </c>
      <c r="AN20" s="2" t="s">
        <v>1721</v>
      </c>
    </row>
    <row r="21" hidden="1">
      <c r="A21" s="2" t="s">
        <v>1407</v>
      </c>
      <c r="B21" s="2" t="s">
        <v>2335</v>
      </c>
      <c r="C21" s="2" t="s">
        <v>2249</v>
      </c>
      <c r="D21" s="146" t="s">
        <v>2336</v>
      </c>
      <c r="E21" s="2" t="s">
        <v>2337</v>
      </c>
      <c r="F21" s="2" t="s">
        <v>2075</v>
      </c>
      <c r="G21" s="2" t="s">
        <v>2339</v>
      </c>
      <c r="J21" s="2" t="s">
        <v>2264</v>
      </c>
      <c r="K21" s="2" t="s">
        <v>2265</v>
      </c>
      <c r="L21" s="2" t="s">
        <v>679</v>
      </c>
      <c r="M21" s="2" t="s">
        <v>2266</v>
      </c>
      <c r="N21" s="2">
        <v>30.0</v>
      </c>
      <c r="O21" s="2" t="s">
        <v>51</v>
      </c>
      <c r="P21" s="2">
        <v>2018.0</v>
      </c>
      <c r="S21" s="2" t="s">
        <v>2317</v>
      </c>
      <c r="T21" s="2" t="s">
        <v>137</v>
      </c>
      <c r="Y21" s="2" t="s">
        <v>2333</v>
      </c>
      <c r="AA21" s="2" t="s">
        <v>2334</v>
      </c>
      <c r="AB21" s="2" t="s">
        <v>1365</v>
      </c>
      <c r="AC21" s="2" t="s">
        <v>2257</v>
      </c>
      <c r="AD21" s="2" t="s">
        <v>2258</v>
      </c>
      <c r="AE21" s="2">
        <v>1.182502</v>
      </c>
      <c r="AF21" s="2">
        <v>124.480564</v>
      </c>
      <c r="AG21" s="2" t="s">
        <v>2274</v>
      </c>
      <c r="AN21" s="2" t="s">
        <v>1721</v>
      </c>
    </row>
    <row r="22">
      <c r="A22" s="2" t="s">
        <v>1810</v>
      </c>
      <c r="B22" s="2" t="s">
        <v>2340</v>
      </c>
      <c r="C22" s="2" t="s">
        <v>2249</v>
      </c>
      <c r="D22" s="146" t="s">
        <v>1809</v>
      </c>
      <c r="E22" s="2" t="s">
        <v>2341</v>
      </c>
      <c r="F22" s="2" t="s">
        <v>2068</v>
      </c>
      <c r="G22" s="2" t="s">
        <v>167</v>
      </c>
      <c r="H22" s="2" t="s">
        <v>2342</v>
      </c>
      <c r="J22" s="2" t="s">
        <v>2343</v>
      </c>
      <c r="K22" s="2" t="s">
        <v>2344</v>
      </c>
      <c r="L22" s="2" t="s">
        <v>2345</v>
      </c>
      <c r="M22" s="2" t="s">
        <v>2346</v>
      </c>
      <c r="N22" s="2">
        <v>150.0</v>
      </c>
      <c r="O22" s="2" t="s">
        <v>51</v>
      </c>
      <c r="P22" s="2">
        <v>2019.0</v>
      </c>
      <c r="S22" s="2" t="s">
        <v>137</v>
      </c>
      <c r="T22" s="2" t="s">
        <v>137</v>
      </c>
      <c r="X22" s="2" t="s">
        <v>2269</v>
      </c>
      <c r="AA22" s="2" t="s">
        <v>2347</v>
      </c>
      <c r="AB22" s="2" t="s">
        <v>2273</v>
      </c>
      <c r="AC22" s="2" t="s">
        <v>2257</v>
      </c>
      <c r="AD22" s="2" t="s">
        <v>2258</v>
      </c>
      <c r="AE22" s="2">
        <v>-6.024754</v>
      </c>
      <c r="AF22" s="2">
        <v>105.942635</v>
      </c>
      <c r="AG22" s="2" t="s">
        <v>2274</v>
      </c>
      <c r="AK22" s="2" t="s">
        <v>2348</v>
      </c>
      <c r="AL22" s="2" t="s">
        <v>2286</v>
      </c>
      <c r="AN22" s="2" t="s">
        <v>1721</v>
      </c>
    </row>
    <row r="23">
      <c r="A23" s="2" t="s">
        <v>1892</v>
      </c>
      <c r="B23" s="2" t="s">
        <v>2340</v>
      </c>
      <c r="C23" s="2" t="s">
        <v>2249</v>
      </c>
      <c r="D23" s="146" t="s">
        <v>1809</v>
      </c>
      <c r="E23" s="2" t="s">
        <v>2341</v>
      </c>
      <c r="F23" s="2" t="s">
        <v>2075</v>
      </c>
      <c r="G23" s="2" t="s">
        <v>171</v>
      </c>
      <c r="H23" s="2" t="s">
        <v>2342</v>
      </c>
      <c r="J23" s="2" t="s">
        <v>2343</v>
      </c>
      <c r="K23" s="2" t="s">
        <v>2344</v>
      </c>
      <c r="L23" s="2" t="s">
        <v>2345</v>
      </c>
      <c r="M23" s="2" t="s">
        <v>2346</v>
      </c>
      <c r="N23" s="2">
        <v>150.0</v>
      </c>
      <c r="O23" s="2" t="s">
        <v>51</v>
      </c>
      <c r="P23" s="2">
        <v>2019.0</v>
      </c>
      <c r="S23" s="2" t="s">
        <v>137</v>
      </c>
      <c r="T23" s="2" t="s">
        <v>137</v>
      </c>
      <c r="X23" s="2" t="s">
        <v>2269</v>
      </c>
      <c r="AA23" s="2" t="s">
        <v>2347</v>
      </c>
      <c r="AB23" s="2" t="s">
        <v>2273</v>
      </c>
      <c r="AC23" s="2" t="s">
        <v>2257</v>
      </c>
      <c r="AD23" s="2" t="s">
        <v>2258</v>
      </c>
      <c r="AE23" s="2">
        <v>-6.024754</v>
      </c>
      <c r="AF23" s="2">
        <v>105.942635</v>
      </c>
      <c r="AG23" s="2" t="s">
        <v>2274</v>
      </c>
      <c r="AK23" s="2" t="s">
        <v>2348</v>
      </c>
      <c r="AL23" s="2" t="s">
        <v>2286</v>
      </c>
      <c r="AN23" s="2" t="s">
        <v>1721</v>
      </c>
    </row>
    <row r="24" hidden="1">
      <c r="A24" s="2" t="s">
        <v>1408</v>
      </c>
      <c r="B24" s="2" t="s">
        <v>2349</v>
      </c>
      <c r="C24" s="2" t="s">
        <v>2249</v>
      </c>
      <c r="D24" s="146" t="s">
        <v>2350</v>
      </c>
      <c r="E24" s="2" t="s">
        <v>2351</v>
      </c>
      <c r="F24" s="2" t="s">
        <v>2068</v>
      </c>
      <c r="G24" s="2" t="s">
        <v>2352</v>
      </c>
      <c r="H24" s="2" t="s">
        <v>2353</v>
      </c>
      <c r="J24" s="2" t="s">
        <v>2264</v>
      </c>
      <c r="K24" s="2" t="s">
        <v>2265</v>
      </c>
      <c r="L24" s="2" t="s">
        <v>679</v>
      </c>
      <c r="M24" s="2" t="s">
        <v>2266</v>
      </c>
      <c r="N24" s="2">
        <v>65.0</v>
      </c>
      <c r="O24" s="2" t="s">
        <v>51</v>
      </c>
      <c r="P24" s="2">
        <v>2013.0</v>
      </c>
      <c r="S24" s="2" t="s">
        <v>137</v>
      </c>
      <c r="T24" s="2" t="s">
        <v>2354</v>
      </c>
      <c r="X24" s="2" t="s">
        <v>2269</v>
      </c>
      <c r="Y24" s="2" t="s">
        <v>2355</v>
      </c>
      <c r="Z24" s="2" t="s">
        <v>2356</v>
      </c>
      <c r="AA24" s="2" t="s">
        <v>2357</v>
      </c>
      <c r="AB24" s="2" t="s">
        <v>1368</v>
      </c>
      <c r="AC24" s="2" t="s">
        <v>2257</v>
      </c>
      <c r="AD24" s="2" t="s">
        <v>2258</v>
      </c>
      <c r="AE24" s="2">
        <v>-3.9265336</v>
      </c>
      <c r="AF24" s="2">
        <v>115.105805</v>
      </c>
      <c r="AG24" s="2" t="s">
        <v>2274</v>
      </c>
      <c r="AN24" s="2" t="s">
        <v>1721</v>
      </c>
    </row>
    <row r="25" hidden="1">
      <c r="A25" s="2" t="s">
        <v>1411</v>
      </c>
      <c r="B25" s="2" t="s">
        <v>2349</v>
      </c>
      <c r="C25" s="2" t="s">
        <v>2249</v>
      </c>
      <c r="D25" s="146" t="s">
        <v>2350</v>
      </c>
      <c r="E25" s="2" t="s">
        <v>2351</v>
      </c>
      <c r="F25" s="2" t="s">
        <v>2075</v>
      </c>
      <c r="G25" s="2" t="s">
        <v>2358</v>
      </c>
      <c r="H25" s="2" t="s">
        <v>2353</v>
      </c>
      <c r="J25" s="2" t="s">
        <v>2264</v>
      </c>
      <c r="K25" s="2" t="s">
        <v>2265</v>
      </c>
      <c r="L25" s="2" t="s">
        <v>679</v>
      </c>
      <c r="M25" s="2" t="s">
        <v>2266</v>
      </c>
      <c r="N25" s="2">
        <v>65.0</v>
      </c>
      <c r="O25" s="2" t="s">
        <v>51</v>
      </c>
      <c r="P25" s="2">
        <v>2013.0</v>
      </c>
      <c r="S25" s="2" t="s">
        <v>137</v>
      </c>
      <c r="T25" s="2" t="s">
        <v>2354</v>
      </c>
      <c r="X25" s="2" t="s">
        <v>2269</v>
      </c>
      <c r="Y25" s="2" t="s">
        <v>2355</v>
      </c>
      <c r="Z25" s="2" t="s">
        <v>2356</v>
      </c>
      <c r="AA25" s="2" t="s">
        <v>2357</v>
      </c>
      <c r="AB25" s="2" t="s">
        <v>1368</v>
      </c>
      <c r="AC25" s="2" t="s">
        <v>2257</v>
      </c>
      <c r="AD25" s="2" t="s">
        <v>2258</v>
      </c>
      <c r="AE25" s="2">
        <v>-3.9265336</v>
      </c>
      <c r="AF25" s="2">
        <v>115.105805</v>
      </c>
      <c r="AG25" s="2" t="s">
        <v>2274</v>
      </c>
      <c r="AN25" s="2" t="s">
        <v>1721</v>
      </c>
    </row>
    <row r="26" hidden="1">
      <c r="A26" s="2" t="s">
        <v>1412</v>
      </c>
      <c r="B26" s="2" t="s">
        <v>2349</v>
      </c>
      <c r="C26" s="2" t="s">
        <v>2249</v>
      </c>
      <c r="D26" s="146" t="s">
        <v>2350</v>
      </c>
      <c r="E26" s="2" t="s">
        <v>2351</v>
      </c>
      <c r="F26" s="2" t="s">
        <v>2359</v>
      </c>
      <c r="G26" s="2" t="s">
        <v>2360</v>
      </c>
      <c r="H26" s="2" t="s">
        <v>2353</v>
      </c>
      <c r="J26" s="2" t="s">
        <v>2264</v>
      </c>
      <c r="K26" s="2" t="s">
        <v>2265</v>
      </c>
      <c r="L26" s="2" t="s">
        <v>679</v>
      </c>
      <c r="M26" s="2" t="s">
        <v>2266</v>
      </c>
      <c r="N26" s="2">
        <v>100.0</v>
      </c>
      <c r="O26" s="2" t="s">
        <v>51</v>
      </c>
      <c r="P26" s="2">
        <v>2024.0</v>
      </c>
      <c r="S26" s="2" t="s">
        <v>2317</v>
      </c>
      <c r="T26" s="2" t="s">
        <v>2354</v>
      </c>
      <c r="Z26" s="2" t="s">
        <v>2356</v>
      </c>
      <c r="AA26" s="2" t="s">
        <v>2357</v>
      </c>
      <c r="AB26" s="2" t="s">
        <v>1368</v>
      </c>
      <c r="AC26" s="2" t="s">
        <v>2257</v>
      </c>
      <c r="AD26" s="2" t="s">
        <v>2258</v>
      </c>
      <c r="AE26" s="2">
        <v>-3.9265336</v>
      </c>
      <c r="AF26" s="2">
        <v>115.105805</v>
      </c>
      <c r="AG26" s="2" t="s">
        <v>2274</v>
      </c>
      <c r="AN26" s="2" t="s">
        <v>1721</v>
      </c>
    </row>
    <row r="27" hidden="1">
      <c r="A27" s="2" t="s">
        <v>1413</v>
      </c>
      <c r="B27" s="2" t="s">
        <v>2349</v>
      </c>
      <c r="C27" s="2" t="s">
        <v>2249</v>
      </c>
      <c r="D27" s="146" t="s">
        <v>2350</v>
      </c>
      <c r="E27" s="2" t="s">
        <v>2351</v>
      </c>
      <c r="F27" s="2" t="s">
        <v>2361</v>
      </c>
      <c r="G27" s="2" t="s">
        <v>2362</v>
      </c>
      <c r="H27" s="2" t="s">
        <v>2353</v>
      </c>
      <c r="J27" s="2" t="s">
        <v>2264</v>
      </c>
      <c r="K27" s="2" t="s">
        <v>2265</v>
      </c>
      <c r="L27" s="2" t="s">
        <v>679</v>
      </c>
      <c r="M27" s="2" t="s">
        <v>2266</v>
      </c>
      <c r="N27" s="2">
        <v>100.0</v>
      </c>
      <c r="O27" s="2" t="s">
        <v>51</v>
      </c>
      <c r="P27" s="2">
        <v>2025.0</v>
      </c>
      <c r="S27" s="2" t="s">
        <v>2317</v>
      </c>
      <c r="T27" s="2" t="s">
        <v>2354</v>
      </c>
      <c r="Z27" s="2" t="s">
        <v>2356</v>
      </c>
      <c r="AA27" s="2" t="s">
        <v>2357</v>
      </c>
      <c r="AB27" s="2" t="s">
        <v>1368</v>
      </c>
      <c r="AC27" s="2" t="s">
        <v>2257</v>
      </c>
      <c r="AD27" s="2" t="s">
        <v>2258</v>
      </c>
      <c r="AE27" s="2">
        <v>-3.9265336</v>
      </c>
      <c r="AF27" s="2">
        <v>115.105805</v>
      </c>
      <c r="AG27" s="2" t="s">
        <v>2274</v>
      </c>
      <c r="AN27" s="2" t="s">
        <v>1721</v>
      </c>
    </row>
    <row r="28" hidden="1">
      <c r="A28" s="2" t="s">
        <v>1414</v>
      </c>
      <c r="B28" s="2" t="s">
        <v>2349</v>
      </c>
      <c r="C28" s="2" t="s">
        <v>2249</v>
      </c>
      <c r="D28" s="146" t="s">
        <v>2350</v>
      </c>
      <c r="E28" s="2" t="s">
        <v>2351</v>
      </c>
      <c r="F28" s="2" t="s">
        <v>2363</v>
      </c>
      <c r="G28" s="2" t="s">
        <v>2364</v>
      </c>
      <c r="H28" s="2" t="s">
        <v>2353</v>
      </c>
      <c r="J28" s="2" t="s">
        <v>2264</v>
      </c>
      <c r="K28" s="2" t="s">
        <v>2265</v>
      </c>
      <c r="L28" s="2" t="s">
        <v>679</v>
      </c>
      <c r="M28" s="2" t="s">
        <v>2266</v>
      </c>
      <c r="N28" s="2">
        <v>65.0</v>
      </c>
      <c r="O28" s="2" t="s">
        <v>51</v>
      </c>
      <c r="P28" s="2">
        <v>2000.0</v>
      </c>
      <c r="S28" s="2" t="s">
        <v>2317</v>
      </c>
      <c r="T28" s="2" t="s">
        <v>2354</v>
      </c>
      <c r="X28" s="2" t="s">
        <v>2269</v>
      </c>
      <c r="Y28" s="2" t="s">
        <v>2355</v>
      </c>
      <c r="Z28" s="2" t="s">
        <v>2356</v>
      </c>
      <c r="AA28" s="2" t="s">
        <v>2357</v>
      </c>
      <c r="AB28" s="2" t="s">
        <v>1368</v>
      </c>
      <c r="AC28" s="2" t="s">
        <v>2257</v>
      </c>
      <c r="AD28" s="2" t="s">
        <v>2258</v>
      </c>
      <c r="AE28" s="2">
        <v>-3.9265336</v>
      </c>
      <c r="AF28" s="2">
        <v>115.105805</v>
      </c>
      <c r="AG28" s="2" t="s">
        <v>2274</v>
      </c>
      <c r="AN28" s="2" t="s">
        <v>1721</v>
      </c>
    </row>
    <row r="29" hidden="1">
      <c r="A29" s="2" t="s">
        <v>1415</v>
      </c>
      <c r="B29" s="2" t="s">
        <v>2349</v>
      </c>
      <c r="C29" s="2" t="s">
        <v>2249</v>
      </c>
      <c r="D29" s="146" t="s">
        <v>2350</v>
      </c>
      <c r="E29" s="2" t="s">
        <v>2351</v>
      </c>
      <c r="F29" s="2" t="s">
        <v>2365</v>
      </c>
      <c r="G29" s="2" t="s">
        <v>2366</v>
      </c>
      <c r="H29" s="2" t="s">
        <v>2353</v>
      </c>
      <c r="J29" s="2" t="s">
        <v>2264</v>
      </c>
      <c r="K29" s="2" t="s">
        <v>2265</v>
      </c>
      <c r="L29" s="2" t="s">
        <v>679</v>
      </c>
      <c r="M29" s="2" t="s">
        <v>2266</v>
      </c>
      <c r="N29" s="2">
        <v>65.0</v>
      </c>
      <c r="O29" s="2" t="s">
        <v>51</v>
      </c>
      <c r="P29" s="2">
        <v>2000.0</v>
      </c>
      <c r="S29" s="2" t="s">
        <v>2317</v>
      </c>
      <c r="T29" s="2" t="s">
        <v>2354</v>
      </c>
      <c r="X29" s="2" t="s">
        <v>2269</v>
      </c>
      <c r="Y29" s="2" t="s">
        <v>2355</v>
      </c>
      <c r="Z29" s="2" t="s">
        <v>2356</v>
      </c>
      <c r="AA29" s="2" t="s">
        <v>2357</v>
      </c>
      <c r="AB29" s="2" t="s">
        <v>1368</v>
      </c>
      <c r="AC29" s="2" t="s">
        <v>2257</v>
      </c>
      <c r="AD29" s="2" t="s">
        <v>2258</v>
      </c>
      <c r="AE29" s="2">
        <v>-3.9265336</v>
      </c>
      <c r="AF29" s="2">
        <v>115.105805</v>
      </c>
      <c r="AG29" s="2" t="s">
        <v>2274</v>
      </c>
      <c r="AN29" s="2" t="s">
        <v>1721</v>
      </c>
    </row>
    <row r="30" hidden="1">
      <c r="A30" s="2" t="s">
        <v>1812</v>
      </c>
      <c r="B30" s="2" t="s">
        <v>2367</v>
      </c>
      <c r="C30" s="2" t="s">
        <v>2249</v>
      </c>
      <c r="D30" s="146" t="s">
        <v>1811</v>
      </c>
      <c r="E30" s="2" t="s">
        <v>2368</v>
      </c>
      <c r="F30" s="2" t="s">
        <v>2369</v>
      </c>
      <c r="G30" s="2" t="s">
        <v>182</v>
      </c>
      <c r="J30" s="2" t="s">
        <v>2370</v>
      </c>
      <c r="K30" s="2" t="s">
        <v>2371</v>
      </c>
      <c r="L30" s="2" t="s">
        <v>2372</v>
      </c>
      <c r="M30" s="2" t="s">
        <v>2373</v>
      </c>
      <c r="N30" s="2">
        <v>100.0</v>
      </c>
      <c r="O30" s="2" t="s">
        <v>63</v>
      </c>
      <c r="S30" s="2" t="s">
        <v>2317</v>
      </c>
      <c r="T30" s="2" t="s">
        <v>137</v>
      </c>
      <c r="AB30" s="2" t="s">
        <v>2284</v>
      </c>
      <c r="AC30" s="2" t="s">
        <v>2257</v>
      </c>
      <c r="AD30" s="2" t="s">
        <v>2258</v>
      </c>
      <c r="AE30" s="2">
        <v>-2.75</v>
      </c>
      <c r="AF30" s="2">
        <v>103.833333</v>
      </c>
      <c r="AG30" s="2" t="s">
        <v>2259</v>
      </c>
      <c r="AN30" s="2" t="s">
        <v>1721</v>
      </c>
    </row>
    <row r="31" hidden="1">
      <c r="A31" s="2" t="s">
        <v>2374</v>
      </c>
      <c r="B31" s="2" t="s">
        <v>2375</v>
      </c>
      <c r="C31" s="2" t="s">
        <v>2249</v>
      </c>
      <c r="D31" s="146" t="s">
        <v>2376</v>
      </c>
      <c r="E31" s="2" t="s">
        <v>2377</v>
      </c>
      <c r="F31" s="2" t="s">
        <v>2068</v>
      </c>
      <c r="G31" s="2" t="s">
        <v>575</v>
      </c>
      <c r="H31" s="2" t="s">
        <v>2378</v>
      </c>
      <c r="J31" s="2" t="s">
        <v>2379</v>
      </c>
      <c r="K31" s="2" t="s">
        <v>2380</v>
      </c>
      <c r="L31" s="2" t="s">
        <v>2381</v>
      </c>
      <c r="M31" s="2" t="s">
        <v>2382</v>
      </c>
      <c r="N31" s="2">
        <v>100.0</v>
      </c>
      <c r="O31" s="2" t="s">
        <v>63</v>
      </c>
      <c r="S31" s="2" t="s">
        <v>2317</v>
      </c>
      <c r="T31" s="2" t="s">
        <v>137</v>
      </c>
      <c r="U31" s="2" t="s">
        <v>2383</v>
      </c>
      <c r="Y31" s="2" t="s">
        <v>2384</v>
      </c>
      <c r="AA31" s="2" t="s">
        <v>2385</v>
      </c>
      <c r="AB31" s="2" t="s">
        <v>1368</v>
      </c>
      <c r="AC31" s="2" t="s">
        <v>2257</v>
      </c>
      <c r="AD31" s="2" t="s">
        <v>2258</v>
      </c>
      <c r="AE31" s="2">
        <v>0.605</v>
      </c>
      <c r="AF31" s="2">
        <v>117.481</v>
      </c>
      <c r="AG31" s="2" t="s">
        <v>2259</v>
      </c>
      <c r="AN31" s="2" t="s">
        <v>1721</v>
      </c>
    </row>
    <row r="32" hidden="1">
      <c r="A32" s="2" t="s">
        <v>2386</v>
      </c>
      <c r="B32" s="2" t="s">
        <v>2375</v>
      </c>
      <c r="C32" s="2" t="s">
        <v>2249</v>
      </c>
      <c r="D32" s="146" t="s">
        <v>2376</v>
      </c>
      <c r="E32" s="2" t="s">
        <v>2377</v>
      </c>
      <c r="F32" s="2" t="s">
        <v>2075</v>
      </c>
      <c r="G32" s="2" t="s">
        <v>579</v>
      </c>
      <c r="H32" s="2" t="s">
        <v>2378</v>
      </c>
      <c r="J32" s="2" t="s">
        <v>2379</v>
      </c>
      <c r="K32" s="2" t="s">
        <v>2380</v>
      </c>
      <c r="L32" s="2" t="s">
        <v>2381</v>
      </c>
      <c r="M32" s="2" t="s">
        <v>2382</v>
      </c>
      <c r="N32" s="2">
        <v>100.0</v>
      </c>
      <c r="O32" s="2" t="s">
        <v>63</v>
      </c>
      <c r="S32" s="2" t="s">
        <v>2317</v>
      </c>
      <c r="T32" s="2" t="s">
        <v>137</v>
      </c>
      <c r="U32" s="2" t="s">
        <v>2383</v>
      </c>
      <c r="Y32" s="2" t="s">
        <v>2384</v>
      </c>
      <c r="AA32" s="2" t="s">
        <v>2385</v>
      </c>
      <c r="AB32" s="2" t="s">
        <v>1368</v>
      </c>
      <c r="AC32" s="2" t="s">
        <v>2257</v>
      </c>
      <c r="AD32" s="2" t="s">
        <v>2258</v>
      </c>
      <c r="AE32" s="2">
        <v>0.605</v>
      </c>
      <c r="AF32" s="2">
        <v>117.481</v>
      </c>
      <c r="AG32" s="2" t="s">
        <v>2259</v>
      </c>
      <c r="AN32" s="2" t="s">
        <v>1721</v>
      </c>
    </row>
    <row r="33" hidden="1">
      <c r="A33" s="2" t="s">
        <v>2387</v>
      </c>
      <c r="B33" s="2" t="s">
        <v>2388</v>
      </c>
      <c r="C33" s="2" t="s">
        <v>2249</v>
      </c>
      <c r="D33" s="146" t="s">
        <v>2389</v>
      </c>
      <c r="E33" s="2" t="s">
        <v>2390</v>
      </c>
      <c r="F33" s="2" t="s">
        <v>2068</v>
      </c>
      <c r="G33" s="2" t="s">
        <v>2391</v>
      </c>
      <c r="J33" s="2" t="s">
        <v>2264</v>
      </c>
      <c r="K33" s="2" t="s">
        <v>2265</v>
      </c>
      <c r="L33" s="2" t="s">
        <v>679</v>
      </c>
      <c r="M33" s="2" t="s">
        <v>2266</v>
      </c>
      <c r="N33" s="2">
        <v>135.0</v>
      </c>
      <c r="O33" s="2" t="s">
        <v>63</v>
      </c>
      <c r="S33" s="2" t="s">
        <v>137</v>
      </c>
      <c r="T33" s="2" t="s">
        <v>137</v>
      </c>
      <c r="AB33" s="2" t="s">
        <v>1361</v>
      </c>
      <c r="AC33" s="2" t="s">
        <v>2257</v>
      </c>
      <c r="AD33" s="2" t="s">
        <v>2258</v>
      </c>
      <c r="AE33" s="2">
        <v>-8.447602</v>
      </c>
      <c r="AF33" s="2">
        <v>115.122206</v>
      </c>
      <c r="AG33" s="2" t="s">
        <v>2259</v>
      </c>
      <c r="AN33" s="2" t="s">
        <v>1721</v>
      </c>
    </row>
    <row r="34">
      <c r="A34" s="2" t="s">
        <v>1814</v>
      </c>
      <c r="B34" s="2" t="s">
        <v>2392</v>
      </c>
      <c r="C34" s="2" t="s">
        <v>2249</v>
      </c>
      <c r="D34" s="146" t="s">
        <v>1813</v>
      </c>
      <c r="E34" s="2" t="s">
        <v>2393</v>
      </c>
      <c r="F34" s="2" t="s">
        <v>2068</v>
      </c>
      <c r="G34" s="2" t="s">
        <v>557</v>
      </c>
      <c r="J34" s="2" t="s">
        <v>2394</v>
      </c>
      <c r="K34" s="2" t="s">
        <v>2395</v>
      </c>
      <c r="L34" s="2" t="s">
        <v>2396</v>
      </c>
      <c r="M34" s="2" t="s">
        <v>2397</v>
      </c>
      <c r="N34" s="2">
        <v>30.0</v>
      </c>
      <c r="O34" s="2" t="s">
        <v>51</v>
      </c>
      <c r="P34" s="2">
        <v>2004.0</v>
      </c>
      <c r="S34" s="2" t="s">
        <v>2317</v>
      </c>
      <c r="T34" s="2" t="s">
        <v>137</v>
      </c>
      <c r="Y34" s="2" t="s">
        <v>2398</v>
      </c>
      <c r="AB34" s="2" t="s">
        <v>2273</v>
      </c>
      <c r="AC34" s="2" t="s">
        <v>2257</v>
      </c>
      <c r="AD34" s="2" t="s">
        <v>2258</v>
      </c>
      <c r="AE34" s="2">
        <v>-6.970501</v>
      </c>
      <c r="AF34" s="2">
        <v>107.605782</v>
      </c>
      <c r="AG34" s="2" t="s">
        <v>2274</v>
      </c>
      <c r="AK34" s="2" t="s">
        <v>2399</v>
      </c>
      <c r="AN34" s="2" t="s">
        <v>1721</v>
      </c>
    </row>
    <row r="35" hidden="1">
      <c r="A35" s="2" t="s">
        <v>1416</v>
      </c>
      <c r="B35" s="2" t="s">
        <v>2400</v>
      </c>
      <c r="C35" s="2" t="s">
        <v>2249</v>
      </c>
      <c r="D35" s="146" t="s">
        <v>2401</v>
      </c>
      <c r="E35" s="2" t="s">
        <v>2402</v>
      </c>
      <c r="F35" s="2" t="s">
        <v>2068</v>
      </c>
      <c r="G35" s="2" t="s">
        <v>2403</v>
      </c>
      <c r="H35" s="2" t="s">
        <v>2404</v>
      </c>
      <c r="J35" s="2" t="s">
        <v>2405</v>
      </c>
      <c r="K35" s="2" t="s">
        <v>2406</v>
      </c>
      <c r="L35" s="2" t="s">
        <v>566</v>
      </c>
      <c r="M35" s="2" t="s">
        <v>2407</v>
      </c>
      <c r="N35" s="2">
        <v>30.0</v>
      </c>
      <c r="O35" s="2" t="s">
        <v>51</v>
      </c>
      <c r="P35" s="2">
        <v>2014.0</v>
      </c>
      <c r="S35" s="2" t="s">
        <v>2317</v>
      </c>
      <c r="T35" s="2" t="s">
        <v>137</v>
      </c>
      <c r="U35" s="2" t="s">
        <v>2408</v>
      </c>
      <c r="X35" s="2" t="s">
        <v>2269</v>
      </c>
      <c r="Y35" s="2" t="s">
        <v>2409</v>
      </c>
      <c r="AB35" s="2" t="s">
        <v>2284</v>
      </c>
      <c r="AC35" s="2" t="s">
        <v>2257</v>
      </c>
      <c r="AD35" s="2" t="s">
        <v>2258</v>
      </c>
      <c r="AE35" s="2">
        <v>-2.079245</v>
      </c>
      <c r="AF35" s="2">
        <v>106.149617</v>
      </c>
      <c r="AG35" s="2" t="s">
        <v>2274</v>
      </c>
      <c r="AN35" s="2" t="s">
        <v>1721</v>
      </c>
    </row>
    <row r="36" hidden="1">
      <c r="A36" s="2" t="s">
        <v>1418</v>
      </c>
      <c r="B36" s="2" t="s">
        <v>2400</v>
      </c>
      <c r="C36" s="2" t="s">
        <v>2249</v>
      </c>
      <c r="D36" s="146" t="s">
        <v>2401</v>
      </c>
      <c r="E36" s="2" t="s">
        <v>2402</v>
      </c>
      <c r="F36" s="2" t="s">
        <v>2075</v>
      </c>
      <c r="G36" s="2" t="s">
        <v>2410</v>
      </c>
      <c r="H36" s="2" t="s">
        <v>2404</v>
      </c>
      <c r="J36" s="2" t="s">
        <v>2405</v>
      </c>
      <c r="K36" s="2" t="s">
        <v>2406</v>
      </c>
      <c r="L36" s="2" t="s">
        <v>566</v>
      </c>
      <c r="M36" s="2" t="s">
        <v>2407</v>
      </c>
      <c r="N36" s="2">
        <v>30.0</v>
      </c>
      <c r="O36" s="2" t="s">
        <v>51</v>
      </c>
      <c r="P36" s="2">
        <v>2014.0</v>
      </c>
      <c r="S36" s="2" t="s">
        <v>2317</v>
      </c>
      <c r="T36" s="2" t="s">
        <v>137</v>
      </c>
      <c r="U36" s="2" t="s">
        <v>2408</v>
      </c>
      <c r="X36" s="2" t="s">
        <v>2269</v>
      </c>
      <c r="Y36" s="2" t="s">
        <v>2409</v>
      </c>
      <c r="AB36" s="2" t="s">
        <v>2284</v>
      </c>
      <c r="AC36" s="2" t="s">
        <v>2257</v>
      </c>
      <c r="AD36" s="2" t="s">
        <v>2258</v>
      </c>
      <c r="AE36" s="2">
        <v>-2.079245</v>
      </c>
      <c r="AF36" s="2">
        <v>106.149617</v>
      </c>
      <c r="AG36" s="2" t="s">
        <v>2274</v>
      </c>
      <c r="AN36" s="2" t="s">
        <v>1721</v>
      </c>
    </row>
    <row r="37" hidden="1">
      <c r="A37" s="2" t="s">
        <v>2411</v>
      </c>
      <c r="B37" s="2" t="s">
        <v>2412</v>
      </c>
      <c r="C37" s="2" t="s">
        <v>2249</v>
      </c>
      <c r="D37" s="146" t="s">
        <v>2413</v>
      </c>
      <c r="E37" s="2" t="s">
        <v>2414</v>
      </c>
      <c r="F37" s="2" t="s">
        <v>2068</v>
      </c>
      <c r="G37" s="2" t="s">
        <v>1009</v>
      </c>
      <c r="J37" s="2" t="s">
        <v>2264</v>
      </c>
      <c r="K37" s="2" t="s">
        <v>2265</v>
      </c>
      <c r="L37" s="2" t="s">
        <v>679</v>
      </c>
      <c r="M37" s="2" t="s">
        <v>2266</v>
      </c>
      <c r="N37" s="2">
        <v>200.0</v>
      </c>
      <c r="O37" s="2" t="s">
        <v>63</v>
      </c>
      <c r="P37" s="2">
        <v>2027.0</v>
      </c>
      <c r="S37" s="2" t="s">
        <v>2317</v>
      </c>
      <c r="T37" s="2" t="s">
        <v>137</v>
      </c>
      <c r="AB37" s="2" t="s">
        <v>2284</v>
      </c>
      <c r="AC37" s="2" t="s">
        <v>2257</v>
      </c>
      <c r="AD37" s="2" t="s">
        <v>2258</v>
      </c>
      <c r="AE37" s="2">
        <v>-2.133333</v>
      </c>
      <c r="AF37" s="2">
        <v>106.116667</v>
      </c>
      <c r="AG37" s="2" t="s">
        <v>2259</v>
      </c>
      <c r="AN37" s="2" t="s">
        <v>1721</v>
      </c>
    </row>
    <row r="38" hidden="1">
      <c r="A38" s="2" t="s">
        <v>2415</v>
      </c>
      <c r="B38" s="2" t="s">
        <v>2412</v>
      </c>
      <c r="C38" s="2" t="s">
        <v>2249</v>
      </c>
      <c r="D38" s="146" t="s">
        <v>2413</v>
      </c>
      <c r="E38" s="2" t="s">
        <v>2414</v>
      </c>
      <c r="F38" s="2" t="s">
        <v>2075</v>
      </c>
      <c r="G38" s="2" t="s">
        <v>1011</v>
      </c>
      <c r="J38" s="2" t="s">
        <v>2264</v>
      </c>
      <c r="K38" s="2" t="s">
        <v>2265</v>
      </c>
      <c r="L38" s="2" t="s">
        <v>679</v>
      </c>
      <c r="M38" s="2" t="s">
        <v>2266</v>
      </c>
      <c r="N38" s="2">
        <v>200.0</v>
      </c>
      <c r="O38" s="2" t="s">
        <v>63</v>
      </c>
      <c r="P38" s="2">
        <v>2027.0</v>
      </c>
      <c r="S38" s="2" t="s">
        <v>2317</v>
      </c>
      <c r="T38" s="2" t="s">
        <v>137</v>
      </c>
      <c r="AB38" s="2" t="s">
        <v>2284</v>
      </c>
      <c r="AC38" s="2" t="s">
        <v>2257</v>
      </c>
      <c r="AD38" s="2" t="s">
        <v>2258</v>
      </c>
      <c r="AE38" s="2">
        <v>-2.133333</v>
      </c>
      <c r="AF38" s="2">
        <v>106.116667</v>
      </c>
      <c r="AG38" s="2" t="s">
        <v>2259</v>
      </c>
      <c r="AN38" s="2" t="s">
        <v>1721</v>
      </c>
    </row>
    <row r="39" hidden="1">
      <c r="A39" s="2" t="s">
        <v>2416</v>
      </c>
      <c r="B39" s="2" t="s">
        <v>2417</v>
      </c>
      <c r="C39" s="2" t="s">
        <v>2249</v>
      </c>
      <c r="D39" s="146" t="s">
        <v>2418</v>
      </c>
      <c r="E39" s="2" t="s">
        <v>2419</v>
      </c>
      <c r="F39" s="2" t="s">
        <v>2068</v>
      </c>
      <c r="G39" s="2" t="s">
        <v>1013</v>
      </c>
      <c r="J39" s="2" t="s">
        <v>2264</v>
      </c>
      <c r="K39" s="2" t="s">
        <v>2265</v>
      </c>
      <c r="L39" s="2" t="s">
        <v>679</v>
      </c>
      <c r="M39" s="2" t="s">
        <v>2266</v>
      </c>
      <c r="N39" s="2">
        <v>50.0</v>
      </c>
      <c r="O39" s="2" t="s">
        <v>63</v>
      </c>
      <c r="P39" s="2">
        <v>2022.0</v>
      </c>
      <c r="S39" s="2" t="s">
        <v>137</v>
      </c>
      <c r="T39" s="2" t="s">
        <v>137</v>
      </c>
      <c r="Y39" s="2" t="s">
        <v>2409</v>
      </c>
      <c r="AB39" s="2" t="s">
        <v>2284</v>
      </c>
      <c r="AC39" s="2" t="s">
        <v>2257</v>
      </c>
      <c r="AD39" s="2" t="s">
        <v>2258</v>
      </c>
      <c r="AE39" s="2">
        <v>-2.079245</v>
      </c>
      <c r="AF39" s="2">
        <v>106.149617</v>
      </c>
      <c r="AG39" s="2" t="s">
        <v>2259</v>
      </c>
      <c r="AN39" s="2" t="s">
        <v>1721</v>
      </c>
    </row>
    <row r="40" hidden="1">
      <c r="A40" s="2" t="s">
        <v>2420</v>
      </c>
      <c r="B40" s="2" t="s">
        <v>2417</v>
      </c>
      <c r="C40" s="2" t="s">
        <v>2249</v>
      </c>
      <c r="D40" s="146" t="s">
        <v>2418</v>
      </c>
      <c r="E40" s="2" t="s">
        <v>2419</v>
      </c>
      <c r="F40" s="2" t="s">
        <v>2075</v>
      </c>
      <c r="G40" s="2" t="s">
        <v>1015</v>
      </c>
      <c r="J40" s="2" t="s">
        <v>2264</v>
      </c>
      <c r="K40" s="2" t="s">
        <v>2265</v>
      </c>
      <c r="L40" s="2" t="s">
        <v>679</v>
      </c>
      <c r="M40" s="2" t="s">
        <v>2266</v>
      </c>
      <c r="N40" s="2">
        <v>50.0</v>
      </c>
      <c r="O40" s="2" t="s">
        <v>63</v>
      </c>
      <c r="P40" s="2">
        <v>2023.0</v>
      </c>
      <c r="S40" s="2" t="s">
        <v>137</v>
      </c>
      <c r="T40" s="2" t="s">
        <v>137</v>
      </c>
      <c r="Y40" s="2" t="s">
        <v>2409</v>
      </c>
      <c r="AB40" s="2" t="s">
        <v>2284</v>
      </c>
      <c r="AC40" s="2" t="s">
        <v>2257</v>
      </c>
      <c r="AD40" s="2" t="s">
        <v>2258</v>
      </c>
      <c r="AE40" s="2">
        <v>-2.079245</v>
      </c>
      <c r="AF40" s="2">
        <v>106.149617</v>
      </c>
      <c r="AG40" s="2" t="s">
        <v>2259</v>
      </c>
      <c r="AN40" s="2" t="s">
        <v>1721</v>
      </c>
    </row>
    <row r="41" hidden="1">
      <c r="A41" s="2" t="s">
        <v>1419</v>
      </c>
      <c r="B41" s="2" t="s">
        <v>2421</v>
      </c>
      <c r="C41" s="2" t="s">
        <v>2249</v>
      </c>
      <c r="D41" s="146" t="s">
        <v>2422</v>
      </c>
      <c r="E41" s="2" t="s">
        <v>2423</v>
      </c>
      <c r="F41" s="2" t="s">
        <v>2068</v>
      </c>
      <c r="G41" s="2" t="s">
        <v>2424</v>
      </c>
      <c r="H41" s="2" t="s">
        <v>2425</v>
      </c>
      <c r="J41" s="2" t="s">
        <v>2426</v>
      </c>
      <c r="K41" s="2" t="s">
        <v>2427</v>
      </c>
      <c r="L41" s="2" t="s">
        <v>2428</v>
      </c>
      <c r="M41" s="2" t="s">
        <v>2429</v>
      </c>
      <c r="N41" s="2">
        <v>660.0</v>
      </c>
      <c r="O41" s="2" t="s">
        <v>51</v>
      </c>
      <c r="P41" s="2">
        <v>2023.0</v>
      </c>
      <c r="S41" s="2" t="s">
        <v>2267</v>
      </c>
      <c r="T41" s="2" t="s">
        <v>137</v>
      </c>
      <c r="U41" s="2" t="s">
        <v>2256</v>
      </c>
      <c r="Y41" s="2" t="s">
        <v>2430</v>
      </c>
      <c r="AA41" s="2" t="s">
        <v>2431</v>
      </c>
      <c r="AB41" s="2" t="s">
        <v>2284</v>
      </c>
      <c r="AC41" s="2" t="s">
        <v>2257</v>
      </c>
      <c r="AD41" s="2" t="s">
        <v>2258</v>
      </c>
      <c r="AE41" s="2">
        <v>-3.838679</v>
      </c>
      <c r="AF41" s="2">
        <v>103.804133</v>
      </c>
      <c r="AG41" s="2" t="s">
        <v>2274</v>
      </c>
      <c r="AN41" s="2" t="s">
        <v>1721</v>
      </c>
    </row>
    <row r="42" hidden="1">
      <c r="A42" s="2" t="s">
        <v>1421</v>
      </c>
      <c r="B42" s="2" t="s">
        <v>2421</v>
      </c>
      <c r="C42" s="2" t="s">
        <v>2249</v>
      </c>
      <c r="D42" s="146" t="s">
        <v>2422</v>
      </c>
      <c r="E42" s="2" t="s">
        <v>2423</v>
      </c>
      <c r="F42" s="2" t="s">
        <v>2075</v>
      </c>
      <c r="G42" s="2" t="s">
        <v>2432</v>
      </c>
      <c r="H42" s="2" t="s">
        <v>2425</v>
      </c>
      <c r="J42" s="2" t="s">
        <v>2426</v>
      </c>
      <c r="K42" s="2" t="s">
        <v>2427</v>
      </c>
      <c r="L42" s="2" t="s">
        <v>2428</v>
      </c>
      <c r="M42" s="2" t="s">
        <v>2429</v>
      </c>
      <c r="N42" s="2">
        <v>660.0</v>
      </c>
      <c r="O42" s="2" t="s">
        <v>51</v>
      </c>
      <c r="P42" s="2">
        <v>2023.0</v>
      </c>
      <c r="S42" s="2" t="s">
        <v>2267</v>
      </c>
      <c r="T42" s="2" t="s">
        <v>137</v>
      </c>
      <c r="U42" s="2" t="s">
        <v>2256</v>
      </c>
      <c r="Y42" s="2" t="s">
        <v>2430</v>
      </c>
      <c r="AA42" s="2" t="s">
        <v>2431</v>
      </c>
      <c r="AB42" s="2" t="s">
        <v>2284</v>
      </c>
      <c r="AC42" s="2" t="s">
        <v>2257</v>
      </c>
      <c r="AD42" s="2" t="s">
        <v>2258</v>
      </c>
      <c r="AE42" s="2">
        <v>-3.838679</v>
      </c>
      <c r="AF42" s="2">
        <v>103.804133</v>
      </c>
      <c r="AG42" s="2" t="s">
        <v>2274</v>
      </c>
      <c r="AN42" s="2" t="s">
        <v>1721</v>
      </c>
    </row>
    <row r="43" hidden="1">
      <c r="A43" s="2" t="s">
        <v>2433</v>
      </c>
      <c r="B43" s="2" t="s">
        <v>2421</v>
      </c>
      <c r="C43" s="2" t="s">
        <v>2249</v>
      </c>
      <c r="D43" s="146" t="s">
        <v>2422</v>
      </c>
      <c r="E43" s="2" t="s">
        <v>2423</v>
      </c>
      <c r="F43" s="2" t="s">
        <v>2076</v>
      </c>
      <c r="G43" s="2" t="s">
        <v>584</v>
      </c>
      <c r="H43" s="2" t="s">
        <v>2425</v>
      </c>
      <c r="J43" s="2" t="s">
        <v>2426</v>
      </c>
      <c r="K43" s="2" t="s">
        <v>2427</v>
      </c>
      <c r="L43" s="2" t="s">
        <v>2428</v>
      </c>
      <c r="M43" s="2" t="s">
        <v>2429</v>
      </c>
      <c r="N43" s="2">
        <v>660.0</v>
      </c>
      <c r="O43" s="2" t="s">
        <v>63</v>
      </c>
      <c r="S43" s="2" t="s">
        <v>137</v>
      </c>
      <c r="T43" s="2" t="s">
        <v>137</v>
      </c>
      <c r="U43" s="2" t="s">
        <v>2256</v>
      </c>
      <c r="Y43" s="2" t="s">
        <v>2430</v>
      </c>
      <c r="AA43" s="2" t="s">
        <v>2431</v>
      </c>
      <c r="AB43" s="2" t="s">
        <v>2284</v>
      </c>
      <c r="AC43" s="2" t="s">
        <v>2257</v>
      </c>
      <c r="AD43" s="2" t="s">
        <v>2258</v>
      </c>
      <c r="AE43" s="2">
        <v>-3.734</v>
      </c>
      <c r="AF43" s="2">
        <v>103.759</v>
      </c>
      <c r="AG43" s="2" t="s">
        <v>2259</v>
      </c>
      <c r="AN43" s="2" t="s">
        <v>1721</v>
      </c>
    </row>
    <row r="44" hidden="1">
      <c r="A44" s="2" t="s">
        <v>2434</v>
      </c>
      <c r="B44" s="2" t="s">
        <v>2421</v>
      </c>
      <c r="C44" s="2" t="s">
        <v>2249</v>
      </c>
      <c r="D44" s="146" t="s">
        <v>2422</v>
      </c>
      <c r="E44" s="2" t="s">
        <v>2423</v>
      </c>
      <c r="F44" s="2" t="s">
        <v>2435</v>
      </c>
      <c r="G44" s="2" t="s">
        <v>587</v>
      </c>
      <c r="H44" s="2" t="s">
        <v>2425</v>
      </c>
      <c r="J44" s="2" t="s">
        <v>2426</v>
      </c>
      <c r="K44" s="2" t="s">
        <v>2427</v>
      </c>
      <c r="L44" s="2" t="s">
        <v>2428</v>
      </c>
      <c r="M44" s="2" t="s">
        <v>2429</v>
      </c>
      <c r="N44" s="2">
        <v>660.0</v>
      </c>
      <c r="O44" s="2" t="s">
        <v>63</v>
      </c>
      <c r="S44" s="2" t="s">
        <v>137</v>
      </c>
      <c r="T44" s="2" t="s">
        <v>137</v>
      </c>
      <c r="U44" s="2" t="s">
        <v>2256</v>
      </c>
      <c r="Y44" s="2" t="s">
        <v>2430</v>
      </c>
      <c r="AA44" s="2" t="s">
        <v>2431</v>
      </c>
      <c r="AB44" s="2" t="s">
        <v>2284</v>
      </c>
      <c r="AC44" s="2" t="s">
        <v>2257</v>
      </c>
      <c r="AD44" s="2" t="s">
        <v>2258</v>
      </c>
      <c r="AE44" s="2">
        <v>-3.734</v>
      </c>
      <c r="AF44" s="2">
        <v>103.759</v>
      </c>
      <c r="AG44" s="2" t="s">
        <v>2259</v>
      </c>
      <c r="AN44" s="2" t="s">
        <v>1721</v>
      </c>
    </row>
    <row r="45" hidden="1">
      <c r="A45" s="2" t="s">
        <v>1422</v>
      </c>
      <c r="B45" s="2" t="s">
        <v>2436</v>
      </c>
      <c r="C45" s="2" t="s">
        <v>2249</v>
      </c>
      <c r="D45" s="146" t="s">
        <v>2437</v>
      </c>
      <c r="E45" s="2" t="s">
        <v>2438</v>
      </c>
      <c r="F45" s="2" t="s">
        <v>2068</v>
      </c>
      <c r="G45" s="2" t="s">
        <v>589</v>
      </c>
      <c r="J45" s="2" t="s">
        <v>2439</v>
      </c>
      <c r="K45" s="2" t="s">
        <v>2440</v>
      </c>
      <c r="L45" s="2" t="s">
        <v>2441</v>
      </c>
      <c r="M45" s="2" t="s">
        <v>2442</v>
      </c>
      <c r="N45" s="2">
        <v>110.0</v>
      </c>
      <c r="O45" s="2" t="s">
        <v>51</v>
      </c>
      <c r="P45" s="2">
        <v>2015.0</v>
      </c>
      <c r="S45" s="2" t="s">
        <v>2317</v>
      </c>
      <c r="T45" s="2" t="s">
        <v>2332</v>
      </c>
      <c r="Z45" s="2" t="s">
        <v>2443</v>
      </c>
      <c r="AA45" s="2" t="s">
        <v>2444</v>
      </c>
      <c r="AB45" s="2" t="s">
        <v>2284</v>
      </c>
      <c r="AC45" s="2" t="s">
        <v>2257</v>
      </c>
      <c r="AD45" s="2" t="s">
        <v>2258</v>
      </c>
      <c r="AE45" s="2">
        <v>-3.72507</v>
      </c>
      <c r="AF45" s="2">
        <v>103.69039</v>
      </c>
      <c r="AG45" s="2" t="s">
        <v>2274</v>
      </c>
      <c r="AN45" s="2" t="s">
        <v>1721</v>
      </c>
    </row>
    <row r="46" hidden="1">
      <c r="A46" s="2" t="s">
        <v>1424</v>
      </c>
      <c r="B46" s="2" t="s">
        <v>2436</v>
      </c>
      <c r="C46" s="2" t="s">
        <v>2249</v>
      </c>
      <c r="D46" s="146" t="s">
        <v>2437</v>
      </c>
      <c r="E46" s="2" t="s">
        <v>2438</v>
      </c>
      <c r="F46" s="2" t="s">
        <v>2075</v>
      </c>
      <c r="G46" s="2" t="s">
        <v>592</v>
      </c>
      <c r="J46" s="2" t="s">
        <v>2439</v>
      </c>
      <c r="K46" s="2" t="s">
        <v>2440</v>
      </c>
      <c r="L46" s="2" t="s">
        <v>2441</v>
      </c>
      <c r="M46" s="2" t="s">
        <v>2442</v>
      </c>
      <c r="N46" s="2">
        <v>110.0</v>
      </c>
      <c r="O46" s="2" t="s">
        <v>51</v>
      </c>
      <c r="P46" s="2">
        <v>2015.0</v>
      </c>
      <c r="S46" s="2" t="s">
        <v>2317</v>
      </c>
      <c r="T46" s="2" t="s">
        <v>2332</v>
      </c>
      <c r="Z46" s="2" t="s">
        <v>2443</v>
      </c>
      <c r="AA46" s="2" t="s">
        <v>2444</v>
      </c>
      <c r="AB46" s="2" t="s">
        <v>2284</v>
      </c>
      <c r="AC46" s="2" t="s">
        <v>2257</v>
      </c>
      <c r="AD46" s="2" t="s">
        <v>2258</v>
      </c>
      <c r="AE46" s="2">
        <v>-3.72507</v>
      </c>
      <c r="AF46" s="2">
        <v>103.69039</v>
      </c>
      <c r="AG46" s="2" t="s">
        <v>2274</v>
      </c>
      <c r="AN46" s="2" t="s">
        <v>1721</v>
      </c>
    </row>
    <row r="47" hidden="1">
      <c r="A47" s="2" t="s">
        <v>2445</v>
      </c>
      <c r="B47" s="2" t="s">
        <v>2446</v>
      </c>
      <c r="C47" s="2" t="s">
        <v>2249</v>
      </c>
      <c r="D47" s="146" t="s">
        <v>2447</v>
      </c>
      <c r="E47" s="2" t="s">
        <v>2448</v>
      </c>
      <c r="F47" s="2" t="s">
        <v>2068</v>
      </c>
      <c r="G47" s="2" t="s">
        <v>2449</v>
      </c>
      <c r="H47" s="2" t="s">
        <v>2450</v>
      </c>
      <c r="J47" s="2" t="s">
        <v>2451</v>
      </c>
      <c r="K47" s="2" t="s">
        <v>2452</v>
      </c>
      <c r="L47" s="2" t="s">
        <v>596</v>
      </c>
      <c r="M47" s="2" t="s">
        <v>2453</v>
      </c>
      <c r="N47" s="2">
        <v>300.0</v>
      </c>
      <c r="O47" s="2" t="s">
        <v>63</v>
      </c>
      <c r="P47" s="2">
        <v>2023.0</v>
      </c>
      <c r="S47" s="2" t="s">
        <v>2317</v>
      </c>
      <c r="T47" s="2" t="s">
        <v>137</v>
      </c>
      <c r="Y47" s="2" t="s">
        <v>2454</v>
      </c>
      <c r="Z47" s="2" t="s">
        <v>2455</v>
      </c>
      <c r="AA47" s="2" t="s">
        <v>2456</v>
      </c>
      <c r="AB47" s="2" t="s">
        <v>1365</v>
      </c>
      <c r="AC47" s="2" t="s">
        <v>2257</v>
      </c>
      <c r="AD47" s="2" t="s">
        <v>2258</v>
      </c>
      <c r="AE47" s="2">
        <v>-5.51695</v>
      </c>
      <c r="AF47" s="2">
        <v>120.02061</v>
      </c>
      <c r="AG47" s="2" t="s">
        <v>2259</v>
      </c>
      <c r="AN47" s="2" t="s">
        <v>1721</v>
      </c>
    </row>
    <row r="48" hidden="1">
      <c r="A48" s="2" t="s">
        <v>2457</v>
      </c>
      <c r="B48" s="2" t="s">
        <v>2446</v>
      </c>
      <c r="C48" s="2" t="s">
        <v>2249</v>
      </c>
      <c r="D48" s="146" t="s">
        <v>2447</v>
      </c>
      <c r="E48" s="2" t="s">
        <v>2448</v>
      </c>
      <c r="F48" s="2" t="s">
        <v>2075</v>
      </c>
      <c r="G48" s="2" t="s">
        <v>2458</v>
      </c>
      <c r="H48" s="2" t="s">
        <v>2450</v>
      </c>
      <c r="J48" s="2" t="s">
        <v>2451</v>
      </c>
      <c r="K48" s="2" t="s">
        <v>2452</v>
      </c>
      <c r="L48" s="2" t="s">
        <v>596</v>
      </c>
      <c r="M48" s="2" t="s">
        <v>2453</v>
      </c>
      <c r="N48" s="2">
        <v>300.0</v>
      </c>
      <c r="O48" s="2" t="s">
        <v>63</v>
      </c>
      <c r="P48" s="2">
        <v>2023.0</v>
      </c>
      <c r="S48" s="2" t="s">
        <v>2317</v>
      </c>
      <c r="T48" s="2" t="s">
        <v>137</v>
      </c>
      <c r="Y48" s="2" t="s">
        <v>2454</v>
      </c>
      <c r="Z48" s="2" t="s">
        <v>2455</v>
      </c>
      <c r="AA48" s="2" t="s">
        <v>2456</v>
      </c>
      <c r="AB48" s="2" t="s">
        <v>1365</v>
      </c>
      <c r="AC48" s="2" t="s">
        <v>2257</v>
      </c>
      <c r="AD48" s="2" t="s">
        <v>2258</v>
      </c>
      <c r="AE48" s="2">
        <v>-5.51695</v>
      </c>
      <c r="AF48" s="2">
        <v>120.02061</v>
      </c>
      <c r="AG48" s="2" t="s">
        <v>2259</v>
      </c>
      <c r="AN48" s="2" t="s">
        <v>1721</v>
      </c>
    </row>
    <row r="49" hidden="1">
      <c r="A49" s="2" t="s">
        <v>1425</v>
      </c>
      <c r="B49" s="2" t="s">
        <v>2459</v>
      </c>
      <c r="C49" s="2" t="s">
        <v>2249</v>
      </c>
      <c r="D49" s="146" t="s">
        <v>2460</v>
      </c>
      <c r="E49" s="2" t="s">
        <v>2461</v>
      </c>
      <c r="F49" s="2" t="s">
        <v>2068</v>
      </c>
      <c r="G49" s="2" t="s">
        <v>2462</v>
      </c>
      <c r="H49" s="2" t="s">
        <v>2463</v>
      </c>
      <c r="J49" s="2" t="s">
        <v>2464</v>
      </c>
      <c r="K49" s="2" t="s">
        <v>2465</v>
      </c>
      <c r="L49" s="2" t="s">
        <v>679</v>
      </c>
      <c r="M49" s="2" t="s">
        <v>2266</v>
      </c>
      <c r="N49" s="2">
        <v>300.0</v>
      </c>
      <c r="O49" s="2" t="s">
        <v>51</v>
      </c>
      <c r="P49" s="2">
        <v>2009.0</v>
      </c>
      <c r="S49" s="2" t="s">
        <v>2317</v>
      </c>
      <c r="T49" s="2" t="s">
        <v>137</v>
      </c>
      <c r="X49" s="2" t="s">
        <v>2269</v>
      </c>
      <c r="Y49" s="2" t="s">
        <v>2466</v>
      </c>
      <c r="Z49" s="2" t="s">
        <v>2466</v>
      </c>
      <c r="AA49" s="2" t="s">
        <v>2467</v>
      </c>
      <c r="AB49" s="2" t="s">
        <v>2273</v>
      </c>
      <c r="AC49" s="2" t="s">
        <v>2257</v>
      </c>
      <c r="AD49" s="2" t="s">
        <v>2258</v>
      </c>
      <c r="AE49" s="2">
        <v>-6.392179</v>
      </c>
      <c r="AF49" s="2">
        <v>105.82778</v>
      </c>
      <c r="AG49" s="2" t="s">
        <v>2274</v>
      </c>
      <c r="AN49" s="2" t="s">
        <v>1721</v>
      </c>
    </row>
    <row r="50" hidden="1">
      <c r="A50" s="2" t="s">
        <v>1427</v>
      </c>
      <c r="B50" s="2" t="s">
        <v>2459</v>
      </c>
      <c r="C50" s="2" t="s">
        <v>2249</v>
      </c>
      <c r="D50" s="146" t="s">
        <v>2460</v>
      </c>
      <c r="E50" s="2" t="s">
        <v>2461</v>
      </c>
      <c r="F50" s="2" t="s">
        <v>2075</v>
      </c>
      <c r="G50" s="2" t="s">
        <v>2468</v>
      </c>
      <c r="H50" s="2" t="s">
        <v>2463</v>
      </c>
      <c r="J50" s="2" t="s">
        <v>2464</v>
      </c>
      <c r="K50" s="2" t="s">
        <v>2465</v>
      </c>
      <c r="L50" s="2" t="s">
        <v>679</v>
      </c>
      <c r="M50" s="2" t="s">
        <v>2266</v>
      </c>
      <c r="N50" s="2">
        <v>300.0</v>
      </c>
      <c r="O50" s="2" t="s">
        <v>51</v>
      </c>
      <c r="P50" s="2">
        <v>2010.0</v>
      </c>
      <c r="S50" s="2" t="s">
        <v>2317</v>
      </c>
      <c r="T50" s="2" t="s">
        <v>137</v>
      </c>
      <c r="X50" s="2" t="s">
        <v>2269</v>
      </c>
      <c r="Y50" s="2" t="s">
        <v>2466</v>
      </c>
      <c r="Z50" s="2" t="s">
        <v>2466</v>
      </c>
      <c r="AA50" s="2" t="s">
        <v>2467</v>
      </c>
      <c r="AB50" s="2" t="s">
        <v>2273</v>
      </c>
      <c r="AC50" s="2" t="s">
        <v>2257</v>
      </c>
      <c r="AD50" s="2" t="s">
        <v>2258</v>
      </c>
      <c r="AE50" s="2">
        <v>-6.392179</v>
      </c>
      <c r="AF50" s="2">
        <v>105.82778</v>
      </c>
      <c r="AG50" s="2" t="s">
        <v>2274</v>
      </c>
      <c r="AN50" s="2" t="s">
        <v>1721</v>
      </c>
    </row>
    <row r="51" hidden="1">
      <c r="A51" s="2" t="s">
        <v>1429</v>
      </c>
      <c r="B51" s="2" t="s">
        <v>2469</v>
      </c>
      <c r="C51" s="2" t="s">
        <v>2249</v>
      </c>
      <c r="D51" s="146" t="s">
        <v>2470</v>
      </c>
      <c r="E51" s="2" t="s">
        <v>2471</v>
      </c>
      <c r="F51" s="2" t="s">
        <v>2068</v>
      </c>
      <c r="G51" s="2" t="s">
        <v>2472</v>
      </c>
      <c r="H51" s="2" t="s">
        <v>2473</v>
      </c>
      <c r="J51" s="2" t="s">
        <v>2264</v>
      </c>
      <c r="K51" s="2" t="s">
        <v>2265</v>
      </c>
      <c r="L51" s="2" t="s">
        <v>679</v>
      </c>
      <c r="M51" s="2" t="s">
        <v>2266</v>
      </c>
      <c r="N51" s="2">
        <v>315.0</v>
      </c>
      <c r="O51" s="2" t="s">
        <v>51</v>
      </c>
      <c r="P51" s="2">
        <v>2011.0</v>
      </c>
      <c r="S51" s="2" t="s">
        <v>2317</v>
      </c>
      <c r="T51" s="2" t="s">
        <v>137</v>
      </c>
      <c r="X51" s="2" t="s">
        <v>2269</v>
      </c>
      <c r="Z51" s="2" t="s">
        <v>2474</v>
      </c>
      <c r="AA51" s="2" t="s">
        <v>2475</v>
      </c>
      <c r="AB51" s="2" t="s">
        <v>2273</v>
      </c>
      <c r="AC51" s="2" t="s">
        <v>2257</v>
      </c>
      <c r="AD51" s="2" t="s">
        <v>2258</v>
      </c>
      <c r="AE51" s="2">
        <v>-6.058874</v>
      </c>
      <c r="AF51" s="2">
        <v>106.4643</v>
      </c>
      <c r="AG51" s="2" t="s">
        <v>2274</v>
      </c>
      <c r="AN51" s="2" t="s">
        <v>1721</v>
      </c>
    </row>
    <row r="52" hidden="1">
      <c r="A52" s="2" t="s">
        <v>1432</v>
      </c>
      <c r="B52" s="2" t="s">
        <v>2469</v>
      </c>
      <c r="C52" s="2" t="s">
        <v>2249</v>
      </c>
      <c r="D52" s="146" t="s">
        <v>2470</v>
      </c>
      <c r="E52" s="2" t="s">
        <v>2471</v>
      </c>
      <c r="F52" s="2" t="s">
        <v>2075</v>
      </c>
      <c r="G52" s="2" t="s">
        <v>2476</v>
      </c>
      <c r="H52" s="2" t="s">
        <v>2473</v>
      </c>
      <c r="J52" s="2" t="s">
        <v>2264</v>
      </c>
      <c r="K52" s="2" t="s">
        <v>2265</v>
      </c>
      <c r="L52" s="2" t="s">
        <v>679</v>
      </c>
      <c r="M52" s="2" t="s">
        <v>2266</v>
      </c>
      <c r="N52" s="2">
        <v>315.0</v>
      </c>
      <c r="O52" s="2" t="s">
        <v>51</v>
      </c>
      <c r="P52" s="2">
        <v>2012.0</v>
      </c>
      <c r="S52" s="2" t="s">
        <v>2317</v>
      </c>
      <c r="T52" s="2" t="s">
        <v>137</v>
      </c>
      <c r="X52" s="2" t="s">
        <v>2269</v>
      </c>
      <c r="Z52" s="2" t="s">
        <v>2474</v>
      </c>
      <c r="AA52" s="2" t="s">
        <v>2475</v>
      </c>
      <c r="AB52" s="2" t="s">
        <v>2273</v>
      </c>
      <c r="AC52" s="2" t="s">
        <v>2257</v>
      </c>
      <c r="AD52" s="2" t="s">
        <v>2258</v>
      </c>
      <c r="AE52" s="2">
        <v>-6.058874</v>
      </c>
      <c r="AF52" s="2">
        <v>106.4643</v>
      </c>
      <c r="AG52" s="2" t="s">
        <v>2274</v>
      </c>
      <c r="AN52" s="2" t="s">
        <v>1721</v>
      </c>
    </row>
    <row r="53" hidden="1">
      <c r="A53" s="2" t="s">
        <v>1433</v>
      </c>
      <c r="B53" s="2" t="s">
        <v>2469</v>
      </c>
      <c r="C53" s="2" t="s">
        <v>2249</v>
      </c>
      <c r="D53" s="146" t="s">
        <v>2470</v>
      </c>
      <c r="E53" s="2" t="s">
        <v>2471</v>
      </c>
      <c r="F53" s="2" t="s">
        <v>2076</v>
      </c>
      <c r="G53" s="2" t="s">
        <v>2477</v>
      </c>
      <c r="H53" s="2" t="s">
        <v>2473</v>
      </c>
      <c r="J53" s="2" t="s">
        <v>2264</v>
      </c>
      <c r="K53" s="2" t="s">
        <v>2265</v>
      </c>
      <c r="L53" s="2" t="s">
        <v>679</v>
      </c>
      <c r="M53" s="2" t="s">
        <v>2266</v>
      </c>
      <c r="N53" s="2">
        <v>315.0</v>
      </c>
      <c r="O53" s="2" t="s">
        <v>51</v>
      </c>
      <c r="P53" s="2">
        <v>2012.0</v>
      </c>
      <c r="S53" s="2" t="s">
        <v>2317</v>
      </c>
      <c r="T53" s="2" t="s">
        <v>137</v>
      </c>
      <c r="X53" s="2" t="s">
        <v>2269</v>
      </c>
      <c r="Z53" s="2" t="s">
        <v>2474</v>
      </c>
      <c r="AA53" s="2" t="s">
        <v>2475</v>
      </c>
      <c r="AB53" s="2" t="s">
        <v>2273</v>
      </c>
      <c r="AC53" s="2" t="s">
        <v>2257</v>
      </c>
      <c r="AD53" s="2" t="s">
        <v>2258</v>
      </c>
      <c r="AE53" s="2">
        <v>-6.058874</v>
      </c>
      <c r="AF53" s="2">
        <v>106.4643</v>
      </c>
      <c r="AG53" s="2" t="s">
        <v>2274</v>
      </c>
      <c r="AN53" s="2" t="s">
        <v>1721</v>
      </c>
    </row>
    <row r="54" hidden="1">
      <c r="A54" s="2" t="s">
        <v>1434</v>
      </c>
      <c r="B54" s="2" t="s">
        <v>2469</v>
      </c>
      <c r="C54" s="2" t="s">
        <v>2249</v>
      </c>
      <c r="D54" s="146" t="s">
        <v>2470</v>
      </c>
      <c r="E54" s="2" t="s">
        <v>2471</v>
      </c>
      <c r="F54" s="2" t="s">
        <v>2435</v>
      </c>
      <c r="G54" s="2" t="s">
        <v>2478</v>
      </c>
      <c r="H54" s="2" t="s">
        <v>2473</v>
      </c>
      <c r="J54" s="2" t="s">
        <v>2264</v>
      </c>
      <c r="K54" s="2" t="s">
        <v>2265</v>
      </c>
      <c r="L54" s="2" t="s">
        <v>679</v>
      </c>
      <c r="M54" s="2" t="s">
        <v>2266</v>
      </c>
      <c r="N54" s="2">
        <v>315.0</v>
      </c>
      <c r="O54" s="2" t="s">
        <v>51</v>
      </c>
      <c r="P54" s="2">
        <v>2024.0</v>
      </c>
      <c r="S54" s="2" t="s">
        <v>2479</v>
      </c>
      <c r="T54" s="2" t="s">
        <v>137</v>
      </c>
      <c r="Z54" s="2" t="s">
        <v>2474</v>
      </c>
      <c r="AA54" s="2" t="s">
        <v>2475</v>
      </c>
      <c r="AB54" s="2" t="s">
        <v>2273</v>
      </c>
      <c r="AC54" s="2" t="s">
        <v>2257</v>
      </c>
      <c r="AD54" s="2" t="s">
        <v>2258</v>
      </c>
      <c r="AE54" s="2">
        <v>-6.058874</v>
      </c>
      <c r="AF54" s="2">
        <v>106.4643</v>
      </c>
      <c r="AG54" s="2" t="s">
        <v>2274</v>
      </c>
      <c r="AN54" s="2" t="s">
        <v>1721</v>
      </c>
    </row>
    <row r="55" hidden="1">
      <c r="A55" s="2" t="s">
        <v>1437</v>
      </c>
      <c r="B55" s="2" t="s">
        <v>2480</v>
      </c>
      <c r="C55" s="2" t="s">
        <v>2249</v>
      </c>
      <c r="D55" s="146" t="s">
        <v>2481</v>
      </c>
      <c r="E55" s="2" t="s">
        <v>2482</v>
      </c>
      <c r="F55" s="2" t="s">
        <v>2068</v>
      </c>
      <c r="G55" s="2" t="s">
        <v>1436</v>
      </c>
      <c r="H55" s="2" t="s">
        <v>2483</v>
      </c>
      <c r="J55" s="2" t="s">
        <v>2484</v>
      </c>
      <c r="K55" s="2" t="s">
        <v>2485</v>
      </c>
      <c r="L55" s="2" t="s">
        <v>2486</v>
      </c>
      <c r="M55" s="2" t="s">
        <v>2487</v>
      </c>
      <c r="N55" s="2">
        <v>660.0</v>
      </c>
      <c r="O55" s="2" t="s">
        <v>51</v>
      </c>
      <c r="P55" s="2">
        <v>2017.0</v>
      </c>
      <c r="S55" s="2" t="s">
        <v>2267</v>
      </c>
      <c r="T55" s="2" t="s">
        <v>137</v>
      </c>
      <c r="Y55" s="2" t="s">
        <v>2488</v>
      </c>
      <c r="Z55" s="2" t="s">
        <v>2489</v>
      </c>
      <c r="AA55" s="2" t="s">
        <v>2490</v>
      </c>
      <c r="AB55" s="2" t="s">
        <v>2273</v>
      </c>
      <c r="AC55" s="2" t="s">
        <v>2257</v>
      </c>
      <c r="AD55" s="2" t="s">
        <v>2258</v>
      </c>
      <c r="AE55" s="2">
        <v>-5.882972</v>
      </c>
      <c r="AF55" s="2">
        <v>106.045929</v>
      </c>
      <c r="AG55" s="2" t="s">
        <v>2274</v>
      </c>
      <c r="AN55" s="2" t="s">
        <v>1721</v>
      </c>
    </row>
    <row r="56" hidden="1">
      <c r="A56" s="2" t="s">
        <v>2491</v>
      </c>
      <c r="B56" s="2" t="s">
        <v>2480</v>
      </c>
      <c r="C56" s="2" t="s">
        <v>2249</v>
      </c>
      <c r="D56" s="146" t="s">
        <v>2481</v>
      </c>
      <c r="E56" s="2" t="s">
        <v>2482</v>
      </c>
      <c r="F56" s="2" t="s">
        <v>2075</v>
      </c>
      <c r="G56" s="2" t="s">
        <v>599</v>
      </c>
      <c r="H56" s="2" t="s">
        <v>2483</v>
      </c>
      <c r="J56" s="2" t="s">
        <v>2484</v>
      </c>
      <c r="K56" s="2" t="s">
        <v>2485</v>
      </c>
      <c r="L56" s="2" t="s">
        <v>2486</v>
      </c>
      <c r="M56" s="2" t="s">
        <v>2487</v>
      </c>
      <c r="N56" s="2">
        <v>660.0</v>
      </c>
      <c r="O56" s="2" t="s">
        <v>63</v>
      </c>
      <c r="P56" s="2">
        <v>2025.0</v>
      </c>
      <c r="S56" s="2" t="s">
        <v>2267</v>
      </c>
      <c r="T56" s="2" t="s">
        <v>137</v>
      </c>
      <c r="Y56" s="2" t="s">
        <v>2488</v>
      </c>
      <c r="Z56" s="2" t="s">
        <v>2489</v>
      </c>
      <c r="AA56" s="2" t="s">
        <v>2490</v>
      </c>
      <c r="AB56" s="2" t="s">
        <v>2273</v>
      </c>
      <c r="AC56" s="2" t="s">
        <v>2257</v>
      </c>
      <c r="AD56" s="2" t="s">
        <v>2258</v>
      </c>
      <c r="AE56" s="2">
        <v>-5.882972</v>
      </c>
      <c r="AF56" s="2">
        <v>106.045929</v>
      </c>
      <c r="AG56" s="2" t="s">
        <v>2274</v>
      </c>
      <c r="AN56" s="2" t="s">
        <v>1721</v>
      </c>
    </row>
    <row r="57" hidden="1">
      <c r="A57" s="2" t="s">
        <v>1439</v>
      </c>
      <c r="B57" s="2" t="s">
        <v>2492</v>
      </c>
      <c r="C57" s="2" t="s">
        <v>2249</v>
      </c>
      <c r="D57" s="146" t="s">
        <v>2493</v>
      </c>
      <c r="E57" s="2" t="s">
        <v>2494</v>
      </c>
      <c r="F57" s="2" t="s">
        <v>2302</v>
      </c>
      <c r="G57" s="2" t="s">
        <v>2495</v>
      </c>
      <c r="H57" s="2" t="s">
        <v>2496</v>
      </c>
      <c r="J57" s="2" t="s">
        <v>2497</v>
      </c>
      <c r="K57" s="2" t="s">
        <v>2498</v>
      </c>
      <c r="L57" s="2" t="s">
        <v>566</v>
      </c>
      <c r="M57" s="2" t="s">
        <v>2407</v>
      </c>
      <c r="N57" s="2">
        <v>400.0</v>
      </c>
      <c r="O57" s="2" t="s">
        <v>51</v>
      </c>
      <c r="P57" s="2">
        <v>1984.0</v>
      </c>
      <c r="S57" s="2" t="s">
        <v>2317</v>
      </c>
      <c r="T57" s="2" t="s">
        <v>2332</v>
      </c>
      <c r="X57" s="2" t="s">
        <v>2269</v>
      </c>
      <c r="Z57" s="2" t="s">
        <v>2499</v>
      </c>
      <c r="AA57" s="2" t="s">
        <v>2347</v>
      </c>
      <c r="AB57" s="2" t="s">
        <v>2273</v>
      </c>
      <c r="AC57" s="2" t="s">
        <v>2257</v>
      </c>
      <c r="AD57" s="2" t="s">
        <v>2258</v>
      </c>
      <c r="AE57" s="2">
        <v>-5.8919073</v>
      </c>
      <c r="AF57" s="2">
        <v>106.0302341</v>
      </c>
      <c r="AG57" s="2" t="s">
        <v>2274</v>
      </c>
      <c r="AN57" s="2" t="s">
        <v>1721</v>
      </c>
    </row>
    <row r="58" hidden="1">
      <c r="A58" s="2" t="s">
        <v>1441</v>
      </c>
      <c r="B58" s="2" t="s">
        <v>2492</v>
      </c>
      <c r="C58" s="2" t="s">
        <v>2249</v>
      </c>
      <c r="D58" s="146" t="s">
        <v>2493</v>
      </c>
      <c r="E58" s="2" t="s">
        <v>2494</v>
      </c>
      <c r="F58" s="2" t="s">
        <v>2500</v>
      </c>
      <c r="G58" s="2" t="s">
        <v>2501</v>
      </c>
      <c r="H58" s="2" t="s">
        <v>2496</v>
      </c>
      <c r="J58" s="2" t="s">
        <v>2497</v>
      </c>
      <c r="K58" s="2" t="s">
        <v>2498</v>
      </c>
      <c r="L58" s="2" t="s">
        <v>566</v>
      </c>
      <c r="M58" s="2" t="s">
        <v>2407</v>
      </c>
      <c r="N58" s="2">
        <v>400.0</v>
      </c>
      <c r="O58" s="2" t="s">
        <v>51</v>
      </c>
      <c r="P58" s="2">
        <v>1985.0</v>
      </c>
      <c r="S58" s="2" t="s">
        <v>2317</v>
      </c>
      <c r="T58" s="2" t="s">
        <v>2332</v>
      </c>
      <c r="X58" s="2" t="s">
        <v>2269</v>
      </c>
      <c r="Z58" s="2" t="s">
        <v>2499</v>
      </c>
      <c r="AA58" s="2" t="s">
        <v>2347</v>
      </c>
      <c r="AB58" s="2" t="s">
        <v>2273</v>
      </c>
      <c r="AC58" s="2" t="s">
        <v>2257</v>
      </c>
      <c r="AD58" s="2" t="s">
        <v>2258</v>
      </c>
      <c r="AE58" s="2">
        <v>-5.8919073</v>
      </c>
      <c r="AF58" s="2">
        <v>106.0302341</v>
      </c>
      <c r="AG58" s="2" t="s">
        <v>2274</v>
      </c>
      <c r="AN58" s="2" t="s">
        <v>1721</v>
      </c>
    </row>
    <row r="59" hidden="1">
      <c r="A59" s="2" t="s">
        <v>1442</v>
      </c>
      <c r="B59" s="2" t="s">
        <v>2492</v>
      </c>
      <c r="C59" s="2" t="s">
        <v>2249</v>
      </c>
      <c r="D59" s="146" t="s">
        <v>2493</v>
      </c>
      <c r="E59" s="2" t="s">
        <v>2494</v>
      </c>
      <c r="F59" s="2" t="s">
        <v>2502</v>
      </c>
      <c r="G59" s="2" t="s">
        <v>2503</v>
      </c>
      <c r="H59" s="2" t="s">
        <v>2496</v>
      </c>
      <c r="J59" s="2" t="s">
        <v>2497</v>
      </c>
      <c r="K59" s="2" t="s">
        <v>2498</v>
      </c>
      <c r="L59" s="2" t="s">
        <v>566</v>
      </c>
      <c r="M59" s="2" t="s">
        <v>2407</v>
      </c>
      <c r="N59" s="2">
        <v>400.0</v>
      </c>
      <c r="O59" s="2" t="s">
        <v>51</v>
      </c>
      <c r="P59" s="2">
        <v>1988.0</v>
      </c>
      <c r="S59" s="2" t="s">
        <v>2317</v>
      </c>
      <c r="T59" s="2" t="s">
        <v>2332</v>
      </c>
      <c r="X59" s="2" t="s">
        <v>2269</v>
      </c>
      <c r="Z59" s="2" t="s">
        <v>2499</v>
      </c>
      <c r="AA59" s="2" t="s">
        <v>2347</v>
      </c>
      <c r="AB59" s="2" t="s">
        <v>2273</v>
      </c>
      <c r="AC59" s="2" t="s">
        <v>2257</v>
      </c>
      <c r="AD59" s="2" t="s">
        <v>2258</v>
      </c>
      <c r="AE59" s="2">
        <v>-5.8919073</v>
      </c>
      <c r="AF59" s="2">
        <v>106.0302341</v>
      </c>
      <c r="AG59" s="2" t="s">
        <v>2274</v>
      </c>
      <c r="AN59" s="2" t="s">
        <v>1721</v>
      </c>
    </row>
    <row r="60" hidden="1">
      <c r="A60" s="2" t="s">
        <v>1443</v>
      </c>
      <c r="B60" s="2" t="s">
        <v>2492</v>
      </c>
      <c r="C60" s="2" t="s">
        <v>2249</v>
      </c>
      <c r="D60" s="146" t="s">
        <v>2493</v>
      </c>
      <c r="E60" s="2" t="s">
        <v>2494</v>
      </c>
      <c r="F60" s="2" t="s">
        <v>2504</v>
      </c>
      <c r="G60" s="2" t="s">
        <v>2505</v>
      </c>
      <c r="H60" s="2" t="s">
        <v>2496</v>
      </c>
      <c r="J60" s="2" t="s">
        <v>2497</v>
      </c>
      <c r="K60" s="2" t="s">
        <v>2498</v>
      </c>
      <c r="L60" s="2" t="s">
        <v>566</v>
      </c>
      <c r="M60" s="2" t="s">
        <v>2407</v>
      </c>
      <c r="N60" s="2">
        <v>400.0</v>
      </c>
      <c r="O60" s="2" t="s">
        <v>51</v>
      </c>
      <c r="P60" s="2">
        <v>1989.0</v>
      </c>
      <c r="S60" s="2" t="s">
        <v>2317</v>
      </c>
      <c r="T60" s="2" t="s">
        <v>2332</v>
      </c>
      <c r="X60" s="2" t="s">
        <v>2269</v>
      </c>
      <c r="Z60" s="2" t="s">
        <v>2499</v>
      </c>
      <c r="AA60" s="2" t="s">
        <v>2347</v>
      </c>
      <c r="AB60" s="2" t="s">
        <v>2273</v>
      </c>
      <c r="AC60" s="2" t="s">
        <v>2257</v>
      </c>
      <c r="AD60" s="2" t="s">
        <v>2258</v>
      </c>
      <c r="AE60" s="2">
        <v>-5.8919073</v>
      </c>
      <c r="AF60" s="2">
        <v>106.0302341</v>
      </c>
      <c r="AG60" s="2" t="s">
        <v>2274</v>
      </c>
      <c r="AN60" s="2" t="s">
        <v>1721</v>
      </c>
    </row>
    <row r="61" hidden="1">
      <c r="A61" s="2" t="s">
        <v>1444</v>
      </c>
      <c r="B61" s="2" t="s">
        <v>2492</v>
      </c>
      <c r="C61" s="2" t="s">
        <v>2249</v>
      </c>
      <c r="D61" s="146" t="s">
        <v>2493</v>
      </c>
      <c r="E61" s="2" t="s">
        <v>2494</v>
      </c>
      <c r="F61" s="2" t="s">
        <v>2277</v>
      </c>
      <c r="G61" s="2" t="s">
        <v>2506</v>
      </c>
      <c r="H61" s="2" t="s">
        <v>2496</v>
      </c>
      <c r="J61" s="2" t="s">
        <v>2497</v>
      </c>
      <c r="K61" s="2" t="s">
        <v>2498</v>
      </c>
      <c r="L61" s="2" t="s">
        <v>566</v>
      </c>
      <c r="M61" s="2" t="s">
        <v>2407</v>
      </c>
      <c r="N61" s="2">
        <v>600.0</v>
      </c>
      <c r="O61" s="2" t="s">
        <v>51</v>
      </c>
      <c r="P61" s="2">
        <v>1996.0</v>
      </c>
      <c r="S61" s="2" t="s">
        <v>2317</v>
      </c>
      <c r="T61" s="2" t="s">
        <v>2332</v>
      </c>
      <c r="X61" s="2" t="s">
        <v>2269</v>
      </c>
      <c r="Z61" s="2" t="s">
        <v>2499</v>
      </c>
      <c r="AA61" s="2" t="s">
        <v>2347</v>
      </c>
      <c r="AB61" s="2" t="s">
        <v>2273</v>
      </c>
      <c r="AC61" s="2" t="s">
        <v>2257</v>
      </c>
      <c r="AD61" s="2" t="s">
        <v>2258</v>
      </c>
      <c r="AE61" s="2">
        <v>-5.8919073</v>
      </c>
      <c r="AF61" s="2">
        <v>106.0302341</v>
      </c>
      <c r="AG61" s="2" t="s">
        <v>2274</v>
      </c>
      <c r="AN61" s="2" t="s">
        <v>1721</v>
      </c>
    </row>
    <row r="62" hidden="1">
      <c r="A62" s="2" t="s">
        <v>1445</v>
      </c>
      <c r="B62" s="2" t="s">
        <v>2492</v>
      </c>
      <c r="C62" s="2" t="s">
        <v>2249</v>
      </c>
      <c r="D62" s="146" t="s">
        <v>2493</v>
      </c>
      <c r="E62" s="2" t="s">
        <v>2494</v>
      </c>
      <c r="F62" s="2" t="s">
        <v>2287</v>
      </c>
      <c r="G62" s="2" t="s">
        <v>2507</v>
      </c>
      <c r="H62" s="2" t="s">
        <v>2496</v>
      </c>
      <c r="J62" s="2" t="s">
        <v>2497</v>
      </c>
      <c r="K62" s="2" t="s">
        <v>2498</v>
      </c>
      <c r="L62" s="2" t="s">
        <v>566</v>
      </c>
      <c r="M62" s="2" t="s">
        <v>2407</v>
      </c>
      <c r="N62" s="2">
        <v>600.0</v>
      </c>
      <c r="O62" s="2" t="s">
        <v>51</v>
      </c>
      <c r="P62" s="2">
        <v>1997.0</v>
      </c>
      <c r="S62" s="2" t="s">
        <v>2317</v>
      </c>
      <c r="T62" s="2" t="s">
        <v>2332</v>
      </c>
      <c r="X62" s="2" t="s">
        <v>2269</v>
      </c>
      <c r="Z62" s="2" t="s">
        <v>2499</v>
      </c>
      <c r="AA62" s="2" t="s">
        <v>2347</v>
      </c>
      <c r="AB62" s="2" t="s">
        <v>2273</v>
      </c>
      <c r="AC62" s="2" t="s">
        <v>2257</v>
      </c>
      <c r="AD62" s="2" t="s">
        <v>2258</v>
      </c>
      <c r="AE62" s="2">
        <v>-5.8919073</v>
      </c>
      <c r="AF62" s="2">
        <v>106.0302341</v>
      </c>
      <c r="AG62" s="2" t="s">
        <v>2274</v>
      </c>
      <c r="AN62" s="2" t="s">
        <v>1721</v>
      </c>
    </row>
    <row r="63" hidden="1">
      <c r="A63" s="2" t="s">
        <v>1446</v>
      </c>
      <c r="B63" s="2" t="s">
        <v>2492</v>
      </c>
      <c r="C63" s="2" t="s">
        <v>2249</v>
      </c>
      <c r="D63" s="146" t="s">
        <v>2493</v>
      </c>
      <c r="E63" s="2" t="s">
        <v>2494</v>
      </c>
      <c r="F63" s="2" t="s">
        <v>2309</v>
      </c>
      <c r="G63" s="2" t="s">
        <v>2508</v>
      </c>
      <c r="H63" s="2" t="s">
        <v>2496</v>
      </c>
      <c r="J63" s="2" t="s">
        <v>2497</v>
      </c>
      <c r="K63" s="2" t="s">
        <v>2498</v>
      </c>
      <c r="L63" s="2" t="s">
        <v>566</v>
      </c>
      <c r="M63" s="2" t="s">
        <v>2407</v>
      </c>
      <c r="N63" s="2">
        <v>600.0</v>
      </c>
      <c r="O63" s="2" t="s">
        <v>51</v>
      </c>
      <c r="P63" s="2">
        <v>1997.0</v>
      </c>
      <c r="S63" s="2" t="s">
        <v>2317</v>
      </c>
      <c r="T63" s="2" t="s">
        <v>2332</v>
      </c>
      <c r="X63" s="2" t="s">
        <v>2269</v>
      </c>
      <c r="Z63" s="2" t="s">
        <v>2499</v>
      </c>
      <c r="AA63" s="2" t="s">
        <v>2347</v>
      </c>
      <c r="AB63" s="2" t="s">
        <v>2273</v>
      </c>
      <c r="AC63" s="2" t="s">
        <v>2257</v>
      </c>
      <c r="AD63" s="2" t="s">
        <v>2258</v>
      </c>
      <c r="AE63" s="2">
        <v>-5.8919073</v>
      </c>
      <c r="AF63" s="2">
        <v>106.0302341</v>
      </c>
      <c r="AG63" s="2" t="s">
        <v>2274</v>
      </c>
      <c r="AN63" s="2" t="s">
        <v>1721</v>
      </c>
    </row>
    <row r="64" hidden="1">
      <c r="A64" s="2" t="s">
        <v>1447</v>
      </c>
      <c r="B64" s="2" t="s">
        <v>2492</v>
      </c>
      <c r="C64" s="2" t="s">
        <v>2249</v>
      </c>
      <c r="D64" s="146" t="s">
        <v>2493</v>
      </c>
      <c r="E64" s="2" t="s">
        <v>2494</v>
      </c>
      <c r="F64" s="2" t="s">
        <v>2509</v>
      </c>
      <c r="G64" s="2" t="s">
        <v>2510</v>
      </c>
      <c r="H64" s="2" t="s">
        <v>2496</v>
      </c>
      <c r="J64" s="2" t="s">
        <v>2264</v>
      </c>
      <c r="K64" s="2" t="s">
        <v>2265</v>
      </c>
      <c r="L64" s="2" t="s">
        <v>679</v>
      </c>
      <c r="M64" s="2" t="s">
        <v>2266</v>
      </c>
      <c r="N64" s="2">
        <v>625.0</v>
      </c>
      <c r="O64" s="2" t="s">
        <v>51</v>
      </c>
      <c r="P64" s="2">
        <v>2011.0</v>
      </c>
      <c r="S64" s="2" t="s">
        <v>2317</v>
      </c>
      <c r="T64" s="2" t="s">
        <v>2332</v>
      </c>
      <c r="X64" s="2" t="s">
        <v>2269</v>
      </c>
      <c r="Z64" s="2" t="s">
        <v>2499</v>
      </c>
      <c r="AA64" s="2" t="s">
        <v>2347</v>
      </c>
      <c r="AB64" s="2" t="s">
        <v>2273</v>
      </c>
      <c r="AC64" s="2" t="s">
        <v>2257</v>
      </c>
      <c r="AD64" s="2" t="s">
        <v>2258</v>
      </c>
      <c r="AE64" s="2">
        <v>-5.8892179</v>
      </c>
      <c r="AF64" s="2">
        <v>106.0336018</v>
      </c>
      <c r="AG64" s="2" t="s">
        <v>2274</v>
      </c>
      <c r="AN64" s="2" t="s">
        <v>1721</v>
      </c>
    </row>
    <row r="65" hidden="1">
      <c r="A65" s="2" t="s">
        <v>1448</v>
      </c>
      <c r="B65" s="2" t="s">
        <v>2492</v>
      </c>
      <c r="C65" s="2" t="s">
        <v>2249</v>
      </c>
      <c r="D65" s="146" t="s">
        <v>2493</v>
      </c>
      <c r="E65" s="2" t="s">
        <v>2494</v>
      </c>
      <c r="F65" s="2" t="s">
        <v>2511</v>
      </c>
      <c r="G65" s="2" t="s">
        <v>2512</v>
      </c>
      <c r="H65" s="2" t="s">
        <v>2496</v>
      </c>
      <c r="J65" s="2" t="s">
        <v>2513</v>
      </c>
      <c r="K65" s="2" t="s">
        <v>2514</v>
      </c>
      <c r="L65" s="2" t="s">
        <v>2515</v>
      </c>
      <c r="M65" s="2" t="s">
        <v>2516</v>
      </c>
      <c r="N65" s="2">
        <v>1000.0</v>
      </c>
      <c r="O65" s="2" t="s">
        <v>51</v>
      </c>
      <c r="P65" s="2">
        <v>2025.0</v>
      </c>
      <c r="S65" s="2" t="s">
        <v>2479</v>
      </c>
      <c r="T65" s="2" t="s">
        <v>2332</v>
      </c>
      <c r="Z65" s="2" t="s">
        <v>2499</v>
      </c>
      <c r="AA65" s="2" t="s">
        <v>2347</v>
      </c>
      <c r="AB65" s="2" t="s">
        <v>2273</v>
      </c>
      <c r="AC65" s="2" t="s">
        <v>2257</v>
      </c>
      <c r="AD65" s="2" t="s">
        <v>2258</v>
      </c>
      <c r="AE65" s="2">
        <v>-5.8892179</v>
      </c>
      <c r="AF65" s="2">
        <v>106.0336018</v>
      </c>
      <c r="AG65" s="2" t="s">
        <v>2274</v>
      </c>
      <c r="AN65" s="2" t="s">
        <v>1721</v>
      </c>
    </row>
    <row r="66" hidden="1">
      <c r="A66" s="2" t="s">
        <v>1452</v>
      </c>
      <c r="B66" s="2" t="s">
        <v>2492</v>
      </c>
      <c r="C66" s="2" t="s">
        <v>2249</v>
      </c>
      <c r="D66" s="146" t="s">
        <v>2493</v>
      </c>
      <c r="E66" s="2" t="s">
        <v>2494</v>
      </c>
      <c r="F66" s="2" t="s">
        <v>2517</v>
      </c>
      <c r="G66" s="2" t="s">
        <v>2518</v>
      </c>
      <c r="H66" s="2" t="s">
        <v>2496</v>
      </c>
      <c r="J66" s="2" t="s">
        <v>2513</v>
      </c>
      <c r="K66" s="2" t="s">
        <v>2514</v>
      </c>
      <c r="L66" s="2" t="s">
        <v>2515</v>
      </c>
      <c r="M66" s="2" t="s">
        <v>2516</v>
      </c>
      <c r="N66" s="2">
        <v>1000.0</v>
      </c>
      <c r="O66" s="2" t="s">
        <v>51</v>
      </c>
      <c r="P66" s="2">
        <v>2025.0</v>
      </c>
      <c r="S66" s="2" t="s">
        <v>2479</v>
      </c>
      <c r="T66" s="2" t="s">
        <v>2332</v>
      </c>
      <c r="Z66" s="2" t="s">
        <v>2499</v>
      </c>
      <c r="AA66" s="2" t="s">
        <v>2347</v>
      </c>
      <c r="AB66" s="2" t="s">
        <v>2273</v>
      </c>
      <c r="AC66" s="2" t="s">
        <v>2257</v>
      </c>
      <c r="AD66" s="2" t="s">
        <v>2258</v>
      </c>
      <c r="AE66" s="2">
        <v>-5.8892179</v>
      </c>
      <c r="AF66" s="2">
        <v>106.0336018</v>
      </c>
      <c r="AG66" s="2" t="s">
        <v>2274</v>
      </c>
      <c r="AN66" s="2" t="s">
        <v>1721</v>
      </c>
    </row>
    <row r="67" hidden="1">
      <c r="A67" s="2" t="s">
        <v>2519</v>
      </c>
      <c r="B67" s="2" t="s">
        <v>2520</v>
      </c>
      <c r="C67" s="2" t="s">
        <v>2249</v>
      </c>
      <c r="D67" s="146" t="s">
        <v>2521</v>
      </c>
      <c r="E67" s="2" t="s">
        <v>2522</v>
      </c>
      <c r="F67" s="2" t="s">
        <v>2068</v>
      </c>
      <c r="G67" s="2" t="s">
        <v>604</v>
      </c>
      <c r="H67" s="2" t="s">
        <v>2523</v>
      </c>
      <c r="J67" s="2" t="s">
        <v>2524</v>
      </c>
      <c r="K67" s="2" t="s">
        <v>2525</v>
      </c>
      <c r="L67" s="2" t="s">
        <v>606</v>
      </c>
      <c r="M67" s="2" t="s">
        <v>2526</v>
      </c>
      <c r="N67" s="2">
        <v>120.0</v>
      </c>
      <c r="O67" s="2" t="s">
        <v>63</v>
      </c>
      <c r="P67" s="2">
        <v>2021.0</v>
      </c>
      <c r="S67" s="2" t="s">
        <v>2317</v>
      </c>
      <c r="T67" s="2" t="s">
        <v>137</v>
      </c>
      <c r="AA67" s="2" t="s">
        <v>2527</v>
      </c>
      <c r="AB67" s="2" t="s">
        <v>2284</v>
      </c>
      <c r="AC67" s="2" t="s">
        <v>2257</v>
      </c>
      <c r="AD67" s="2" t="s">
        <v>2258</v>
      </c>
      <c r="AE67" s="2">
        <v>-3.347874</v>
      </c>
      <c r="AF67" s="2">
        <v>103.900474</v>
      </c>
      <c r="AG67" s="2" t="s">
        <v>2259</v>
      </c>
      <c r="AN67" s="2" t="s">
        <v>1721</v>
      </c>
    </row>
    <row r="68" hidden="1">
      <c r="A68" s="2" t="s">
        <v>2528</v>
      </c>
      <c r="B68" s="2" t="s">
        <v>2520</v>
      </c>
      <c r="C68" s="2" t="s">
        <v>2249</v>
      </c>
      <c r="D68" s="146" t="s">
        <v>2521</v>
      </c>
      <c r="E68" s="2" t="s">
        <v>2522</v>
      </c>
      <c r="F68" s="2" t="s">
        <v>2075</v>
      </c>
      <c r="G68" s="2" t="s">
        <v>607</v>
      </c>
      <c r="H68" s="2" t="s">
        <v>2523</v>
      </c>
      <c r="J68" s="2" t="s">
        <v>2524</v>
      </c>
      <c r="K68" s="2" t="s">
        <v>2525</v>
      </c>
      <c r="L68" s="2" t="s">
        <v>606</v>
      </c>
      <c r="M68" s="2" t="s">
        <v>2526</v>
      </c>
      <c r="N68" s="2">
        <v>120.0</v>
      </c>
      <c r="O68" s="2" t="s">
        <v>63</v>
      </c>
      <c r="P68" s="2">
        <v>2021.0</v>
      </c>
      <c r="S68" s="2" t="s">
        <v>2317</v>
      </c>
      <c r="T68" s="2" t="s">
        <v>137</v>
      </c>
      <c r="AA68" s="2" t="s">
        <v>2527</v>
      </c>
      <c r="AB68" s="2" t="s">
        <v>2284</v>
      </c>
      <c r="AC68" s="2" t="s">
        <v>2257</v>
      </c>
      <c r="AD68" s="2" t="s">
        <v>2258</v>
      </c>
      <c r="AE68" s="2">
        <v>-3.347874</v>
      </c>
      <c r="AF68" s="2">
        <v>103.900474</v>
      </c>
      <c r="AG68" s="2" t="s">
        <v>2259</v>
      </c>
      <c r="AN68" s="2" t="s">
        <v>1721</v>
      </c>
    </row>
    <row r="69" hidden="1">
      <c r="A69" s="2" t="s">
        <v>1453</v>
      </c>
      <c r="B69" s="2" t="s">
        <v>2529</v>
      </c>
      <c r="C69" s="2" t="s">
        <v>2249</v>
      </c>
      <c r="D69" s="146" t="s">
        <v>2530</v>
      </c>
      <c r="E69" s="2" t="s">
        <v>2531</v>
      </c>
      <c r="F69" s="2" t="s">
        <v>2277</v>
      </c>
      <c r="G69" s="2" t="s">
        <v>2532</v>
      </c>
      <c r="H69" s="2" t="s">
        <v>2533</v>
      </c>
      <c r="J69" s="2" t="s">
        <v>2264</v>
      </c>
      <c r="K69" s="2" t="s">
        <v>2265</v>
      </c>
      <c r="L69" s="2" t="s">
        <v>679</v>
      </c>
      <c r="M69" s="2" t="s">
        <v>2266</v>
      </c>
      <c r="N69" s="2">
        <v>100.0</v>
      </c>
      <c r="O69" s="2" t="s">
        <v>51</v>
      </c>
      <c r="P69" s="2">
        <v>2023.0</v>
      </c>
      <c r="S69" s="2" t="s">
        <v>2317</v>
      </c>
      <c r="T69" s="2" t="s">
        <v>137</v>
      </c>
      <c r="Y69" s="2" t="s">
        <v>2534</v>
      </c>
      <c r="Z69" s="2" t="s">
        <v>2535</v>
      </c>
      <c r="AA69" s="2" t="s">
        <v>2536</v>
      </c>
      <c r="AB69" s="2" t="s">
        <v>1365</v>
      </c>
      <c r="AC69" s="2" t="s">
        <v>2257</v>
      </c>
      <c r="AD69" s="2" t="s">
        <v>2258</v>
      </c>
      <c r="AE69" s="2">
        <v>-4.29329</v>
      </c>
      <c r="AF69" s="2">
        <v>119.63135</v>
      </c>
      <c r="AG69" s="2" t="s">
        <v>2274</v>
      </c>
      <c r="AN69" s="2" t="s">
        <v>1721</v>
      </c>
    </row>
    <row r="70" hidden="1">
      <c r="A70" s="2" t="s">
        <v>1454</v>
      </c>
      <c r="B70" s="2" t="s">
        <v>2529</v>
      </c>
      <c r="C70" s="2" t="s">
        <v>2249</v>
      </c>
      <c r="D70" s="146" t="s">
        <v>2530</v>
      </c>
      <c r="E70" s="2" t="s">
        <v>2531</v>
      </c>
      <c r="F70" s="2" t="s">
        <v>2068</v>
      </c>
      <c r="G70" s="2" t="s">
        <v>2537</v>
      </c>
      <c r="H70" s="2" t="s">
        <v>2533</v>
      </c>
      <c r="J70" s="2" t="s">
        <v>2264</v>
      </c>
      <c r="K70" s="2" t="s">
        <v>2265</v>
      </c>
      <c r="L70" s="2" t="s">
        <v>679</v>
      </c>
      <c r="M70" s="2" t="s">
        <v>2266</v>
      </c>
      <c r="N70" s="2">
        <v>50.0</v>
      </c>
      <c r="O70" s="2" t="s">
        <v>51</v>
      </c>
      <c r="P70" s="2">
        <v>2013.0</v>
      </c>
      <c r="S70" s="2" t="s">
        <v>2317</v>
      </c>
      <c r="T70" s="2" t="s">
        <v>137</v>
      </c>
      <c r="X70" s="2" t="s">
        <v>2269</v>
      </c>
      <c r="Y70" s="2" t="s">
        <v>2534</v>
      </c>
      <c r="Z70" s="2" t="s">
        <v>2535</v>
      </c>
      <c r="AA70" s="2" t="s">
        <v>2536</v>
      </c>
      <c r="AB70" s="2" t="s">
        <v>1365</v>
      </c>
      <c r="AC70" s="2" t="s">
        <v>2257</v>
      </c>
      <c r="AD70" s="2" t="s">
        <v>2258</v>
      </c>
      <c r="AE70" s="2">
        <v>-4.29329</v>
      </c>
      <c r="AF70" s="2">
        <v>119.63135</v>
      </c>
      <c r="AG70" s="2" t="s">
        <v>2274</v>
      </c>
      <c r="AN70" s="2" t="s">
        <v>1721</v>
      </c>
    </row>
    <row r="71" hidden="1">
      <c r="A71" s="2" t="s">
        <v>1456</v>
      </c>
      <c r="B71" s="2" t="s">
        <v>2529</v>
      </c>
      <c r="C71" s="2" t="s">
        <v>2249</v>
      </c>
      <c r="D71" s="146" t="s">
        <v>2530</v>
      </c>
      <c r="E71" s="2" t="s">
        <v>2531</v>
      </c>
      <c r="F71" s="2" t="s">
        <v>2075</v>
      </c>
      <c r="G71" s="2" t="s">
        <v>2538</v>
      </c>
      <c r="H71" s="2" t="s">
        <v>2533</v>
      </c>
      <c r="J71" s="2" t="s">
        <v>2264</v>
      </c>
      <c r="K71" s="2" t="s">
        <v>2265</v>
      </c>
      <c r="L71" s="2" t="s">
        <v>679</v>
      </c>
      <c r="M71" s="2" t="s">
        <v>2266</v>
      </c>
      <c r="N71" s="2">
        <v>50.0</v>
      </c>
      <c r="O71" s="2" t="s">
        <v>51</v>
      </c>
      <c r="P71" s="2">
        <v>2013.0</v>
      </c>
      <c r="S71" s="2" t="s">
        <v>2317</v>
      </c>
      <c r="T71" s="2" t="s">
        <v>137</v>
      </c>
      <c r="X71" s="2" t="s">
        <v>2269</v>
      </c>
      <c r="Y71" s="2" t="s">
        <v>2534</v>
      </c>
      <c r="Z71" s="2" t="s">
        <v>2535</v>
      </c>
      <c r="AA71" s="2" t="s">
        <v>2536</v>
      </c>
      <c r="AB71" s="2" t="s">
        <v>1365</v>
      </c>
      <c r="AC71" s="2" t="s">
        <v>2257</v>
      </c>
      <c r="AD71" s="2" t="s">
        <v>2258</v>
      </c>
      <c r="AE71" s="2">
        <v>-4.29329</v>
      </c>
      <c r="AF71" s="2">
        <v>119.63135</v>
      </c>
      <c r="AG71" s="2" t="s">
        <v>2274</v>
      </c>
      <c r="AN71" s="2" t="s">
        <v>1721</v>
      </c>
    </row>
    <row r="72">
      <c r="A72" s="2" t="s">
        <v>1816</v>
      </c>
      <c r="B72" s="2" t="s">
        <v>2539</v>
      </c>
      <c r="C72" s="2" t="s">
        <v>2249</v>
      </c>
      <c r="D72" s="146" t="s">
        <v>1815</v>
      </c>
      <c r="E72" s="2" t="s">
        <v>2540</v>
      </c>
      <c r="F72" s="2" t="s">
        <v>2068</v>
      </c>
      <c r="G72" s="2" t="s">
        <v>234</v>
      </c>
      <c r="H72" s="2" t="s">
        <v>2541</v>
      </c>
      <c r="J72" s="2" t="s">
        <v>2542</v>
      </c>
      <c r="K72" s="2" t="s">
        <v>2543</v>
      </c>
      <c r="L72" s="2" t="s">
        <v>2544</v>
      </c>
      <c r="M72" s="2" t="s">
        <v>2545</v>
      </c>
      <c r="N72" s="2">
        <v>31.0</v>
      </c>
      <c r="O72" s="2" t="s">
        <v>51</v>
      </c>
      <c r="P72" s="2">
        <v>1999.0</v>
      </c>
      <c r="R72" s="2">
        <v>2024.0</v>
      </c>
      <c r="S72" s="2" t="s">
        <v>2317</v>
      </c>
      <c r="T72" s="2" t="s">
        <v>137</v>
      </c>
      <c r="Y72" s="2" t="s">
        <v>2546</v>
      </c>
      <c r="Z72" s="2" t="s">
        <v>2547</v>
      </c>
      <c r="AA72" s="2" t="s">
        <v>2548</v>
      </c>
      <c r="AB72" s="2" t="s">
        <v>1361</v>
      </c>
      <c r="AC72" s="2" t="s">
        <v>2257</v>
      </c>
      <c r="AD72" s="2" t="s">
        <v>2258</v>
      </c>
      <c r="AE72" s="2">
        <v>-8.901172</v>
      </c>
      <c r="AF72" s="2">
        <v>116.738209</v>
      </c>
      <c r="AG72" s="2" t="s">
        <v>2274</v>
      </c>
      <c r="AK72" s="2" t="s">
        <v>2322</v>
      </c>
      <c r="AL72" s="2" t="s">
        <v>2286</v>
      </c>
      <c r="AN72" s="2" t="s">
        <v>1721</v>
      </c>
    </row>
    <row r="73">
      <c r="A73" s="2" t="s">
        <v>1817</v>
      </c>
      <c r="B73" s="2" t="s">
        <v>2539</v>
      </c>
      <c r="C73" s="2" t="s">
        <v>2249</v>
      </c>
      <c r="D73" s="146" t="s">
        <v>1815</v>
      </c>
      <c r="E73" s="2" t="s">
        <v>2540</v>
      </c>
      <c r="F73" s="2" t="s">
        <v>2075</v>
      </c>
      <c r="G73" s="2" t="s">
        <v>237</v>
      </c>
      <c r="H73" s="2" t="s">
        <v>2541</v>
      </c>
      <c r="J73" s="2" t="s">
        <v>2542</v>
      </c>
      <c r="K73" s="2" t="s">
        <v>2543</v>
      </c>
      <c r="L73" s="2" t="s">
        <v>2544</v>
      </c>
      <c r="M73" s="2" t="s">
        <v>2545</v>
      </c>
      <c r="N73" s="2">
        <v>31.0</v>
      </c>
      <c r="O73" s="2" t="s">
        <v>51</v>
      </c>
      <c r="P73" s="2">
        <v>1999.0</v>
      </c>
      <c r="R73" s="2">
        <v>2024.0</v>
      </c>
      <c r="S73" s="2" t="s">
        <v>2317</v>
      </c>
      <c r="T73" s="2" t="s">
        <v>137</v>
      </c>
      <c r="Y73" s="2" t="s">
        <v>2546</v>
      </c>
      <c r="Z73" s="2" t="s">
        <v>2547</v>
      </c>
      <c r="AA73" s="2" t="s">
        <v>2548</v>
      </c>
      <c r="AB73" s="2" t="s">
        <v>1361</v>
      </c>
      <c r="AC73" s="2" t="s">
        <v>2257</v>
      </c>
      <c r="AD73" s="2" t="s">
        <v>2258</v>
      </c>
      <c r="AE73" s="2">
        <v>-8.901172</v>
      </c>
      <c r="AF73" s="2">
        <v>116.738209</v>
      </c>
      <c r="AG73" s="2" t="s">
        <v>2274</v>
      </c>
      <c r="AK73" s="2" t="s">
        <v>2322</v>
      </c>
      <c r="AL73" s="2" t="s">
        <v>2286</v>
      </c>
      <c r="AN73" s="2" t="s">
        <v>1721</v>
      </c>
    </row>
    <row r="74">
      <c r="A74" s="2" t="s">
        <v>1818</v>
      </c>
      <c r="B74" s="2" t="s">
        <v>2539</v>
      </c>
      <c r="C74" s="2" t="s">
        <v>2249</v>
      </c>
      <c r="D74" s="146" t="s">
        <v>1815</v>
      </c>
      <c r="E74" s="2" t="s">
        <v>2540</v>
      </c>
      <c r="F74" s="2" t="s">
        <v>2076</v>
      </c>
      <c r="G74" s="2" t="s">
        <v>239</v>
      </c>
      <c r="H74" s="2" t="s">
        <v>2541</v>
      </c>
      <c r="J74" s="2" t="s">
        <v>2542</v>
      </c>
      <c r="K74" s="2" t="s">
        <v>2543</v>
      </c>
      <c r="L74" s="2" t="s">
        <v>2544</v>
      </c>
      <c r="M74" s="2" t="s">
        <v>2545</v>
      </c>
      <c r="N74" s="2">
        <v>31.0</v>
      </c>
      <c r="O74" s="2" t="s">
        <v>51</v>
      </c>
      <c r="P74" s="2">
        <v>1999.0</v>
      </c>
      <c r="R74" s="2">
        <v>2024.0</v>
      </c>
      <c r="S74" s="2" t="s">
        <v>2317</v>
      </c>
      <c r="T74" s="2" t="s">
        <v>137</v>
      </c>
      <c r="Y74" s="2" t="s">
        <v>2546</v>
      </c>
      <c r="Z74" s="2" t="s">
        <v>2547</v>
      </c>
      <c r="AA74" s="2" t="s">
        <v>2548</v>
      </c>
      <c r="AB74" s="2" t="s">
        <v>1361</v>
      </c>
      <c r="AC74" s="2" t="s">
        <v>2257</v>
      </c>
      <c r="AD74" s="2" t="s">
        <v>2258</v>
      </c>
      <c r="AE74" s="2">
        <v>-8.901172</v>
      </c>
      <c r="AF74" s="2">
        <v>116.738209</v>
      </c>
      <c r="AG74" s="2" t="s">
        <v>2274</v>
      </c>
      <c r="AK74" s="2" t="s">
        <v>2322</v>
      </c>
      <c r="AL74" s="2" t="s">
        <v>2286</v>
      </c>
      <c r="AN74" s="2" t="s">
        <v>1721</v>
      </c>
    </row>
    <row r="75">
      <c r="A75" s="2" t="s">
        <v>1819</v>
      </c>
      <c r="B75" s="2" t="s">
        <v>2539</v>
      </c>
      <c r="C75" s="2" t="s">
        <v>2249</v>
      </c>
      <c r="D75" s="146" t="s">
        <v>1815</v>
      </c>
      <c r="E75" s="2" t="s">
        <v>2540</v>
      </c>
      <c r="F75" s="2" t="s">
        <v>2435</v>
      </c>
      <c r="G75" s="2" t="s">
        <v>241</v>
      </c>
      <c r="H75" s="2" t="s">
        <v>2541</v>
      </c>
      <c r="J75" s="2" t="s">
        <v>2542</v>
      </c>
      <c r="K75" s="2" t="s">
        <v>2543</v>
      </c>
      <c r="L75" s="2" t="s">
        <v>2544</v>
      </c>
      <c r="M75" s="2" t="s">
        <v>2545</v>
      </c>
      <c r="N75" s="2">
        <v>31.0</v>
      </c>
      <c r="O75" s="2" t="s">
        <v>51</v>
      </c>
      <c r="P75" s="2">
        <v>1999.0</v>
      </c>
      <c r="R75" s="2">
        <v>2024.0</v>
      </c>
      <c r="S75" s="2" t="s">
        <v>2317</v>
      </c>
      <c r="T75" s="2" t="s">
        <v>137</v>
      </c>
      <c r="Y75" s="2" t="s">
        <v>2546</v>
      </c>
      <c r="Z75" s="2" t="s">
        <v>2547</v>
      </c>
      <c r="AA75" s="2" t="s">
        <v>2548</v>
      </c>
      <c r="AB75" s="2" t="s">
        <v>1361</v>
      </c>
      <c r="AC75" s="2" t="s">
        <v>2257</v>
      </c>
      <c r="AD75" s="2" t="s">
        <v>2258</v>
      </c>
      <c r="AE75" s="2">
        <v>-8.901172</v>
      </c>
      <c r="AF75" s="2">
        <v>116.738209</v>
      </c>
      <c r="AG75" s="2" t="s">
        <v>2274</v>
      </c>
      <c r="AK75" s="2" t="s">
        <v>2322</v>
      </c>
      <c r="AL75" s="2" t="s">
        <v>2286</v>
      </c>
      <c r="AN75" s="2" t="s">
        <v>1721</v>
      </c>
    </row>
    <row r="76" hidden="1">
      <c r="A76" s="2" t="s">
        <v>2054</v>
      </c>
      <c r="B76" s="2" t="s">
        <v>2539</v>
      </c>
      <c r="C76" s="2" t="s">
        <v>2249</v>
      </c>
      <c r="D76" s="146" t="s">
        <v>1815</v>
      </c>
      <c r="E76" s="2" t="s">
        <v>2540</v>
      </c>
      <c r="F76" s="2" t="s">
        <v>2359</v>
      </c>
      <c r="G76" s="2" t="s">
        <v>2549</v>
      </c>
      <c r="H76" s="2" t="s">
        <v>2541</v>
      </c>
      <c r="J76" s="2" t="s">
        <v>2542</v>
      </c>
      <c r="K76" s="2" t="s">
        <v>2543</v>
      </c>
      <c r="L76" s="2" t="s">
        <v>2544</v>
      </c>
      <c r="M76" s="2" t="s">
        <v>2545</v>
      </c>
      <c r="N76" s="2">
        <v>150.0</v>
      </c>
      <c r="O76" s="2" t="s">
        <v>63</v>
      </c>
      <c r="P76" s="2">
        <v>2024.0</v>
      </c>
      <c r="S76" s="2" t="s">
        <v>137</v>
      </c>
      <c r="T76" s="2" t="s">
        <v>137</v>
      </c>
      <c r="Y76" s="2" t="s">
        <v>2546</v>
      </c>
      <c r="Z76" s="2" t="s">
        <v>2547</v>
      </c>
      <c r="AA76" s="2" t="s">
        <v>2548</v>
      </c>
      <c r="AB76" s="2" t="s">
        <v>1361</v>
      </c>
      <c r="AC76" s="2" t="s">
        <v>2257</v>
      </c>
      <c r="AD76" s="2" t="s">
        <v>2258</v>
      </c>
      <c r="AE76" s="2">
        <v>-8.901172</v>
      </c>
      <c r="AF76" s="2">
        <v>116.738209</v>
      </c>
      <c r="AG76" s="2" t="s">
        <v>2274</v>
      </c>
      <c r="AK76" s="2" t="s">
        <v>2322</v>
      </c>
      <c r="AL76" s="2" t="s">
        <v>2286</v>
      </c>
      <c r="AN76" s="2" t="s">
        <v>1721</v>
      </c>
    </row>
    <row r="77" hidden="1">
      <c r="A77" s="2" t="s">
        <v>2056</v>
      </c>
      <c r="B77" s="2" t="s">
        <v>2539</v>
      </c>
      <c r="C77" s="2" t="s">
        <v>2249</v>
      </c>
      <c r="D77" s="146" t="s">
        <v>1815</v>
      </c>
      <c r="E77" s="2" t="s">
        <v>2540</v>
      </c>
      <c r="F77" s="2" t="s">
        <v>2361</v>
      </c>
      <c r="G77" s="2" t="s">
        <v>2550</v>
      </c>
      <c r="H77" s="2" t="s">
        <v>2541</v>
      </c>
      <c r="J77" s="2" t="s">
        <v>2542</v>
      </c>
      <c r="K77" s="2" t="s">
        <v>2543</v>
      </c>
      <c r="L77" s="2" t="s">
        <v>2544</v>
      </c>
      <c r="M77" s="2" t="s">
        <v>2545</v>
      </c>
      <c r="N77" s="2">
        <v>150.0</v>
      </c>
      <c r="O77" s="2" t="s">
        <v>63</v>
      </c>
      <c r="P77" s="2">
        <v>2024.0</v>
      </c>
      <c r="S77" s="2" t="s">
        <v>137</v>
      </c>
      <c r="T77" s="2" t="s">
        <v>137</v>
      </c>
      <c r="Y77" s="2" t="s">
        <v>2546</v>
      </c>
      <c r="Z77" s="2" t="s">
        <v>2547</v>
      </c>
      <c r="AA77" s="2" t="s">
        <v>2548</v>
      </c>
      <c r="AB77" s="2" t="s">
        <v>1361</v>
      </c>
      <c r="AC77" s="2" t="s">
        <v>2257</v>
      </c>
      <c r="AD77" s="2" t="s">
        <v>2258</v>
      </c>
      <c r="AE77" s="2">
        <v>-8.901172</v>
      </c>
      <c r="AF77" s="2">
        <v>116.738209</v>
      </c>
      <c r="AG77" s="2" t="s">
        <v>2274</v>
      </c>
      <c r="AK77" s="2" t="s">
        <v>2322</v>
      </c>
      <c r="AL77" s="2" t="s">
        <v>2286</v>
      </c>
      <c r="AN77" s="2" t="s">
        <v>1721</v>
      </c>
    </row>
    <row r="78" hidden="1">
      <c r="A78" s="2" t="s">
        <v>2551</v>
      </c>
      <c r="B78" s="2" t="s">
        <v>2552</v>
      </c>
      <c r="C78" s="2" t="s">
        <v>2249</v>
      </c>
      <c r="D78" s="146" t="s">
        <v>2553</v>
      </c>
      <c r="E78" s="2" t="s">
        <v>2554</v>
      </c>
      <c r="F78" s="2" t="s">
        <v>2068</v>
      </c>
      <c r="G78" s="2" t="s">
        <v>609</v>
      </c>
      <c r="J78" s="2" t="s">
        <v>2264</v>
      </c>
      <c r="K78" s="2" t="s">
        <v>2265</v>
      </c>
      <c r="L78" s="2" t="s">
        <v>679</v>
      </c>
      <c r="M78" s="2" t="s">
        <v>2266</v>
      </c>
      <c r="N78" s="2">
        <v>30.0</v>
      </c>
      <c r="O78" s="2" t="s">
        <v>63</v>
      </c>
      <c r="P78" s="2">
        <v>2024.0</v>
      </c>
      <c r="S78" s="2" t="s">
        <v>137</v>
      </c>
      <c r="T78" s="2" t="s">
        <v>137</v>
      </c>
      <c r="Y78" s="2" t="s">
        <v>2555</v>
      </c>
      <c r="AB78" s="2" t="s">
        <v>1365</v>
      </c>
      <c r="AC78" s="2" t="s">
        <v>2257</v>
      </c>
      <c r="AD78" s="2" t="s">
        <v>2258</v>
      </c>
      <c r="AE78" s="2">
        <v>-5.459424</v>
      </c>
      <c r="AF78" s="2">
        <v>122.605949</v>
      </c>
      <c r="AG78" s="2" t="s">
        <v>2259</v>
      </c>
      <c r="AN78" s="2" t="s">
        <v>1721</v>
      </c>
    </row>
    <row r="79" hidden="1">
      <c r="A79" s="2" t="s">
        <v>2556</v>
      </c>
      <c r="B79" s="2" t="s">
        <v>2552</v>
      </c>
      <c r="C79" s="2" t="s">
        <v>2249</v>
      </c>
      <c r="D79" s="146" t="s">
        <v>2553</v>
      </c>
      <c r="E79" s="2" t="s">
        <v>2554</v>
      </c>
      <c r="F79" s="2" t="s">
        <v>2075</v>
      </c>
      <c r="G79" s="2" t="s">
        <v>611</v>
      </c>
      <c r="J79" s="2" t="s">
        <v>2264</v>
      </c>
      <c r="K79" s="2" t="s">
        <v>2265</v>
      </c>
      <c r="L79" s="2" t="s">
        <v>679</v>
      </c>
      <c r="M79" s="2" t="s">
        <v>2266</v>
      </c>
      <c r="N79" s="2">
        <v>30.0</v>
      </c>
      <c r="O79" s="2" t="s">
        <v>63</v>
      </c>
      <c r="P79" s="2">
        <v>2028.0</v>
      </c>
      <c r="S79" s="2" t="s">
        <v>137</v>
      </c>
      <c r="T79" s="2" t="s">
        <v>137</v>
      </c>
      <c r="V79" s="2" t="s">
        <v>2557</v>
      </c>
      <c r="W79" s="2" t="s">
        <v>2558</v>
      </c>
      <c r="Y79" s="2" t="s">
        <v>2555</v>
      </c>
      <c r="AB79" s="2" t="s">
        <v>1365</v>
      </c>
      <c r="AC79" s="2" t="s">
        <v>2257</v>
      </c>
      <c r="AD79" s="2" t="s">
        <v>2258</v>
      </c>
      <c r="AE79" s="2">
        <v>-5.459424</v>
      </c>
      <c r="AF79" s="2">
        <v>122.605949</v>
      </c>
      <c r="AG79" s="2" t="s">
        <v>2259</v>
      </c>
      <c r="AN79" s="2" t="s">
        <v>1721</v>
      </c>
    </row>
    <row r="80" hidden="1">
      <c r="A80" s="2" t="s">
        <v>1457</v>
      </c>
      <c r="B80" s="2" t="s">
        <v>2559</v>
      </c>
      <c r="C80" s="2" t="s">
        <v>2249</v>
      </c>
      <c r="D80" s="146" t="s">
        <v>2560</v>
      </c>
      <c r="E80" s="2" t="s">
        <v>2561</v>
      </c>
      <c r="F80" s="2" t="s">
        <v>2068</v>
      </c>
      <c r="G80" s="2" t="s">
        <v>969</v>
      </c>
      <c r="J80" s="2" t="s">
        <v>2264</v>
      </c>
      <c r="K80" s="2" t="s">
        <v>2265</v>
      </c>
      <c r="L80" s="2" t="s">
        <v>679</v>
      </c>
      <c r="M80" s="2" t="s">
        <v>2266</v>
      </c>
      <c r="N80" s="2">
        <v>50.0</v>
      </c>
      <c r="O80" s="2" t="s">
        <v>51</v>
      </c>
      <c r="P80" s="2">
        <v>2018.0</v>
      </c>
      <c r="S80" s="2" t="s">
        <v>137</v>
      </c>
      <c r="T80" s="2" t="s">
        <v>137</v>
      </c>
      <c r="X80" s="2" t="s">
        <v>2269</v>
      </c>
      <c r="Z80" s="2" t="s">
        <v>2562</v>
      </c>
      <c r="AB80" s="2" t="s">
        <v>1368</v>
      </c>
      <c r="AC80" s="2" t="s">
        <v>2257</v>
      </c>
      <c r="AD80" s="2" t="s">
        <v>2258</v>
      </c>
      <c r="AE80" s="2">
        <v>0.83511</v>
      </c>
      <c r="AF80" s="2">
        <v>108.873675</v>
      </c>
      <c r="AG80" s="2" t="s">
        <v>2274</v>
      </c>
      <c r="AN80" s="2" t="s">
        <v>1721</v>
      </c>
    </row>
    <row r="81" hidden="1">
      <c r="A81" s="2" t="s">
        <v>1458</v>
      </c>
      <c r="B81" s="2" t="s">
        <v>2559</v>
      </c>
      <c r="C81" s="2" t="s">
        <v>2249</v>
      </c>
      <c r="D81" s="146" t="s">
        <v>2560</v>
      </c>
      <c r="E81" s="2" t="s">
        <v>2561</v>
      </c>
      <c r="F81" s="2" t="s">
        <v>2075</v>
      </c>
      <c r="G81" s="2" t="s">
        <v>971</v>
      </c>
      <c r="J81" s="2" t="s">
        <v>2264</v>
      </c>
      <c r="K81" s="2" t="s">
        <v>2265</v>
      </c>
      <c r="L81" s="2" t="s">
        <v>679</v>
      </c>
      <c r="M81" s="2" t="s">
        <v>2266</v>
      </c>
      <c r="N81" s="2">
        <v>50.0</v>
      </c>
      <c r="O81" s="2" t="s">
        <v>51</v>
      </c>
      <c r="P81" s="2">
        <v>2019.0</v>
      </c>
      <c r="S81" s="2" t="s">
        <v>137</v>
      </c>
      <c r="T81" s="2" t="s">
        <v>137</v>
      </c>
      <c r="X81" s="2" t="s">
        <v>2269</v>
      </c>
      <c r="Z81" s="2" t="s">
        <v>2562</v>
      </c>
      <c r="AB81" s="2" t="s">
        <v>1368</v>
      </c>
      <c r="AC81" s="2" t="s">
        <v>2257</v>
      </c>
      <c r="AD81" s="2" t="s">
        <v>2258</v>
      </c>
      <c r="AE81" s="2">
        <v>0.83511</v>
      </c>
      <c r="AF81" s="2">
        <v>108.873675</v>
      </c>
      <c r="AG81" s="2" t="s">
        <v>2274</v>
      </c>
      <c r="AN81" s="2" t="s">
        <v>1721</v>
      </c>
    </row>
    <row r="82" hidden="1">
      <c r="A82" s="2" t="s">
        <v>1459</v>
      </c>
      <c r="B82" s="2" t="s">
        <v>2563</v>
      </c>
      <c r="C82" s="2" t="s">
        <v>2249</v>
      </c>
      <c r="D82" s="146" t="s">
        <v>2564</v>
      </c>
      <c r="E82" s="2" t="s">
        <v>2565</v>
      </c>
      <c r="F82" s="2" t="s">
        <v>2068</v>
      </c>
      <c r="G82" s="2" t="s">
        <v>613</v>
      </c>
      <c r="H82" s="2" t="s">
        <v>2566</v>
      </c>
      <c r="J82" s="2" t="s">
        <v>2567</v>
      </c>
      <c r="K82" s="2" t="s">
        <v>2568</v>
      </c>
      <c r="L82" s="2" t="s">
        <v>615</v>
      </c>
      <c r="M82" s="2" t="s">
        <v>2569</v>
      </c>
      <c r="N82" s="2">
        <v>100.0</v>
      </c>
      <c r="O82" s="2" t="s">
        <v>51</v>
      </c>
      <c r="P82" s="2">
        <v>2019.0</v>
      </c>
      <c r="S82" s="2" t="s">
        <v>2317</v>
      </c>
      <c r="T82" s="2" t="s">
        <v>137</v>
      </c>
      <c r="AB82" s="2" t="s">
        <v>2284</v>
      </c>
      <c r="AC82" s="2" t="s">
        <v>2257</v>
      </c>
      <c r="AD82" s="2" t="s">
        <v>2258</v>
      </c>
      <c r="AE82" s="2">
        <v>-3.912348</v>
      </c>
      <c r="AF82" s="2">
        <v>102.270375</v>
      </c>
      <c r="AG82" s="2" t="s">
        <v>2274</v>
      </c>
      <c r="AN82" s="2" t="s">
        <v>1721</v>
      </c>
    </row>
    <row r="83" hidden="1">
      <c r="A83" s="2" t="s">
        <v>1462</v>
      </c>
      <c r="B83" s="2" t="s">
        <v>2563</v>
      </c>
      <c r="C83" s="2" t="s">
        <v>2249</v>
      </c>
      <c r="D83" s="146" t="s">
        <v>2564</v>
      </c>
      <c r="E83" s="2" t="s">
        <v>2565</v>
      </c>
      <c r="F83" s="2" t="s">
        <v>2075</v>
      </c>
      <c r="G83" s="2" t="s">
        <v>617</v>
      </c>
      <c r="H83" s="2" t="s">
        <v>2566</v>
      </c>
      <c r="J83" s="2" t="s">
        <v>2567</v>
      </c>
      <c r="K83" s="2" t="s">
        <v>2568</v>
      </c>
      <c r="L83" s="2" t="s">
        <v>615</v>
      </c>
      <c r="M83" s="2" t="s">
        <v>2569</v>
      </c>
      <c r="N83" s="2">
        <v>100.0</v>
      </c>
      <c r="O83" s="2" t="s">
        <v>51</v>
      </c>
      <c r="P83" s="2">
        <v>2019.0</v>
      </c>
      <c r="S83" s="2" t="s">
        <v>2317</v>
      </c>
      <c r="T83" s="2" t="s">
        <v>137</v>
      </c>
      <c r="AB83" s="2" t="s">
        <v>2284</v>
      </c>
      <c r="AC83" s="2" t="s">
        <v>2257</v>
      </c>
      <c r="AD83" s="2" t="s">
        <v>2258</v>
      </c>
      <c r="AE83" s="2">
        <v>-3.912348</v>
      </c>
      <c r="AF83" s="2">
        <v>102.270375</v>
      </c>
      <c r="AG83" s="2" t="s">
        <v>2274</v>
      </c>
      <c r="AN83" s="2" t="s">
        <v>1721</v>
      </c>
    </row>
    <row r="84" hidden="1">
      <c r="A84" s="2" t="s">
        <v>2570</v>
      </c>
      <c r="B84" s="2" t="s">
        <v>2571</v>
      </c>
      <c r="C84" s="2" t="s">
        <v>2249</v>
      </c>
      <c r="D84" s="146" t="s">
        <v>2572</v>
      </c>
      <c r="E84" s="2" t="s">
        <v>2573</v>
      </c>
      <c r="F84" s="2" t="s">
        <v>2068</v>
      </c>
      <c r="G84" s="2" t="s">
        <v>1021</v>
      </c>
      <c r="J84" s="2" t="s">
        <v>2574</v>
      </c>
      <c r="K84" s="2" t="s">
        <v>2575</v>
      </c>
      <c r="L84" s="2" t="s">
        <v>566</v>
      </c>
      <c r="M84" s="2" t="s">
        <v>2407</v>
      </c>
      <c r="N84" s="2">
        <v>100.0</v>
      </c>
      <c r="O84" s="2" t="s">
        <v>63</v>
      </c>
      <c r="P84" s="2">
        <v>2023.0</v>
      </c>
      <c r="S84" s="2" t="s">
        <v>137</v>
      </c>
      <c r="T84" s="2" t="s">
        <v>137</v>
      </c>
      <c r="Y84" s="2" t="s">
        <v>2576</v>
      </c>
      <c r="AB84" s="2" t="s">
        <v>2284</v>
      </c>
      <c r="AC84" s="2" t="s">
        <v>2257</v>
      </c>
      <c r="AD84" s="2" t="s">
        <v>2258</v>
      </c>
      <c r="AE84" s="2">
        <v>0.899668</v>
      </c>
      <c r="AF84" s="2">
        <v>104.617247</v>
      </c>
      <c r="AG84" s="2" t="s">
        <v>2274</v>
      </c>
      <c r="AN84" s="2" t="s">
        <v>1721</v>
      </c>
    </row>
    <row r="85" hidden="1">
      <c r="A85" s="2" t="s">
        <v>2577</v>
      </c>
      <c r="B85" s="2" t="s">
        <v>2571</v>
      </c>
      <c r="C85" s="2" t="s">
        <v>2249</v>
      </c>
      <c r="D85" s="146" t="s">
        <v>2572</v>
      </c>
      <c r="E85" s="2" t="s">
        <v>2573</v>
      </c>
      <c r="F85" s="2" t="s">
        <v>2075</v>
      </c>
      <c r="G85" s="2" t="s">
        <v>1024</v>
      </c>
      <c r="J85" s="2" t="s">
        <v>2574</v>
      </c>
      <c r="K85" s="2" t="s">
        <v>2575</v>
      </c>
      <c r="L85" s="2" t="s">
        <v>566</v>
      </c>
      <c r="M85" s="2" t="s">
        <v>2407</v>
      </c>
      <c r="N85" s="2">
        <v>100.0</v>
      </c>
      <c r="O85" s="2" t="s">
        <v>63</v>
      </c>
      <c r="P85" s="2">
        <v>2024.0</v>
      </c>
      <c r="S85" s="2" t="s">
        <v>137</v>
      </c>
      <c r="T85" s="2" t="s">
        <v>137</v>
      </c>
      <c r="Y85" s="2" t="s">
        <v>2576</v>
      </c>
      <c r="AB85" s="2" t="s">
        <v>2284</v>
      </c>
      <c r="AC85" s="2" t="s">
        <v>2257</v>
      </c>
      <c r="AD85" s="2" t="s">
        <v>2258</v>
      </c>
      <c r="AE85" s="2">
        <v>0.899668</v>
      </c>
      <c r="AF85" s="2">
        <v>104.617247</v>
      </c>
      <c r="AG85" s="2" t="s">
        <v>2274</v>
      </c>
      <c r="AN85" s="2" t="s">
        <v>1721</v>
      </c>
    </row>
    <row r="86" hidden="1">
      <c r="A86" s="2" t="s">
        <v>2578</v>
      </c>
      <c r="B86" s="2" t="s">
        <v>2579</v>
      </c>
      <c r="C86" s="2" t="s">
        <v>2249</v>
      </c>
      <c r="D86" s="146" t="s">
        <v>2580</v>
      </c>
      <c r="E86" s="2" t="s">
        <v>2581</v>
      </c>
      <c r="F86" s="2" t="s">
        <v>2068</v>
      </c>
      <c r="G86" s="2" t="s">
        <v>619</v>
      </c>
      <c r="J86" s="2" t="s">
        <v>2582</v>
      </c>
      <c r="K86" s="2" t="s">
        <v>2583</v>
      </c>
      <c r="L86" s="2" t="s">
        <v>2584</v>
      </c>
      <c r="M86" s="2" t="s">
        <v>2585</v>
      </c>
      <c r="N86" s="2">
        <v>375.0</v>
      </c>
      <c r="O86" s="2" t="s">
        <v>63</v>
      </c>
      <c r="S86" s="2" t="s">
        <v>2317</v>
      </c>
      <c r="T86" s="2" t="s">
        <v>137</v>
      </c>
      <c r="Z86" s="2" t="s">
        <v>2586</v>
      </c>
      <c r="AA86" s="2" t="s">
        <v>2490</v>
      </c>
      <c r="AB86" s="2" t="s">
        <v>2273</v>
      </c>
      <c r="AC86" s="2" t="s">
        <v>2257</v>
      </c>
      <c r="AD86" s="2" t="s">
        <v>2258</v>
      </c>
      <c r="AE86" s="2">
        <v>-5.971</v>
      </c>
      <c r="AF86" s="2">
        <v>106.094</v>
      </c>
      <c r="AG86" s="2" t="s">
        <v>2259</v>
      </c>
      <c r="AN86" s="2" t="s">
        <v>1721</v>
      </c>
    </row>
    <row r="87" hidden="1">
      <c r="A87" s="2" t="s">
        <v>2587</v>
      </c>
      <c r="B87" s="2" t="s">
        <v>2579</v>
      </c>
      <c r="C87" s="2" t="s">
        <v>2249</v>
      </c>
      <c r="D87" s="146" t="s">
        <v>2580</v>
      </c>
      <c r="E87" s="2" t="s">
        <v>2581</v>
      </c>
      <c r="F87" s="2" t="s">
        <v>2075</v>
      </c>
      <c r="G87" s="2" t="s">
        <v>622</v>
      </c>
      <c r="J87" s="2" t="s">
        <v>2582</v>
      </c>
      <c r="K87" s="2" t="s">
        <v>2583</v>
      </c>
      <c r="L87" s="2" t="s">
        <v>2584</v>
      </c>
      <c r="M87" s="2" t="s">
        <v>2585</v>
      </c>
      <c r="N87" s="2">
        <v>375.0</v>
      </c>
      <c r="O87" s="2" t="s">
        <v>63</v>
      </c>
      <c r="S87" s="2" t="s">
        <v>2317</v>
      </c>
      <c r="T87" s="2" t="s">
        <v>137</v>
      </c>
      <c r="Z87" s="2" t="s">
        <v>2586</v>
      </c>
      <c r="AA87" s="2" t="s">
        <v>2490</v>
      </c>
      <c r="AB87" s="2" t="s">
        <v>2273</v>
      </c>
      <c r="AC87" s="2" t="s">
        <v>2257</v>
      </c>
      <c r="AD87" s="2" t="s">
        <v>2258</v>
      </c>
      <c r="AE87" s="2">
        <v>-5.971</v>
      </c>
      <c r="AF87" s="2">
        <v>106.094</v>
      </c>
      <c r="AG87" s="2" t="s">
        <v>2259</v>
      </c>
      <c r="AN87" s="2" t="s">
        <v>1721</v>
      </c>
    </row>
    <row r="88" hidden="1">
      <c r="A88" s="2" t="s">
        <v>2588</v>
      </c>
      <c r="B88" s="2" t="s">
        <v>2589</v>
      </c>
      <c r="C88" s="2" t="s">
        <v>2249</v>
      </c>
      <c r="D88" s="146" t="s">
        <v>2590</v>
      </c>
      <c r="E88" s="2" t="s">
        <v>2591</v>
      </c>
      <c r="F88" s="2" t="s">
        <v>2068</v>
      </c>
      <c r="G88" s="2" t="s">
        <v>624</v>
      </c>
      <c r="H88" s="2" t="s">
        <v>2592</v>
      </c>
      <c r="J88" s="2" t="s">
        <v>2593</v>
      </c>
      <c r="K88" s="2" t="s">
        <v>2594</v>
      </c>
      <c r="L88" s="2" t="s">
        <v>626</v>
      </c>
      <c r="M88" s="2" t="s">
        <v>2595</v>
      </c>
      <c r="N88" s="2">
        <v>150.0</v>
      </c>
      <c r="O88" s="2" t="s">
        <v>63</v>
      </c>
      <c r="S88" s="2" t="s">
        <v>2317</v>
      </c>
      <c r="T88" s="2" t="s">
        <v>137</v>
      </c>
      <c r="Y88" s="2" t="s">
        <v>2596</v>
      </c>
      <c r="Z88" s="2" t="s">
        <v>2597</v>
      </c>
      <c r="AA88" s="2" t="s">
        <v>2598</v>
      </c>
      <c r="AB88" s="2" t="s">
        <v>2284</v>
      </c>
      <c r="AC88" s="2" t="s">
        <v>2257</v>
      </c>
      <c r="AD88" s="2" t="s">
        <v>2258</v>
      </c>
      <c r="AE88" s="2">
        <v>1.589</v>
      </c>
      <c r="AF88" s="2">
        <v>101.638</v>
      </c>
      <c r="AG88" s="2" t="s">
        <v>2259</v>
      </c>
      <c r="AN88" s="2" t="s">
        <v>1721</v>
      </c>
    </row>
    <row r="89" hidden="1">
      <c r="A89" s="2" t="s">
        <v>2599</v>
      </c>
      <c r="B89" s="2" t="s">
        <v>2589</v>
      </c>
      <c r="C89" s="2" t="s">
        <v>2249</v>
      </c>
      <c r="D89" s="146" t="s">
        <v>2590</v>
      </c>
      <c r="E89" s="2" t="s">
        <v>2591</v>
      </c>
      <c r="F89" s="2" t="s">
        <v>2075</v>
      </c>
      <c r="G89" s="2" t="s">
        <v>627</v>
      </c>
      <c r="H89" s="2" t="s">
        <v>2592</v>
      </c>
      <c r="J89" s="2" t="s">
        <v>2593</v>
      </c>
      <c r="K89" s="2" t="s">
        <v>2594</v>
      </c>
      <c r="L89" s="2" t="s">
        <v>626</v>
      </c>
      <c r="M89" s="2" t="s">
        <v>2595</v>
      </c>
      <c r="N89" s="2">
        <v>150.0</v>
      </c>
      <c r="O89" s="2" t="s">
        <v>63</v>
      </c>
      <c r="S89" s="2" t="s">
        <v>2317</v>
      </c>
      <c r="T89" s="2" t="s">
        <v>137</v>
      </c>
      <c r="Y89" s="2" t="s">
        <v>2596</v>
      </c>
      <c r="Z89" s="2" t="s">
        <v>2597</v>
      </c>
      <c r="AA89" s="2" t="s">
        <v>2598</v>
      </c>
      <c r="AB89" s="2" t="s">
        <v>2284</v>
      </c>
      <c r="AC89" s="2" t="s">
        <v>2257</v>
      </c>
      <c r="AD89" s="2" t="s">
        <v>2258</v>
      </c>
      <c r="AE89" s="2">
        <v>1.589</v>
      </c>
      <c r="AF89" s="2">
        <v>101.638</v>
      </c>
      <c r="AG89" s="2" t="s">
        <v>2259</v>
      </c>
      <c r="AN89" s="2" t="s">
        <v>1721</v>
      </c>
    </row>
    <row r="90" hidden="1">
      <c r="A90" s="2" t="s">
        <v>2600</v>
      </c>
      <c r="B90" s="2" t="s">
        <v>2589</v>
      </c>
      <c r="C90" s="2" t="s">
        <v>2249</v>
      </c>
      <c r="D90" s="146" t="s">
        <v>2590</v>
      </c>
      <c r="E90" s="2" t="s">
        <v>2591</v>
      </c>
      <c r="F90" s="2" t="s">
        <v>2076</v>
      </c>
      <c r="G90" s="2" t="s">
        <v>629</v>
      </c>
      <c r="H90" s="2" t="s">
        <v>2592</v>
      </c>
      <c r="J90" s="2" t="s">
        <v>2593</v>
      </c>
      <c r="K90" s="2" t="s">
        <v>2594</v>
      </c>
      <c r="L90" s="2" t="s">
        <v>626</v>
      </c>
      <c r="M90" s="2" t="s">
        <v>2595</v>
      </c>
      <c r="N90" s="2">
        <v>150.0</v>
      </c>
      <c r="O90" s="2" t="s">
        <v>63</v>
      </c>
      <c r="S90" s="2" t="s">
        <v>2317</v>
      </c>
      <c r="T90" s="2" t="s">
        <v>137</v>
      </c>
      <c r="Y90" s="2" t="s">
        <v>2596</v>
      </c>
      <c r="Z90" s="2" t="s">
        <v>2597</v>
      </c>
      <c r="AA90" s="2" t="s">
        <v>2598</v>
      </c>
      <c r="AB90" s="2" t="s">
        <v>2284</v>
      </c>
      <c r="AC90" s="2" t="s">
        <v>2257</v>
      </c>
      <c r="AD90" s="2" t="s">
        <v>2258</v>
      </c>
      <c r="AE90" s="2">
        <v>1.589</v>
      </c>
      <c r="AF90" s="2">
        <v>101.638</v>
      </c>
      <c r="AG90" s="2" t="s">
        <v>2259</v>
      </c>
      <c r="AN90" s="2" t="s">
        <v>1721</v>
      </c>
    </row>
    <row r="91" hidden="1">
      <c r="A91" s="2" t="s">
        <v>1464</v>
      </c>
      <c r="B91" s="2" t="s">
        <v>2601</v>
      </c>
      <c r="C91" s="2" t="s">
        <v>2249</v>
      </c>
      <c r="D91" s="146" t="s">
        <v>2602</v>
      </c>
      <c r="E91" s="2" t="s">
        <v>2603</v>
      </c>
      <c r="F91" s="2" t="s">
        <v>2068</v>
      </c>
      <c r="G91" s="2" t="s">
        <v>2604</v>
      </c>
      <c r="H91" s="2" t="s">
        <v>2605</v>
      </c>
      <c r="J91" s="2" t="s">
        <v>2264</v>
      </c>
      <c r="K91" s="2" t="s">
        <v>2265</v>
      </c>
      <c r="L91" s="2" t="s">
        <v>679</v>
      </c>
      <c r="M91" s="2" t="s">
        <v>2266</v>
      </c>
      <c r="N91" s="2">
        <v>65.0</v>
      </c>
      <c r="O91" s="2" t="s">
        <v>51</v>
      </c>
      <c r="P91" s="2">
        <v>1987.0</v>
      </c>
      <c r="S91" s="2" t="s">
        <v>2317</v>
      </c>
      <c r="T91" s="2" t="s">
        <v>2332</v>
      </c>
      <c r="X91" s="2" t="s">
        <v>2269</v>
      </c>
      <c r="Y91" s="2" t="s">
        <v>2606</v>
      </c>
      <c r="Z91" s="2" t="s">
        <v>2607</v>
      </c>
      <c r="AA91" s="2" t="s">
        <v>2606</v>
      </c>
      <c r="AB91" s="2" t="s">
        <v>2284</v>
      </c>
      <c r="AC91" s="2" t="s">
        <v>2257</v>
      </c>
      <c r="AD91" s="2" t="s">
        <v>2258</v>
      </c>
      <c r="AE91" s="2">
        <v>-3.73213</v>
      </c>
      <c r="AF91" s="2">
        <v>103.797527</v>
      </c>
      <c r="AG91" s="2" t="s">
        <v>2274</v>
      </c>
      <c r="AN91" s="2" t="s">
        <v>1721</v>
      </c>
    </row>
    <row r="92" hidden="1">
      <c r="A92" s="2" t="s">
        <v>1465</v>
      </c>
      <c r="B92" s="2" t="s">
        <v>2601</v>
      </c>
      <c r="C92" s="2" t="s">
        <v>2249</v>
      </c>
      <c r="D92" s="146" t="s">
        <v>2602</v>
      </c>
      <c r="E92" s="2" t="s">
        <v>2603</v>
      </c>
      <c r="F92" s="2" t="s">
        <v>2075</v>
      </c>
      <c r="G92" s="2" t="s">
        <v>2608</v>
      </c>
      <c r="H92" s="2" t="s">
        <v>2605</v>
      </c>
      <c r="J92" s="2" t="s">
        <v>2264</v>
      </c>
      <c r="K92" s="2" t="s">
        <v>2265</v>
      </c>
      <c r="L92" s="2" t="s">
        <v>679</v>
      </c>
      <c r="M92" s="2" t="s">
        <v>2266</v>
      </c>
      <c r="N92" s="2">
        <v>65.0</v>
      </c>
      <c r="O92" s="2" t="s">
        <v>51</v>
      </c>
      <c r="P92" s="2">
        <v>1987.0</v>
      </c>
      <c r="S92" s="2" t="s">
        <v>2317</v>
      </c>
      <c r="T92" s="2" t="s">
        <v>2332</v>
      </c>
      <c r="X92" s="2" t="s">
        <v>2269</v>
      </c>
      <c r="Y92" s="2" t="s">
        <v>2606</v>
      </c>
      <c r="Z92" s="2" t="s">
        <v>2607</v>
      </c>
      <c r="AA92" s="2" t="s">
        <v>2606</v>
      </c>
      <c r="AB92" s="2" t="s">
        <v>2284</v>
      </c>
      <c r="AC92" s="2" t="s">
        <v>2257</v>
      </c>
      <c r="AD92" s="2" t="s">
        <v>2258</v>
      </c>
      <c r="AE92" s="2">
        <v>-3.73213</v>
      </c>
      <c r="AF92" s="2">
        <v>103.797527</v>
      </c>
      <c r="AG92" s="2" t="s">
        <v>2274</v>
      </c>
      <c r="AN92" s="2" t="s">
        <v>1721</v>
      </c>
    </row>
    <row r="93" hidden="1">
      <c r="A93" s="2" t="s">
        <v>1466</v>
      </c>
      <c r="B93" s="2" t="s">
        <v>2601</v>
      </c>
      <c r="C93" s="2" t="s">
        <v>2249</v>
      </c>
      <c r="D93" s="146" t="s">
        <v>2602</v>
      </c>
      <c r="E93" s="2" t="s">
        <v>2603</v>
      </c>
      <c r="F93" s="2" t="s">
        <v>2076</v>
      </c>
      <c r="G93" s="2" t="s">
        <v>2609</v>
      </c>
      <c r="H93" s="2" t="s">
        <v>2605</v>
      </c>
      <c r="J93" s="2" t="s">
        <v>2264</v>
      </c>
      <c r="K93" s="2" t="s">
        <v>2265</v>
      </c>
      <c r="L93" s="2" t="s">
        <v>679</v>
      </c>
      <c r="M93" s="2" t="s">
        <v>2266</v>
      </c>
      <c r="N93" s="2">
        <v>65.0</v>
      </c>
      <c r="O93" s="2" t="s">
        <v>51</v>
      </c>
      <c r="P93" s="2">
        <v>1994.0</v>
      </c>
      <c r="S93" s="2" t="s">
        <v>2317</v>
      </c>
      <c r="T93" s="2" t="s">
        <v>2332</v>
      </c>
      <c r="X93" s="2" t="s">
        <v>2269</v>
      </c>
      <c r="Y93" s="2" t="s">
        <v>2606</v>
      </c>
      <c r="Z93" s="2" t="s">
        <v>2607</v>
      </c>
      <c r="AA93" s="2" t="s">
        <v>2606</v>
      </c>
      <c r="AB93" s="2" t="s">
        <v>2284</v>
      </c>
      <c r="AC93" s="2" t="s">
        <v>2257</v>
      </c>
      <c r="AD93" s="2" t="s">
        <v>2258</v>
      </c>
      <c r="AE93" s="2">
        <v>-3.73213</v>
      </c>
      <c r="AF93" s="2">
        <v>103.797527</v>
      </c>
      <c r="AG93" s="2" t="s">
        <v>2274</v>
      </c>
      <c r="AN93" s="2" t="s">
        <v>1721</v>
      </c>
    </row>
    <row r="94" hidden="1">
      <c r="A94" s="2" t="s">
        <v>1467</v>
      </c>
      <c r="B94" s="2" t="s">
        <v>2601</v>
      </c>
      <c r="C94" s="2" t="s">
        <v>2249</v>
      </c>
      <c r="D94" s="146" t="s">
        <v>2602</v>
      </c>
      <c r="E94" s="2" t="s">
        <v>2603</v>
      </c>
      <c r="F94" s="2" t="s">
        <v>2435</v>
      </c>
      <c r="G94" s="2" t="s">
        <v>2610</v>
      </c>
      <c r="H94" s="2" t="s">
        <v>2605</v>
      </c>
      <c r="J94" s="2" t="s">
        <v>2264</v>
      </c>
      <c r="K94" s="2" t="s">
        <v>2265</v>
      </c>
      <c r="L94" s="2" t="s">
        <v>679</v>
      </c>
      <c r="M94" s="2" t="s">
        <v>2266</v>
      </c>
      <c r="N94" s="2">
        <v>65.0</v>
      </c>
      <c r="O94" s="2" t="s">
        <v>51</v>
      </c>
      <c r="P94" s="2">
        <v>1994.0</v>
      </c>
      <c r="S94" s="2" t="s">
        <v>2317</v>
      </c>
      <c r="T94" s="2" t="s">
        <v>2332</v>
      </c>
      <c r="X94" s="2" t="s">
        <v>2269</v>
      </c>
      <c r="Y94" s="2" t="s">
        <v>2606</v>
      </c>
      <c r="Z94" s="2" t="s">
        <v>2607</v>
      </c>
      <c r="AA94" s="2" t="s">
        <v>2606</v>
      </c>
      <c r="AB94" s="2" t="s">
        <v>2284</v>
      </c>
      <c r="AC94" s="2" t="s">
        <v>2257</v>
      </c>
      <c r="AD94" s="2" t="s">
        <v>2258</v>
      </c>
      <c r="AE94" s="2">
        <v>-3.73213</v>
      </c>
      <c r="AF94" s="2">
        <v>103.797527</v>
      </c>
      <c r="AG94" s="2" t="s">
        <v>2274</v>
      </c>
      <c r="AN94" s="2" t="s">
        <v>1721</v>
      </c>
    </row>
    <row r="95" hidden="1">
      <c r="A95" s="2" t="s">
        <v>2611</v>
      </c>
      <c r="B95" s="2" t="s">
        <v>2612</v>
      </c>
      <c r="C95" s="2" t="s">
        <v>2249</v>
      </c>
      <c r="D95" s="146" t="s">
        <v>2613</v>
      </c>
      <c r="E95" s="2" t="s">
        <v>2614</v>
      </c>
      <c r="F95" s="2" t="s">
        <v>2068</v>
      </c>
      <c r="G95" s="2" t="s">
        <v>631</v>
      </c>
      <c r="J95" s="2" t="s">
        <v>2615</v>
      </c>
      <c r="K95" s="2" t="s">
        <v>2616</v>
      </c>
      <c r="L95" s="2" t="s">
        <v>2617</v>
      </c>
      <c r="M95" s="2" t="s">
        <v>2618</v>
      </c>
      <c r="N95" s="2">
        <v>200.0</v>
      </c>
      <c r="O95" s="2" t="s">
        <v>63</v>
      </c>
      <c r="S95" s="2" t="s">
        <v>137</v>
      </c>
      <c r="T95" s="2" t="s">
        <v>137</v>
      </c>
      <c r="Y95" s="2" t="s">
        <v>2384</v>
      </c>
      <c r="AA95" s="2" t="s">
        <v>2385</v>
      </c>
      <c r="AB95" s="2" t="s">
        <v>1368</v>
      </c>
      <c r="AC95" s="2" t="s">
        <v>2257</v>
      </c>
      <c r="AD95" s="2" t="s">
        <v>2258</v>
      </c>
      <c r="AE95" s="2">
        <v>0.605</v>
      </c>
      <c r="AF95" s="2">
        <v>117.481</v>
      </c>
      <c r="AG95" s="2" t="s">
        <v>2259</v>
      </c>
      <c r="AN95" s="2" t="s">
        <v>1721</v>
      </c>
    </row>
    <row r="96" hidden="1">
      <c r="A96" s="2" t="s">
        <v>2619</v>
      </c>
      <c r="B96" s="2" t="s">
        <v>2612</v>
      </c>
      <c r="C96" s="2" t="s">
        <v>2249</v>
      </c>
      <c r="D96" s="146" t="s">
        <v>2613</v>
      </c>
      <c r="E96" s="2" t="s">
        <v>2614</v>
      </c>
      <c r="F96" s="2" t="s">
        <v>2075</v>
      </c>
      <c r="G96" s="2" t="s">
        <v>634</v>
      </c>
      <c r="J96" s="2" t="s">
        <v>2615</v>
      </c>
      <c r="K96" s="2" t="s">
        <v>2616</v>
      </c>
      <c r="L96" s="2" t="s">
        <v>2617</v>
      </c>
      <c r="M96" s="2" t="s">
        <v>2618</v>
      </c>
      <c r="N96" s="2">
        <v>200.0</v>
      </c>
      <c r="O96" s="2" t="s">
        <v>63</v>
      </c>
      <c r="S96" s="2" t="s">
        <v>137</v>
      </c>
      <c r="T96" s="2" t="s">
        <v>137</v>
      </c>
      <c r="Y96" s="2" t="s">
        <v>2384</v>
      </c>
      <c r="AA96" s="2" t="s">
        <v>2385</v>
      </c>
      <c r="AB96" s="2" t="s">
        <v>1368</v>
      </c>
      <c r="AC96" s="2" t="s">
        <v>2257</v>
      </c>
      <c r="AD96" s="2" t="s">
        <v>2258</v>
      </c>
      <c r="AE96" s="2">
        <v>0.605</v>
      </c>
      <c r="AF96" s="2">
        <v>117.481</v>
      </c>
      <c r="AG96" s="2" t="s">
        <v>2259</v>
      </c>
      <c r="AN96" s="2" t="s">
        <v>1721</v>
      </c>
    </row>
    <row r="97" hidden="1">
      <c r="A97" s="2" t="s">
        <v>1469</v>
      </c>
      <c r="B97" s="2" t="s">
        <v>2620</v>
      </c>
      <c r="C97" s="2" t="s">
        <v>2249</v>
      </c>
      <c r="D97" s="146" t="s">
        <v>2621</v>
      </c>
      <c r="E97" s="2" t="s">
        <v>2622</v>
      </c>
      <c r="F97" s="2" t="s">
        <v>2068</v>
      </c>
      <c r="G97" s="2" t="s">
        <v>636</v>
      </c>
      <c r="H97" s="2" t="s">
        <v>2623</v>
      </c>
      <c r="J97" s="2" t="s">
        <v>2624</v>
      </c>
      <c r="K97" s="2" t="s">
        <v>2625</v>
      </c>
      <c r="L97" s="2" t="s">
        <v>2626</v>
      </c>
      <c r="M97" s="2" t="s">
        <v>2627</v>
      </c>
      <c r="N97" s="2">
        <v>142.0</v>
      </c>
      <c r="O97" s="2" t="s">
        <v>51</v>
      </c>
      <c r="P97" s="2">
        <v>2015.0</v>
      </c>
      <c r="S97" s="2" t="s">
        <v>2317</v>
      </c>
      <c r="T97" s="2" t="s">
        <v>137</v>
      </c>
      <c r="Y97" s="2" t="s">
        <v>2628</v>
      </c>
      <c r="Z97" s="2" t="s">
        <v>2629</v>
      </c>
      <c r="AA97" s="2" t="s">
        <v>2630</v>
      </c>
      <c r="AB97" s="2" t="s">
        <v>1361</v>
      </c>
      <c r="AC97" s="2" t="s">
        <v>2257</v>
      </c>
      <c r="AD97" s="2" t="s">
        <v>2258</v>
      </c>
      <c r="AE97" s="2">
        <v>-8.196295</v>
      </c>
      <c r="AF97" s="2">
        <v>114.851568</v>
      </c>
      <c r="AG97" s="2" t="s">
        <v>2274</v>
      </c>
      <c r="AN97" s="2" t="s">
        <v>1721</v>
      </c>
    </row>
    <row r="98" hidden="1">
      <c r="A98" s="2" t="s">
        <v>1473</v>
      </c>
      <c r="B98" s="2" t="s">
        <v>2620</v>
      </c>
      <c r="C98" s="2" t="s">
        <v>2249</v>
      </c>
      <c r="D98" s="146" t="s">
        <v>2621</v>
      </c>
      <c r="E98" s="2" t="s">
        <v>2622</v>
      </c>
      <c r="F98" s="2" t="s">
        <v>2075</v>
      </c>
      <c r="G98" s="2" t="s">
        <v>639</v>
      </c>
      <c r="H98" s="2" t="s">
        <v>2623</v>
      </c>
      <c r="J98" s="2" t="s">
        <v>2631</v>
      </c>
      <c r="K98" s="2" t="s">
        <v>2625</v>
      </c>
      <c r="L98" s="2" t="s">
        <v>2626</v>
      </c>
      <c r="M98" s="2" t="s">
        <v>2627</v>
      </c>
      <c r="N98" s="2">
        <v>142.0</v>
      </c>
      <c r="O98" s="2" t="s">
        <v>51</v>
      </c>
      <c r="P98" s="2">
        <v>2015.0</v>
      </c>
      <c r="S98" s="2" t="s">
        <v>2317</v>
      </c>
      <c r="T98" s="2" t="s">
        <v>137</v>
      </c>
      <c r="Y98" s="2" t="s">
        <v>2628</v>
      </c>
      <c r="Z98" s="2" t="s">
        <v>2629</v>
      </c>
      <c r="AA98" s="2" t="s">
        <v>2630</v>
      </c>
      <c r="AB98" s="2" t="s">
        <v>1361</v>
      </c>
      <c r="AC98" s="2" t="s">
        <v>2257</v>
      </c>
      <c r="AD98" s="2" t="s">
        <v>2258</v>
      </c>
      <c r="AE98" s="2">
        <v>-8.196295</v>
      </c>
      <c r="AF98" s="2">
        <v>114.851568</v>
      </c>
      <c r="AG98" s="2" t="s">
        <v>2274</v>
      </c>
      <c r="AN98" s="2" t="s">
        <v>1721</v>
      </c>
    </row>
    <row r="99" hidden="1">
      <c r="A99" s="2" t="s">
        <v>1474</v>
      </c>
      <c r="B99" s="2" t="s">
        <v>2620</v>
      </c>
      <c r="C99" s="2" t="s">
        <v>2249</v>
      </c>
      <c r="D99" s="146" t="s">
        <v>2621</v>
      </c>
      <c r="E99" s="2" t="s">
        <v>2622</v>
      </c>
      <c r="F99" s="2" t="s">
        <v>2076</v>
      </c>
      <c r="G99" s="2" t="s">
        <v>641</v>
      </c>
      <c r="H99" s="2" t="s">
        <v>2623</v>
      </c>
      <c r="J99" s="2" t="s">
        <v>2631</v>
      </c>
      <c r="K99" s="2" t="s">
        <v>2625</v>
      </c>
      <c r="L99" s="2" t="s">
        <v>2626</v>
      </c>
      <c r="M99" s="2" t="s">
        <v>2627</v>
      </c>
      <c r="N99" s="2">
        <v>142.0</v>
      </c>
      <c r="O99" s="2" t="s">
        <v>51</v>
      </c>
      <c r="P99" s="2">
        <v>2015.0</v>
      </c>
      <c r="S99" s="2" t="s">
        <v>2317</v>
      </c>
      <c r="T99" s="2" t="s">
        <v>137</v>
      </c>
      <c r="Y99" s="2" t="s">
        <v>2628</v>
      </c>
      <c r="Z99" s="2" t="s">
        <v>2629</v>
      </c>
      <c r="AA99" s="2" t="s">
        <v>2630</v>
      </c>
      <c r="AB99" s="2" t="s">
        <v>1361</v>
      </c>
      <c r="AC99" s="2" t="s">
        <v>2257</v>
      </c>
      <c r="AD99" s="2" t="s">
        <v>2258</v>
      </c>
      <c r="AE99" s="2">
        <v>-8.196295</v>
      </c>
      <c r="AF99" s="2">
        <v>114.851568</v>
      </c>
      <c r="AG99" s="2" t="s">
        <v>2274</v>
      </c>
      <c r="AN99" s="2" t="s">
        <v>1721</v>
      </c>
    </row>
    <row r="100" hidden="1">
      <c r="A100" s="2" t="s">
        <v>2632</v>
      </c>
      <c r="B100" s="2" t="s">
        <v>2620</v>
      </c>
      <c r="C100" s="2" t="s">
        <v>2249</v>
      </c>
      <c r="D100" s="146" t="s">
        <v>2621</v>
      </c>
      <c r="E100" s="2" t="s">
        <v>2622</v>
      </c>
      <c r="F100" s="2" t="s">
        <v>2435</v>
      </c>
      <c r="G100" s="2" t="s">
        <v>643</v>
      </c>
      <c r="H100" s="2" t="s">
        <v>2623</v>
      </c>
      <c r="J100" s="2" t="s">
        <v>2624</v>
      </c>
      <c r="K100" s="2" t="s">
        <v>2625</v>
      </c>
      <c r="L100" s="2" t="s">
        <v>2626</v>
      </c>
      <c r="M100" s="2" t="s">
        <v>2627</v>
      </c>
      <c r="N100" s="2">
        <v>330.0</v>
      </c>
      <c r="O100" s="2" t="s">
        <v>63</v>
      </c>
      <c r="S100" s="2" t="s">
        <v>2317</v>
      </c>
      <c r="T100" s="2" t="s">
        <v>137</v>
      </c>
      <c r="Y100" s="2" t="s">
        <v>2628</v>
      </c>
      <c r="Z100" s="2" t="s">
        <v>2629</v>
      </c>
      <c r="AA100" s="2" t="s">
        <v>2630</v>
      </c>
      <c r="AB100" s="2" t="s">
        <v>1361</v>
      </c>
      <c r="AC100" s="2" t="s">
        <v>2257</v>
      </c>
      <c r="AD100" s="2" t="s">
        <v>2258</v>
      </c>
      <c r="AE100" s="2">
        <v>-8.196295</v>
      </c>
      <c r="AF100" s="2">
        <v>114.851568</v>
      </c>
      <c r="AG100" s="2" t="s">
        <v>2274</v>
      </c>
      <c r="AN100" s="2" t="s">
        <v>1721</v>
      </c>
    </row>
    <row r="101" hidden="1">
      <c r="A101" s="2" t="s">
        <v>2633</v>
      </c>
      <c r="B101" s="2" t="s">
        <v>2620</v>
      </c>
      <c r="C101" s="2" t="s">
        <v>2249</v>
      </c>
      <c r="D101" s="146" t="s">
        <v>2621</v>
      </c>
      <c r="E101" s="2" t="s">
        <v>2622</v>
      </c>
      <c r="F101" s="2" t="s">
        <v>2359</v>
      </c>
      <c r="G101" s="2" t="s">
        <v>645</v>
      </c>
      <c r="H101" s="2" t="s">
        <v>2623</v>
      </c>
      <c r="J101" s="2" t="s">
        <v>2624</v>
      </c>
      <c r="K101" s="2" t="s">
        <v>2625</v>
      </c>
      <c r="L101" s="2" t="s">
        <v>2626</v>
      </c>
      <c r="M101" s="2" t="s">
        <v>2627</v>
      </c>
      <c r="N101" s="2">
        <v>330.0</v>
      </c>
      <c r="O101" s="2" t="s">
        <v>63</v>
      </c>
      <c r="S101" s="2" t="s">
        <v>2317</v>
      </c>
      <c r="T101" s="2" t="s">
        <v>137</v>
      </c>
      <c r="Y101" s="2" t="s">
        <v>2628</v>
      </c>
      <c r="Z101" s="2" t="s">
        <v>2629</v>
      </c>
      <c r="AA101" s="2" t="s">
        <v>2630</v>
      </c>
      <c r="AB101" s="2" t="s">
        <v>1361</v>
      </c>
      <c r="AC101" s="2" t="s">
        <v>2257</v>
      </c>
      <c r="AD101" s="2" t="s">
        <v>2258</v>
      </c>
      <c r="AE101" s="2">
        <v>-8.196295</v>
      </c>
      <c r="AF101" s="2">
        <v>114.851568</v>
      </c>
      <c r="AG101" s="2" t="s">
        <v>2274</v>
      </c>
      <c r="AN101" s="2" t="s">
        <v>1721</v>
      </c>
    </row>
    <row r="102">
      <c r="A102" s="2" t="s">
        <v>1909</v>
      </c>
      <c r="B102" s="2" t="s">
        <v>2634</v>
      </c>
      <c r="C102" s="2" t="s">
        <v>2249</v>
      </c>
      <c r="D102" s="146" t="s">
        <v>1908</v>
      </c>
      <c r="E102" s="2" t="s">
        <v>2635</v>
      </c>
      <c r="F102" s="2" t="s">
        <v>2636</v>
      </c>
      <c r="G102" s="2" t="s">
        <v>2637</v>
      </c>
      <c r="J102" s="2" t="s">
        <v>2638</v>
      </c>
      <c r="K102" s="2" t="s">
        <v>2639</v>
      </c>
      <c r="L102" s="2" t="s">
        <v>2640</v>
      </c>
      <c r="M102" s="2" t="s">
        <v>2641</v>
      </c>
      <c r="N102" s="2">
        <v>60.0</v>
      </c>
      <c r="O102" s="2" t="s">
        <v>51</v>
      </c>
      <c r="P102" s="2">
        <v>2016.0</v>
      </c>
      <c r="S102" s="2" t="s">
        <v>137</v>
      </c>
      <c r="T102" s="2" t="s">
        <v>137</v>
      </c>
      <c r="X102" s="2" t="s">
        <v>2269</v>
      </c>
      <c r="AA102" s="2" t="s">
        <v>2642</v>
      </c>
      <c r="AB102" s="2" t="s">
        <v>2273</v>
      </c>
      <c r="AC102" s="2" t="s">
        <v>2257</v>
      </c>
      <c r="AD102" s="2" t="s">
        <v>2258</v>
      </c>
      <c r="AE102" s="2">
        <v>-6.950808</v>
      </c>
      <c r="AF102" s="2">
        <v>106.250158</v>
      </c>
      <c r="AG102" s="2" t="s">
        <v>2274</v>
      </c>
      <c r="AK102" s="2" t="s">
        <v>2643</v>
      </c>
      <c r="AL102" s="2" t="s">
        <v>2286</v>
      </c>
      <c r="AN102" s="2" t="s">
        <v>1721</v>
      </c>
    </row>
    <row r="103" hidden="1">
      <c r="A103" s="2" t="s">
        <v>1475</v>
      </c>
      <c r="B103" s="2" t="s">
        <v>2644</v>
      </c>
      <c r="C103" s="2" t="s">
        <v>2249</v>
      </c>
      <c r="D103" s="146" t="s">
        <v>2645</v>
      </c>
      <c r="E103" s="2" t="s">
        <v>2646</v>
      </c>
      <c r="F103" s="2" t="s">
        <v>2068</v>
      </c>
      <c r="G103" s="2" t="s">
        <v>2647</v>
      </c>
      <c r="H103" s="2" t="s">
        <v>2648</v>
      </c>
      <c r="J103" s="2" t="s">
        <v>2649</v>
      </c>
      <c r="K103" s="2" t="s">
        <v>2650</v>
      </c>
      <c r="L103" s="2" t="s">
        <v>2651</v>
      </c>
      <c r="M103" s="2" t="s">
        <v>2652</v>
      </c>
      <c r="N103" s="2">
        <v>950.0</v>
      </c>
      <c r="O103" s="2" t="s">
        <v>51</v>
      </c>
      <c r="P103" s="2">
        <v>2022.0</v>
      </c>
      <c r="S103" s="2" t="s">
        <v>2479</v>
      </c>
      <c r="T103" s="2" t="s">
        <v>2332</v>
      </c>
      <c r="Y103" s="2" t="s">
        <v>2653</v>
      </c>
      <c r="Z103" s="2" t="s">
        <v>2654</v>
      </c>
      <c r="AA103" s="2" t="s">
        <v>2655</v>
      </c>
      <c r="AB103" s="2" t="s">
        <v>2273</v>
      </c>
      <c r="AC103" s="2" t="s">
        <v>2257</v>
      </c>
      <c r="AD103" s="2" t="s">
        <v>2258</v>
      </c>
      <c r="AE103" s="2">
        <v>-6.900828</v>
      </c>
      <c r="AF103" s="2">
        <v>109.803685</v>
      </c>
      <c r="AG103" s="2" t="s">
        <v>2274</v>
      </c>
      <c r="AN103" s="2" t="s">
        <v>1721</v>
      </c>
    </row>
    <row r="104" hidden="1">
      <c r="A104" s="2" t="s">
        <v>1478</v>
      </c>
      <c r="B104" s="2" t="s">
        <v>2644</v>
      </c>
      <c r="C104" s="2" t="s">
        <v>2249</v>
      </c>
      <c r="D104" s="146" t="s">
        <v>2645</v>
      </c>
      <c r="E104" s="2" t="s">
        <v>2646</v>
      </c>
      <c r="F104" s="2" t="s">
        <v>2075</v>
      </c>
      <c r="G104" s="2" t="s">
        <v>2656</v>
      </c>
      <c r="H104" s="2" t="s">
        <v>2648</v>
      </c>
      <c r="J104" s="2" t="s">
        <v>2649</v>
      </c>
      <c r="K104" s="2" t="s">
        <v>2650</v>
      </c>
      <c r="L104" s="2" t="s">
        <v>2651</v>
      </c>
      <c r="M104" s="2" t="s">
        <v>2652</v>
      </c>
      <c r="N104" s="2">
        <v>950.0</v>
      </c>
      <c r="O104" s="2" t="s">
        <v>51</v>
      </c>
      <c r="P104" s="2">
        <v>2022.0</v>
      </c>
      <c r="S104" s="2" t="s">
        <v>2479</v>
      </c>
      <c r="T104" s="2" t="s">
        <v>2332</v>
      </c>
      <c r="Y104" s="2" t="s">
        <v>2653</v>
      </c>
      <c r="Z104" s="2" t="s">
        <v>2654</v>
      </c>
      <c r="AA104" s="2" t="s">
        <v>2655</v>
      </c>
      <c r="AB104" s="2" t="s">
        <v>2273</v>
      </c>
      <c r="AC104" s="2" t="s">
        <v>2257</v>
      </c>
      <c r="AD104" s="2" t="s">
        <v>2258</v>
      </c>
      <c r="AE104" s="2">
        <v>-6.900828</v>
      </c>
      <c r="AF104" s="2">
        <v>109.803685</v>
      </c>
      <c r="AG104" s="2" t="s">
        <v>2274</v>
      </c>
      <c r="AN104" s="2" t="s">
        <v>1721</v>
      </c>
    </row>
    <row r="105">
      <c r="A105" s="2" t="s">
        <v>1821</v>
      </c>
      <c r="B105" s="2" t="s">
        <v>2657</v>
      </c>
      <c r="C105" s="2" t="s">
        <v>2249</v>
      </c>
      <c r="D105" s="146" t="s">
        <v>1820</v>
      </c>
      <c r="E105" s="2" t="s">
        <v>2658</v>
      </c>
      <c r="F105" s="2" t="s">
        <v>2068</v>
      </c>
      <c r="G105" s="2" t="s">
        <v>963</v>
      </c>
      <c r="J105" s="2" t="s">
        <v>2659</v>
      </c>
      <c r="K105" s="2" t="s">
        <v>2660</v>
      </c>
      <c r="L105" s="2" t="s">
        <v>2661</v>
      </c>
      <c r="M105" s="2" t="s">
        <v>2662</v>
      </c>
      <c r="N105" s="2">
        <v>140.0</v>
      </c>
      <c r="O105" s="2" t="s">
        <v>51</v>
      </c>
      <c r="P105" s="2">
        <v>2017.0</v>
      </c>
      <c r="S105" s="2" t="s">
        <v>2317</v>
      </c>
      <c r="T105" s="2" t="s">
        <v>2663</v>
      </c>
      <c r="X105" s="2" t="s">
        <v>2269</v>
      </c>
      <c r="Y105" s="2" t="s">
        <v>2664</v>
      </c>
      <c r="Z105" s="2" t="s">
        <v>2665</v>
      </c>
      <c r="AA105" s="2" t="s">
        <v>2666</v>
      </c>
      <c r="AB105" s="2" t="s">
        <v>2273</v>
      </c>
      <c r="AC105" s="2" t="s">
        <v>2257</v>
      </c>
      <c r="AD105" s="2" t="s">
        <v>2258</v>
      </c>
      <c r="AE105" s="2">
        <v>-6.11607</v>
      </c>
      <c r="AF105" s="2">
        <v>107.05197</v>
      </c>
      <c r="AG105" s="2" t="s">
        <v>2274</v>
      </c>
      <c r="AK105" s="2" t="s">
        <v>2667</v>
      </c>
      <c r="AN105" s="2" t="s">
        <v>1721</v>
      </c>
    </row>
    <row r="106">
      <c r="A106" s="2" t="s">
        <v>1823</v>
      </c>
      <c r="B106" s="2" t="s">
        <v>2657</v>
      </c>
      <c r="C106" s="2" t="s">
        <v>2249</v>
      </c>
      <c r="D106" s="146" t="s">
        <v>1820</v>
      </c>
      <c r="E106" s="2" t="s">
        <v>2658</v>
      </c>
      <c r="F106" s="2" t="s">
        <v>2075</v>
      </c>
      <c r="G106" s="2" t="s">
        <v>967</v>
      </c>
      <c r="J106" s="2" t="s">
        <v>2659</v>
      </c>
      <c r="K106" s="2" t="s">
        <v>2660</v>
      </c>
      <c r="L106" s="2" t="s">
        <v>2661</v>
      </c>
      <c r="M106" s="2" t="s">
        <v>2662</v>
      </c>
      <c r="N106" s="2">
        <v>140.0</v>
      </c>
      <c r="O106" s="2" t="s">
        <v>51</v>
      </c>
      <c r="P106" s="2">
        <v>2017.0</v>
      </c>
      <c r="S106" s="2" t="s">
        <v>2317</v>
      </c>
      <c r="T106" s="2" t="s">
        <v>2663</v>
      </c>
      <c r="X106" s="2" t="s">
        <v>2269</v>
      </c>
      <c r="Y106" s="2" t="s">
        <v>2664</v>
      </c>
      <c r="Z106" s="2" t="s">
        <v>2665</v>
      </c>
      <c r="AA106" s="2" t="s">
        <v>2666</v>
      </c>
      <c r="AB106" s="2" t="s">
        <v>2273</v>
      </c>
      <c r="AC106" s="2" t="s">
        <v>2257</v>
      </c>
      <c r="AD106" s="2" t="s">
        <v>2258</v>
      </c>
      <c r="AE106" s="2">
        <v>-6.11607</v>
      </c>
      <c r="AF106" s="2">
        <v>107.05197</v>
      </c>
      <c r="AG106" s="2" t="s">
        <v>2274</v>
      </c>
      <c r="AK106" s="2" t="s">
        <v>2667</v>
      </c>
      <c r="AN106" s="2" t="s">
        <v>1721</v>
      </c>
    </row>
    <row r="107" hidden="1">
      <c r="A107" s="2" t="s">
        <v>1480</v>
      </c>
      <c r="B107" s="2" t="s">
        <v>2668</v>
      </c>
      <c r="C107" s="2" t="s">
        <v>2249</v>
      </c>
      <c r="D107" s="146" t="s">
        <v>2669</v>
      </c>
      <c r="E107" s="2" t="s">
        <v>2670</v>
      </c>
      <c r="F107" s="2" t="s">
        <v>2302</v>
      </c>
      <c r="G107" s="2" t="s">
        <v>2671</v>
      </c>
      <c r="H107" s="2" t="s">
        <v>2672</v>
      </c>
      <c r="J107" s="2" t="s">
        <v>2673</v>
      </c>
      <c r="K107" s="2" t="s">
        <v>2674</v>
      </c>
      <c r="L107" s="2" t="s">
        <v>2675</v>
      </c>
      <c r="M107" s="2" t="s">
        <v>2676</v>
      </c>
      <c r="N107" s="2">
        <v>300.0</v>
      </c>
      <c r="O107" s="2" t="s">
        <v>51</v>
      </c>
      <c r="P107" s="2">
        <v>2006.0</v>
      </c>
      <c r="S107" s="2" t="s">
        <v>2317</v>
      </c>
      <c r="T107" s="2" t="s">
        <v>2332</v>
      </c>
      <c r="Y107" s="2" t="s">
        <v>2677</v>
      </c>
      <c r="Z107" s="2" t="s">
        <v>2678</v>
      </c>
      <c r="AA107" s="2" t="s">
        <v>2272</v>
      </c>
      <c r="AB107" s="2" t="s">
        <v>2273</v>
      </c>
      <c r="AC107" s="2" t="s">
        <v>2257</v>
      </c>
      <c r="AD107" s="2" t="s">
        <v>2258</v>
      </c>
      <c r="AE107" s="2">
        <v>-7.68575</v>
      </c>
      <c r="AF107" s="2">
        <v>109.08977</v>
      </c>
      <c r="AG107" s="2" t="s">
        <v>2274</v>
      </c>
      <c r="AN107" s="2" t="s">
        <v>1721</v>
      </c>
    </row>
    <row r="108" hidden="1">
      <c r="A108" s="2" t="s">
        <v>1482</v>
      </c>
      <c r="B108" s="2" t="s">
        <v>2668</v>
      </c>
      <c r="C108" s="2" t="s">
        <v>2249</v>
      </c>
      <c r="D108" s="146" t="s">
        <v>2669</v>
      </c>
      <c r="E108" s="2" t="s">
        <v>2670</v>
      </c>
      <c r="F108" s="2" t="s">
        <v>2500</v>
      </c>
      <c r="G108" s="2" t="s">
        <v>2679</v>
      </c>
      <c r="H108" s="2" t="s">
        <v>2672</v>
      </c>
      <c r="J108" s="2" t="s">
        <v>2673</v>
      </c>
      <c r="K108" s="2" t="s">
        <v>2674</v>
      </c>
      <c r="L108" s="2" t="s">
        <v>2675</v>
      </c>
      <c r="M108" s="2" t="s">
        <v>2676</v>
      </c>
      <c r="N108" s="2">
        <v>300.0</v>
      </c>
      <c r="O108" s="2" t="s">
        <v>51</v>
      </c>
      <c r="P108" s="2">
        <v>2006.0</v>
      </c>
      <c r="S108" s="2" t="s">
        <v>2317</v>
      </c>
      <c r="T108" s="2" t="s">
        <v>2332</v>
      </c>
      <c r="Y108" s="2" t="s">
        <v>2677</v>
      </c>
      <c r="Z108" s="2" t="s">
        <v>2678</v>
      </c>
      <c r="AA108" s="2" t="s">
        <v>2272</v>
      </c>
      <c r="AB108" s="2" t="s">
        <v>2273</v>
      </c>
      <c r="AC108" s="2" t="s">
        <v>2257</v>
      </c>
      <c r="AD108" s="2" t="s">
        <v>2258</v>
      </c>
      <c r="AE108" s="2">
        <v>-7.68575</v>
      </c>
      <c r="AF108" s="2">
        <v>109.08977</v>
      </c>
      <c r="AG108" s="2" t="s">
        <v>2274</v>
      </c>
      <c r="AN108" s="2" t="s">
        <v>1721</v>
      </c>
    </row>
    <row r="109" hidden="1">
      <c r="A109" s="2" t="s">
        <v>1483</v>
      </c>
      <c r="B109" s="2" t="s">
        <v>2668</v>
      </c>
      <c r="C109" s="2" t="s">
        <v>2249</v>
      </c>
      <c r="D109" s="146" t="s">
        <v>2669</v>
      </c>
      <c r="E109" s="2" t="s">
        <v>2670</v>
      </c>
      <c r="F109" s="2" t="s">
        <v>2309</v>
      </c>
      <c r="G109" s="2" t="s">
        <v>2680</v>
      </c>
      <c r="H109" s="2" t="s">
        <v>2672</v>
      </c>
      <c r="J109" s="2" t="s">
        <v>2673</v>
      </c>
      <c r="K109" s="2" t="s">
        <v>2674</v>
      </c>
      <c r="L109" s="2" t="s">
        <v>2675</v>
      </c>
      <c r="M109" s="2" t="s">
        <v>2676</v>
      </c>
      <c r="N109" s="2">
        <v>660.0</v>
      </c>
      <c r="O109" s="2" t="s">
        <v>51</v>
      </c>
      <c r="P109" s="2">
        <v>2016.0</v>
      </c>
      <c r="S109" s="2" t="s">
        <v>2267</v>
      </c>
      <c r="T109" s="2" t="s">
        <v>2332</v>
      </c>
      <c r="Y109" s="2" t="s">
        <v>2677</v>
      </c>
      <c r="Z109" s="2" t="s">
        <v>2678</v>
      </c>
      <c r="AA109" s="2" t="s">
        <v>2272</v>
      </c>
      <c r="AB109" s="2" t="s">
        <v>2273</v>
      </c>
      <c r="AC109" s="2" t="s">
        <v>2257</v>
      </c>
      <c r="AD109" s="2" t="s">
        <v>2258</v>
      </c>
      <c r="AE109" s="2">
        <v>-7.6832417</v>
      </c>
      <c r="AF109" s="2">
        <v>109.096384</v>
      </c>
      <c r="AG109" s="2" t="s">
        <v>2274</v>
      </c>
      <c r="AN109" s="2" t="s">
        <v>1721</v>
      </c>
    </row>
    <row r="110" hidden="1">
      <c r="A110" s="2" t="s">
        <v>1486</v>
      </c>
      <c r="B110" s="2" t="s">
        <v>2668</v>
      </c>
      <c r="C110" s="2" t="s">
        <v>2249</v>
      </c>
      <c r="D110" s="146" t="s">
        <v>2669</v>
      </c>
      <c r="E110" s="2" t="s">
        <v>2670</v>
      </c>
      <c r="F110" s="2" t="s">
        <v>2299</v>
      </c>
      <c r="G110" s="2" t="s">
        <v>2681</v>
      </c>
      <c r="H110" s="2" t="s">
        <v>2672</v>
      </c>
      <c r="J110" s="2" t="s">
        <v>2673</v>
      </c>
      <c r="K110" s="2" t="s">
        <v>2674</v>
      </c>
      <c r="L110" s="2" t="s">
        <v>2675</v>
      </c>
      <c r="M110" s="2" t="s">
        <v>2676</v>
      </c>
      <c r="N110" s="2">
        <v>1000.0</v>
      </c>
      <c r="O110" s="2" t="s">
        <v>51</v>
      </c>
      <c r="P110" s="2">
        <v>2019.0</v>
      </c>
      <c r="S110" s="2" t="s">
        <v>2479</v>
      </c>
      <c r="T110" s="2" t="s">
        <v>2332</v>
      </c>
      <c r="Y110" s="2" t="s">
        <v>2677</v>
      </c>
      <c r="Z110" s="2" t="s">
        <v>2678</v>
      </c>
      <c r="AA110" s="2" t="s">
        <v>2272</v>
      </c>
      <c r="AB110" s="2" t="s">
        <v>2273</v>
      </c>
      <c r="AC110" s="2" t="s">
        <v>2257</v>
      </c>
      <c r="AD110" s="2" t="s">
        <v>2258</v>
      </c>
      <c r="AE110" s="2">
        <v>-7.6832417</v>
      </c>
      <c r="AF110" s="2">
        <v>109.096384</v>
      </c>
      <c r="AG110" s="2" t="s">
        <v>2274</v>
      </c>
      <c r="AN110" s="2" t="s">
        <v>1721</v>
      </c>
    </row>
    <row r="111" hidden="1">
      <c r="A111" s="2" t="s">
        <v>2682</v>
      </c>
      <c r="B111" s="2" t="s">
        <v>2683</v>
      </c>
      <c r="C111" s="2" t="s">
        <v>2249</v>
      </c>
      <c r="D111" s="146" t="s">
        <v>2684</v>
      </c>
      <c r="E111" s="2" t="s">
        <v>2685</v>
      </c>
      <c r="F111" s="2" t="s">
        <v>2068</v>
      </c>
      <c r="G111" s="2" t="s">
        <v>647</v>
      </c>
      <c r="H111" s="2" t="s">
        <v>2686</v>
      </c>
      <c r="J111" s="2" t="s">
        <v>2687</v>
      </c>
      <c r="K111" s="2" t="s">
        <v>2688</v>
      </c>
      <c r="L111" s="2" t="s">
        <v>651</v>
      </c>
      <c r="M111" s="2" t="s">
        <v>2689</v>
      </c>
      <c r="N111" s="2">
        <v>1000.0</v>
      </c>
      <c r="O111" s="2" t="s">
        <v>63</v>
      </c>
      <c r="S111" s="2" t="s">
        <v>2479</v>
      </c>
      <c r="T111" s="2" t="s">
        <v>2332</v>
      </c>
      <c r="Y111" s="2" t="s">
        <v>2270</v>
      </c>
      <c r="Z111" s="2" t="s">
        <v>2271</v>
      </c>
      <c r="AA111" s="2" t="s">
        <v>2272</v>
      </c>
      <c r="AB111" s="2" t="s">
        <v>2273</v>
      </c>
      <c r="AC111" s="2" t="s">
        <v>2257</v>
      </c>
      <c r="AD111" s="2" t="s">
        <v>2258</v>
      </c>
      <c r="AE111" s="2">
        <v>-7.684</v>
      </c>
      <c r="AF111" s="2">
        <v>109.131</v>
      </c>
      <c r="AG111" s="2" t="s">
        <v>2259</v>
      </c>
      <c r="AN111" s="2" t="s">
        <v>1721</v>
      </c>
    </row>
    <row r="112" hidden="1">
      <c r="A112" s="2" t="s">
        <v>2690</v>
      </c>
      <c r="B112" s="2" t="s">
        <v>2683</v>
      </c>
      <c r="C112" s="2" t="s">
        <v>2249</v>
      </c>
      <c r="D112" s="146" t="s">
        <v>2684</v>
      </c>
      <c r="E112" s="2" t="s">
        <v>2685</v>
      </c>
      <c r="F112" s="2" t="s">
        <v>2075</v>
      </c>
      <c r="G112" s="2" t="s">
        <v>652</v>
      </c>
      <c r="H112" s="2" t="s">
        <v>2686</v>
      </c>
      <c r="J112" s="2" t="s">
        <v>2687</v>
      </c>
      <c r="K112" s="2" t="s">
        <v>2688</v>
      </c>
      <c r="L112" s="2" t="s">
        <v>651</v>
      </c>
      <c r="M112" s="2" t="s">
        <v>2689</v>
      </c>
      <c r="N112" s="2">
        <v>1000.0</v>
      </c>
      <c r="O112" s="2" t="s">
        <v>63</v>
      </c>
      <c r="S112" s="2" t="s">
        <v>2479</v>
      </c>
      <c r="T112" s="2" t="s">
        <v>2332</v>
      </c>
      <c r="Y112" s="2" t="s">
        <v>2270</v>
      </c>
      <c r="Z112" s="2" t="s">
        <v>2271</v>
      </c>
      <c r="AA112" s="2" t="s">
        <v>2272</v>
      </c>
      <c r="AB112" s="2" t="s">
        <v>2273</v>
      </c>
      <c r="AC112" s="2" t="s">
        <v>2257</v>
      </c>
      <c r="AD112" s="2" t="s">
        <v>2258</v>
      </c>
      <c r="AE112" s="2">
        <v>-7.684</v>
      </c>
      <c r="AF112" s="2">
        <v>109.131</v>
      </c>
      <c r="AG112" s="2" t="s">
        <v>2259</v>
      </c>
      <c r="AN112" s="2" t="s">
        <v>1721</v>
      </c>
    </row>
    <row r="113" hidden="1">
      <c r="A113" s="2" t="s">
        <v>2691</v>
      </c>
      <c r="B113" s="2" t="s">
        <v>2683</v>
      </c>
      <c r="C113" s="2" t="s">
        <v>2249</v>
      </c>
      <c r="D113" s="146" t="s">
        <v>2684</v>
      </c>
      <c r="E113" s="2" t="s">
        <v>2685</v>
      </c>
      <c r="F113" s="2" t="s">
        <v>2076</v>
      </c>
      <c r="G113" s="2" t="s">
        <v>655</v>
      </c>
      <c r="H113" s="2" t="s">
        <v>2686</v>
      </c>
      <c r="J113" s="2" t="s">
        <v>2687</v>
      </c>
      <c r="K113" s="2" t="s">
        <v>2688</v>
      </c>
      <c r="L113" s="2" t="s">
        <v>651</v>
      </c>
      <c r="M113" s="2" t="s">
        <v>2689</v>
      </c>
      <c r="N113" s="2">
        <v>1000.0</v>
      </c>
      <c r="O113" s="2" t="s">
        <v>63</v>
      </c>
      <c r="S113" s="2" t="s">
        <v>2479</v>
      </c>
      <c r="T113" s="2" t="s">
        <v>2332</v>
      </c>
      <c r="Y113" s="2" t="s">
        <v>2270</v>
      </c>
      <c r="Z113" s="2" t="s">
        <v>2271</v>
      </c>
      <c r="AA113" s="2" t="s">
        <v>2272</v>
      </c>
      <c r="AB113" s="2" t="s">
        <v>2273</v>
      </c>
      <c r="AC113" s="2" t="s">
        <v>2257</v>
      </c>
      <c r="AD113" s="2" t="s">
        <v>2258</v>
      </c>
      <c r="AE113" s="2">
        <v>-7.684</v>
      </c>
      <c r="AF113" s="2">
        <v>109.131</v>
      </c>
      <c r="AG113" s="2" t="s">
        <v>2259</v>
      </c>
      <c r="AN113" s="2" t="s">
        <v>1721</v>
      </c>
    </row>
    <row r="114" hidden="1">
      <c r="A114" s="2" t="s">
        <v>2692</v>
      </c>
      <c r="B114" s="2" t="s">
        <v>2683</v>
      </c>
      <c r="C114" s="2" t="s">
        <v>2249</v>
      </c>
      <c r="D114" s="146" t="s">
        <v>2684</v>
      </c>
      <c r="E114" s="2" t="s">
        <v>2685</v>
      </c>
      <c r="F114" s="2" t="s">
        <v>2435</v>
      </c>
      <c r="G114" s="2" t="s">
        <v>658</v>
      </c>
      <c r="H114" s="2" t="s">
        <v>2686</v>
      </c>
      <c r="J114" s="2" t="s">
        <v>2687</v>
      </c>
      <c r="K114" s="2" t="s">
        <v>2688</v>
      </c>
      <c r="L114" s="2" t="s">
        <v>651</v>
      </c>
      <c r="M114" s="2" t="s">
        <v>2689</v>
      </c>
      <c r="N114" s="2">
        <v>1000.0</v>
      </c>
      <c r="O114" s="2" t="s">
        <v>63</v>
      </c>
      <c r="S114" s="2" t="s">
        <v>2479</v>
      </c>
      <c r="T114" s="2" t="s">
        <v>2332</v>
      </c>
      <c r="Y114" s="2" t="s">
        <v>2270</v>
      </c>
      <c r="Z114" s="2" t="s">
        <v>2271</v>
      </c>
      <c r="AA114" s="2" t="s">
        <v>2272</v>
      </c>
      <c r="AB114" s="2" t="s">
        <v>2273</v>
      </c>
      <c r="AC114" s="2" t="s">
        <v>2257</v>
      </c>
      <c r="AD114" s="2" t="s">
        <v>2258</v>
      </c>
      <c r="AE114" s="2">
        <v>-7.684</v>
      </c>
      <c r="AF114" s="2">
        <v>109.131</v>
      </c>
      <c r="AG114" s="2" t="s">
        <v>2259</v>
      </c>
      <c r="AN114" s="2" t="s">
        <v>1721</v>
      </c>
    </row>
    <row r="115" hidden="1">
      <c r="A115" s="2" t="s">
        <v>2693</v>
      </c>
      <c r="B115" s="2" t="s">
        <v>2683</v>
      </c>
      <c r="C115" s="2" t="s">
        <v>2249</v>
      </c>
      <c r="D115" s="146" t="s">
        <v>2684</v>
      </c>
      <c r="E115" s="2" t="s">
        <v>2685</v>
      </c>
      <c r="F115" s="2" t="s">
        <v>2359</v>
      </c>
      <c r="G115" s="2" t="s">
        <v>660</v>
      </c>
      <c r="H115" s="2" t="s">
        <v>2686</v>
      </c>
      <c r="J115" s="2" t="s">
        <v>2687</v>
      </c>
      <c r="K115" s="2" t="s">
        <v>2688</v>
      </c>
      <c r="L115" s="2" t="s">
        <v>651</v>
      </c>
      <c r="M115" s="2" t="s">
        <v>2689</v>
      </c>
      <c r="N115" s="2">
        <v>1000.0</v>
      </c>
      <c r="O115" s="2" t="s">
        <v>63</v>
      </c>
      <c r="S115" s="2" t="s">
        <v>2479</v>
      </c>
      <c r="T115" s="2" t="s">
        <v>2332</v>
      </c>
      <c r="Y115" s="2" t="s">
        <v>2270</v>
      </c>
      <c r="Z115" s="2" t="s">
        <v>2271</v>
      </c>
      <c r="AA115" s="2" t="s">
        <v>2272</v>
      </c>
      <c r="AB115" s="2" t="s">
        <v>2273</v>
      </c>
      <c r="AC115" s="2" t="s">
        <v>2257</v>
      </c>
      <c r="AD115" s="2" t="s">
        <v>2258</v>
      </c>
      <c r="AE115" s="2">
        <v>-7.684</v>
      </c>
      <c r="AF115" s="2">
        <v>109.131</v>
      </c>
      <c r="AG115" s="2" t="s">
        <v>2259</v>
      </c>
      <c r="AN115" s="2" t="s">
        <v>1721</v>
      </c>
    </row>
    <row r="116">
      <c r="A116" s="2" t="s">
        <v>1898</v>
      </c>
      <c r="B116" s="2" t="s">
        <v>2694</v>
      </c>
      <c r="C116" s="2" t="s">
        <v>2249</v>
      </c>
      <c r="D116" s="146" t="s">
        <v>1897</v>
      </c>
      <c r="E116" s="2" t="s">
        <v>2695</v>
      </c>
      <c r="F116" s="2" t="s">
        <v>2636</v>
      </c>
      <c r="G116" s="2" t="s">
        <v>2696</v>
      </c>
      <c r="J116" s="2" t="s">
        <v>2697</v>
      </c>
      <c r="K116" s="2" t="s">
        <v>2698</v>
      </c>
      <c r="L116" s="2" t="s">
        <v>2699</v>
      </c>
      <c r="M116" s="2" t="s">
        <v>2700</v>
      </c>
      <c r="N116" s="2">
        <v>40.0</v>
      </c>
      <c r="O116" s="2" t="s">
        <v>51</v>
      </c>
      <c r="P116" s="2">
        <v>2017.0</v>
      </c>
      <c r="R116" s="2">
        <v>2028.0</v>
      </c>
      <c r="S116" s="2" t="s">
        <v>2317</v>
      </c>
      <c r="T116" s="2" t="s">
        <v>137</v>
      </c>
      <c r="Y116" s="2" t="s">
        <v>2701</v>
      </c>
      <c r="AB116" s="2" t="s">
        <v>2273</v>
      </c>
      <c r="AC116" s="2" t="s">
        <v>2257</v>
      </c>
      <c r="AD116" s="2" t="s">
        <v>2258</v>
      </c>
      <c r="AE116" s="2">
        <v>-6.023889</v>
      </c>
      <c r="AF116" s="2">
        <v>105.950127</v>
      </c>
      <c r="AG116" s="2" t="s">
        <v>2274</v>
      </c>
      <c r="AK116" s="2" t="s">
        <v>2348</v>
      </c>
      <c r="AN116" s="2" t="s">
        <v>1721</v>
      </c>
    </row>
    <row r="117" hidden="1">
      <c r="A117" s="2" t="s">
        <v>1488</v>
      </c>
      <c r="B117" s="2" t="s">
        <v>2702</v>
      </c>
      <c r="C117" s="2" t="s">
        <v>2249</v>
      </c>
      <c r="D117" s="146" t="s">
        <v>2703</v>
      </c>
      <c r="E117" s="2" t="s">
        <v>2704</v>
      </c>
      <c r="F117" s="2" t="s">
        <v>2068</v>
      </c>
      <c r="G117" s="2" t="s">
        <v>662</v>
      </c>
      <c r="H117" s="2" t="s">
        <v>2705</v>
      </c>
      <c r="J117" s="2" t="s">
        <v>2706</v>
      </c>
      <c r="K117" s="2" t="s">
        <v>2707</v>
      </c>
      <c r="L117" s="2" t="s">
        <v>2708</v>
      </c>
      <c r="M117" s="2" t="s">
        <v>2709</v>
      </c>
      <c r="N117" s="2">
        <v>660.0</v>
      </c>
      <c r="O117" s="2" t="s">
        <v>51</v>
      </c>
      <c r="P117" s="2">
        <v>2012.0</v>
      </c>
      <c r="R117" s="2">
        <v>2042.0</v>
      </c>
      <c r="S117" s="2" t="s">
        <v>2267</v>
      </c>
      <c r="T117" s="2" t="s">
        <v>137</v>
      </c>
      <c r="Y117" s="2" t="s">
        <v>2710</v>
      </c>
      <c r="Z117" s="2" t="s">
        <v>2711</v>
      </c>
      <c r="AA117" s="2" t="s">
        <v>2712</v>
      </c>
      <c r="AB117" s="2" t="s">
        <v>2273</v>
      </c>
      <c r="AC117" s="2" t="s">
        <v>2257</v>
      </c>
      <c r="AD117" s="2" t="s">
        <v>2258</v>
      </c>
      <c r="AE117" s="2">
        <v>-6.770286</v>
      </c>
      <c r="AF117" s="2">
        <v>108.614858</v>
      </c>
      <c r="AG117" s="2" t="s">
        <v>2274</v>
      </c>
      <c r="AN117" s="2" t="s">
        <v>1721</v>
      </c>
    </row>
    <row r="118" hidden="1">
      <c r="A118" s="2" t="s">
        <v>1490</v>
      </c>
      <c r="B118" s="2" t="s">
        <v>2702</v>
      </c>
      <c r="C118" s="2" t="s">
        <v>2249</v>
      </c>
      <c r="D118" s="146" t="s">
        <v>2703</v>
      </c>
      <c r="E118" s="2" t="s">
        <v>2704</v>
      </c>
      <c r="F118" s="2" t="s">
        <v>2075</v>
      </c>
      <c r="G118" s="2" t="s">
        <v>2713</v>
      </c>
      <c r="H118" s="2" t="s">
        <v>2705</v>
      </c>
      <c r="J118" s="2" t="s">
        <v>2706</v>
      </c>
      <c r="K118" s="2" t="s">
        <v>2707</v>
      </c>
      <c r="L118" s="2" t="s">
        <v>2708</v>
      </c>
      <c r="M118" s="2" t="s">
        <v>2709</v>
      </c>
      <c r="N118" s="2">
        <v>924.0</v>
      </c>
      <c r="O118" s="2" t="s">
        <v>51</v>
      </c>
      <c r="P118" s="2">
        <v>2023.0</v>
      </c>
      <c r="S118" s="2" t="s">
        <v>2479</v>
      </c>
      <c r="T118" s="2" t="s">
        <v>137</v>
      </c>
      <c r="Y118" s="2" t="s">
        <v>2710</v>
      </c>
      <c r="Z118" s="2" t="s">
        <v>2711</v>
      </c>
      <c r="AA118" s="2" t="s">
        <v>2712</v>
      </c>
      <c r="AB118" s="2" t="s">
        <v>2273</v>
      </c>
      <c r="AC118" s="2" t="s">
        <v>2257</v>
      </c>
      <c r="AD118" s="2" t="s">
        <v>2258</v>
      </c>
      <c r="AE118" s="2">
        <v>-6.770286</v>
      </c>
      <c r="AF118" s="2">
        <v>108.614858</v>
      </c>
      <c r="AG118" s="2" t="s">
        <v>2274</v>
      </c>
      <c r="AN118" s="2" t="s">
        <v>1721</v>
      </c>
    </row>
    <row r="119" hidden="1">
      <c r="A119" s="2" t="s">
        <v>2714</v>
      </c>
      <c r="B119" s="2" t="s">
        <v>2702</v>
      </c>
      <c r="C119" s="2" t="s">
        <v>2249</v>
      </c>
      <c r="D119" s="146" t="s">
        <v>2703</v>
      </c>
      <c r="E119" s="2" t="s">
        <v>2704</v>
      </c>
      <c r="F119" s="2" t="s">
        <v>2076</v>
      </c>
      <c r="G119" s="2" t="s">
        <v>665</v>
      </c>
      <c r="H119" s="2" t="s">
        <v>2705</v>
      </c>
      <c r="J119" s="2" t="s">
        <v>2706</v>
      </c>
      <c r="K119" s="2" t="s">
        <v>2707</v>
      </c>
      <c r="L119" s="2" t="s">
        <v>2708</v>
      </c>
      <c r="M119" s="2" t="s">
        <v>2709</v>
      </c>
      <c r="N119" s="2">
        <v>1000.0</v>
      </c>
      <c r="O119" s="2" t="s">
        <v>63</v>
      </c>
      <c r="S119" s="2" t="s">
        <v>2479</v>
      </c>
      <c r="T119" s="2" t="s">
        <v>137</v>
      </c>
      <c r="Y119" s="2" t="s">
        <v>2710</v>
      </c>
      <c r="Z119" s="2" t="s">
        <v>2711</v>
      </c>
      <c r="AA119" s="2" t="s">
        <v>2712</v>
      </c>
      <c r="AB119" s="2" t="s">
        <v>2273</v>
      </c>
      <c r="AC119" s="2" t="s">
        <v>2257</v>
      </c>
      <c r="AD119" s="2" t="s">
        <v>2258</v>
      </c>
      <c r="AE119" s="2">
        <v>-6.770286</v>
      </c>
      <c r="AF119" s="2">
        <v>108.614858</v>
      </c>
      <c r="AG119" s="2" t="s">
        <v>2274</v>
      </c>
      <c r="AN119" s="2" t="s">
        <v>1721</v>
      </c>
    </row>
    <row r="120">
      <c r="A120" s="2" t="s">
        <v>1945</v>
      </c>
      <c r="B120" s="2" t="s">
        <v>2715</v>
      </c>
      <c r="C120" s="2" t="s">
        <v>2249</v>
      </c>
      <c r="D120" s="146" t="s">
        <v>1944</v>
      </c>
      <c r="E120" s="2" t="s">
        <v>2716</v>
      </c>
      <c r="F120" s="2" t="s">
        <v>2068</v>
      </c>
      <c r="G120" s="2" t="s">
        <v>284</v>
      </c>
      <c r="H120" s="2" t="s">
        <v>2717</v>
      </c>
      <c r="J120" s="2" t="s">
        <v>2718</v>
      </c>
      <c r="K120" s="2" t="s">
        <v>2719</v>
      </c>
      <c r="L120" s="2" t="s">
        <v>137</v>
      </c>
      <c r="M120" s="2" t="s">
        <v>2720</v>
      </c>
      <c r="N120" s="2">
        <v>30.0</v>
      </c>
      <c r="O120" s="2" t="s">
        <v>51</v>
      </c>
      <c r="P120" s="2">
        <v>2018.0</v>
      </c>
      <c r="S120" s="2" t="s">
        <v>137</v>
      </c>
      <c r="T120" s="2" t="s">
        <v>137</v>
      </c>
      <c r="Z120" s="2" t="s">
        <v>2721</v>
      </c>
      <c r="AB120" s="2" t="s">
        <v>1365</v>
      </c>
      <c r="AC120" s="2" t="s">
        <v>2257</v>
      </c>
      <c r="AD120" s="2" t="s">
        <v>2258</v>
      </c>
      <c r="AE120" s="2">
        <v>-3.907537</v>
      </c>
      <c r="AF120" s="2">
        <v>122.419265</v>
      </c>
      <c r="AG120" s="2" t="s">
        <v>2274</v>
      </c>
      <c r="AK120" s="2" t="s">
        <v>2298</v>
      </c>
      <c r="AL120" s="2" t="s">
        <v>2286</v>
      </c>
      <c r="AN120" s="2" t="s">
        <v>1721</v>
      </c>
    </row>
    <row r="121">
      <c r="A121" s="2" t="s">
        <v>1946</v>
      </c>
      <c r="B121" s="2" t="s">
        <v>2715</v>
      </c>
      <c r="C121" s="2" t="s">
        <v>2249</v>
      </c>
      <c r="D121" s="146" t="s">
        <v>1944</v>
      </c>
      <c r="E121" s="2" t="s">
        <v>2716</v>
      </c>
      <c r="F121" s="2" t="s">
        <v>2075</v>
      </c>
      <c r="G121" s="2" t="s">
        <v>288</v>
      </c>
      <c r="H121" s="2" t="s">
        <v>2717</v>
      </c>
      <c r="J121" s="2" t="s">
        <v>2718</v>
      </c>
      <c r="K121" s="2" t="s">
        <v>2719</v>
      </c>
      <c r="L121" s="2" t="s">
        <v>137</v>
      </c>
      <c r="M121" s="2" t="s">
        <v>2720</v>
      </c>
      <c r="N121" s="2">
        <v>30.0</v>
      </c>
      <c r="O121" s="2" t="s">
        <v>51</v>
      </c>
      <c r="P121" s="2">
        <v>2018.0</v>
      </c>
      <c r="S121" s="2" t="s">
        <v>137</v>
      </c>
      <c r="T121" s="2" t="s">
        <v>137</v>
      </c>
      <c r="Z121" s="2" t="s">
        <v>2721</v>
      </c>
      <c r="AB121" s="2" t="s">
        <v>1365</v>
      </c>
      <c r="AC121" s="2" t="s">
        <v>2257</v>
      </c>
      <c r="AD121" s="2" t="s">
        <v>2258</v>
      </c>
      <c r="AE121" s="2">
        <v>-3.907537</v>
      </c>
      <c r="AF121" s="2">
        <v>122.419265</v>
      </c>
      <c r="AG121" s="2" t="s">
        <v>2274</v>
      </c>
      <c r="AK121" s="2" t="s">
        <v>2298</v>
      </c>
      <c r="AL121" s="2" t="s">
        <v>2286</v>
      </c>
      <c r="AN121" s="2" t="s">
        <v>1721</v>
      </c>
    </row>
    <row r="122">
      <c r="A122" s="2" t="s">
        <v>1947</v>
      </c>
      <c r="B122" s="2" t="s">
        <v>2715</v>
      </c>
      <c r="C122" s="2" t="s">
        <v>2249</v>
      </c>
      <c r="D122" s="146" t="s">
        <v>1944</v>
      </c>
      <c r="E122" s="2" t="s">
        <v>2716</v>
      </c>
      <c r="F122" s="2" t="s">
        <v>2076</v>
      </c>
      <c r="G122" s="2" t="s">
        <v>290</v>
      </c>
      <c r="H122" s="2" t="s">
        <v>2717</v>
      </c>
      <c r="J122" s="2" t="s">
        <v>2718</v>
      </c>
      <c r="K122" s="2" t="s">
        <v>2719</v>
      </c>
      <c r="L122" s="2" t="s">
        <v>137</v>
      </c>
      <c r="M122" s="2" t="s">
        <v>2720</v>
      </c>
      <c r="N122" s="2">
        <v>50.0</v>
      </c>
      <c r="O122" s="2" t="s">
        <v>51</v>
      </c>
      <c r="P122" s="2">
        <v>2019.0</v>
      </c>
      <c r="S122" s="2" t="s">
        <v>137</v>
      </c>
      <c r="T122" s="2" t="s">
        <v>137</v>
      </c>
      <c r="Z122" s="2" t="s">
        <v>2721</v>
      </c>
      <c r="AB122" s="2" t="s">
        <v>1365</v>
      </c>
      <c r="AC122" s="2" t="s">
        <v>2257</v>
      </c>
      <c r="AD122" s="2" t="s">
        <v>2258</v>
      </c>
      <c r="AE122" s="2">
        <v>-3.907537</v>
      </c>
      <c r="AF122" s="2">
        <v>122.419265</v>
      </c>
      <c r="AG122" s="2" t="s">
        <v>2274</v>
      </c>
      <c r="AK122" s="2" t="s">
        <v>2298</v>
      </c>
      <c r="AL122" s="2" t="s">
        <v>2286</v>
      </c>
      <c r="AN122" s="2" t="s">
        <v>1721</v>
      </c>
    </row>
    <row r="123">
      <c r="A123" s="2" t="s">
        <v>1948</v>
      </c>
      <c r="B123" s="2" t="s">
        <v>2715</v>
      </c>
      <c r="C123" s="2" t="s">
        <v>2249</v>
      </c>
      <c r="D123" s="146" t="s">
        <v>1944</v>
      </c>
      <c r="E123" s="2" t="s">
        <v>2716</v>
      </c>
      <c r="F123" s="2" t="s">
        <v>2435</v>
      </c>
      <c r="G123" s="2" t="s">
        <v>292</v>
      </c>
      <c r="H123" s="2" t="s">
        <v>2717</v>
      </c>
      <c r="J123" s="2" t="s">
        <v>2718</v>
      </c>
      <c r="K123" s="2" t="s">
        <v>2719</v>
      </c>
      <c r="L123" s="2" t="s">
        <v>137</v>
      </c>
      <c r="M123" s="2" t="s">
        <v>2720</v>
      </c>
      <c r="N123" s="2">
        <v>50.0</v>
      </c>
      <c r="O123" s="2" t="s">
        <v>51</v>
      </c>
      <c r="P123" s="2">
        <v>2019.0</v>
      </c>
      <c r="S123" s="2" t="s">
        <v>137</v>
      </c>
      <c r="T123" s="2" t="s">
        <v>137</v>
      </c>
      <c r="Z123" s="2" t="s">
        <v>2721</v>
      </c>
      <c r="AB123" s="2" t="s">
        <v>1365</v>
      </c>
      <c r="AC123" s="2" t="s">
        <v>2257</v>
      </c>
      <c r="AD123" s="2" t="s">
        <v>2258</v>
      </c>
      <c r="AE123" s="2">
        <v>-3.907537</v>
      </c>
      <c r="AF123" s="2">
        <v>122.419265</v>
      </c>
      <c r="AG123" s="2" t="s">
        <v>2274</v>
      </c>
      <c r="AK123" s="2" t="s">
        <v>2298</v>
      </c>
      <c r="AL123" s="2" t="s">
        <v>2286</v>
      </c>
      <c r="AN123" s="2" t="s">
        <v>1721</v>
      </c>
    </row>
    <row r="124">
      <c r="A124" s="2" t="s">
        <v>1949</v>
      </c>
      <c r="B124" s="2" t="s">
        <v>2715</v>
      </c>
      <c r="C124" s="2" t="s">
        <v>2249</v>
      </c>
      <c r="D124" s="146" t="s">
        <v>1944</v>
      </c>
      <c r="E124" s="2" t="s">
        <v>2716</v>
      </c>
      <c r="F124" s="2" t="s">
        <v>2359</v>
      </c>
      <c r="G124" s="2" t="s">
        <v>294</v>
      </c>
      <c r="H124" s="2" t="s">
        <v>2717</v>
      </c>
      <c r="J124" s="2" t="s">
        <v>2718</v>
      </c>
      <c r="K124" s="2" t="s">
        <v>2719</v>
      </c>
      <c r="L124" s="2" t="s">
        <v>137</v>
      </c>
      <c r="M124" s="2" t="s">
        <v>2720</v>
      </c>
      <c r="N124" s="2">
        <v>60.0</v>
      </c>
      <c r="O124" s="2" t="s">
        <v>51</v>
      </c>
      <c r="P124" s="2">
        <v>2019.0</v>
      </c>
      <c r="S124" s="2" t="s">
        <v>137</v>
      </c>
      <c r="T124" s="2" t="s">
        <v>137</v>
      </c>
      <c r="Z124" s="2" t="s">
        <v>2721</v>
      </c>
      <c r="AB124" s="2" t="s">
        <v>1365</v>
      </c>
      <c r="AC124" s="2" t="s">
        <v>2257</v>
      </c>
      <c r="AD124" s="2" t="s">
        <v>2258</v>
      </c>
      <c r="AE124" s="2">
        <v>-3.907537</v>
      </c>
      <c r="AF124" s="2">
        <v>122.419265</v>
      </c>
      <c r="AG124" s="2" t="s">
        <v>2274</v>
      </c>
      <c r="AK124" s="2" t="s">
        <v>2298</v>
      </c>
      <c r="AL124" s="2" t="s">
        <v>2286</v>
      </c>
      <c r="AN124" s="2" t="s">
        <v>1721</v>
      </c>
    </row>
    <row r="125">
      <c r="A125" s="2" t="s">
        <v>1950</v>
      </c>
      <c r="B125" s="2" t="s">
        <v>2715</v>
      </c>
      <c r="C125" s="2" t="s">
        <v>2249</v>
      </c>
      <c r="D125" s="146" t="s">
        <v>1944</v>
      </c>
      <c r="E125" s="2" t="s">
        <v>2716</v>
      </c>
      <c r="F125" s="2" t="s">
        <v>2361</v>
      </c>
      <c r="G125" s="2" t="s">
        <v>296</v>
      </c>
      <c r="H125" s="2" t="s">
        <v>2717</v>
      </c>
      <c r="J125" s="2" t="s">
        <v>2718</v>
      </c>
      <c r="K125" s="2" t="s">
        <v>2719</v>
      </c>
      <c r="L125" s="2" t="s">
        <v>137</v>
      </c>
      <c r="M125" s="2" t="s">
        <v>2720</v>
      </c>
      <c r="N125" s="2">
        <v>60.0</v>
      </c>
      <c r="O125" s="2" t="s">
        <v>51</v>
      </c>
      <c r="P125" s="2">
        <v>2019.0</v>
      </c>
      <c r="S125" s="2" t="s">
        <v>137</v>
      </c>
      <c r="T125" s="2" t="s">
        <v>137</v>
      </c>
      <c r="Z125" s="2" t="s">
        <v>2721</v>
      </c>
      <c r="AB125" s="2" t="s">
        <v>1365</v>
      </c>
      <c r="AC125" s="2" t="s">
        <v>2257</v>
      </c>
      <c r="AD125" s="2" t="s">
        <v>2258</v>
      </c>
      <c r="AE125" s="2">
        <v>-3.907537</v>
      </c>
      <c r="AF125" s="2">
        <v>122.419265</v>
      </c>
      <c r="AG125" s="2" t="s">
        <v>2274</v>
      </c>
      <c r="AK125" s="2" t="s">
        <v>2298</v>
      </c>
      <c r="AL125" s="2" t="s">
        <v>2286</v>
      </c>
      <c r="AN125" s="2" t="s">
        <v>1721</v>
      </c>
    </row>
    <row r="126">
      <c r="A126" s="2" t="s">
        <v>1951</v>
      </c>
      <c r="B126" s="2" t="s">
        <v>2715</v>
      </c>
      <c r="C126" s="2" t="s">
        <v>2249</v>
      </c>
      <c r="D126" s="146" t="s">
        <v>1944</v>
      </c>
      <c r="E126" s="2" t="s">
        <v>2716</v>
      </c>
      <c r="F126" s="2" t="s">
        <v>2722</v>
      </c>
      <c r="G126" s="2" t="s">
        <v>298</v>
      </c>
      <c r="H126" s="2" t="s">
        <v>2717</v>
      </c>
      <c r="J126" s="2" t="s">
        <v>2718</v>
      </c>
      <c r="K126" s="2" t="s">
        <v>2719</v>
      </c>
      <c r="L126" s="2" t="s">
        <v>137</v>
      </c>
      <c r="M126" s="2" t="s">
        <v>2720</v>
      </c>
      <c r="N126" s="2">
        <v>125.0</v>
      </c>
      <c r="O126" s="2" t="s">
        <v>51</v>
      </c>
      <c r="P126" s="2">
        <v>2018.0</v>
      </c>
      <c r="S126" s="2" t="s">
        <v>137</v>
      </c>
      <c r="T126" s="2" t="s">
        <v>137</v>
      </c>
      <c r="Z126" s="2" t="s">
        <v>2721</v>
      </c>
      <c r="AB126" s="2" t="s">
        <v>1365</v>
      </c>
      <c r="AC126" s="2" t="s">
        <v>2257</v>
      </c>
      <c r="AD126" s="2" t="s">
        <v>2258</v>
      </c>
      <c r="AE126" s="2">
        <v>-3.907537</v>
      </c>
      <c r="AF126" s="2">
        <v>122.419265</v>
      </c>
      <c r="AG126" s="2" t="s">
        <v>2274</v>
      </c>
      <c r="AK126" s="2" t="s">
        <v>2298</v>
      </c>
      <c r="AL126" s="2" t="s">
        <v>2286</v>
      </c>
      <c r="AN126" s="2" t="s">
        <v>1721</v>
      </c>
    </row>
    <row r="127">
      <c r="A127" s="2" t="s">
        <v>1952</v>
      </c>
      <c r="B127" s="2" t="s">
        <v>2715</v>
      </c>
      <c r="C127" s="2" t="s">
        <v>2249</v>
      </c>
      <c r="D127" s="146" t="s">
        <v>1944</v>
      </c>
      <c r="E127" s="2" t="s">
        <v>2716</v>
      </c>
      <c r="F127" s="2" t="s">
        <v>2723</v>
      </c>
      <c r="G127" s="2" t="s">
        <v>300</v>
      </c>
      <c r="H127" s="2" t="s">
        <v>2717</v>
      </c>
      <c r="J127" s="2" t="s">
        <v>2718</v>
      </c>
      <c r="K127" s="2" t="s">
        <v>2719</v>
      </c>
      <c r="L127" s="2" t="s">
        <v>137</v>
      </c>
      <c r="M127" s="2" t="s">
        <v>2720</v>
      </c>
      <c r="N127" s="2">
        <v>125.0</v>
      </c>
      <c r="O127" s="2" t="s">
        <v>51</v>
      </c>
      <c r="P127" s="2">
        <v>2018.0</v>
      </c>
      <c r="S127" s="2" t="s">
        <v>137</v>
      </c>
      <c r="T127" s="2" t="s">
        <v>137</v>
      </c>
      <c r="Z127" s="2" t="s">
        <v>2721</v>
      </c>
      <c r="AB127" s="2" t="s">
        <v>1365</v>
      </c>
      <c r="AC127" s="2" t="s">
        <v>2257</v>
      </c>
      <c r="AD127" s="2" t="s">
        <v>2258</v>
      </c>
      <c r="AE127" s="2">
        <v>-3.907537</v>
      </c>
      <c r="AF127" s="2">
        <v>122.419265</v>
      </c>
      <c r="AG127" s="2" t="s">
        <v>2274</v>
      </c>
      <c r="AK127" s="2" t="s">
        <v>2298</v>
      </c>
      <c r="AL127" s="2" t="s">
        <v>2286</v>
      </c>
      <c r="AN127" s="2" t="s">
        <v>1721</v>
      </c>
    </row>
    <row r="128">
      <c r="A128" s="2" t="s">
        <v>1934</v>
      </c>
      <c r="B128" s="2" t="s">
        <v>2724</v>
      </c>
      <c r="C128" s="2" t="s">
        <v>2249</v>
      </c>
      <c r="D128" s="146" t="s">
        <v>1933</v>
      </c>
      <c r="E128" s="2" t="s">
        <v>2725</v>
      </c>
      <c r="F128" s="2" t="s">
        <v>2726</v>
      </c>
      <c r="G128" s="2" t="s">
        <v>302</v>
      </c>
      <c r="H128" s="2" t="s">
        <v>2727</v>
      </c>
      <c r="J128" s="2" t="s">
        <v>2728</v>
      </c>
      <c r="K128" s="2" t="s">
        <v>2729</v>
      </c>
      <c r="L128" s="2" t="s">
        <v>304</v>
      </c>
      <c r="M128" s="2" t="s">
        <v>2730</v>
      </c>
      <c r="N128" s="2">
        <v>135.0</v>
      </c>
      <c r="O128" s="2" t="s">
        <v>51</v>
      </c>
      <c r="P128" s="2">
        <v>2020.0</v>
      </c>
      <c r="S128" s="2" t="s">
        <v>137</v>
      </c>
      <c r="T128" s="2" t="s">
        <v>137</v>
      </c>
      <c r="Z128" s="2" t="s">
        <v>2721</v>
      </c>
      <c r="AB128" s="2" t="s">
        <v>1365</v>
      </c>
      <c r="AC128" s="2" t="s">
        <v>2257</v>
      </c>
      <c r="AD128" s="2" t="s">
        <v>2258</v>
      </c>
      <c r="AE128" s="2">
        <v>-3.8279104</v>
      </c>
      <c r="AF128" s="2">
        <v>122.4682708</v>
      </c>
      <c r="AG128" s="2" t="s">
        <v>2274</v>
      </c>
      <c r="AK128" s="2" t="s">
        <v>2298</v>
      </c>
      <c r="AL128" s="2" t="s">
        <v>2286</v>
      </c>
      <c r="AN128" s="2" t="s">
        <v>1721</v>
      </c>
    </row>
    <row r="129">
      <c r="A129" s="2" t="s">
        <v>1936</v>
      </c>
      <c r="B129" s="2" t="s">
        <v>2724</v>
      </c>
      <c r="C129" s="2" t="s">
        <v>2249</v>
      </c>
      <c r="D129" s="146" t="s">
        <v>1933</v>
      </c>
      <c r="E129" s="2" t="s">
        <v>2725</v>
      </c>
      <c r="F129" s="2" t="s">
        <v>2731</v>
      </c>
      <c r="G129" s="2" t="s">
        <v>307</v>
      </c>
      <c r="H129" s="2" t="s">
        <v>2727</v>
      </c>
      <c r="J129" s="2" t="s">
        <v>2728</v>
      </c>
      <c r="K129" s="2" t="s">
        <v>2729</v>
      </c>
      <c r="L129" s="2" t="s">
        <v>304</v>
      </c>
      <c r="M129" s="2" t="s">
        <v>2730</v>
      </c>
      <c r="N129" s="2">
        <v>135.0</v>
      </c>
      <c r="O129" s="2" t="s">
        <v>51</v>
      </c>
      <c r="P129" s="2">
        <v>2020.0</v>
      </c>
      <c r="S129" s="2" t="s">
        <v>137</v>
      </c>
      <c r="T129" s="2" t="s">
        <v>137</v>
      </c>
      <c r="Z129" s="2" t="s">
        <v>2721</v>
      </c>
      <c r="AB129" s="2" t="s">
        <v>1365</v>
      </c>
      <c r="AC129" s="2" t="s">
        <v>2257</v>
      </c>
      <c r="AD129" s="2" t="s">
        <v>2258</v>
      </c>
      <c r="AE129" s="2">
        <v>-3.8279104</v>
      </c>
      <c r="AF129" s="2">
        <v>122.4682708</v>
      </c>
      <c r="AG129" s="2" t="s">
        <v>2274</v>
      </c>
      <c r="AK129" s="2" t="s">
        <v>2298</v>
      </c>
      <c r="AL129" s="2" t="s">
        <v>2286</v>
      </c>
      <c r="AN129" s="2" t="s">
        <v>1721</v>
      </c>
    </row>
    <row r="130">
      <c r="A130" s="2" t="s">
        <v>1937</v>
      </c>
      <c r="B130" s="2" t="s">
        <v>2724</v>
      </c>
      <c r="C130" s="2" t="s">
        <v>2249</v>
      </c>
      <c r="D130" s="146" t="s">
        <v>1933</v>
      </c>
      <c r="E130" s="2" t="s">
        <v>2725</v>
      </c>
      <c r="F130" s="2" t="s">
        <v>2732</v>
      </c>
      <c r="G130" s="2" t="s">
        <v>309</v>
      </c>
      <c r="H130" s="2" t="s">
        <v>2727</v>
      </c>
      <c r="J130" s="2" t="s">
        <v>2728</v>
      </c>
      <c r="K130" s="2" t="s">
        <v>2729</v>
      </c>
      <c r="L130" s="2" t="s">
        <v>304</v>
      </c>
      <c r="M130" s="2" t="s">
        <v>2730</v>
      </c>
      <c r="N130" s="2">
        <v>135.0</v>
      </c>
      <c r="O130" s="2" t="s">
        <v>51</v>
      </c>
      <c r="P130" s="2">
        <v>2020.0</v>
      </c>
      <c r="S130" s="2" t="s">
        <v>137</v>
      </c>
      <c r="T130" s="2" t="s">
        <v>137</v>
      </c>
      <c r="Z130" s="2" t="s">
        <v>2721</v>
      </c>
      <c r="AB130" s="2" t="s">
        <v>1365</v>
      </c>
      <c r="AC130" s="2" t="s">
        <v>2257</v>
      </c>
      <c r="AD130" s="2" t="s">
        <v>2258</v>
      </c>
      <c r="AE130" s="2">
        <v>-3.8279104</v>
      </c>
      <c r="AF130" s="2">
        <v>122.4682708</v>
      </c>
      <c r="AG130" s="2" t="s">
        <v>2274</v>
      </c>
      <c r="AK130" s="2" t="s">
        <v>2298</v>
      </c>
      <c r="AL130" s="2" t="s">
        <v>2286</v>
      </c>
      <c r="AN130" s="2" t="s">
        <v>1721</v>
      </c>
    </row>
    <row r="131">
      <c r="A131" s="2" t="s">
        <v>1938</v>
      </c>
      <c r="B131" s="2" t="s">
        <v>2724</v>
      </c>
      <c r="C131" s="2" t="s">
        <v>2249</v>
      </c>
      <c r="D131" s="146" t="s">
        <v>1933</v>
      </c>
      <c r="E131" s="2" t="s">
        <v>2725</v>
      </c>
      <c r="F131" s="2" t="s">
        <v>2733</v>
      </c>
      <c r="G131" s="2" t="s">
        <v>311</v>
      </c>
      <c r="H131" s="2" t="s">
        <v>2727</v>
      </c>
      <c r="J131" s="2" t="s">
        <v>2728</v>
      </c>
      <c r="K131" s="2" t="s">
        <v>2729</v>
      </c>
      <c r="L131" s="2" t="s">
        <v>304</v>
      </c>
      <c r="M131" s="2" t="s">
        <v>2730</v>
      </c>
      <c r="N131" s="2">
        <v>135.0</v>
      </c>
      <c r="O131" s="2" t="s">
        <v>51</v>
      </c>
      <c r="P131" s="2">
        <v>2021.0</v>
      </c>
      <c r="S131" s="2" t="s">
        <v>137</v>
      </c>
      <c r="T131" s="2" t="s">
        <v>137</v>
      </c>
      <c r="Z131" s="2" t="s">
        <v>2721</v>
      </c>
      <c r="AB131" s="2" t="s">
        <v>1365</v>
      </c>
      <c r="AC131" s="2" t="s">
        <v>2257</v>
      </c>
      <c r="AD131" s="2" t="s">
        <v>2258</v>
      </c>
      <c r="AE131" s="2">
        <v>-3.8279104</v>
      </c>
      <c r="AF131" s="2">
        <v>122.4682708</v>
      </c>
      <c r="AG131" s="2" t="s">
        <v>2274</v>
      </c>
      <c r="AK131" s="2" t="s">
        <v>2298</v>
      </c>
      <c r="AL131" s="2" t="s">
        <v>2286</v>
      </c>
      <c r="AN131" s="2" t="s">
        <v>1721</v>
      </c>
    </row>
    <row r="132">
      <c r="A132" s="2" t="s">
        <v>1939</v>
      </c>
      <c r="B132" s="2" t="s">
        <v>2724</v>
      </c>
      <c r="C132" s="2" t="s">
        <v>2249</v>
      </c>
      <c r="D132" s="146" t="s">
        <v>1933</v>
      </c>
      <c r="E132" s="2" t="s">
        <v>2725</v>
      </c>
      <c r="F132" s="2" t="s">
        <v>2734</v>
      </c>
      <c r="G132" s="2" t="s">
        <v>313</v>
      </c>
      <c r="H132" s="2" t="s">
        <v>2727</v>
      </c>
      <c r="J132" s="2" t="s">
        <v>2728</v>
      </c>
      <c r="K132" s="2" t="s">
        <v>2729</v>
      </c>
      <c r="L132" s="2" t="s">
        <v>304</v>
      </c>
      <c r="M132" s="2" t="s">
        <v>2730</v>
      </c>
      <c r="N132" s="2">
        <v>135.0</v>
      </c>
      <c r="O132" s="2" t="s">
        <v>51</v>
      </c>
      <c r="P132" s="2">
        <v>2021.0</v>
      </c>
      <c r="S132" s="2" t="s">
        <v>137</v>
      </c>
      <c r="T132" s="2" t="s">
        <v>137</v>
      </c>
      <c r="Z132" s="2" t="s">
        <v>2721</v>
      </c>
      <c r="AB132" s="2" t="s">
        <v>1365</v>
      </c>
      <c r="AC132" s="2" t="s">
        <v>2257</v>
      </c>
      <c r="AD132" s="2" t="s">
        <v>2258</v>
      </c>
      <c r="AE132" s="2">
        <v>-3.8282793</v>
      </c>
      <c r="AF132" s="2">
        <v>122.4662306</v>
      </c>
      <c r="AG132" s="2" t="s">
        <v>2274</v>
      </c>
      <c r="AK132" s="2" t="s">
        <v>2298</v>
      </c>
      <c r="AL132" s="2" t="s">
        <v>2286</v>
      </c>
      <c r="AN132" s="2" t="s">
        <v>1721</v>
      </c>
    </row>
    <row r="133">
      <c r="A133" s="2" t="s">
        <v>1940</v>
      </c>
      <c r="B133" s="2" t="s">
        <v>2724</v>
      </c>
      <c r="C133" s="2" t="s">
        <v>2249</v>
      </c>
      <c r="D133" s="146" t="s">
        <v>1933</v>
      </c>
      <c r="E133" s="2" t="s">
        <v>2725</v>
      </c>
      <c r="F133" s="2" t="s">
        <v>2735</v>
      </c>
      <c r="G133" s="2" t="s">
        <v>315</v>
      </c>
      <c r="H133" s="2" t="s">
        <v>2727</v>
      </c>
      <c r="J133" s="2" t="s">
        <v>2728</v>
      </c>
      <c r="K133" s="2" t="s">
        <v>2729</v>
      </c>
      <c r="L133" s="2" t="s">
        <v>304</v>
      </c>
      <c r="M133" s="2" t="s">
        <v>2730</v>
      </c>
      <c r="N133" s="2">
        <v>135.0</v>
      </c>
      <c r="O133" s="2" t="s">
        <v>51</v>
      </c>
      <c r="P133" s="2">
        <v>2021.0</v>
      </c>
      <c r="S133" s="2" t="s">
        <v>137</v>
      </c>
      <c r="T133" s="2" t="s">
        <v>137</v>
      </c>
      <c r="Z133" s="2" t="s">
        <v>2721</v>
      </c>
      <c r="AB133" s="2" t="s">
        <v>1365</v>
      </c>
      <c r="AC133" s="2" t="s">
        <v>2257</v>
      </c>
      <c r="AD133" s="2" t="s">
        <v>2258</v>
      </c>
      <c r="AE133" s="2">
        <v>-3.8282793</v>
      </c>
      <c r="AF133" s="2">
        <v>122.4662306</v>
      </c>
      <c r="AG133" s="2" t="s">
        <v>2274</v>
      </c>
      <c r="AK133" s="2" t="s">
        <v>2298</v>
      </c>
      <c r="AL133" s="2" t="s">
        <v>2286</v>
      </c>
      <c r="AN133" s="2" t="s">
        <v>1721</v>
      </c>
    </row>
    <row r="134">
      <c r="A134" s="2" t="s">
        <v>1941</v>
      </c>
      <c r="B134" s="2" t="s">
        <v>2724</v>
      </c>
      <c r="C134" s="2" t="s">
        <v>2249</v>
      </c>
      <c r="D134" s="146" t="s">
        <v>1933</v>
      </c>
      <c r="E134" s="2" t="s">
        <v>2725</v>
      </c>
      <c r="F134" s="2" t="s">
        <v>2736</v>
      </c>
      <c r="G134" s="2" t="s">
        <v>317</v>
      </c>
      <c r="H134" s="2" t="s">
        <v>2727</v>
      </c>
      <c r="J134" s="2" t="s">
        <v>2728</v>
      </c>
      <c r="K134" s="2" t="s">
        <v>2729</v>
      </c>
      <c r="L134" s="2" t="s">
        <v>304</v>
      </c>
      <c r="M134" s="2" t="s">
        <v>2730</v>
      </c>
      <c r="N134" s="2">
        <v>135.0</v>
      </c>
      <c r="O134" s="2" t="s">
        <v>51</v>
      </c>
      <c r="P134" s="2">
        <v>2021.0</v>
      </c>
      <c r="S134" s="2" t="s">
        <v>137</v>
      </c>
      <c r="T134" s="2" t="s">
        <v>137</v>
      </c>
      <c r="Z134" s="2" t="s">
        <v>2721</v>
      </c>
      <c r="AB134" s="2" t="s">
        <v>1365</v>
      </c>
      <c r="AC134" s="2" t="s">
        <v>2257</v>
      </c>
      <c r="AD134" s="2" t="s">
        <v>2258</v>
      </c>
      <c r="AE134" s="2">
        <v>-3.8282793</v>
      </c>
      <c r="AF134" s="2">
        <v>122.4662306</v>
      </c>
      <c r="AG134" s="2" t="s">
        <v>2274</v>
      </c>
      <c r="AK134" s="2" t="s">
        <v>2298</v>
      </c>
      <c r="AL134" s="2" t="s">
        <v>2286</v>
      </c>
      <c r="AN134" s="2" t="s">
        <v>1721</v>
      </c>
    </row>
    <row r="135">
      <c r="A135" s="2" t="s">
        <v>1942</v>
      </c>
      <c r="B135" s="2" t="s">
        <v>2724</v>
      </c>
      <c r="C135" s="2" t="s">
        <v>2249</v>
      </c>
      <c r="D135" s="146" t="s">
        <v>1933</v>
      </c>
      <c r="E135" s="2" t="s">
        <v>2725</v>
      </c>
      <c r="F135" s="2" t="s">
        <v>2509</v>
      </c>
      <c r="G135" s="2" t="s">
        <v>319</v>
      </c>
      <c r="H135" s="2" t="s">
        <v>2727</v>
      </c>
      <c r="J135" s="2" t="s">
        <v>2728</v>
      </c>
      <c r="K135" s="2" t="s">
        <v>2729</v>
      </c>
      <c r="L135" s="2" t="s">
        <v>304</v>
      </c>
      <c r="M135" s="2" t="s">
        <v>2730</v>
      </c>
      <c r="N135" s="2">
        <v>135.0</v>
      </c>
      <c r="O135" s="2" t="s">
        <v>51</v>
      </c>
      <c r="P135" s="2">
        <v>2021.0</v>
      </c>
      <c r="S135" s="2" t="s">
        <v>137</v>
      </c>
      <c r="T135" s="2" t="s">
        <v>137</v>
      </c>
      <c r="Z135" s="2" t="s">
        <v>2721</v>
      </c>
      <c r="AB135" s="2" t="s">
        <v>1365</v>
      </c>
      <c r="AC135" s="2" t="s">
        <v>2257</v>
      </c>
      <c r="AD135" s="2" t="s">
        <v>2258</v>
      </c>
      <c r="AE135" s="2">
        <v>-3.8282793</v>
      </c>
      <c r="AF135" s="2">
        <v>122.4662306</v>
      </c>
      <c r="AG135" s="2" t="s">
        <v>2274</v>
      </c>
      <c r="AK135" s="2" t="s">
        <v>2298</v>
      </c>
      <c r="AL135" s="2" t="s">
        <v>2286</v>
      </c>
      <c r="AN135" s="2" t="s">
        <v>1721</v>
      </c>
    </row>
    <row r="136">
      <c r="A136" s="2" t="s">
        <v>1943</v>
      </c>
      <c r="B136" s="2" t="s">
        <v>2724</v>
      </c>
      <c r="C136" s="2" t="s">
        <v>2249</v>
      </c>
      <c r="D136" s="146" t="s">
        <v>1933</v>
      </c>
      <c r="E136" s="2" t="s">
        <v>2725</v>
      </c>
      <c r="F136" s="2" t="s">
        <v>2511</v>
      </c>
      <c r="G136" s="2" t="s">
        <v>321</v>
      </c>
      <c r="H136" s="2" t="s">
        <v>2727</v>
      </c>
      <c r="J136" s="2" t="s">
        <v>2728</v>
      </c>
      <c r="K136" s="2" t="s">
        <v>2729</v>
      </c>
      <c r="L136" s="2" t="s">
        <v>304</v>
      </c>
      <c r="M136" s="2" t="s">
        <v>2730</v>
      </c>
      <c r="N136" s="2">
        <v>380.0</v>
      </c>
      <c r="O136" s="2" t="s">
        <v>51</v>
      </c>
      <c r="P136" s="2">
        <v>2022.0</v>
      </c>
      <c r="S136" s="2" t="s">
        <v>137</v>
      </c>
      <c r="T136" s="2" t="s">
        <v>137</v>
      </c>
      <c r="Z136" s="2" t="s">
        <v>2721</v>
      </c>
      <c r="AB136" s="2" t="s">
        <v>1365</v>
      </c>
      <c r="AC136" s="2" t="s">
        <v>2257</v>
      </c>
      <c r="AD136" s="2" t="s">
        <v>2258</v>
      </c>
      <c r="AE136" s="2">
        <v>-3.8274877</v>
      </c>
      <c r="AF136" s="2">
        <v>122.462752</v>
      </c>
      <c r="AG136" s="2" t="s">
        <v>2274</v>
      </c>
      <c r="AK136" s="2" t="s">
        <v>2298</v>
      </c>
      <c r="AL136" s="2" t="s">
        <v>2286</v>
      </c>
      <c r="AN136" s="2" t="s">
        <v>1721</v>
      </c>
    </row>
    <row r="137">
      <c r="A137" s="2" t="s">
        <v>1935</v>
      </c>
      <c r="B137" s="2" t="s">
        <v>2724</v>
      </c>
      <c r="C137" s="2" t="s">
        <v>2249</v>
      </c>
      <c r="D137" s="146" t="s">
        <v>1933</v>
      </c>
      <c r="E137" s="2" t="s">
        <v>2725</v>
      </c>
      <c r="F137" s="2" t="s">
        <v>2517</v>
      </c>
      <c r="G137" s="2" t="s">
        <v>323</v>
      </c>
      <c r="H137" s="2" t="s">
        <v>2727</v>
      </c>
      <c r="J137" s="2" t="s">
        <v>2728</v>
      </c>
      <c r="K137" s="2" t="s">
        <v>2729</v>
      </c>
      <c r="L137" s="2" t="s">
        <v>304</v>
      </c>
      <c r="M137" s="2" t="s">
        <v>2730</v>
      </c>
      <c r="N137" s="2">
        <v>380.0</v>
      </c>
      <c r="O137" s="2" t="s">
        <v>51</v>
      </c>
      <c r="P137" s="2">
        <v>2021.0</v>
      </c>
      <c r="S137" s="2" t="s">
        <v>137</v>
      </c>
      <c r="T137" s="2" t="s">
        <v>137</v>
      </c>
      <c r="Z137" s="2" t="s">
        <v>2721</v>
      </c>
      <c r="AB137" s="2" t="s">
        <v>1365</v>
      </c>
      <c r="AC137" s="2" t="s">
        <v>2257</v>
      </c>
      <c r="AD137" s="2" t="s">
        <v>2258</v>
      </c>
      <c r="AE137" s="2">
        <v>-3.8274877</v>
      </c>
      <c r="AF137" s="2">
        <v>122.462752</v>
      </c>
      <c r="AG137" s="2" t="s">
        <v>2274</v>
      </c>
      <c r="AK137" s="2" t="s">
        <v>2298</v>
      </c>
      <c r="AL137" s="2" t="s">
        <v>2286</v>
      </c>
      <c r="AN137" s="2" t="s">
        <v>1721</v>
      </c>
    </row>
    <row r="138" hidden="1">
      <c r="A138" s="2" t="s">
        <v>2034</v>
      </c>
      <c r="B138" s="2" t="s">
        <v>2724</v>
      </c>
      <c r="C138" s="2" t="s">
        <v>2249</v>
      </c>
      <c r="D138" s="146" t="s">
        <v>1933</v>
      </c>
      <c r="E138" s="2" t="s">
        <v>2725</v>
      </c>
      <c r="F138" s="2" t="s">
        <v>2737</v>
      </c>
      <c r="G138" s="2" t="s">
        <v>325</v>
      </c>
      <c r="H138" s="2" t="s">
        <v>2727</v>
      </c>
      <c r="J138" s="2" t="s">
        <v>2728</v>
      </c>
      <c r="K138" s="2" t="s">
        <v>2729</v>
      </c>
      <c r="L138" s="2" t="s">
        <v>304</v>
      </c>
      <c r="M138" s="2" t="s">
        <v>2730</v>
      </c>
      <c r="N138" s="2">
        <v>380.0</v>
      </c>
      <c r="O138" s="2" t="s">
        <v>63</v>
      </c>
      <c r="S138" s="2" t="s">
        <v>137</v>
      </c>
      <c r="T138" s="2" t="s">
        <v>137</v>
      </c>
      <c r="Z138" s="2" t="s">
        <v>2721</v>
      </c>
      <c r="AB138" s="2" t="s">
        <v>1365</v>
      </c>
      <c r="AC138" s="2" t="s">
        <v>2257</v>
      </c>
      <c r="AD138" s="2" t="s">
        <v>2258</v>
      </c>
      <c r="AE138" s="2">
        <v>-3.8274877</v>
      </c>
      <c r="AF138" s="2">
        <v>122.462752</v>
      </c>
      <c r="AG138" s="2" t="s">
        <v>2274</v>
      </c>
      <c r="AK138" s="2" t="s">
        <v>2298</v>
      </c>
      <c r="AL138" s="2" t="s">
        <v>2286</v>
      </c>
      <c r="AN138" s="2" t="s">
        <v>1721</v>
      </c>
    </row>
    <row r="139">
      <c r="A139" s="2" t="s">
        <v>2002</v>
      </c>
      <c r="B139" s="2" t="s">
        <v>2738</v>
      </c>
      <c r="C139" s="2" t="s">
        <v>2249</v>
      </c>
      <c r="D139" s="146" t="s">
        <v>2001</v>
      </c>
      <c r="E139" s="2" t="s">
        <v>2739</v>
      </c>
      <c r="F139" s="2" t="s">
        <v>2726</v>
      </c>
      <c r="G139" s="2" t="s">
        <v>327</v>
      </c>
      <c r="H139" s="2" t="s">
        <v>2740</v>
      </c>
      <c r="J139" s="2" t="s">
        <v>2741</v>
      </c>
      <c r="K139" s="2" t="s">
        <v>2742</v>
      </c>
      <c r="L139" s="2" t="s">
        <v>287</v>
      </c>
      <c r="M139" s="2" t="s">
        <v>2743</v>
      </c>
      <c r="N139" s="2">
        <v>135.0</v>
      </c>
      <c r="O139" s="2" t="s">
        <v>51</v>
      </c>
      <c r="P139" s="2">
        <v>2021.0</v>
      </c>
      <c r="S139" s="2" t="s">
        <v>137</v>
      </c>
      <c r="T139" s="2" t="s">
        <v>137</v>
      </c>
      <c r="Y139" s="2" t="s">
        <v>2744</v>
      </c>
      <c r="Z139" s="2" t="s">
        <v>2745</v>
      </c>
      <c r="AA139" s="2" t="s">
        <v>2746</v>
      </c>
      <c r="AB139" s="2" t="s">
        <v>1365</v>
      </c>
      <c r="AC139" s="2" t="s">
        <v>2257</v>
      </c>
      <c r="AD139" s="2" t="s">
        <v>2258</v>
      </c>
      <c r="AE139" s="2">
        <v>-2.004694</v>
      </c>
      <c r="AF139" s="2">
        <v>121.4380707</v>
      </c>
      <c r="AG139" s="2" t="s">
        <v>2274</v>
      </c>
      <c r="AK139" s="2" t="s">
        <v>2298</v>
      </c>
      <c r="AL139" s="2" t="s">
        <v>2286</v>
      </c>
      <c r="AN139" s="2" t="s">
        <v>1721</v>
      </c>
    </row>
    <row r="140">
      <c r="A140" s="2" t="s">
        <v>2003</v>
      </c>
      <c r="B140" s="2" t="s">
        <v>2738</v>
      </c>
      <c r="C140" s="2" t="s">
        <v>2249</v>
      </c>
      <c r="D140" s="146" t="s">
        <v>2001</v>
      </c>
      <c r="E140" s="2" t="s">
        <v>2739</v>
      </c>
      <c r="F140" s="2" t="s">
        <v>2731</v>
      </c>
      <c r="G140" s="2" t="s">
        <v>329</v>
      </c>
      <c r="H140" s="2" t="s">
        <v>2740</v>
      </c>
      <c r="J140" s="2" t="s">
        <v>2741</v>
      </c>
      <c r="K140" s="2" t="s">
        <v>2742</v>
      </c>
      <c r="L140" s="2" t="s">
        <v>287</v>
      </c>
      <c r="M140" s="2" t="s">
        <v>2743</v>
      </c>
      <c r="N140" s="2">
        <v>135.0</v>
      </c>
      <c r="O140" s="2" t="s">
        <v>51</v>
      </c>
      <c r="P140" s="2">
        <v>2022.0</v>
      </c>
      <c r="S140" s="2" t="s">
        <v>137</v>
      </c>
      <c r="T140" s="2" t="s">
        <v>137</v>
      </c>
      <c r="Y140" s="2" t="s">
        <v>2744</v>
      </c>
      <c r="Z140" s="2" t="s">
        <v>2745</v>
      </c>
      <c r="AA140" s="2" t="s">
        <v>2746</v>
      </c>
      <c r="AB140" s="2" t="s">
        <v>1365</v>
      </c>
      <c r="AC140" s="2" t="s">
        <v>2257</v>
      </c>
      <c r="AD140" s="2" t="s">
        <v>2258</v>
      </c>
      <c r="AE140" s="2">
        <v>-2.004694</v>
      </c>
      <c r="AF140" s="2">
        <v>121.4380707</v>
      </c>
      <c r="AG140" s="2" t="s">
        <v>2274</v>
      </c>
      <c r="AK140" s="2" t="s">
        <v>2298</v>
      </c>
      <c r="AL140" s="2" t="s">
        <v>2286</v>
      </c>
      <c r="AN140" s="2" t="s">
        <v>1721</v>
      </c>
    </row>
    <row r="141">
      <c r="A141" s="2" t="s">
        <v>2004</v>
      </c>
      <c r="B141" s="2" t="s">
        <v>2738</v>
      </c>
      <c r="C141" s="2" t="s">
        <v>2249</v>
      </c>
      <c r="D141" s="146" t="s">
        <v>2001</v>
      </c>
      <c r="E141" s="2" t="s">
        <v>2739</v>
      </c>
      <c r="F141" s="2" t="s">
        <v>2732</v>
      </c>
      <c r="G141" s="2" t="s">
        <v>331</v>
      </c>
      <c r="H141" s="2" t="s">
        <v>2740</v>
      </c>
      <c r="J141" s="2" t="s">
        <v>2741</v>
      </c>
      <c r="K141" s="2" t="s">
        <v>2742</v>
      </c>
      <c r="L141" s="2" t="s">
        <v>287</v>
      </c>
      <c r="M141" s="2" t="s">
        <v>2743</v>
      </c>
      <c r="N141" s="2">
        <v>135.0</v>
      </c>
      <c r="O141" s="2" t="s">
        <v>51</v>
      </c>
      <c r="P141" s="2">
        <v>2022.0</v>
      </c>
      <c r="S141" s="2" t="s">
        <v>137</v>
      </c>
      <c r="T141" s="2" t="s">
        <v>137</v>
      </c>
      <c r="Y141" s="2" t="s">
        <v>2744</v>
      </c>
      <c r="Z141" s="2" t="s">
        <v>2745</v>
      </c>
      <c r="AA141" s="2" t="s">
        <v>2746</v>
      </c>
      <c r="AB141" s="2" t="s">
        <v>1365</v>
      </c>
      <c r="AC141" s="2" t="s">
        <v>2257</v>
      </c>
      <c r="AD141" s="2" t="s">
        <v>2258</v>
      </c>
      <c r="AE141" s="2">
        <v>-2.004694</v>
      </c>
      <c r="AF141" s="2">
        <v>121.4380707</v>
      </c>
      <c r="AG141" s="2" t="s">
        <v>2274</v>
      </c>
      <c r="AK141" s="2" t="s">
        <v>2298</v>
      </c>
      <c r="AL141" s="2" t="s">
        <v>2286</v>
      </c>
      <c r="AN141" s="2" t="s">
        <v>1721</v>
      </c>
    </row>
    <row r="142">
      <c r="A142" s="2" t="s">
        <v>2005</v>
      </c>
      <c r="B142" s="2" t="s">
        <v>2738</v>
      </c>
      <c r="C142" s="2" t="s">
        <v>2249</v>
      </c>
      <c r="D142" s="146" t="s">
        <v>2001</v>
      </c>
      <c r="E142" s="2" t="s">
        <v>2739</v>
      </c>
      <c r="F142" s="2" t="s">
        <v>2733</v>
      </c>
      <c r="G142" s="2" t="s">
        <v>333</v>
      </c>
      <c r="H142" s="2" t="s">
        <v>2740</v>
      </c>
      <c r="J142" s="2" t="s">
        <v>2741</v>
      </c>
      <c r="K142" s="2" t="s">
        <v>2742</v>
      </c>
      <c r="L142" s="2" t="s">
        <v>287</v>
      </c>
      <c r="M142" s="2" t="s">
        <v>2743</v>
      </c>
      <c r="N142" s="2">
        <v>135.0</v>
      </c>
      <c r="O142" s="2" t="s">
        <v>51</v>
      </c>
      <c r="P142" s="2">
        <v>2022.0</v>
      </c>
      <c r="S142" s="2" t="s">
        <v>137</v>
      </c>
      <c r="T142" s="2" t="s">
        <v>137</v>
      </c>
      <c r="Y142" s="2" t="s">
        <v>2744</v>
      </c>
      <c r="Z142" s="2" t="s">
        <v>2745</v>
      </c>
      <c r="AA142" s="2" t="s">
        <v>2746</v>
      </c>
      <c r="AB142" s="2" t="s">
        <v>1365</v>
      </c>
      <c r="AC142" s="2" t="s">
        <v>2257</v>
      </c>
      <c r="AD142" s="2" t="s">
        <v>2258</v>
      </c>
      <c r="AE142" s="2">
        <v>-2.004694</v>
      </c>
      <c r="AF142" s="2">
        <v>121.4380707</v>
      </c>
      <c r="AG142" s="2" t="s">
        <v>2274</v>
      </c>
      <c r="AK142" s="2" t="s">
        <v>2298</v>
      </c>
      <c r="AL142" s="2" t="s">
        <v>2286</v>
      </c>
      <c r="AN142" s="2" t="s">
        <v>1721</v>
      </c>
    </row>
    <row r="143">
      <c r="A143" s="2" t="s">
        <v>2006</v>
      </c>
      <c r="B143" s="2" t="s">
        <v>2738</v>
      </c>
      <c r="C143" s="2" t="s">
        <v>2249</v>
      </c>
      <c r="D143" s="146" t="s">
        <v>2001</v>
      </c>
      <c r="E143" s="2" t="s">
        <v>2739</v>
      </c>
      <c r="F143" s="2" t="s">
        <v>2734</v>
      </c>
      <c r="G143" s="2" t="s">
        <v>335</v>
      </c>
      <c r="H143" s="2" t="s">
        <v>2740</v>
      </c>
      <c r="J143" s="2" t="s">
        <v>2741</v>
      </c>
      <c r="K143" s="2" t="s">
        <v>2742</v>
      </c>
      <c r="L143" s="2" t="s">
        <v>287</v>
      </c>
      <c r="M143" s="2" t="s">
        <v>2743</v>
      </c>
      <c r="N143" s="2">
        <v>135.0</v>
      </c>
      <c r="O143" s="2" t="s">
        <v>51</v>
      </c>
      <c r="P143" s="2">
        <v>2022.0</v>
      </c>
      <c r="S143" s="2" t="s">
        <v>137</v>
      </c>
      <c r="T143" s="2" t="s">
        <v>137</v>
      </c>
      <c r="Y143" s="2" t="s">
        <v>2744</v>
      </c>
      <c r="Z143" s="2" t="s">
        <v>2745</v>
      </c>
      <c r="AA143" s="2" t="s">
        <v>2746</v>
      </c>
      <c r="AB143" s="2" t="s">
        <v>1365</v>
      </c>
      <c r="AC143" s="2" t="s">
        <v>2257</v>
      </c>
      <c r="AD143" s="2" t="s">
        <v>2258</v>
      </c>
      <c r="AE143" s="2">
        <v>-2.004694</v>
      </c>
      <c r="AF143" s="2">
        <v>121.4380707</v>
      </c>
      <c r="AG143" s="2" t="s">
        <v>2274</v>
      </c>
      <c r="AK143" s="2" t="s">
        <v>2298</v>
      </c>
      <c r="AL143" s="2" t="s">
        <v>2286</v>
      </c>
      <c r="AN143" s="2" t="s">
        <v>1721</v>
      </c>
    </row>
    <row r="144">
      <c r="A144" s="2" t="s">
        <v>2007</v>
      </c>
      <c r="B144" s="2" t="s">
        <v>2738</v>
      </c>
      <c r="C144" s="2" t="s">
        <v>2249</v>
      </c>
      <c r="D144" s="146" t="s">
        <v>2001</v>
      </c>
      <c r="E144" s="2" t="s">
        <v>2739</v>
      </c>
      <c r="F144" s="2" t="s">
        <v>2735</v>
      </c>
      <c r="G144" s="2" t="s">
        <v>337</v>
      </c>
      <c r="H144" s="2" t="s">
        <v>2740</v>
      </c>
      <c r="J144" s="2" t="s">
        <v>2741</v>
      </c>
      <c r="K144" s="2" t="s">
        <v>2742</v>
      </c>
      <c r="L144" s="2" t="s">
        <v>287</v>
      </c>
      <c r="M144" s="2" t="s">
        <v>2743</v>
      </c>
      <c r="N144" s="2">
        <v>135.0</v>
      </c>
      <c r="O144" s="2" t="s">
        <v>51</v>
      </c>
      <c r="P144" s="2">
        <v>2022.0</v>
      </c>
      <c r="S144" s="2" t="s">
        <v>137</v>
      </c>
      <c r="T144" s="2" t="s">
        <v>137</v>
      </c>
      <c r="Y144" s="2" t="s">
        <v>2744</v>
      </c>
      <c r="Z144" s="2" t="s">
        <v>2745</v>
      </c>
      <c r="AA144" s="2" t="s">
        <v>2746</v>
      </c>
      <c r="AB144" s="2" t="s">
        <v>1365</v>
      </c>
      <c r="AC144" s="2" t="s">
        <v>2257</v>
      </c>
      <c r="AD144" s="2" t="s">
        <v>2258</v>
      </c>
      <c r="AE144" s="2">
        <v>-2.004694</v>
      </c>
      <c r="AF144" s="2">
        <v>121.4380707</v>
      </c>
      <c r="AG144" s="2" t="s">
        <v>2274</v>
      </c>
      <c r="AK144" s="2" t="s">
        <v>2298</v>
      </c>
      <c r="AL144" s="2" t="s">
        <v>2286</v>
      </c>
      <c r="AN144" s="2" t="s">
        <v>1721</v>
      </c>
    </row>
    <row r="145">
      <c r="A145" s="2" t="s">
        <v>2008</v>
      </c>
      <c r="B145" s="2" t="s">
        <v>2738</v>
      </c>
      <c r="C145" s="2" t="s">
        <v>2249</v>
      </c>
      <c r="D145" s="146" t="s">
        <v>2001</v>
      </c>
      <c r="E145" s="2" t="s">
        <v>2739</v>
      </c>
      <c r="F145" s="2" t="s">
        <v>2736</v>
      </c>
      <c r="G145" s="2" t="s">
        <v>339</v>
      </c>
      <c r="H145" s="2" t="s">
        <v>2740</v>
      </c>
      <c r="J145" s="2" t="s">
        <v>2741</v>
      </c>
      <c r="K145" s="2" t="s">
        <v>2742</v>
      </c>
      <c r="L145" s="2" t="s">
        <v>287</v>
      </c>
      <c r="M145" s="2" t="s">
        <v>2743</v>
      </c>
      <c r="N145" s="2">
        <v>20.0</v>
      </c>
      <c r="O145" s="2" t="s">
        <v>51</v>
      </c>
      <c r="P145" s="2">
        <v>2023.0</v>
      </c>
      <c r="S145" s="2" t="s">
        <v>137</v>
      </c>
      <c r="T145" s="2" t="s">
        <v>137</v>
      </c>
      <c r="Y145" s="2" t="s">
        <v>2744</v>
      </c>
      <c r="Z145" s="2" t="s">
        <v>2745</v>
      </c>
      <c r="AA145" s="2" t="s">
        <v>2746</v>
      </c>
      <c r="AB145" s="2" t="s">
        <v>1365</v>
      </c>
      <c r="AC145" s="2" t="s">
        <v>2257</v>
      </c>
      <c r="AD145" s="2" t="s">
        <v>2258</v>
      </c>
      <c r="AE145" s="2">
        <v>-2.004694</v>
      </c>
      <c r="AF145" s="2">
        <v>121.4380707</v>
      </c>
      <c r="AG145" s="2" t="s">
        <v>2274</v>
      </c>
      <c r="AK145" s="2" t="s">
        <v>2298</v>
      </c>
      <c r="AL145" s="2" t="s">
        <v>2286</v>
      </c>
      <c r="AN145" s="2" t="s">
        <v>1721</v>
      </c>
    </row>
    <row r="146" hidden="1">
      <c r="A146" s="2" t="s">
        <v>2029</v>
      </c>
      <c r="B146" s="2" t="s">
        <v>2738</v>
      </c>
      <c r="C146" s="2" t="s">
        <v>2249</v>
      </c>
      <c r="D146" s="146" t="s">
        <v>2001</v>
      </c>
      <c r="E146" s="2" t="s">
        <v>2739</v>
      </c>
      <c r="F146" s="2" t="s">
        <v>2509</v>
      </c>
      <c r="G146" s="2" t="s">
        <v>341</v>
      </c>
      <c r="H146" s="2" t="s">
        <v>2740</v>
      </c>
      <c r="J146" s="2" t="s">
        <v>2741</v>
      </c>
      <c r="K146" s="2" t="s">
        <v>2742</v>
      </c>
      <c r="L146" s="2" t="s">
        <v>287</v>
      </c>
      <c r="M146" s="2" t="s">
        <v>2743</v>
      </c>
      <c r="N146" s="2">
        <v>150.0</v>
      </c>
      <c r="O146" s="2" t="s">
        <v>11</v>
      </c>
      <c r="S146" s="2" t="s">
        <v>137</v>
      </c>
      <c r="T146" s="2" t="s">
        <v>137</v>
      </c>
      <c r="Y146" s="2" t="s">
        <v>2744</v>
      </c>
      <c r="Z146" s="2" t="s">
        <v>2745</v>
      </c>
      <c r="AA146" s="2" t="s">
        <v>2746</v>
      </c>
      <c r="AB146" s="2" t="s">
        <v>1365</v>
      </c>
      <c r="AC146" s="2" t="s">
        <v>2257</v>
      </c>
      <c r="AD146" s="2" t="s">
        <v>2258</v>
      </c>
      <c r="AE146" s="2">
        <v>-2.004694</v>
      </c>
      <c r="AF146" s="2">
        <v>121.4380707</v>
      </c>
      <c r="AG146" s="2" t="s">
        <v>2274</v>
      </c>
      <c r="AK146" s="2" t="s">
        <v>2298</v>
      </c>
      <c r="AL146" s="2" t="s">
        <v>2286</v>
      </c>
      <c r="AN146" s="2" t="s">
        <v>1721</v>
      </c>
    </row>
    <row r="147" hidden="1">
      <c r="A147" s="2" t="s">
        <v>2030</v>
      </c>
      <c r="B147" s="2" t="s">
        <v>2738</v>
      </c>
      <c r="C147" s="2" t="s">
        <v>2249</v>
      </c>
      <c r="D147" s="146" t="s">
        <v>2001</v>
      </c>
      <c r="E147" s="2" t="s">
        <v>2739</v>
      </c>
      <c r="F147" s="2" t="s">
        <v>2511</v>
      </c>
      <c r="G147" s="2" t="s">
        <v>343</v>
      </c>
      <c r="H147" s="2" t="s">
        <v>2740</v>
      </c>
      <c r="J147" s="2" t="s">
        <v>2741</v>
      </c>
      <c r="K147" s="2" t="s">
        <v>2742</v>
      </c>
      <c r="L147" s="2" t="s">
        <v>287</v>
      </c>
      <c r="M147" s="2" t="s">
        <v>2743</v>
      </c>
      <c r="N147" s="2">
        <v>300.0</v>
      </c>
      <c r="O147" s="2" t="s">
        <v>11</v>
      </c>
      <c r="S147" s="2" t="s">
        <v>137</v>
      </c>
      <c r="T147" s="2" t="s">
        <v>137</v>
      </c>
      <c r="Y147" s="2" t="s">
        <v>2744</v>
      </c>
      <c r="Z147" s="2" t="s">
        <v>2745</v>
      </c>
      <c r="AA147" s="2" t="s">
        <v>2746</v>
      </c>
      <c r="AB147" s="2" t="s">
        <v>1365</v>
      </c>
      <c r="AC147" s="2" t="s">
        <v>2257</v>
      </c>
      <c r="AD147" s="2" t="s">
        <v>2258</v>
      </c>
      <c r="AE147" s="2">
        <v>-2.004694</v>
      </c>
      <c r="AF147" s="2">
        <v>121.4380707</v>
      </c>
      <c r="AG147" s="2" t="s">
        <v>2274</v>
      </c>
      <c r="AK147" s="2" t="s">
        <v>2298</v>
      </c>
      <c r="AL147" s="2" t="s">
        <v>2286</v>
      </c>
      <c r="AN147" s="2" t="s">
        <v>1721</v>
      </c>
    </row>
    <row r="148" hidden="1">
      <c r="A148" s="2" t="s">
        <v>2031</v>
      </c>
      <c r="B148" s="2" t="s">
        <v>2738</v>
      </c>
      <c r="C148" s="2" t="s">
        <v>2249</v>
      </c>
      <c r="D148" s="146" t="s">
        <v>2001</v>
      </c>
      <c r="E148" s="2" t="s">
        <v>2739</v>
      </c>
      <c r="F148" s="2" t="s">
        <v>2517</v>
      </c>
      <c r="G148" s="2" t="s">
        <v>345</v>
      </c>
      <c r="H148" s="2" t="s">
        <v>2740</v>
      </c>
      <c r="J148" s="2" t="s">
        <v>2741</v>
      </c>
      <c r="K148" s="2" t="s">
        <v>2742</v>
      </c>
      <c r="L148" s="2" t="s">
        <v>287</v>
      </c>
      <c r="M148" s="2" t="s">
        <v>2743</v>
      </c>
      <c r="N148" s="2">
        <v>300.0</v>
      </c>
      <c r="O148" s="2" t="s">
        <v>11</v>
      </c>
      <c r="S148" s="2" t="s">
        <v>137</v>
      </c>
      <c r="T148" s="2" t="s">
        <v>137</v>
      </c>
      <c r="Y148" s="2" t="s">
        <v>2744</v>
      </c>
      <c r="Z148" s="2" t="s">
        <v>2745</v>
      </c>
      <c r="AA148" s="2" t="s">
        <v>2746</v>
      </c>
      <c r="AB148" s="2" t="s">
        <v>1365</v>
      </c>
      <c r="AC148" s="2" t="s">
        <v>2257</v>
      </c>
      <c r="AD148" s="2" t="s">
        <v>2258</v>
      </c>
      <c r="AE148" s="2">
        <v>-2.004694</v>
      </c>
      <c r="AF148" s="2">
        <v>121.4380707</v>
      </c>
      <c r="AG148" s="2" t="s">
        <v>2274</v>
      </c>
      <c r="AK148" s="2" t="s">
        <v>2298</v>
      </c>
      <c r="AL148" s="2" t="s">
        <v>2286</v>
      </c>
      <c r="AN148" s="2" t="s">
        <v>1721</v>
      </c>
    </row>
    <row r="149" hidden="1">
      <c r="A149" s="2" t="s">
        <v>2032</v>
      </c>
      <c r="B149" s="2" t="s">
        <v>2738</v>
      </c>
      <c r="C149" s="2" t="s">
        <v>2249</v>
      </c>
      <c r="D149" s="146" t="s">
        <v>2001</v>
      </c>
      <c r="E149" s="2" t="s">
        <v>2739</v>
      </c>
      <c r="F149" s="2" t="s">
        <v>2737</v>
      </c>
      <c r="G149" s="2" t="s">
        <v>347</v>
      </c>
      <c r="H149" s="2" t="s">
        <v>2740</v>
      </c>
      <c r="J149" s="2" t="s">
        <v>2741</v>
      </c>
      <c r="K149" s="2" t="s">
        <v>2742</v>
      </c>
      <c r="L149" s="2" t="s">
        <v>287</v>
      </c>
      <c r="M149" s="2" t="s">
        <v>2743</v>
      </c>
      <c r="N149" s="2">
        <v>300.0</v>
      </c>
      <c r="O149" s="2" t="s">
        <v>11</v>
      </c>
      <c r="S149" s="2" t="s">
        <v>137</v>
      </c>
      <c r="T149" s="2" t="s">
        <v>137</v>
      </c>
      <c r="Y149" s="2" t="s">
        <v>2744</v>
      </c>
      <c r="Z149" s="2" t="s">
        <v>2745</v>
      </c>
      <c r="AA149" s="2" t="s">
        <v>2746</v>
      </c>
      <c r="AB149" s="2" t="s">
        <v>1365</v>
      </c>
      <c r="AC149" s="2" t="s">
        <v>2257</v>
      </c>
      <c r="AD149" s="2" t="s">
        <v>2258</v>
      </c>
      <c r="AE149" s="2">
        <v>-2.004694</v>
      </c>
      <c r="AF149" s="2">
        <v>121.4380707</v>
      </c>
      <c r="AG149" s="2" t="s">
        <v>2274</v>
      </c>
      <c r="AK149" s="2" t="s">
        <v>2298</v>
      </c>
      <c r="AL149" s="2" t="s">
        <v>2286</v>
      </c>
      <c r="AN149" s="2" t="s">
        <v>1721</v>
      </c>
    </row>
    <row r="150" hidden="1">
      <c r="A150" s="2" t="s">
        <v>2033</v>
      </c>
      <c r="B150" s="2" t="s">
        <v>2738</v>
      </c>
      <c r="C150" s="2" t="s">
        <v>2249</v>
      </c>
      <c r="D150" s="146" t="s">
        <v>2001</v>
      </c>
      <c r="E150" s="2" t="s">
        <v>2739</v>
      </c>
      <c r="F150" s="2" t="s">
        <v>2747</v>
      </c>
      <c r="G150" s="2" t="s">
        <v>349</v>
      </c>
      <c r="H150" s="2" t="s">
        <v>2740</v>
      </c>
      <c r="J150" s="2" t="s">
        <v>2741</v>
      </c>
      <c r="K150" s="2" t="s">
        <v>2742</v>
      </c>
      <c r="L150" s="2" t="s">
        <v>287</v>
      </c>
      <c r="M150" s="2" t="s">
        <v>2743</v>
      </c>
      <c r="N150" s="2">
        <v>300.0</v>
      </c>
      <c r="O150" s="2" t="s">
        <v>11</v>
      </c>
      <c r="S150" s="2" t="s">
        <v>137</v>
      </c>
      <c r="T150" s="2" t="s">
        <v>137</v>
      </c>
      <c r="Y150" s="2" t="s">
        <v>2744</v>
      </c>
      <c r="Z150" s="2" t="s">
        <v>2745</v>
      </c>
      <c r="AA150" s="2" t="s">
        <v>2746</v>
      </c>
      <c r="AB150" s="2" t="s">
        <v>1365</v>
      </c>
      <c r="AC150" s="2" t="s">
        <v>2257</v>
      </c>
      <c r="AD150" s="2" t="s">
        <v>2258</v>
      </c>
      <c r="AE150" s="2">
        <v>-2.004694</v>
      </c>
      <c r="AF150" s="2">
        <v>121.4380707</v>
      </c>
      <c r="AG150" s="2" t="s">
        <v>2274</v>
      </c>
      <c r="AK150" s="2" t="s">
        <v>2298</v>
      </c>
      <c r="AL150" s="2" t="s">
        <v>2286</v>
      </c>
      <c r="AN150" s="2" t="s">
        <v>1721</v>
      </c>
    </row>
    <row r="151">
      <c r="A151" s="2" t="s">
        <v>2052</v>
      </c>
      <c r="B151" s="2" t="s">
        <v>2300</v>
      </c>
      <c r="C151" s="2" t="s">
        <v>2249</v>
      </c>
      <c r="D151" s="146" t="s">
        <v>1672</v>
      </c>
      <c r="E151" s="2" t="s">
        <v>2301</v>
      </c>
      <c r="F151" s="2" t="s">
        <v>2277</v>
      </c>
      <c r="G151" s="2" t="s">
        <v>2051</v>
      </c>
      <c r="H151" s="2" t="s">
        <v>2303</v>
      </c>
      <c r="J151" s="2" t="s">
        <v>2304</v>
      </c>
      <c r="K151" s="2" t="s">
        <v>2305</v>
      </c>
      <c r="L151" s="2" t="s">
        <v>1675</v>
      </c>
      <c r="M151" s="2" t="s">
        <v>2306</v>
      </c>
      <c r="N151" s="2">
        <v>150.0</v>
      </c>
      <c r="O151" s="2" t="s">
        <v>264</v>
      </c>
      <c r="P151" s="2">
        <v>2026.0</v>
      </c>
      <c r="S151" s="2" t="s">
        <v>137</v>
      </c>
      <c r="T151" s="2" t="s">
        <v>137</v>
      </c>
      <c r="Z151" s="2" t="s">
        <v>2307</v>
      </c>
      <c r="AA151" s="2" t="s">
        <v>2308</v>
      </c>
      <c r="AB151" s="2" t="s">
        <v>1368</v>
      </c>
      <c r="AC151" s="2" t="s">
        <v>2257</v>
      </c>
      <c r="AD151" s="2" t="s">
        <v>2258</v>
      </c>
      <c r="AE151" s="2">
        <v>2.4946822</v>
      </c>
      <c r="AF151" s="2">
        <v>117.9001999</v>
      </c>
      <c r="AG151" s="2" t="s">
        <v>2274</v>
      </c>
      <c r="AK151" s="2" t="s">
        <v>2285</v>
      </c>
      <c r="AL151" s="2" t="s">
        <v>2286</v>
      </c>
      <c r="AN151" s="2" t="s">
        <v>1721</v>
      </c>
    </row>
    <row r="152">
      <c r="A152" s="2" t="s">
        <v>1727</v>
      </c>
      <c r="B152" s="2" t="s">
        <v>2748</v>
      </c>
      <c r="C152" s="2" t="s">
        <v>2249</v>
      </c>
      <c r="D152" s="146" t="s">
        <v>1684</v>
      </c>
      <c r="E152" s="2" t="s">
        <v>2749</v>
      </c>
      <c r="F152" s="2" t="s">
        <v>2076</v>
      </c>
      <c r="G152" s="2" t="s">
        <v>1726</v>
      </c>
      <c r="H152" s="2" t="s">
        <v>2750</v>
      </c>
      <c r="J152" s="2" t="s">
        <v>2751</v>
      </c>
      <c r="K152" s="2" t="s">
        <v>2752</v>
      </c>
      <c r="L152" s="2" t="s">
        <v>1687</v>
      </c>
      <c r="M152" s="2" t="s">
        <v>2753</v>
      </c>
      <c r="N152" s="2">
        <v>330.0</v>
      </c>
      <c r="O152" s="2" t="s">
        <v>51</v>
      </c>
      <c r="P152" s="2">
        <v>2024.0</v>
      </c>
      <c r="S152" s="2" t="s">
        <v>137</v>
      </c>
      <c r="T152" s="2" t="s">
        <v>137</v>
      </c>
      <c r="AA152" s="2" t="s">
        <v>2746</v>
      </c>
      <c r="AB152" s="2" t="s">
        <v>1365</v>
      </c>
      <c r="AC152" s="2" t="s">
        <v>2257</v>
      </c>
      <c r="AD152" s="2" t="s">
        <v>2258</v>
      </c>
      <c r="AE152" s="2">
        <v>-2.0165661</v>
      </c>
      <c r="AF152" s="2">
        <v>121.4311814</v>
      </c>
      <c r="AG152" s="2" t="s">
        <v>2274</v>
      </c>
      <c r="AK152" s="2" t="s">
        <v>2298</v>
      </c>
    </row>
    <row r="153">
      <c r="A153" s="2" t="s">
        <v>1763</v>
      </c>
      <c r="B153" s="2" t="s">
        <v>2754</v>
      </c>
      <c r="C153" s="2" t="s">
        <v>2249</v>
      </c>
      <c r="D153" s="146" t="s">
        <v>1761</v>
      </c>
      <c r="E153" s="2" t="s">
        <v>2755</v>
      </c>
      <c r="F153" s="2" t="s">
        <v>2636</v>
      </c>
      <c r="G153" s="2" t="s">
        <v>2756</v>
      </c>
      <c r="J153" s="2" t="s">
        <v>2757</v>
      </c>
      <c r="K153" s="2" t="s">
        <v>2758</v>
      </c>
      <c r="L153" s="2" t="s">
        <v>1764</v>
      </c>
      <c r="M153" s="2" t="s">
        <v>2759</v>
      </c>
      <c r="N153" s="2">
        <v>680.0</v>
      </c>
      <c r="O153" s="2" t="s">
        <v>10</v>
      </c>
      <c r="P153" s="2">
        <v>2028.0</v>
      </c>
      <c r="S153" s="2" t="s">
        <v>137</v>
      </c>
      <c r="T153" s="2" t="s">
        <v>137</v>
      </c>
      <c r="Y153" s="2" t="s">
        <v>2760</v>
      </c>
      <c r="Z153" s="2" t="s">
        <v>1762</v>
      </c>
      <c r="AB153" s="2" t="s">
        <v>363</v>
      </c>
      <c r="AC153" s="2" t="s">
        <v>2257</v>
      </c>
      <c r="AD153" s="2" t="s">
        <v>2258</v>
      </c>
      <c r="AE153" s="2">
        <v>0.8445774318</v>
      </c>
      <c r="AF153" s="2">
        <v>128.2493816</v>
      </c>
      <c r="AG153" s="2" t="s">
        <v>2259</v>
      </c>
      <c r="AK153" s="2" t="s">
        <v>2298</v>
      </c>
    </row>
    <row r="154" hidden="1">
      <c r="A154" s="2" t="s">
        <v>1902</v>
      </c>
      <c r="B154" s="2" t="s">
        <v>2754</v>
      </c>
      <c r="C154" s="2" t="s">
        <v>2249</v>
      </c>
      <c r="D154" s="146" t="s">
        <v>1761</v>
      </c>
      <c r="E154" s="2" t="s">
        <v>2755</v>
      </c>
      <c r="F154" s="2" t="s">
        <v>2761</v>
      </c>
      <c r="G154" s="2" t="s">
        <v>2762</v>
      </c>
      <c r="J154" s="2" t="s">
        <v>2763</v>
      </c>
      <c r="K154" s="2" t="s">
        <v>2764</v>
      </c>
      <c r="L154" s="2" t="s">
        <v>353</v>
      </c>
      <c r="M154" s="2" t="s">
        <v>2765</v>
      </c>
      <c r="N154" s="2">
        <v>45.0</v>
      </c>
      <c r="O154" s="2" t="s">
        <v>63</v>
      </c>
      <c r="P154" s="2">
        <v>2023.0</v>
      </c>
      <c r="S154" s="2" t="s">
        <v>137</v>
      </c>
      <c r="T154" s="2" t="s">
        <v>137</v>
      </c>
      <c r="Y154" s="2" t="s">
        <v>2760</v>
      </c>
      <c r="Z154" s="2" t="s">
        <v>1762</v>
      </c>
      <c r="AB154" s="2" t="s">
        <v>363</v>
      </c>
      <c r="AC154" s="2" t="s">
        <v>2257</v>
      </c>
      <c r="AD154" s="2" t="s">
        <v>2258</v>
      </c>
      <c r="AE154" s="2">
        <v>0.8445774318</v>
      </c>
      <c r="AF154" s="2">
        <v>128.2493816</v>
      </c>
      <c r="AG154" s="2" t="s">
        <v>2259</v>
      </c>
      <c r="AK154" s="2" t="s">
        <v>2298</v>
      </c>
      <c r="AN154" s="2" t="s">
        <v>1721</v>
      </c>
    </row>
    <row r="155" hidden="1">
      <c r="A155" s="2" t="s">
        <v>1903</v>
      </c>
      <c r="B155" s="2" t="s">
        <v>2754</v>
      </c>
      <c r="C155" s="2" t="s">
        <v>2249</v>
      </c>
      <c r="D155" s="146" t="s">
        <v>1761</v>
      </c>
      <c r="E155" s="2" t="s">
        <v>2755</v>
      </c>
      <c r="F155" s="2" t="s">
        <v>2766</v>
      </c>
      <c r="G155" s="2" t="s">
        <v>2767</v>
      </c>
      <c r="J155" s="2" t="s">
        <v>2763</v>
      </c>
      <c r="K155" s="2" t="s">
        <v>2764</v>
      </c>
      <c r="L155" s="2" t="s">
        <v>353</v>
      </c>
      <c r="M155" s="2" t="s">
        <v>2765</v>
      </c>
      <c r="N155" s="2">
        <v>45.0</v>
      </c>
      <c r="O155" s="2" t="s">
        <v>63</v>
      </c>
      <c r="P155" s="2">
        <v>2023.0</v>
      </c>
      <c r="S155" s="2" t="s">
        <v>137</v>
      </c>
      <c r="T155" s="2" t="s">
        <v>137</v>
      </c>
      <c r="Y155" s="2" t="s">
        <v>2760</v>
      </c>
      <c r="Z155" s="2" t="s">
        <v>1762</v>
      </c>
      <c r="AB155" s="2" t="s">
        <v>363</v>
      </c>
      <c r="AC155" s="2" t="s">
        <v>2257</v>
      </c>
      <c r="AD155" s="2" t="s">
        <v>2258</v>
      </c>
      <c r="AE155" s="2">
        <v>0.8445774318</v>
      </c>
      <c r="AF155" s="2">
        <v>128.2493816</v>
      </c>
      <c r="AG155" s="2" t="s">
        <v>2259</v>
      </c>
      <c r="AK155" s="2" t="s">
        <v>2298</v>
      </c>
      <c r="AN155" s="2" t="s">
        <v>1721</v>
      </c>
    </row>
    <row r="156" hidden="1">
      <c r="A156" s="2" t="s">
        <v>1910</v>
      </c>
      <c r="B156" s="2" t="s">
        <v>2754</v>
      </c>
      <c r="C156" s="2" t="s">
        <v>2249</v>
      </c>
      <c r="D156" s="146" t="s">
        <v>1761</v>
      </c>
      <c r="E156" s="2" t="s">
        <v>2755</v>
      </c>
      <c r="F156" s="2" t="s">
        <v>2768</v>
      </c>
      <c r="G156" s="2" t="s">
        <v>2769</v>
      </c>
      <c r="J156" s="2" t="s">
        <v>2763</v>
      </c>
      <c r="K156" s="2" t="s">
        <v>2764</v>
      </c>
      <c r="L156" s="2" t="s">
        <v>353</v>
      </c>
      <c r="M156" s="2" t="s">
        <v>2765</v>
      </c>
      <c r="N156" s="2">
        <v>60.0</v>
      </c>
      <c r="O156" s="2" t="s">
        <v>63</v>
      </c>
      <c r="S156" s="2" t="s">
        <v>137</v>
      </c>
      <c r="T156" s="2" t="s">
        <v>137</v>
      </c>
      <c r="Y156" s="2" t="s">
        <v>2760</v>
      </c>
      <c r="Z156" s="2" t="s">
        <v>1762</v>
      </c>
      <c r="AB156" s="2" t="s">
        <v>363</v>
      </c>
      <c r="AC156" s="2" t="s">
        <v>2257</v>
      </c>
      <c r="AD156" s="2" t="s">
        <v>2258</v>
      </c>
      <c r="AE156" s="2">
        <v>0.8445774318</v>
      </c>
      <c r="AF156" s="2">
        <v>128.2493816</v>
      </c>
      <c r="AG156" s="2" t="s">
        <v>2259</v>
      </c>
      <c r="AK156" s="2" t="s">
        <v>2298</v>
      </c>
      <c r="AN156" s="2" t="s">
        <v>1721</v>
      </c>
    </row>
    <row r="157" hidden="1">
      <c r="A157" s="2" t="s">
        <v>1492</v>
      </c>
      <c r="B157" s="2" t="s">
        <v>2770</v>
      </c>
      <c r="C157" s="2" t="s">
        <v>2249</v>
      </c>
      <c r="D157" s="146" t="s">
        <v>2771</v>
      </c>
      <c r="E157" s="2" t="s">
        <v>2772</v>
      </c>
      <c r="F157" s="2" t="s">
        <v>2076</v>
      </c>
      <c r="G157" s="2" t="s">
        <v>671</v>
      </c>
      <c r="J157" s="2" t="s">
        <v>2773</v>
      </c>
      <c r="K157" s="2" t="s">
        <v>2774</v>
      </c>
      <c r="L157" s="2" t="s">
        <v>2775</v>
      </c>
      <c r="M157" s="2" t="s">
        <v>2776</v>
      </c>
      <c r="N157" s="2">
        <v>60.0</v>
      </c>
      <c r="O157" s="2" t="s">
        <v>51</v>
      </c>
      <c r="P157" s="2">
        <v>2014.0</v>
      </c>
      <c r="S157" s="2" t="s">
        <v>2317</v>
      </c>
      <c r="T157" s="2" t="s">
        <v>137</v>
      </c>
      <c r="Y157" s="2" t="s">
        <v>2777</v>
      </c>
      <c r="Z157" s="2" t="s">
        <v>2778</v>
      </c>
      <c r="AA157" s="2" t="s">
        <v>2779</v>
      </c>
      <c r="AB157" s="2" t="s">
        <v>1368</v>
      </c>
      <c r="AC157" s="2" t="s">
        <v>2257</v>
      </c>
      <c r="AD157" s="2" t="s">
        <v>2258</v>
      </c>
      <c r="AE157" s="2">
        <v>-0.373097</v>
      </c>
      <c r="AF157" s="2">
        <v>117.062462</v>
      </c>
      <c r="AG157" s="2" t="s">
        <v>2274</v>
      </c>
      <c r="AN157" s="2" t="s">
        <v>1721</v>
      </c>
    </row>
    <row r="158">
      <c r="A158" s="2" t="s">
        <v>2048</v>
      </c>
      <c r="B158" s="2" t="s">
        <v>2780</v>
      </c>
      <c r="C158" s="2" t="s">
        <v>2249</v>
      </c>
      <c r="D158" s="146" t="s">
        <v>2047</v>
      </c>
      <c r="E158" s="2" t="s">
        <v>2781</v>
      </c>
      <c r="F158" s="2" t="s">
        <v>2068</v>
      </c>
      <c r="G158" s="2" t="s">
        <v>511</v>
      </c>
      <c r="J158" s="2" t="s">
        <v>2782</v>
      </c>
      <c r="K158" s="2" t="s">
        <v>2783</v>
      </c>
      <c r="L158" s="2" t="s">
        <v>2784</v>
      </c>
      <c r="M158" s="2" t="s">
        <v>2785</v>
      </c>
      <c r="N158" s="2">
        <v>55.0</v>
      </c>
      <c r="O158" s="2" t="s">
        <v>51</v>
      </c>
      <c r="P158" s="2">
        <v>2017.0</v>
      </c>
      <c r="S158" s="2" t="s">
        <v>137</v>
      </c>
      <c r="T158" s="2" t="s">
        <v>137</v>
      </c>
      <c r="AA158" s="2" t="s">
        <v>2666</v>
      </c>
      <c r="AB158" s="2" t="s">
        <v>2273</v>
      </c>
      <c r="AC158" s="2" t="s">
        <v>2257</v>
      </c>
      <c r="AD158" s="2" t="s">
        <v>2258</v>
      </c>
      <c r="AE158" s="2">
        <v>-6.272646</v>
      </c>
      <c r="AF158" s="2">
        <v>107.124019</v>
      </c>
      <c r="AG158" s="2" t="s">
        <v>2274</v>
      </c>
      <c r="AK158" s="2" t="s">
        <v>2786</v>
      </c>
      <c r="AN158" s="2" t="s">
        <v>1721</v>
      </c>
    </row>
    <row r="159">
      <c r="A159" s="2" t="s">
        <v>1686</v>
      </c>
      <c r="B159" s="2" t="s">
        <v>2748</v>
      </c>
      <c r="C159" s="2" t="s">
        <v>2249</v>
      </c>
      <c r="D159" s="146" t="s">
        <v>1684</v>
      </c>
      <c r="E159" s="2" t="s">
        <v>2749</v>
      </c>
      <c r="F159" s="2" t="s">
        <v>2075</v>
      </c>
      <c r="G159" s="2" t="s">
        <v>1685</v>
      </c>
      <c r="H159" s="2" t="s">
        <v>2750</v>
      </c>
      <c r="J159" s="2" t="s">
        <v>2751</v>
      </c>
      <c r="K159" s="2" t="s">
        <v>2752</v>
      </c>
      <c r="L159" s="2" t="s">
        <v>1687</v>
      </c>
      <c r="M159" s="2" t="s">
        <v>2753</v>
      </c>
      <c r="N159" s="2">
        <v>330.0</v>
      </c>
      <c r="O159" s="2" t="s">
        <v>264</v>
      </c>
      <c r="S159" s="2" t="s">
        <v>137</v>
      </c>
      <c r="T159" s="2" t="s">
        <v>137</v>
      </c>
      <c r="AA159" s="2" t="s">
        <v>2746</v>
      </c>
      <c r="AB159" s="2" t="s">
        <v>1365</v>
      </c>
      <c r="AC159" s="2" t="s">
        <v>2257</v>
      </c>
      <c r="AD159" s="2" t="s">
        <v>2258</v>
      </c>
      <c r="AE159" s="2">
        <v>-2.0165661</v>
      </c>
      <c r="AF159" s="2">
        <v>121.4311814</v>
      </c>
      <c r="AG159" s="2" t="s">
        <v>2274</v>
      </c>
      <c r="AK159" s="2" t="s">
        <v>2298</v>
      </c>
    </row>
    <row r="160">
      <c r="A160" s="2" t="s">
        <v>1689</v>
      </c>
      <c r="B160" s="2" t="s">
        <v>2300</v>
      </c>
      <c r="C160" s="2" t="s">
        <v>2249</v>
      </c>
      <c r="D160" s="146" t="s">
        <v>1672</v>
      </c>
      <c r="E160" s="2" t="s">
        <v>2301</v>
      </c>
      <c r="F160" s="2" t="s">
        <v>2500</v>
      </c>
      <c r="G160" s="2" t="s">
        <v>1688</v>
      </c>
      <c r="H160" s="2" t="s">
        <v>2303</v>
      </c>
      <c r="J160" s="2" t="s">
        <v>2304</v>
      </c>
      <c r="K160" s="2" t="s">
        <v>2305</v>
      </c>
      <c r="L160" s="2" t="s">
        <v>1675</v>
      </c>
      <c r="M160" s="2" t="s">
        <v>2306</v>
      </c>
      <c r="N160" s="2">
        <v>150.0</v>
      </c>
      <c r="O160" s="2" t="s">
        <v>264</v>
      </c>
      <c r="P160" s="2">
        <v>2026.0</v>
      </c>
      <c r="S160" s="2" t="s">
        <v>137</v>
      </c>
      <c r="T160" s="2" t="s">
        <v>137</v>
      </c>
      <c r="Z160" s="2" t="s">
        <v>2307</v>
      </c>
      <c r="AA160" s="2" t="s">
        <v>2308</v>
      </c>
      <c r="AB160" s="2" t="s">
        <v>1368</v>
      </c>
      <c r="AC160" s="2" t="s">
        <v>2257</v>
      </c>
      <c r="AD160" s="2" t="s">
        <v>2258</v>
      </c>
      <c r="AE160" s="2">
        <v>2.4946822</v>
      </c>
      <c r="AF160" s="2">
        <v>117.9001999</v>
      </c>
      <c r="AG160" s="2" t="s">
        <v>2274</v>
      </c>
      <c r="AK160" s="2" t="s">
        <v>2285</v>
      </c>
      <c r="AL160" s="2" t="s">
        <v>2286</v>
      </c>
      <c r="AN160" s="2" t="s">
        <v>1721</v>
      </c>
    </row>
    <row r="161">
      <c r="A161" s="2" t="s">
        <v>1691</v>
      </c>
      <c r="B161" s="2" t="s">
        <v>2300</v>
      </c>
      <c r="C161" s="2" t="s">
        <v>2249</v>
      </c>
      <c r="D161" s="146" t="s">
        <v>1672</v>
      </c>
      <c r="E161" s="2" t="s">
        <v>2301</v>
      </c>
      <c r="F161" s="2" t="s">
        <v>2502</v>
      </c>
      <c r="G161" s="2" t="s">
        <v>1690</v>
      </c>
      <c r="H161" s="2" t="s">
        <v>2303</v>
      </c>
      <c r="J161" s="2" t="s">
        <v>2304</v>
      </c>
      <c r="K161" s="2" t="s">
        <v>2305</v>
      </c>
      <c r="L161" s="2" t="s">
        <v>1675</v>
      </c>
      <c r="M161" s="2" t="s">
        <v>2306</v>
      </c>
      <c r="N161" s="2">
        <v>380.0</v>
      </c>
      <c r="O161" s="2" t="s">
        <v>264</v>
      </c>
      <c r="P161" s="2">
        <v>2025.0</v>
      </c>
      <c r="S161" s="2" t="s">
        <v>137</v>
      </c>
      <c r="T161" s="2" t="s">
        <v>137</v>
      </c>
      <c r="Z161" s="2" t="s">
        <v>2307</v>
      </c>
      <c r="AA161" s="2" t="s">
        <v>2308</v>
      </c>
      <c r="AB161" s="2" t="s">
        <v>1368</v>
      </c>
      <c r="AC161" s="2" t="s">
        <v>2257</v>
      </c>
      <c r="AD161" s="2" t="s">
        <v>2258</v>
      </c>
      <c r="AE161" s="2">
        <v>2.4946822</v>
      </c>
      <c r="AF161" s="2">
        <v>117.9001999</v>
      </c>
      <c r="AG161" s="2" t="s">
        <v>2274</v>
      </c>
      <c r="AK161" s="2" t="s">
        <v>2285</v>
      </c>
      <c r="AL161" s="2" t="s">
        <v>2286</v>
      </c>
      <c r="AN161" s="2" t="s">
        <v>1721</v>
      </c>
    </row>
    <row r="162">
      <c r="A162" s="2" t="s">
        <v>1758</v>
      </c>
      <c r="B162" s="2" t="s">
        <v>2787</v>
      </c>
      <c r="C162" s="2" t="s">
        <v>2249</v>
      </c>
      <c r="D162" s="146" t="s">
        <v>1694</v>
      </c>
      <c r="E162" s="2" t="s">
        <v>2788</v>
      </c>
      <c r="F162" s="2" t="s">
        <v>2277</v>
      </c>
      <c r="G162" s="2" t="s">
        <v>1757</v>
      </c>
      <c r="J162" s="2" t="s">
        <v>2789</v>
      </c>
      <c r="K162" s="2" t="s">
        <v>2790</v>
      </c>
      <c r="L162" s="2" t="s">
        <v>1697</v>
      </c>
      <c r="M162" s="2" t="s">
        <v>2791</v>
      </c>
      <c r="N162" s="2">
        <v>600.0</v>
      </c>
      <c r="O162" s="2" t="s">
        <v>10</v>
      </c>
      <c r="S162" s="2" t="s">
        <v>2267</v>
      </c>
      <c r="T162" s="2" t="s">
        <v>137</v>
      </c>
      <c r="Z162" s="2" t="s">
        <v>2792</v>
      </c>
      <c r="AA162" s="2" t="s">
        <v>2793</v>
      </c>
      <c r="AB162" s="2" t="s">
        <v>2284</v>
      </c>
      <c r="AC162" s="2" t="s">
        <v>2257</v>
      </c>
      <c r="AD162" s="2" t="s">
        <v>2258</v>
      </c>
      <c r="AE162" s="2">
        <v>0.9575588</v>
      </c>
      <c r="AF162" s="2">
        <v>104.0486358</v>
      </c>
      <c r="AG162" s="2" t="s">
        <v>2274</v>
      </c>
      <c r="AK162" s="2" t="s">
        <v>2667</v>
      </c>
    </row>
    <row r="163">
      <c r="A163" s="2" t="s">
        <v>1760</v>
      </c>
      <c r="B163" s="2" t="s">
        <v>2787</v>
      </c>
      <c r="C163" s="2" t="s">
        <v>2249</v>
      </c>
      <c r="D163" s="146" t="s">
        <v>1694</v>
      </c>
      <c r="E163" s="2" t="s">
        <v>2788</v>
      </c>
      <c r="F163" s="2" t="s">
        <v>2287</v>
      </c>
      <c r="G163" s="2" t="s">
        <v>1759</v>
      </c>
      <c r="J163" s="2" t="s">
        <v>2789</v>
      </c>
      <c r="K163" s="2" t="s">
        <v>2790</v>
      </c>
      <c r="L163" s="2" t="s">
        <v>1697</v>
      </c>
      <c r="M163" s="2" t="s">
        <v>2791</v>
      </c>
      <c r="N163" s="2">
        <v>600.0</v>
      </c>
      <c r="O163" s="2" t="s">
        <v>10</v>
      </c>
      <c r="S163" s="2" t="s">
        <v>2267</v>
      </c>
      <c r="T163" s="2" t="s">
        <v>137</v>
      </c>
      <c r="Z163" s="2" t="s">
        <v>2792</v>
      </c>
      <c r="AA163" s="2" t="s">
        <v>2793</v>
      </c>
      <c r="AB163" s="2" t="s">
        <v>2284</v>
      </c>
      <c r="AC163" s="2" t="s">
        <v>2257</v>
      </c>
      <c r="AD163" s="2" t="s">
        <v>2258</v>
      </c>
      <c r="AE163" s="2">
        <v>0.9575588</v>
      </c>
      <c r="AF163" s="2">
        <v>104.0486358</v>
      </c>
      <c r="AG163" s="2" t="s">
        <v>2274</v>
      </c>
      <c r="AK163" s="2" t="s">
        <v>2667</v>
      </c>
    </row>
    <row r="164" hidden="1">
      <c r="A164" s="2" t="s">
        <v>1825</v>
      </c>
      <c r="B164" s="2" t="s">
        <v>2794</v>
      </c>
      <c r="C164" s="2" t="s">
        <v>2249</v>
      </c>
      <c r="D164" s="146" t="s">
        <v>1824</v>
      </c>
      <c r="E164" s="2" t="s">
        <v>2795</v>
      </c>
      <c r="F164" s="2" t="s">
        <v>2068</v>
      </c>
      <c r="G164" s="2" t="s">
        <v>243</v>
      </c>
      <c r="J164" s="2" t="s">
        <v>2796</v>
      </c>
      <c r="K164" s="2" t="s">
        <v>2797</v>
      </c>
      <c r="L164" s="2" t="s">
        <v>246</v>
      </c>
      <c r="M164" s="2" t="s">
        <v>2798</v>
      </c>
      <c r="N164" s="2">
        <v>330.0</v>
      </c>
      <c r="O164" s="2" t="s">
        <v>63</v>
      </c>
      <c r="S164" s="2" t="s">
        <v>137</v>
      </c>
      <c r="T164" s="2" t="s">
        <v>137</v>
      </c>
      <c r="Y164" s="2" t="s">
        <v>2799</v>
      </c>
      <c r="AA164" s="2" t="s">
        <v>2799</v>
      </c>
      <c r="AB164" s="2" t="s">
        <v>2273</v>
      </c>
      <c r="AC164" s="2" t="s">
        <v>2257</v>
      </c>
      <c r="AD164" s="2" t="s">
        <v>2258</v>
      </c>
      <c r="AE164" s="2">
        <v>-7.159</v>
      </c>
      <c r="AF164" s="2">
        <v>112.642</v>
      </c>
      <c r="AG164" s="2" t="s">
        <v>2259</v>
      </c>
      <c r="AN164" s="2" t="s">
        <v>1721</v>
      </c>
    </row>
    <row r="165" hidden="1">
      <c r="A165" s="2" t="s">
        <v>1826</v>
      </c>
      <c r="B165" s="2" t="s">
        <v>2794</v>
      </c>
      <c r="C165" s="2" t="s">
        <v>2249</v>
      </c>
      <c r="D165" s="146" t="s">
        <v>1824</v>
      </c>
      <c r="E165" s="2" t="s">
        <v>2795</v>
      </c>
      <c r="F165" s="2" t="s">
        <v>2075</v>
      </c>
      <c r="G165" s="2" t="s">
        <v>249</v>
      </c>
      <c r="J165" s="2" t="s">
        <v>2796</v>
      </c>
      <c r="K165" s="2" t="s">
        <v>2797</v>
      </c>
      <c r="L165" s="2" t="s">
        <v>246</v>
      </c>
      <c r="M165" s="2" t="s">
        <v>2798</v>
      </c>
      <c r="N165" s="2">
        <v>330.0</v>
      </c>
      <c r="O165" s="2" t="s">
        <v>63</v>
      </c>
      <c r="S165" s="2" t="s">
        <v>137</v>
      </c>
      <c r="T165" s="2" t="s">
        <v>137</v>
      </c>
      <c r="Y165" s="2" t="s">
        <v>2799</v>
      </c>
      <c r="AA165" s="2" t="s">
        <v>2799</v>
      </c>
      <c r="AB165" s="2" t="s">
        <v>2273</v>
      </c>
      <c r="AC165" s="2" t="s">
        <v>2257</v>
      </c>
      <c r="AD165" s="2" t="s">
        <v>2258</v>
      </c>
      <c r="AE165" s="2">
        <v>-7.159</v>
      </c>
      <c r="AF165" s="2">
        <v>112.642</v>
      </c>
      <c r="AG165" s="2" t="s">
        <v>2259</v>
      </c>
      <c r="AN165" s="2" t="s">
        <v>1721</v>
      </c>
    </row>
    <row r="166" hidden="1">
      <c r="A166" s="2" t="s">
        <v>2800</v>
      </c>
      <c r="B166" s="2" t="s">
        <v>2801</v>
      </c>
      <c r="C166" s="2" t="s">
        <v>2249</v>
      </c>
      <c r="D166" s="146" t="s">
        <v>2802</v>
      </c>
      <c r="E166" s="2" t="s">
        <v>2803</v>
      </c>
      <c r="F166" s="2" t="s">
        <v>2068</v>
      </c>
      <c r="G166" s="2" t="s">
        <v>1036</v>
      </c>
      <c r="J166" s="2" t="s">
        <v>2264</v>
      </c>
      <c r="K166" s="2" t="s">
        <v>2265</v>
      </c>
      <c r="L166" s="2" t="s">
        <v>679</v>
      </c>
      <c r="M166" s="2" t="s">
        <v>2266</v>
      </c>
      <c r="N166" s="2">
        <v>200.0</v>
      </c>
      <c r="O166" s="2" t="s">
        <v>63</v>
      </c>
      <c r="P166" s="2">
        <v>2024.0</v>
      </c>
      <c r="S166" s="2" t="s">
        <v>137</v>
      </c>
      <c r="T166" s="2" t="s">
        <v>137</v>
      </c>
      <c r="AB166" s="2" t="s">
        <v>363</v>
      </c>
      <c r="AC166" s="2" t="s">
        <v>2257</v>
      </c>
      <c r="AD166" s="2" t="s">
        <v>2258</v>
      </c>
      <c r="AE166" s="2">
        <v>1.018017</v>
      </c>
      <c r="AF166" s="2">
        <v>128.26606</v>
      </c>
      <c r="AG166" s="2" t="s">
        <v>2259</v>
      </c>
      <c r="AN166" s="2" t="s">
        <v>1721</v>
      </c>
    </row>
    <row r="167">
      <c r="A167" s="2" t="s">
        <v>1670</v>
      </c>
      <c r="B167" s="2" t="s">
        <v>2804</v>
      </c>
      <c r="C167" s="2" t="s">
        <v>2249</v>
      </c>
      <c r="D167" s="146" t="s">
        <v>1668</v>
      </c>
      <c r="E167" s="2" t="s">
        <v>2805</v>
      </c>
      <c r="F167" s="2" t="s">
        <v>2636</v>
      </c>
      <c r="G167" s="2" t="s">
        <v>2806</v>
      </c>
      <c r="J167" s="2" t="s">
        <v>2807</v>
      </c>
      <c r="K167" s="2" t="s">
        <v>2808</v>
      </c>
      <c r="L167" s="2" t="s">
        <v>1671</v>
      </c>
      <c r="M167" s="2" t="s">
        <v>2809</v>
      </c>
      <c r="N167" s="2">
        <v>2000.0</v>
      </c>
      <c r="O167" s="2" t="s">
        <v>48</v>
      </c>
      <c r="S167" s="2" t="s">
        <v>137</v>
      </c>
      <c r="T167" s="2" t="s">
        <v>137</v>
      </c>
      <c r="AB167" s="2" t="s">
        <v>2273</v>
      </c>
      <c r="AC167" s="2" t="s">
        <v>2257</v>
      </c>
      <c r="AD167" s="2" t="s">
        <v>2258</v>
      </c>
      <c r="AE167" s="2">
        <v>-6.87203</v>
      </c>
      <c r="AF167" s="2">
        <v>107.59869</v>
      </c>
      <c r="AG167" s="2" t="s">
        <v>2259</v>
      </c>
      <c r="AK167" s="2" t="s">
        <v>2667</v>
      </c>
      <c r="AL167" s="2" t="s">
        <v>2286</v>
      </c>
    </row>
    <row r="168" hidden="1">
      <c r="A168" s="2" t="s">
        <v>2810</v>
      </c>
      <c r="B168" s="2" t="s">
        <v>2811</v>
      </c>
      <c r="C168" s="2" t="s">
        <v>2249</v>
      </c>
      <c r="D168" s="146" t="s">
        <v>2812</v>
      </c>
      <c r="E168" s="2" t="s">
        <v>2813</v>
      </c>
      <c r="F168" s="2" t="s">
        <v>2636</v>
      </c>
      <c r="G168" s="2" t="s">
        <v>2814</v>
      </c>
      <c r="J168" s="2" t="s">
        <v>2815</v>
      </c>
      <c r="K168" s="2" t="s">
        <v>2816</v>
      </c>
      <c r="L168" s="2" t="s">
        <v>675</v>
      </c>
      <c r="M168" s="2" t="s">
        <v>2817</v>
      </c>
      <c r="N168" s="2">
        <v>30.0</v>
      </c>
      <c r="O168" s="2" t="s">
        <v>63</v>
      </c>
      <c r="S168" s="2" t="s">
        <v>137</v>
      </c>
      <c r="T168" s="2" t="s">
        <v>137</v>
      </c>
      <c r="Y168" s="2" t="s">
        <v>1302</v>
      </c>
      <c r="AB168" s="2" t="s">
        <v>1368</v>
      </c>
      <c r="AC168" s="2" t="s">
        <v>2257</v>
      </c>
      <c r="AD168" s="2" t="s">
        <v>2258</v>
      </c>
      <c r="AE168" s="2">
        <v>3.350271</v>
      </c>
      <c r="AF168" s="2">
        <v>117.601826</v>
      </c>
      <c r="AG168" s="2" t="s">
        <v>2259</v>
      </c>
      <c r="AN168" s="2" t="s">
        <v>1721</v>
      </c>
    </row>
    <row r="169">
      <c r="A169" s="2" t="s">
        <v>1997</v>
      </c>
      <c r="B169" s="2" t="s">
        <v>2818</v>
      </c>
      <c r="C169" s="2" t="s">
        <v>2249</v>
      </c>
      <c r="D169" s="146" t="s">
        <v>2819</v>
      </c>
      <c r="E169" s="2" t="s">
        <v>2820</v>
      </c>
      <c r="F169" s="2" t="s">
        <v>2068</v>
      </c>
      <c r="G169" s="2" t="s">
        <v>2821</v>
      </c>
      <c r="H169" s="2" t="s">
        <v>2822</v>
      </c>
      <c r="J169" s="2" t="s">
        <v>2823</v>
      </c>
      <c r="K169" s="2" t="s">
        <v>2824</v>
      </c>
      <c r="L169" s="2" t="s">
        <v>1725</v>
      </c>
      <c r="M169" s="2" t="s">
        <v>2825</v>
      </c>
      <c r="N169" s="2">
        <v>35.0</v>
      </c>
      <c r="O169" s="2" t="s">
        <v>51</v>
      </c>
      <c r="P169" s="2">
        <v>1998.0</v>
      </c>
      <c r="S169" s="2" t="s">
        <v>137</v>
      </c>
      <c r="T169" s="2" t="s">
        <v>137</v>
      </c>
      <c r="Z169" s="2" t="s">
        <v>2490</v>
      </c>
      <c r="AB169" s="2" t="s">
        <v>2273</v>
      </c>
      <c r="AC169" s="2" t="s">
        <v>2257</v>
      </c>
      <c r="AD169" s="2" t="s">
        <v>2258</v>
      </c>
      <c r="AE169" s="2">
        <v>-6.125435</v>
      </c>
      <c r="AF169" s="2">
        <v>106.289205</v>
      </c>
      <c r="AG169" s="2" t="s">
        <v>2274</v>
      </c>
      <c r="AK169" s="2" t="s">
        <v>2786</v>
      </c>
      <c r="AL169" s="2" t="s">
        <v>2286</v>
      </c>
      <c r="AN169" s="2" t="s">
        <v>1721</v>
      </c>
    </row>
    <row r="170">
      <c r="A170" s="2" t="s">
        <v>1998</v>
      </c>
      <c r="B170" s="2" t="s">
        <v>2818</v>
      </c>
      <c r="C170" s="2" t="s">
        <v>2249</v>
      </c>
      <c r="D170" s="146" t="s">
        <v>2819</v>
      </c>
      <c r="E170" s="2" t="s">
        <v>2820</v>
      </c>
      <c r="F170" s="2" t="s">
        <v>2075</v>
      </c>
      <c r="G170" s="2" t="s">
        <v>2826</v>
      </c>
      <c r="H170" s="2" t="s">
        <v>2822</v>
      </c>
      <c r="J170" s="2" t="s">
        <v>2823</v>
      </c>
      <c r="K170" s="2" t="s">
        <v>2824</v>
      </c>
      <c r="L170" s="2" t="s">
        <v>1725</v>
      </c>
      <c r="M170" s="2" t="s">
        <v>2825</v>
      </c>
      <c r="N170" s="2">
        <v>35.0</v>
      </c>
      <c r="O170" s="2" t="s">
        <v>51</v>
      </c>
      <c r="P170" s="2">
        <v>1998.0</v>
      </c>
      <c r="S170" s="2" t="s">
        <v>137</v>
      </c>
      <c r="T170" s="2" t="s">
        <v>137</v>
      </c>
      <c r="Z170" s="2" t="s">
        <v>2490</v>
      </c>
      <c r="AB170" s="2" t="s">
        <v>2273</v>
      </c>
      <c r="AC170" s="2" t="s">
        <v>2257</v>
      </c>
      <c r="AD170" s="2" t="s">
        <v>2258</v>
      </c>
      <c r="AE170" s="2">
        <v>-6.125435</v>
      </c>
      <c r="AF170" s="2">
        <v>106.289205</v>
      </c>
      <c r="AG170" s="2" t="s">
        <v>2274</v>
      </c>
      <c r="AK170" s="2" t="s">
        <v>2786</v>
      </c>
      <c r="AL170" s="2" t="s">
        <v>2286</v>
      </c>
      <c r="AN170" s="2" t="s">
        <v>1721</v>
      </c>
    </row>
    <row r="171">
      <c r="A171" s="2" t="s">
        <v>1999</v>
      </c>
      <c r="B171" s="2" t="s">
        <v>2818</v>
      </c>
      <c r="C171" s="2" t="s">
        <v>2249</v>
      </c>
      <c r="D171" s="146" t="s">
        <v>2819</v>
      </c>
      <c r="E171" s="2" t="s">
        <v>2820</v>
      </c>
      <c r="F171" s="2" t="s">
        <v>2076</v>
      </c>
      <c r="G171" s="2" t="s">
        <v>2827</v>
      </c>
      <c r="H171" s="2" t="s">
        <v>2822</v>
      </c>
      <c r="J171" s="2" t="s">
        <v>2823</v>
      </c>
      <c r="K171" s="2" t="s">
        <v>2824</v>
      </c>
      <c r="L171" s="2" t="s">
        <v>1725</v>
      </c>
      <c r="M171" s="2" t="s">
        <v>2825</v>
      </c>
      <c r="N171" s="2">
        <v>35.0</v>
      </c>
      <c r="O171" s="2" t="s">
        <v>51</v>
      </c>
      <c r="P171" s="2">
        <v>1998.0</v>
      </c>
      <c r="S171" s="2" t="s">
        <v>137</v>
      </c>
      <c r="T171" s="2" t="s">
        <v>137</v>
      </c>
      <c r="Z171" s="2" t="s">
        <v>2490</v>
      </c>
      <c r="AB171" s="2" t="s">
        <v>2273</v>
      </c>
      <c r="AC171" s="2" t="s">
        <v>2257</v>
      </c>
      <c r="AD171" s="2" t="s">
        <v>2258</v>
      </c>
      <c r="AE171" s="2">
        <v>-6.125435</v>
      </c>
      <c r="AF171" s="2">
        <v>106.289205</v>
      </c>
      <c r="AG171" s="2" t="s">
        <v>2274</v>
      </c>
      <c r="AK171" s="2" t="s">
        <v>2786</v>
      </c>
      <c r="AL171" s="2" t="s">
        <v>2286</v>
      </c>
      <c r="AN171" s="2" t="s">
        <v>1721</v>
      </c>
    </row>
    <row r="172">
      <c r="A172" s="2" t="s">
        <v>2000</v>
      </c>
      <c r="B172" s="2" t="s">
        <v>2818</v>
      </c>
      <c r="C172" s="2" t="s">
        <v>2249</v>
      </c>
      <c r="D172" s="146" t="s">
        <v>2819</v>
      </c>
      <c r="E172" s="2" t="s">
        <v>2820</v>
      </c>
      <c r="F172" s="2" t="s">
        <v>2435</v>
      </c>
      <c r="G172" s="2" t="s">
        <v>2828</v>
      </c>
      <c r="H172" s="2" t="s">
        <v>2822</v>
      </c>
      <c r="J172" s="2" t="s">
        <v>2823</v>
      </c>
      <c r="K172" s="2" t="s">
        <v>2824</v>
      </c>
      <c r="L172" s="2" t="s">
        <v>1725</v>
      </c>
      <c r="M172" s="2" t="s">
        <v>2825</v>
      </c>
      <c r="N172" s="2">
        <v>70.0</v>
      </c>
      <c r="O172" s="2" t="s">
        <v>51</v>
      </c>
      <c r="P172" s="2">
        <v>1998.0</v>
      </c>
      <c r="S172" s="2" t="s">
        <v>137</v>
      </c>
      <c r="T172" s="2" t="s">
        <v>137</v>
      </c>
      <c r="Z172" s="2" t="s">
        <v>2490</v>
      </c>
      <c r="AB172" s="2" t="s">
        <v>2273</v>
      </c>
      <c r="AC172" s="2" t="s">
        <v>2257</v>
      </c>
      <c r="AD172" s="2" t="s">
        <v>2258</v>
      </c>
      <c r="AE172" s="2">
        <v>-6.125435</v>
      </c>
      <c r="AF172" s="2">
        <v>106.289205</v>
      </c>
      <c r="AG172" s="2" t="s">
        <v>2274</v>
      </c>
      <c r="AK172" s="2" t="s">
        <v>2786</v>
      </c>
      <c r="AL172" s="2" t="s">
        <v>2286</v>
      </c>
      <c r="AN172" s="2" t="s">
        <v>1721</v>
      </c>
    </row>
    <row r="173" hidden="1">
      <c r="A173" s="2" t="s">
        <v>1828</v>
      </c>
      <c r="B173" s="2" t="s">
        <v>2829</v>
      </c>
      <c r="C173" s="2" t="s">
        <v>2249</v>
      </c>
      <c r="D173" s="146" t="s">
        <v>1827</v>
      </c>
      <c r="E173" s="2" t="s">
        <v>2830</v>
      </c>
      <c r="F173" s="2" t="s">
        <v>2636</v>
      </c>
      <c r="G173" s="2" t="s">
        <v>2831</v>
      </c>
      <c r="J173" s="2" t="s">
        <v>2832</v>
      </c>
      <c r="K173" s="2" t="s">
        <v>2833</v>
      </c>
      <c r="L173" s="2" t="s">
        <v>2834</v>
      </c>
      <c r="M173" s="2" t="s">
        <v>2835</v>
      </c>
      <c r="N173" s="2">
        <v>100.0</v>
      </c>
      <c r="O173" s="2" t="s">
        <v>63</v>
      </c>
      <c r="S173" s="2" t="s">
        <v>2317</v>
      </c>
      <c r="T173" s="2" t="s">
        <v>137</v>
      </c>
      <c r="Y173" s="2" t="s">
        <v>2836</v>
      </c>
      <c r="Z173" s="2" t="s">
        <v>2837</v>
      </c>
      <c r="AA173" s="2" t="s">
        <v>2838</v>
      </c>
      <c r="AB173" s="2" t="s">
        <v>2284</v>
      </c>
      <c r="AC173" s="2" t="s">
        <v>2257</v>
      </c>
      <c r="AD173" s="2" t="s">
        <v>2258</v>
      </c>
      <c r="AE173" s="2">
        <v>-0.950059</v>
      </c>
      <c r="AF173" s="2">
        <v>100.469542</v>
      </c>
      <c r="AG173" s="2" t="s">
        <v>2259</v>
      </c>
      <c r="AK173" s="2" t="s">
        <v>2643</v>
      </c>
      <c r="AN173" s="2" t="s">
        <v>1721</v>
      </c>
    </row>
    <row r="174">
      <c r="A174" s="2" t="s">
        <v>1912</v>
      </c>
      <c r="B174" s="2" t="s">
        <v>2839</v>
      </c>
      <c r="C174" s="2" t="s">
        <v>2249</v>
      </c>
      <c r="D174" s="146" t="s">
        <v>1911</v>
      </c>
      <c r="E174" s="2" t="s">
        <v>2840</v>
      </c>
      <c r="F174" s="2" t="s">
        <v>2636</v>
      </c>
      <c r="G174" s="2" t="s">
        <v>2841</v>
      </c>
      <c r="J174" s="2" t="s">
        <v>2842</v>
      </c>
      <c r="K174" s="2" t="s">
        <v>2843</v>
      </c>
      <c r="L174" s="2" t="s">
        <v>2844</v>
      </c>
      <c r="M174" s="2" t="s">
        <v>2845</v>
      </c>
      <c r="N174" s="2">
        <v>36.6</v>
      </c>
      <c r="O174" s="2" t="s">
        <v>51</v>
      </c>
      <c r="P174" s="2">
        <v>2008.0</v>
      </c>
      <c r="S174" s="2" t="s">
        <v>137</v>
      </c>
      <c r="T174" s="2" t="s">
        <v>137</v>
      </c>
      <c r="Y174" s="2" t="s">
        <v>2846</v>
      </c>
      <c r="Z174" s="2" t="s">
        <v>2847</v>
      </c>
      <c r="AA174" s="2" t="s">
        <v>2848</v>
      </c>
      <c r="AB174" s="2" t="s">
        <v>2273</v>
      </c>
      <c r="AC174" s="2" t="s">
        <v>2257</v>
      </c>
      <c r="AD174" s="2" t="s">
        <v>2258</v>
      </c>
      <c r="AE174" s="2">
        <v>-6.485801</v>
      </c>
      <c r="AF174" s="2">
        <v>107.385203</v>
      </c>
      <c r="AG174" s="2" t="s">
        <v>2274</v>
      </c>
      <c r="AK174" s="2" t="s">
        <v>2399</v>
      </c>
      <c r="AL174" s="2" t="s">
        <v>2286</v>
      </c>
      <c r="AN174" s="2" t="s">
        <v>1721</v>
      </c>
    </row>
    <row r="175" hidden="1">
      <c r="A175" s="2" t="s">
        <v>1494</v>
      </c>
      <c r="B175" s="2" t="s">
        <v>2849</v>
      </c>
      <c r="C175" s="2" t="s">
        <v>2249</v>
      </c>
      <c r="D175" s="146" t="s">
        <v>2850</v>
      </c>
      <c r="E175" s="2" t="s">
        <v>2851</v>
      </c>
      <c r="F175" s="2" t="s">
        <v>2068</v>
      </c>
      <c r="G175" s="2" t="s">
        <v>1040</v>
      </c>
      <c r="H175" s="2" t="s">
        <v>2852</v>
      </c>
      <c r="J175" s="2" t="s">
        <v>2264</v>
      </c>
      <c r="K175" s="2" t="s">
        <v>2265</v>
      </c>
      <c r="L175" s="2" t="s">
        <v>679</v>
      </c>
      <c r="M175" s="2" t="s">
        <v>2266</v>
      </c>
      <c r="N175" s="2">
        <v>330.0</v>
      </c>
      <c r="O175" s="2" t="s">
        <v>51</v>
      </c>
      <c r="P175" s="2">
        <v>2010.0</v>
      </c>
      <c r="S175" s="2" t="s">
        <v>2317</v>
      </c>
      <c r="T175" s="2" t="s">
        <v>2332</v>
      </c>
      <c r="X175" s="2" t="s">
        <v>2269</v>
      </c>
      <c r="Y175" s="2" t="s">
        <v>2853</v>
      </c>
      <c r="Z175" s="2" t="s">
        <v>2854</v>
      </c>
      <c r="AA175" s="2" t="s">
        <v>2855</v>
      </c>
      <c r="AB175" s="2" t="s">
        <v>2273</v>
      </c>
      <c r="AC175" s="2" t="s">
        <v>2257</v>
      </c>
      <c r="AD175" s="2" t="s">
        <v>2258</v>
      </c>
      <c r="AE175" s="2">
        <v>-6.274738</v>
      </c>
      <c r="AF175" s="2">
        <v>107.97043</v>
      </c>
      <c r="AG175" s="2" t="s">
        <v>2274</v>
      </c>
      <c r="AN175" s="2" t="s">
        <v>1721</v>
      </c>
    </row>
    <row r="176" hidden="1">
      <c r="A176" s="2" t="s">
        <v>1496</v>
      </c>
      <c r="B176" s="2" t="s">
        <v>2849</v>
      </c>
      <c r="C176" s="2" t="s">
        <v>2249</v>
      </c>
      <c r="D176" s="146" t="s">
        <v>2850</v>
      </c>
      <c r="E176" s="2" t="s">
        <v>2851</v>
      </c>
      <c r="F176" s="2" t="s">
        <v>2075</v>
      </c>
      <c r="G176" s="2" t="s">
        <v>1042</v>
      </c>
      <c r="H176" s="2" t="s">
        <v>2852</v>
      </c>
      <c r="J176" s="2" t="s">
        <v>2264</v>
      </c>
      <c r="K176" s="2" t="s">
        <v>2265</v>
      </c>
      <c r="L176" s="2" t="s">
        <v>679</v>
      </c>
      <c r="M176" s="2" t="s">
        <v>2266</v>
      </c>
      <c r="N176" s="2">
        <v>330.0</v>
      </c>
      <c r="O176" s="2" t="s">
        <v>51</v>
      </c>
      <c r="P176" s="2">
        <v>2011.0</v>
      </c>
      <c r="S176" s="2" t="s">
        <v>2317</v>
      </c>
      <c r="T176" s="2" t="s">
        <v>2332</v>
      </c>
      <c r="X176" s="2" t="s">
        <v>2269</v>
      </c>
      <c r="Y176" s="2" t="s">
        <v>2853</v>
      </c>
      <c r="Z176" s="2" t="s">
        <v>2854</v>
      </c>
      <c r="AA176" s="2" t="s">
        <v>2855</v>
      </c>
      <c r="AB176" s="2" t="s">
        <v>2273</v>
      </c>
      <c r="AC176" s="2" t="s">
        <v>2257</v>
      </c>
      <c r="AD176" s="2" t="s">
        <v>2258</v>
      </c>
      <c r="AE176" s="2">
        <v>-6.274738</v>
      </c>
      <c r="AF176" s="2">
        <v>107.97043</v>
      </c>
      <c r="AG176" s="2" t="s">
        <v>2274</v>
      </c>
      <c r="AN176" s="2" t="s">
        <v>1721</v>
      </c>
    </row>
    <row r="177" hidden="1">
      <c r="A177" s="2" t="s">
        <v>1497</v>
      </c>
      <c r="B177" s="2" t="s">
        <v>2849</v>
      </c>
      <c r="C177" s="2" t="s">
        <v>2249</v>
      </c>
      <c r="D177" s="146" t="s">
        <v>2850</v>
      </c>
      <c r="E177" s="2" t="s">
        <v>2851</v>
      </c>
      <c r="F177" s="2" t="s">
        <v>2076</v>
      </c>
      <c r="G177" s="2" t="s">
        <v>1044</v>
      </c>
      <c r="H177" s="2" t="s">
        <v>2852</v>
      </c>
      <c r="J177" s="2" t="s">
        <v>2264</v>
      </c>
      <c r="K177" s="2" t="s">
        <v>2265</v>
      </c>
      <c r="L177" s="2" t="s">
        <v>679</v>
      </c>
      <c r="M177" s="2" t="s">
        <v>2266</v>
      </c>
      <c r="N177" s="2">
        <v>330.0</v>
      </c>
      <c r="O177" s="2" t="s">
        <v>51</v>
      </c>
      <c r="P177" s="2">
        <v>2011.0</v>
      </c>
      <c r="S177" s="2" t="s">
        <v>2317</v>
      </c>
      <c r="T177" s="2" t="s">
        <v>2332</v>
      </c>
      <c r="X177" s="2" t="s">
        <v>2269</v>
      </c>
      <c r="Y177" s="2" t="s">
        <v>2853</v>
      </c>
      <c r="Z177" s="2" t="s">
        <v>2854</v>
      </c>
      <c r="AA177" s="2" t="s">
        <v>2855</v>
      </c>
      <c r="AB177" s="2" t="s">
        <v>2273</v>
      </c>
      <c r="AC177" s="2" t="s">
        <v>2257</v>
      </c>
      <c r="AD177" s="2" t="s">
        <v>2258</v>
      </c>
      <c r="AE177" s="2">
        <v>-6.274738</v>
      </c>
      <c r="AF177" s="2">
        <v>107.97043</v>
      </c>
      <c r="AG177" s="2" t="s">
        <v>2274</v>
      </c>
      <c r="AN177" s="2" t="s">
        <v>1721</v>
      </c>
    </row>
    <row r="178" hidden="1">
      <c r="A178" s="2" t="s">
        <v>1498</v>
      </c>
      <c r="B178" s="2" t="s">
        <v>2849</v>
      </c>
      <c r="C178" s="2" t="s">
        <v>2249</v>
      </c>
      <c r="D178" s="146" t="s">
        <v>2850</v>
      </c>
      <c r="E178" s="2" t="s">
        <v>2851</v>
      </c>
      <c r="F178" s="2" t="s">
        <v>2435</v>
      </c>
      <c r="G178" s="2" t="s">
        <v>1046</v>
      </c>
      <c r="H178" s="2" t="s">
        <v>2852</v>
      </c>
      <c r="J178" s="2" t="s">
        <v>2264</v>
      </c>
      <c r="K178" s="2" t="s">
        <v>2265</v>
      </c>
      <c r="L178" s="2" t="s">
        <v>679</v>
      </c>
      <c r="M178" s="2" t="s">
        <v>2266</v>
      </c>
      <c r="N178" s="2">
        <v>1000.0</v>
      </c>
      <c r="O178" s="2" t="s">
        <v>63</v>
      </c>
      <c r="P178" s="2">
        <v>2030.0</v>
      </c>
      <c r="S178" s="2" t="s">
        <v>2267</v>
      </c>
      <c r="T178" s="2" t="s">
        <v>137</v>
      </c>
      <c r="Y178" s="2" t="s">
        <v>2853</v>
      </c>
      <c r="Z178" s="2" t="s">
        <v>2854</v>
      </c>
      <c r="AA178" s="2" t="s">
        <v>2855</v>
      </c>
      <c r="AB178" s="2" t="s">
        <v>2273</v>
      </c>
      <c r="AC178" s="2" t="s">
        <v>2257</v>
      </c>
      <c r="AD178" s="2" t="s">
        <v>2258</v>
      </c>
      <c r="AE178" s="2">
        <v>-6.274738</v>
      </c>
      <c r="AF178" s="2">
        <v>107.97043</v>
      </c>
      <c r="AG178" s="2" t="s">
        <v>2274</v>
      </c>
      <c r="AN178" s="2" t="s">
        <v>1721</v>
      </c>
    </row>
    <row r="179" hidden="1">
      <c r="A179" s="2" t="s">
        <v>2856</v>
      </c>
      <c r="B179" s="2" t="s">
        <v>2849</v>
      </c>
      <c r="C179" s="2" t="s">
        <v>2249</v>
      </c>
      <c r="D179" s="146" t="s">
        <v>2850</v>
      </c>
      <c r="E179" s="2" t="s">
        <v>2851</v>
      </c>
      <c r="F179" s="2" t="s">
        <v>2359</v>
      </c>
      <c r="G179" s="2" t="s">
        <v>1048</v>
      </c>
      <c r="H179" s="2" t="s">
        <v>2852</v>
      </c>
      <c r="J179" s="2" t="s">
        <v>2264</v>
      </c>
      <c r="K179" s="2" t="s">
        <v>2265</v>
      </c>
      <c r="L179" s="2" t="s">
        <v>679</v>
      </c>
      <c r="M179" s="2" t="s">
        <v>2266</v>
      </c>
      <c r="N179" s="2">
        <v>1000.0</v>
      </c>
      <c r="O179" s="2" t="s">
        <v>63</v>
      </c>
      <c r="S179" s="2" t="s">
        <v>2267</v>
      </c>
      <c r="T179" s="2" t="s">
        <v>137</v>
      </c>
      <c r="Y179" s="2" t="s">
        <v>2853</v>
      </c>
      <c r="Z179" s="2" t="s">
        <v>2854</v>
      </c>
      <c r="AA179" s="2" t="s">
        <v>2855</v>
      </c>
      <c r="AB179" s="2" t="s">
        <v>2273</v>
      </c>
      <c r="AC179" s="2" t="s">
        <v>2257</v>
      </c>
      <c r="AD179" s="2" t="s">
        <v>2258</v>
      </c>
      <c r="AE179" s="2">
        <v>-6.274738</v>
      </c>
      <c r="AF179" s="2">
        <v>107.97043</v>
      </c>
      <c r="AG179" s="2" t="s">
        <v>2274</v>
      </c>
      <c r="AN179" s="2" t="s">
        <v>1721</v>
      </c>
    </row>
    <row r="180" hidden="1">
      <c r="A180" s="2" t="s">
        <v>1830</v>
      </c>
      <c r="B180" s="2" t="s">
        <v>2857</v>
      </c>
      <c r="C180" s="2" t="s">
        <v>2249</v>
      </c>
      <c r="D180" s="146" t="s">
        <v>1829</v>
      </c>
      <c r="E180" s="2" t="s">
        <v>2858</v>
      </c>
      <c r="F180" s="2" t="s">
        <v>2636</v>
      </c>
      <c r="G180" s="2" t="s">
        <v>2859</v>
      </c>
      <c r="J180" s="2" t="s">
        <v>2860</v>
      </c>
      <c r="K180" s="2" t="s">
        <v>2861</v>
      </c>
      <c r="L180" s="2" t="s">
        <v>2862</v>
      </c>
      <c r="M180" s="2" t="s">
        <v>2863</v>
      </c>
      <c r="N180" s="2">
        <v>660.0</v>
      </c>
      <c r="O180" s="2" t="s">
        <v>63</v>
      </c>
      <c r="S180" s="2" t="s">
        <v>137</v>
      </c>
      <c r="T180" s="2" t="s">
        <v>137</v>
      </c>
      <c r="Y180" s="2" t="s">
        <v>2864</v>
      </c>
      <c r="AA180" s="2" t="s">
        <v>2864</v>
      </c>
      <c r="AB180" s="2" t="s">
        <v>2273</v>
      </c>
      <c r="AC180" s="2" t="s">
        <v>2257</v>
      </c>
      <c r="AD180" s="2" t="s">
        <v>2258</v>
      </c>
      <c r="AE180" s="2">
        <v>-6.895752</v>
      </c>
      <c r="AF180" s="2">
        <v>110.24025</v>
      </c>
      <c r="AG180" s="2" t="s">
        <v>2259</v>
      </c>
      <c r="AN180" s="2" t="s">
        <v>1721</v>
      </c>
    </row>
    <row r="181" hidden="1">
      <c r="A181" s="2" t="s">
        <v>2865</v>
      </c>
      <c r="B181" s="2" t="s">
        <v>2866</v>
      </c>
      <c r="C181" s="2" t="s">
        <v>2249</v>
      </c>
      <c r="D181" s="146" t="s">
        <v>2867</v>
      </c>
      <c r="E181" s="2" t="s">
        <v>2868</v>
      </c>
      <c r="F181" s="2" t="s">
        <v>2068</v>
      </c>
      <c r="G181" s="2" t="s">
        <v>1050</v>
      </c>
      <c r="J181" s="2" t="s">
        <v>2264</v>
      </c>
      <c r="K181" s="2" t="s">
        <v>2265</v>
      </c>
      <c r="L181" s="2" t="s">
        <v>679</v>
      </c>
      <c r="M181" s="2" t="s">
        <v>2266</v>
      </c>
      <c r="N181" s="2">
        <v>300.0</v>
      </c>
      <c r="O181" s="2" t="s">
        <v>63</v>
      </c>
      <c r="S181" s="2" t="s">
        <v>2317</v>
      </c>
      <c r="T181" s="2" t="s">
        <v>137</v>
      </c>
      <c r="AB181" s="2" t="s">
        <v>2273</v>
      </c>
      <c r="AC181" s="2" t="s">
        <v>2257</v>
      </c>
      <c r="AD181" s="2" t="s">
        <v>2258</v>
      </c>
      <c r="AE181" s="2">
        <v>-5.935064</v>
      </c>
      <c r="AF181" s="2">
        <v>107.030182</v>
      </c>
      <c r="AG181" s="2" t="s">
        <v>2259</v>
      </c>
      <c r="AN181" s="2" t="s">
        <v>1721</v>
      </c>
    </row>
    <row r="182" hidden="1">
      <c r="A182" s="2" t="s">
        <v>2869</v>
      </c>
      <c r="B182" s="2" t="s">
        <v>2866</v>
      </c>
      <c r="C182" s="2" t="s">
        <v>2249</v>
      </c>
      <c r="D182" s="146" t="s">
        <v>2867</v>
      </c>
      <c r="E182" s="2" t="s">
        <v>2868</v>
      </c>
      <c r="F182" s="2" t="s">
        <v>2075</v>
      </c>
      <c r="G182" s="2" t="s">
        <v>1052</v>
      </c>
      <c r="J182" s="2" t="s">
        <v>2264</v>
      </c>
      <c r="K182" s="2" t="s">
        <v>2265</v>
      </c>
      <c r="L182" s="2" t="s">
        <v>679</v>
      </c>
      <c r="M182" s="2" t="s">
        <v>2266</v>
      </c>
      <c r="N182" s="2">
        <v>300.0</v>
      </c>
      <c r="O182" s="2" t="s">
        <v>63</v>
      </c>
      <c r="S182" s="2" t="s">
        <v>2317</v>
      </c>
      <c r="T182" s="2" t="s">
        <v>137</v>
      </c>
      <c r="AB182" s="2" t="s">
        <v>2273</v>
      </c>
      <c r="AC182" s="2" t="s">
        <v>2257</v>
      </c>
      <c r="AD182" s="2" t="s">
        <v>2258</v>
      </c>
      <c r="AE182" s="2">
        <v>-5.935064</v>
      </c>
      <c r="AF182" s="2">
        <v>107.030182</v>
      </c>
      <c r="AG182" s="2" t="s">
        <v>2259</v>
      </c>
      <c r="AN182" s="2" t="s">
        <v>1721</v>
      </c>
    </row>
    <row r="183" hidden="1">
      <c r="A183" s="2" t="s">
        <v>1832</v>
      </c>
      <c r="B183" s="2" t="s">
        <v>2870</v>
      </c>
      <c r="C183" s="2" t="s">
        <v>2249</v>
      </c>
      <c r="D183" s="146" t="s">
        <v>1831</v>
      </c>
      <c r="E183" s="2" t="s">
        <v>2871</v>
      </c>
      <c r="F183" s="2" t="s">
        <v>2068</v>
      </c>
      <c r="G183" s="2" t="s">
        <v>194</v>
      </c>
      <c r="J183" s="2" t="s">
        <v>2872</v>
      </c>
      <c r="K183" s="2" t="s">
        <v>2873</v>
      </c>
      <c r="L183" s="2" t="s">
        <v>196</v>
      </c>
      <c r="M183" s="2" t="s">
        <v>2874</v>
      </c>
      <c r="N183" s="2">
        <v>200.0</v>
      </c>
      <c r="O183" s="2" t="s">
        <v>63</v>
      </c>
      <c r="S183" s="2" t="s">
        <v>137</v>
      </c>
      <c r="T183" s="2" t="s">
        <v>137</v>
      </c>
      <c r="AA183" s="2" t="s">
        <v>2875</v>
      </c>
      <c r="AB183" s="2" t="s">
        <v>2284</v>
      </c>
      <c r="AC183" s="2" t="s">
        <v>2257</v>
      </c>
      <c r="AD183" s="2" t="s">
        <v>2258</v>
      </c>
      <c r="AE183" s="2">
        <v>-1.39</v>
      </c>
      <c r="AF183" s="2">
        <v>102.42</v>
      </c>
      <c r="AG183" s="2" t="s">
        <v>2259</v>
      </c>
      <c r="AN183" s="2" t="s">
        <v>1721</v>
      </c>
    </row>
    <row r="184" hidden="1">
      <c r="A184" s="2" t="s">
        <v>1833</v>
      </c>
      <c r="B184" s="2" t="s">
        <v>2870</v>
      </c>
      <c r="C184" s="2" t="s">
        <v>2249</v>
      </c>
      <c r="D184" s="146" t="s">
        <v>1831</v>
      </c>
      <c r="E184" s="2" t="s">
        <v>2871</v>
      </c>
      <c r="F184" s="2" t="s">
        <v>2075</v>
      </c>
      <c r="G184" s="2" t="s">
        <v>198</v>
      </c>
      <c r="J184" s="2" t="s">
        <v>2872</v>
      </c>
      <c r="K184" s="2" t="s">
        <v>2873</v>
      </c>
      <c r="L184" s="2" t="s">
        <v>196</v>
      </c>
      <c r="M184" s="2" t="s">
        <v>2874</v>
      </c>
      <c r="N184" s="2">
        <v>200.0</v>
      </c>
      <c r="O184" s="2" t="s">
        <v>63</v>
      </c>
      <c r="S184" s="2" t="s">
        <v>137</v>
      </c>
      <c r="T184" s="2" t="s">
        <v>137</v>
      </c>
      <c r="AA184" s="2" t="s">
        <v>2875</v>
      </c>
      <c r="AB184" s="2" t="s">
        <v>2284</v>
      </c>
      <c r="AC184" s="2" t="s">
        <v>2257</v>
      </c>
      <c r="AD184" s="2" t="s">
        <v>2258</v>
      </c>
      <c r="AE184" s="2">
        <v>-1.39</v>
      </c>
      <c r="AF184" s="2">
        <v>102.42</v>
      </c>
      <c r="AG184" s="2" t="s">
        <v>2259</v>
      </c>
      <c r="AN184" s="2" t="s">
        <v>1721</v>
      </c>
    </row>
    <row r="185" hidden="1">
      <c r="A185" s="2" t="s">
        <v>1499</v>
      </c>
      <c r="B185" s="2" t="s">
        <v>2876</v>
      </c>
      <c r="C185" s="2" t="s">
        <v>2249</v>
      </c>
      <c r="D185" s="146" t="s">
        <v>2877</v>
      </c>
      <c r="E185" s="2" t="s">
        <v>2878</v>
      </c>
      <c r="F185" s="2" t="s">
        <v>2068</v>
      </c>
      <c r="G185" s="2" t="s">
        <v>676</v>
      </c>
      <c r="J185" s="2" t="s">
        <v>2464</v>
      </c>
      <c r="K185" s="2" t="s">
        <v>2465</v>
      </c>
      <c r="L185" s="2" t="s">
        <v>679</v>
      </c>
      <c r="M185" s="2" t="s">
        <v>2266</v>
      </c>
      <c r="N185" s="2">
        <v>300.0</v>
      </c>
      <c r="O185" s="2" t="s">
        <v>678</v>
      </c>
      <c r="P185" s="2">
        <v>2030.0</v>
      </c>
      <c r="S185" s="2" t="s">
        <v>2317</v>
      </c>
      <c r="T185" s="2" t="s">
        <v>137</v>
      </c>
      <c r="Y185" s="2" t="s">
        <v>2879</v>
      </c>
      <c r="Z185" s="2" t="s">
        <v>2880</v>
      </c>
      <c r="AA185" s="2" t="s">
        <v>2881</v>
      </c>
      <c r="AB185" s="2" t="s">
        <v>2284</v>
      </c>
      <c r="AC185" s="2" t="s">
        <v>2257</v>
      </c>
      <c r="AD185" s="2" t="s">
        <v>2258</v>
      </c>
      <c r="AE185" s="2">
        <v>-2.1375</v>
      </c>
      <c r="AF185" s="2">
        <v>102.957222</v>
      </c>
      <c r="AG185" s="2" t="s">
        <v>2274</v>
      </c>
      <c r="AN185" s="2" t="s">
        <v>1721</v>
      </c>
    </row>
    <row r="186" hidden="1">
      <c r="A186" s="2" t="s">
        <v>1502</v>
      </c>
      <c r="B186" s="2" t="s">
        <v>2876</v>
      </c>
      <c r="C186" s="2" t="s">
        <v>2249</v>
      </c>
      <c r="D186" s="146" t="s">
        <v>2877</v>
      </c>
      <c r="E186" s="2" t="s">
        <v>2878</v>
      </c>
      <c r="F186" s="2" t="s">
        <v>2075</v>
      </c>
      <c r="G186" s="2" t="s">
        <v>680</v>
      </c>
      <c r="J186" s="2" t="s">
        <v>2464</v>
      </c>
      <c r="K186" s="2" t="s">
        <v>2465</v>
      </c>
      <c r="L186" s="2" t="s">
        <v>679</v>
      </c>
      <c r="M186" s="2" t="s">
        <v>2266</v>
      </c>
      <c r="N186" s="2">
        <v>300.0</v>
      </c>
      <c r="O186" s="2" t="s">
        <v>678</v>
      </c>
      <c r="P186" s="2">
        <v>2030.0</v>
      </c>
      <c r="S186" s="2" t="s">
        <v>2317</v>
      </c>
      <c r="T186" s="2" t="s">
        <v>137</v>
      </c>
      <c r="Y186" s="2" t="s">
        <v>2879</v>
      </c>
      <c r="Z186" s="2" t="s">
        <v>2880</v>
      </c>
      <c r="AA186" s="2" t="s">
        <v>2881</v>
      </c>
      <c r="AB186" s="2" t="s">
        <v>2284</v>
      </c>
      <c r="AC186" s="2" t="s">
        <v>2257</v>
      </c>
      <c r="AD186" s="2" t="s">
        <v>2258</v>
      </c>
      <c r="AE186" s="2">
        <v>-2.1375</v>
      </c>
      <c r="AF186" s="2">
        <v>102.957222</v>
      </c>
      <c r="AG186" s="2" t="s">
        <v>2274</v>
      </c>
      <c r="AN186" s="2" t="s">
        <v>1721</v>
      </c>
    </row>
    <row r="187" hidden="1">
      <c r="A187" s="2" t="s">
        <v>1503</v>
      </c>
      <c r="B187" s="2" t="s">
        <v>2882</v>
      </c>
      <c r="C187" s="2" t="s">
        <v>2249</v>
      </c>
      <c r="D187" s="146" t="s">
        <v>2883</v>
      </c>
      <c r="E187" s="2" t="s">
        <v>2884</v>
      </c>
      <c r="F187" s="2" t="s">
        <v>2068</v>
      </c>
      <c r="G187" s="2" t="s">
        <v>682</v>
      </c>
      <c r="H187" s="2" t="s">
        <v>2885</v>
      </c>
      <c r="J187" s="2" t="s">
        <v>2886</v>
      </c>
      <c r="K187" s="2" t="s">
        <v>2887</v>
      </c>
      <c r="L187" s="2" t="s">
        <v>2888</v>
      </c>
      <c r="M187" s="2" t="s">
        <v>2889</v>
      </c>
      <c r="N187" s="2">
        <v>300.0</v>
      </c>
      <c r="O187" s="2" t="s">
        <v>10</v>
      </c>
      <c r="P187" s="2">
        <v>2032.0</v>
      </c>
      <c r="S187" s="2" t="s">
        <v>2317</v>
      </c>
      <c r="T187" s="2" t="s">
        <v>137</v>
      </c>
      <c r="Y187" s="2" t="s">
        <v>2890</v>
      </c>
      <c r="Z187" s="2" t="s">
        <v>2891</v>
      </c>
      <c r="AA187" s="2" t="s">
        <v>2892</v>
      </c>
      <c r="AB187" s="2" t="s">
        <v>2284</v>
      </c>
      <c r="AC187" s="2" t="s">
        <v>2257</v>
      </c>
      <c r="AD187" s="2" t="s">
        <v>2258</v>
      </c>
      <c r="AE187" s="2">
        <v>-1.928422</v>
      </c>
      <c r="AF187" s="2">
        <v>103.189944</v>
      </c>
      <c r="AG187" s="2" t="s">
        <v>2259</v>
      </c>
      <c r="AN187" s="2" t="s">
        <v>1721</v>
      </c>
    </row>
    <row r="188" hidden="1">
      <c r="A188" s="2" t="s">
        <v>1504</v>
      </c>
      <c r="B188" s="2" t="s">
        <v>2882</v>
      </c>
      <c r="C188" s="2" t="s">
        <v>2249</v>
      </c>
      <c r="D188" s="146" t="s">
        <v>2883</v>
      </c>
      <c r="E188" s="2" t="s">
        <v>2884</v>
      </c>
      <c r="F188" s="2" t="s">
        <v>2075</v>
      </c>
      <c r="G188" s="2" t="s">
        <v>685</v>
      </c>
      <c r="H188" s="2" t="s">
        <v>2885</v>
      </c>
      <c r="J188" s="2" t="s">
        <v>2886</v>
      </c>
      <c r="K188" s="2" t="s">
        <v>2887</v>
      </c>
      <c r="L188" s="2" t="s">
        <v>2888</v>
      </c>
      <c r="M188" s="2" t="s">
        <v>2889</v>
      </c>
      <c r="N188" s="2">
        <v>300.0</v>
      </c>
      <c r="O188" s="2" t="s">
        <v>10</v>
      </c>
      <c r="P188" s="2">
        <v>2032.0</v>
      </c>
      <c r="S188" s="2" t="s">
        <v>2317</v>
      </c>
      <c r="T188" s="2" t="s">
        <v>137</v>
      </c>
      <c r="Y188" s="2" t="s">
        <v>2890</v>
      </c>
      <c r="Z188" s="2" t="s">
        <v>2891</v>
      </c>
      <c r="AA188" s="2" t="s">
        <v>2892</v>
      </c>
      <c r="AB188" s="2" t="s">
        <v>2284</v>
      </c>
      <c r="AC188" s="2" t="s">
        <v>2257</v>
      </c>
      <c r="AD188" s="2" t="s">
        <v>2258</v>
      </c>
      <c r="AE188" s="2">
        <v>-1.928422</v>
      </c>
      <c r="AF188" s="2">
        <v>103.189944</v>
      </c>
      <c r="AG188" s="2" t="s">
        <v>2259</v>
      </c>
      <c r="AN188" s="2" t="s">
        <v>1721</v>
      </c>
    </row>
    <row r="189" hidden="1">
      <c r="A189" s="2" t="s">
        <v>2893</v>
      </c>
      <c r="B189" s="2" t="s">
        <v>2894</v>
      </c>
      <c r="C189" s="2" t="s">
        <v>2249</v>
      </c>
      <c r="D189" s="146" t="s">
        <v>2895</v>
      </c>
      <c r="E189" s="2" t="s">
        <v>2896</v>
      </c>
      <c r="F189" s="2" t="s">
        <v>2636</v>
      </c>
      <c r="G189" s="2" t="s">
        <v>2897</v>
      </c>
      <c r="J189" s="2" t="s">
        <v>2898</v>
      </c>
      <c r="K189" s="2" t="s">
        <v>2899</v>
      </c>
      <c r="L189" s="2" t="s">
        <v>583</v>
      </c>
      <c r="M189" s="2" t="s">
        <v>2900</v>
      </c>
      <c r="N189" s="2">
        <v>600.0</v>
      </c>
      <c r="O189" s="2" t="s">
        <v>63</v>
      </c>
      <c r="P189" s="2">
        <v>2026.0</v>
      </c>
      <c r="S189" s="2" t="s">
        <v>137</v>
      </c>
      <c r="T189" s="2" t="s">
        <v>137</v>
      </c>
      <c r="AB189" s="2" t="s">
        <v>2273</v>
      </c>
      <c r="AC189" s="2" t="s">
        <v>2257</v>
      </c>
      <c r="AD189" s="2" t="s">
        <v>2258</v>
      </c>
      <c r="AE189" s="2">
        <v>-7.26</v>
      </c>
      <c r="AF189" s="2">
        <v>110.66</v>
      </c>
      <c r="AG189" s="2" t="s">
        <v>2259</v>
      </c>
      <c r="AN189" s="2" t="s">
        <v>1721</v>
      </c>
    </row>
    <row r="190" hidden="1">
      <c r="A190" s="2" t="s">
        <v>2901</v>
      </c>
      <c r="B190" s="2" t="s">
        <v>2902</v>
      </c>
      <c r="C190" s="2" t="s">
        <v>2249</v>
      </c>
      <c r="D190" s="146" t="s">
        <v>2903</v>
      </c>
      <c r="E190" s="2" t="s">
        <v>2904</v>
      </c>
      <c r="F190" s="2" t="s">
        <v>2068</v>
      </c>
      <c r="G190" s="2" t="s">
        <v>698</v>
      </c>
      <c r="J190" s="2" t="s">
        <v>2898</v>
      </c>
      <c r="K190" s="2" t="s">
        <v>2899</v>
      </c>
      <c r="L190" s="2" t="s">
        <v>583</v>
      </c>
      <c r="M190" s="2" t="s">
        <v>2900</v>
      </c>
      <c r="N190" s="2">
        <v>1000.0</v>
      </c>
      <c r="O190" s="2" t="s">
        <v>63</v>
      </c>
      <c r="P190" s="2">
        <v>2026.0</v>
      </c>
      <c r="S190" s="2" t="s">
        <v>137</v>
      </c>
      <c r="T190" s="2" t="s">
        <v>137</v>
      </c>
      <c r="AB190" s="2" t="s">
        <v>2273</v>
      </c>
      <c r="AC190" s="2" t="s">
        <v>2257</v>
      </c>
      <c r="AD190" s="2" t="s">
        <v>2258</v>
      </c>
      <c r="AE190" s="2">
        <v>-7.26</v>
      </c>
      <c r="AF190" s="2">
        <v>110.66</v>
      </c>
      <c r="AG190" s="2" t="s">
        <v>2259</v>
      </c>
      <c r="AN190" s="2" t="s">
        <v>1721</v>
      </c>
    </row>
    <row r="191" hidden="1">
      <c r="A191" s="2" t="s">
        <v>2905</v>
      </c>
      <c r="B191" s="2" t="s">
        <v>2902</v>
      </c>
      <c r="C191" s="2" t="s">
        <v>2249</v>
      </c>
      <c r="D191" s="146" t="s">
        <v>2903</v>
      </c>
      <c r="E191" s="2" t="s">
        <v>2904</v>
      </c>
      <c r="F191" s="2" t="s">
        <v>2075</v>
      </c>
      <c r="G191" s="2" t="s">
        <v>700</v>
      </c>
      <c r="J191" s="2" t="s">
        <v>2898</v>
      </c>
      <c r="K191" s="2" t="s">
        <v>2899</v>
      </c>
      <c r="L191" s="2" t="s">
        <v>583</v>
      </c>
      <c r="M191" s="2" t="s">
        <v>2900</v>
      </c>
      <c r="N191" s="2">
        <v>1000.0</v>
      </c>
      <c r="O191" s="2" t="s">
        <v>63</v>
      </c>
      <c r="P191" s="2">
        <v>2026.0</v>
      </c>
      <c r="S191" s="2" t="s">
        <v>137</v>
      </c>
      <c r="T191" s="2" t="s">
        <v>137</v>
      </c>
      <c r="AB191" s="2" t="s">
        <v>2273</v>
      </c>
      <c r="AC191" s="2" t="s">
        <v>2257</v>
      </c>
      <c r="AD191" s="2" t="s">
        <v>2258</v>
      </c>
      <c r="AE191" s="2">
        <v>-7.26</v>
      </c>
      <c r="AF191" s="2">
        <v>110.66</v>
      </c>
      <c r="AG191" s="2" t="s">
        <v>2259</v>
      </c>
      <c r="AN191" s="2" t="s">
        <v>1721</v>
      </c>
    </row>
    <row r="192" hidden="1">
      <c r="A192" s="2" t="s">
        <v>2906</v>
      </c>
      <c r="B192" s="2" t="s">
        <v>2907</v>
      </c>
      <c r="C192" s="2" t="s">
        <v>2249</v>
      </c>
      <c r="D192" s="146" t="s">
        <v>2908</v>
      </c>
      <c r="E192" s="2" t="s">
        <v>2909</v>
      </c>
      <c r="F192" s="2" t="s">
        <v>2636</v>
      </c>
      <c r="G192" s="2" t="s">
        <v>2910</v>
      </c>
      <c r="J192" s="2" t="s">
        <v>2898</v>
      </c>
      <c r="K192" s="2" t="s">
        <v>2899</v>
      </c>
      <c r="L192" s="2" t="s">
        <v>583</v>
      </c>
      <c r="M192" s="2" t="s">
        <v>2900</v>
      </c>
      <c r="N192" s="2">
        <v>2000.0</v>
      </c>
      <c r="O192" s="2" t="s">
        <v>63</v>
      </c>
      <c r="P192" s="2">
        <v>2026.0</v>
      </c>
      <c r="S192" s="2" t="s">
        <v>137</v>
      </c>
      <c r="T192" s="2" t="s">
        <v>137</v>
      </c>
      <c r="AB192" s="2" t="s">
        <v>2273</v>
      </c>
      <c r="AC192" s="2" t="s">
        <v>2257</v>
      </c>
      <c r="AD192" s="2" t="s">
        <v>2258</v>
      </c>
      <c r="AE192" s="2">
        <v>-7.26</v>
      </c>
      <c r="AF192" s="2">
        <v>110.66</v>
      </c>
      <c r="AG192" s="2" t="s">
        <v>2259</v>
      </c>
      <c r="AN192" s="2" t="s">
        <v>1721</v>
      </c>
    </row>
    <row r="193" hidden="1">
      <c r="A193" s="2" t="s">
        <v>2911</v>
      </c>
      <c r="B193" s="2" t="s">
        <v>2912</v>
      </c>
      <c r="C193" s="2" t="s">
        <v>2249</v>
      </c>
      <c r="D193" s="146" t="s">
        <v>2913</v>
      </c>
      <c r="E193" s="2" t="s">
        <v>2914</v>
      </c>
      <c r="F193" s="2" t="s">
        <v>2068</v>
      </c>
      <c r="G193" s="2" t="s">
        <v>1054</v>
      </c>
      <c r="H193" s="2" t="s">
        <v>2915</v>
      </c>
      <c r="J193" s="2" t="s">
        <v>2264</v>
      </c>
      <c r="K193" s="2" t="s">
        <v>2265</v>
      </c>
      <c r="L193" s="2" t="s">
        <v>679</v>
      </c>
      <c r="M193" s="2" t="s">
        <v>2266</v>
      </c>
      <c r="N193" s="2">
        <v>1000.0</v>
      </c>
      <c r="O193" s="2" t="s">
        <v>63</v>
      </c>
      <c r="P193" s="2">
        <v>2023.0</v>
      </c>
      <c r="S193" s="2" t="s">
        <v>2267</v>
      </c>
      <c r="T193" s="2" t="s">
        <v>137</v>
      </c>
      <c r="Z193" s="2" t="s">
        <v>2916</v>
      </c>
      <c r="AA193" s="2" t="s">
        <v>2666</v>
      </c>
      <c r="AB193" s="2" t="s">
        <v>2273</v>
      </c>
      <c r="AC193" s="2" t="s">
        <v>2257</v>
      </c>
      <c r="AD193" s="2" t="s">
        <v>2258</v>
      </c>
      <c r="AE193" s="2">
        <v>-5.935064</v>
      </c>
      <c r="AF193" s="2">
        <v>107.030182</v>
      </c>
      <c r="AG193" s="2" t="s">
        <v>2259</v>
      </c>
      <c r="AN193" s="2" t="s">
        <v>1721</v>
      </c>
    </row>
    <row r="194" hidden="1">
      <c r="A194" s="2" t="s">
        <v>2917</v>
      </c>
      <c r="B194" s="2" t="s">
        <v>2912</v>
      </c>
      <c r="C194" s="2" t="s">
        <v>2249</v>
      </c>
      <c r="D194" s="146" t="s">
        <v>2913</v>
      </c>
      <c r="E194" s="2" t="s">
        <v>2914</v>
      </c>
      <c r="F194" s="2" t="s">
        <v>2075</v>
      </c>
      <c r="G194" s="2" t="s">
        <v>1056</v>
      </c>
      <c r="H194" s="2" t="s">
        <v>2915</v>
      </c>
      <c r="J194" s="2" t="s">
        <v>2264</v>
      </c>
      <c r="K194" s="2" t="s">
        <v>2265</v>
      </c>
      <c r="L194" s="2" t="s">
        <v>679</v>
      </c>
      <c r="M194" s="2" t="s">
        <v>2266</v>
      </c>
      <c r="N194" s="2">
        <v>1000.0</v>
      </c>
      <c r="O194" s="2" t="s">
        <v>63</v>
      </c>
      <c r="S194" s="2" t="s">
        <v>2267</v>
      </c>
      <c r="T194" s="2" t="s">
        <v>137</v>
      </c>
      <c r="Z194" s="2" t="s">
        <v>2916</v>
      </c>
      <c r="AA194" s="2" t="s">
        <v>2666</v>
      </c>
      <c r="AB194" s="2" t="s">
        <v>2273</v>
      </c>
      <c r="AC194" s="2" t="s">
        <v>2257</v>
      </c>
      <c r="AD194" s="2" t="s">
        <v>2258</v>
      </c>
      <c r="AE194" s="2">
        <v>-5.935064</v>
      </c>
      <c r="AF194" s="2">
        <v>107.030182</v>
      </c>
      <c r="AG194" s="2" t="s">
        <v>2259</v>
      </c>
      <c r="AN194" s="2" t="s">
        <v>1721</v>
      </c>
    </row>
    <row r="195" hidden="1">
      <c r="A195" s="2" t="s">
        <v>2918</v>
      </c>
      <c r="B195" s="2" t="s">
        <v>2919</v>
      </c>
      <c r="C195" s="2" t="s">
        <v>2249</v>
      </c>
      <c r="D195" s="146" t="s">
        <v>2920</v>
      </c>
      <c r="E195" s="2" t="s">
        <v>2921</v>
      </c>
      <c r="F195" s="2" t="s">
        <v>2068</v>
      </c>
      <c r="G195" s="2" t="s">
        <v>1058</v>
      </c>
      <c r="H195" s="2" t="s">
        <v>2922</v>
      </c>
      <c r="J195" s="2" t="s">
        <v>2264</v>
      </c>
      <c r="K195" s="2" t="s">
        <v>2265</v>
      </c>
      <c r="L195" s="2" t="s">
        <v>679</v>
      </c>
      <c r="M195" s="2" t="s">
        <v>2266</v>
      </c>
      <c r="N195" s="2">
        <v>1000.0</v>
      </c>
      <c r="O195" s="2" t="s">
        <v>63</v>
      </c>
      <c r="P195" s="2">
        <v>2027.0</v>
      </c>
      <c r="S195" s="2" t="s">
        <v>2267</v>
      </c>
      <c r="T195" s="2" t="s">
        <v>137</v>
      </c>
      <c r="Z195" s="2" t="s">
        <v>2916</v>
      </c>
      <c r="AA195" s="2" t="s">
        <v>2666</v>
      </c>
      <c r="AB195" s="2" t="s">
        <v>2273</v>
      </c>
      <c r="AC195" s="2" t="s">
        <v>2257</v>
      </c>
      <c r="AD195" s="2" t="s">
        <v>2258</v>
      </c>
      <c r="AE195" s="2">
        <v>-5.935064</v>
      </c>
      <c r="AF195" s="2">
        <v>107.030182</v>
      </c>
      <c r="AG195" s="2" t="s">
        <v>2259</v>
      </c>
      <c r="AN195" s="2" t="s">
        <v>1721</v>
      </c>
    </row>
    <row r="196" hidden="1">
      <c r="A196" s="2" t="s">
        <v>2923</v>
      </c>
      <c r="B196" s="2" t="s">
        <v>2919</v>
      </c>
      <c r="C196" s="2" t="s">
        <v>2249</v>
      </c>
      <c r="D196" s="146" t="s">
        <v>2920</v>
      </c>
      <c r="E196" s="2" t="s">
        <v>2921</v>
      </c>
      <c r="F196" s="2" t="s">
        <v>2075</v>
      </c>
      <c r="G196" s="2" t="s">
        <v>1060</v>
      </c>
      <c r="H196" s="2" t="s">
        <v>2922</v>
      </c>
      <c r="J196" s="2" t="s">
        <v>2264</v>
      </c>
      <c r="K196" s="2" t="s">
        <v>2265</v>
      </c>
      <c r="L196" s="2" t="s">
        <v>679</v>
      </c>
      <c r="M196" s="2" t="s">
        <v>2266</v>
      </c>
      <c r="N196" s="2">
        <v>1000.0</v>
      </c>
      <c r="O196" s="2" t="s">
        <v>63</v>
      </c>
      <c r="P196" s="2">
        <v>2027.0</v>
      </c>
      <c r="S196" s="2" t="s">
        <v>2267</v>
      </c>
      <c r="T196" s="2" t="s">
        <v>137</v>
      </c>
      <c r="Z196" s="2" t="s">
        <v>2916</v>
      </c>
      <c r="AA196" s="2" t="s">
        <v>2666</v>
      </c>
      <c r="AB196" s="2" t="s">
        <v>2273</v>
      </c>
      <c r="AC196" s="2" t="s">
        <v>2257</v>
      </c>
      <c r="AD196" s="2" t="s">
        <v>2258</v>
      </c>
      <c r="AE196" s="2">
        <v>-5.935064</v>
      </c>
      <c r="AF196" s="2">
        <v>107.030182</v>
      </c>
      <c r="AG196" s="2" t="s">
        <v>2259</v>
      </c>
      <c r="AN196" s="2" t="s">
        <v>1721</v>
      </c>
    </row>
    <row r="197" hidden="1">
      <c r="A197" s="2" t="s">
        <v>1505</v>
      </c>
      <c r="B197" s="2" t="s">
        <v>2924</v>
      </c>
      <c r="C197" s="2" t="s">
        <v>2249</v>
      </c>
      <c r="D197" s="146" t="s">
        <v>2925</v>
      </c>
      <c r="E197" s="2" t="s">
        <v>2926</v>
      </c>
      <c r="F197" s="2" t="s">
        <v>2068</v>
      </c>
      <c r="G197" s="2" t="s">
        <v>714</v>
      </c>
      <c r="H197" s="2" t="s">
        <v>2927</v>
      </c>
      <c r="J197" s="2" t="s">
        <v>2928</v>
      </c>
      <c r="K197" s="2" t="s">
        <v>2929</v>
      </c>
      <c r="L197" s="2" t="s">
        <v>716</v>
      </c>
      <c r="M197" s="2" t="s">
        <v>2930</v>
      </c>
      <c r="N197" s="2">
        <v>991.0</v>
      </c>
      <c r="O197" s="2" t="s">
        <v>51</v>
      </c>
      <c r="P197" s="2">
        <v>2019.0</v>
      </c>
      <c r="S197" s="2" t="s">
        <v>2479</v>
      </c>
      <c r="T197" s="2" t="s">
        <v>137</v>
      </c>
      <c r="Y197" s="2" t="s">
        <v>2931</v>
      </c>
      <c r="Z197" s="2" t="s">
        <v>2932</v>
      </c>
      <c r="AA197" s="2" t="s">
        <v>2490</v>
      </c>
      <c r="AB197" s="2" t="s">
        <v>2273</v>
      </c>
      <c r="AC197" s="2" t="s">
        <v>2257</v>
      </c>
      <c r="AD197" s="2" t="s">
        <v>2258</v>
      </c>
      <c r="AE197" s="2">
        <v>-5.991694</v>
      </c>
      <c r="AF197" s="2">
        <v>106.1008</v>
      </c>
      <c r="AG197" s="2" t="s">
        <v>2274</v>
      </c>
      <c r="AN197" s="2" t="s">
        <v>1721</v>
      </c>
    </row>
    <row r="198" hidden="1">
      <c r="A198" s="2" t="s">
        <v>1508</v>
      </c>
      <c r="B198" s="2" t="s">
        <v>2924</v>
      </c>
      <c r="C198" s="2" t="s">
        <v>2249</v>
      </c>
      <c r="D198" s="146" t="s">
        <v>2925</v>
      </c>
      <c r="E198" s="2" t="s">
        <v>2926</v>
      </c>
      <c r="F198" s="2" t="s">
        <v>2075</v>
      </c>
      <c r="G198" s="2" t="s">
        <v>717</v>
      </c>
      <c r="H198" s="2" t="s">
        <v>2927</v>
      </c>
      <c r="J198" s="2" t="s">
        <v>2928</v>
      </c>
      <c r="K198" s="2" t="s">
        <v>2929</v>
      </c>
      <c r="L198" s="2" t="s">
        <v>716</v>
      </c>
      <c r="M198" s="2" t="s">
        <v>2930</v>
      </c>
      <c r="N198" s="2">
        <v>991.0</v>
      </c>
      <c r="O198" s="2" t="s">
        <v>51</v>
      </c>
      <c r="P198" s="2">
        <v>2020.0</v>
      </c>
      <c r="S198" s="2" t="s">
        <v>2479</v>
      </c>
      <c r="T198" s="2" t="s">
        <v>137</v>
      </c>
      <c r="Y198" s="2" t="s">
        <v>2931</v>
      </c>
      <c r="Z198" s="2" t="s">
        <v>2932</v>
      </c>
      <c r="AA198" s="2" t="s">
        <v>2490</v>
      </c>
      <c r="AB198" s="2" t="s">
        <v>2273</v>
      </c>
      <c r="AC198" s="2" t="s">
        <v>2257</v>
      </c>
      <c r="AD198" s="2" t="s">
        <v>2258</v>
      </c>
      <c r="AE198" s="2">
        <v>-5.991694</v>
      </c>
      <c r="AF198" s="2">
        <v>106.1008</v>
      </c>
      <c r="AG198" s="2" t="s">
        <v>2274</v>
      </c>
      <c r="AN198" s="2" t="s">
        <v>1721</v>
      </c>
    </row>
    <row r="199" hidden="1">
      <c r="A199" s="2" t="s">
        <v>2933</v>
      </c>
      <c r="B199" s="2" t="s">
        <v>2934</v>
      </c>
      <c r="C199" s="2" t="s">
        <v>2249</v>
      </c>
      <c r="D199" s="146" t="s">
        <v>2935</v>
      </c>
      <c r="E199" s="2" t="s">
        <v>2936</v>
      </c>
      <c r="F199" s="2" t="s">
        <v>2068</v>
      </c>
      <c r="G199" s="2" t="s">
        <v>1062</v>
      </c>
      <c r="J199" s="2" t="s">
        <v>2264</v>
      </c>
      <c r="K199" s="2" t="s">
        <v>2265</v>
      </c>
      <c r="L199" s="2" t="s">
        <v>679</v>
      </c>
      <c r="M199" s="2" t="s">
        <v>2266</v>
      </c>
      <c r="N199" s="2">
        <v>50.0</v>
      </c>
      <c r="O199" s="2" t="s">
        <v>63</v>
      </c>
      <c r="P199" s="2">
        <v>2025.0</v>
      </c>
      <c r="S199" s="2" t="s">
        <v>2317</v>
      </c>
      <c r="T199" s="2" t="s">
        <v>137</v>
      </c>
      <c r="Y199" s="2" t="s">
        <v>2937</v>
      </c>
      <c r="Z199" s="2" t="s">
        <v>2938</v>
      </c>
      <c r="AA199" s="2" t="s">
        <v>2939</v>
      </c>
      <c r="AB199" s="2" t="s">
        <v>222</v>
      </c>
      <c r="AC199" s="2" t="s">
        <v>2257</v>
      </c>
      <c r="AD199" s="2" t="s">
        <v>2258</v>
      </c>
      <c r="AE199" s="2">
        <v>-2.60839</v>
      </c>
      <c r="AF199" s="2">
        <v>140.807479</v>
      </c>
      <c r="AG199" s="2" t="s">
        <v>2259</v>
      </c>
      <c r="AN199" s="2" t="s">
        <v>1721</v>
      </c>
    </row>
    <row r="200" hidden="1">
      <c r="A200" s="2" t="s">
        <v>2940</v>
      </c>
      <c r="B200" s="2" t="s">
        <v>2934</v>
      </c>
      <c r="C200" s="2" t="s">
        <v>2249</v>
      </c>
      <c r="D200" s="146" t="s">
        <v>2935</v>
      </c>
      <c r="E200" s="2" t="s">
        <v>2936</v>
      </c>
      <c r="F200" s="2" t="s">
        <v>2075</v>
      </c>
      <c r="G200" s="2" t="s">
        <v>1064</v>
      </c>
      <c r="J200" s="2" t="s">
        <v>2264</v>
      </c>
      <c r="K200" s="2" t="s">
        <v>2265</v>
      </c>
      <c r="L200" s="2" t="s">
        <v>679</v>
      </c>
      <c r="M200" s="2" t="s">
        <v>2266</v>
      </c>
      <c r="N200" s="2">
        <v>50.0</v>
      </c>
      <c r="O200" s="2" t="s">
        <v>63</v>
      </c>
      <c r="S200" s="2" t="s">
        <v>2317</v>
      </c>
      <c r="T200" s="2" t="s">
        <v>137</v>
      </c>
      <c r="AB200" s="2" t="s">
        <v>222</v>
      </c>
      <c r="AC200" s="2" t="s">
        <v>2257</v>
      </c>
      <c r="AD200" s="2" t="s">
        <v>2258</v>
      </c>
      <c r="AE200" s="2">
        <v>-2.60839</v>
      </c>
      <c r="AF200" s="2">
        <v>140.807479</v>
      </c>
      <c r="AG200" s="2" t="s">
        <v>2259</v>
      </c>
      <c r="AN200" s="2" t="s">
        <v>1721</v>
      </c>
    </row>
    <row r="201" hidden="1">
      <c r="A201" s="2" t="s">
        <v>2941</v>
      </c>
      <c r="B201" s="2" t="s">
        <v>2942</v>
      </c>
      <c r="C201" s="2" t="s">
        <v>2249</v>
      </c>
      <c r="D201" s="146" t="s">
        <v>2943</v>
      </c>
      <c r="E201" s="2" t="s">
        <v>2944</v>
      </c>
      <c r="F201" s="2" t="s">
        <v>2068</v>
      </c>
      <c r="G201" s="2" t="s">
        <v>2945</v>
      </c>
      <c r="J201" s="2" t="s">
        <v>2264</v>
      </c>
      <c r="K201" s="2" t="s">
        <v>2265</v>
      </c>
      <c r="L201" s="2" t="s">
        <v>679</v>
      </c>
      <c r="M201" s="2" t="s">
        <v>2266</v>
      </c>
      <c r="N201" s="2">
        <v>50.0</v>
      </c>
      <c r="O201" s="2" t="s">
        <v>63</v>
      </c>
      <c r="P201" s="2">
        <v>2028.0</v>
      </c>
      <c r="S201" s="2" t="s">
        <v>137</v>
      </c>
      <c r="T201" s="2" t="s">
        <v>137</v>
      </c>
      <c r="AB201" s="2" t="s">
        <v>222</v>
      </c>
      <c r="AC201" s="2" t="s">
        <v>2257</v>
      </c>
      <c r="AD201" s="2" t="s">
        <v>2258</v>
      </c>
      <c r="AE201" s="2">
        <v>-2.60839</v>
      </c>
      <c r="AF201" s="2">
        <v>140.807479</v>
      </c>
      <c r="AG201" s="2" t="s">
        <v>2259</v>
      </c>
      <c r="AN201" s="2" t="s">
        <v>1721</v>
      </c>
    </row>
    <row r="202">
      <c r="A202" s="2" t="s">
        <v>1927</v>
      </c>
      <c r="B202" s="2" t="s">
        <v>2946</v>
      </c>
      <c r="C202" s="2" t="s">
        <v>2249</v>
      </c>
      <c r="D202" s="146" t="s">
        <v>1926</v>
      </c>
      <c r="E202" s="2" t="s">
        <v>2947</v>
      </c>
      <c r="F202" s="2" t="s">
        <v>2068</v>
      </c>
      <c r="G202" s="2" t="s">
        <v>2948</v>
      </c>
      <c r="H202" s="2" t="s">
        <v>2949</v>
      </c>
      <c r="J202" s="2" t="s">
        <v>2950</v>
      </c>
      <c r="K202" s="2" t="s">
        <v>2951</v>
      </c>
      <c r="L202" s="2" t="s">
        <v>2952</v>
      </c>
      <c r="M202" s="2" t="s">
        <v>2953</v>
      </c>
      <c r="N202" s="2">
        <v>50.0</v>
      </c>
      <c r="O202" s="2" t="s">
        <v>51</v>
      </c>
      <c r="P202" s="2">
        <v>2019.0</v>
      </c>
      <c r="S202" s="2" t="s">
        <v>137</v>
      </c>
      <c r="T202" s="2" t="s">
        <v>137</v>
      </c>
      <c r="Y202" s="2" t="s">
        <v>2295</v>
      </c>
      <c r="Z202" s="2" t="s">
        <v>2296</v>
      </c>
      <c r="AA202" s="2" t="s">
        <v>2297</v>
      </c>
      <c r="AB202" s="2" t="s">
        <v>363</v>
      </c>
      <c r="AC202" s="2" t="s">
        <v>2257</v>
      </c>
      <c r="AD202" s="2" t="s">
        <v>2258</v>
      </c>
      <c r="AE202" s="2">
        <v>-1.56606</v>
      </c>
      <c r="AF202" s="2">
        <v>127.415933</v>
      </c>
      <c r="AG202" s="2" t="s">
        <v>2274</v>
      </c>
      <c r="AK202" s="2" t="s">
        <v>2298</v>
      </c>
      <c r="AN202" s="2" t="s">
        <v>1721</v>
      </c>
    </row>
    <row r="203">
      <c r="A203" s="2" t="s">
        <v>1928</v>
      </c>
      <c r="B203" s="2" t="s">
        <v>2946</v>
      </c>
      <c r="C203" s="2" t="s">
        <v>2249</v>
      </c>
      <c r="D203" s="146" t="s">
        <v>1926</v>
      </c>
      <c r="E203" s="2" t="s">
        <v>2947</v>
      </c>
      <c r="F203" s="2" t="s">
        <v>2075</v>
      </c>
      <c r="G203" s="2" t="s">
        <v>360</v>
      </c>
      <c r="H203" s="2" t="s">
        <v>2949</v>
      </c>
      <c r="J203" s="2" t="s">
        <v>2950</v>
      </c>
      <c r="K203" s="2" t="s">
        <v>2951</v>
      </c>
      <c r="L203" s="2" t="s">
        <v>2952</v>
      </c>
      <c r="M203" s="2" t="s">
        <v>2953</v>
      </c>
      <c r="N203" s="2">
        <v>50.0</v>
      </c>
      <c r="O203" s="2" t="s">
        <v>51</v>
      </c>
      <c r="P203" s="2">
        <v>2019.0</v>
      </c>
      <c r="S203" s="2" t="s">
        <v>137</v>
      </c>
      <c r="T203" s="2" t="s">
        <v>137</v>
      </c>
      <c r="Y203" s="2" t="s">
        <v>2295</v>
      </c>
      <c r="Z203" s="2" t="s">
        <v>2296</v>
      </c>
      <c r="AA203" s="2" t="s">
        <v>2297</v>
      </c>
      <c r="AB203" s="2" t="s">
        <v>363</v>
      </c>
      <c r="AC203" s="2" t="s">
        <v>2257</v>
      </c>
      <c r="AD203" s="2" t="s">
        <v>2258</v>
      </c>
      <c r="AE203" s="2">
        <v>-1.56606</v>
      </c>
      <c r="AF203" s="2">
        <v>127.415933</v>
      </c>
      <c r="AG203" s="2" t="s">
        <v>2274</v>
      </c>
      <c r="AK203" s="2" t="s">
        <v>2298</v>
      </c>
      <c r="AN203" s="2" t="s">
        <v>1721</v>
      </c>
    </row>
    <row r="204">
      <c r="A204" s="2" t="s">
        <v>1929</v>
      </c>
      <c r="B204" s="2" t="s">
        <v>2946</v>
      </c>
      <c r="C204" s="2" t="s">
        <v>2249</v>
      </c>
      <c r="D204" s="146" t="s">
        <v>1926</v>
      </c>
      <c r="E204" s="2" t="s">
        <v>2947</v>
      </c>
      <c r="F204" s="2" t="s">
        <v>2076</v>
      </c>
      <c r="G204" s="2" t="s">
        <v>364</v>
      </c>
      <c r="H204" s="2" t="s">
        <v>2949</v>
      </c>
      <c r="J204" s="2" t="s">
        <v>2950</v>
      </c>
      <c r="K204" s="2" t="s">
        <v>2951</v>
      </c>
      <c r="L204" s="2" t="s">
        <v>2952</v>
      </c>
      <c r="M204" s="2" t="s">
        <v>2953</v>
      </c>
      <c r="N204" s="2">
        <v>50.0</v>
      </c>
      <c r="O204" s="2" t="s">
        <v>51</v>
      </c>
      <c r="P204" s="2">
        <v>2019.0</v>
      </c>
      <c r="S204" s="2" t="s">
        <v>137</v>
      </c>
      <c r="T204" s="2" t="s">
        <v>137</v>
      </c>
      <c r="Y204" s="2" t="s">
        <v>2295</v>
      </c>
      <c r="Z204" s="2" t="s">
        <v>2296</v>
      </c>
      <c r="AA204" s="2" t="s">
        <v>2297</v>
      </c>
      <c r="AB204" s="2" t="s">
        <v>363</v>
      </c>
      <c r="AC204" s="2" t="s">
        <v>2257</v>
      </c>
      <c r="AD204" s="2" t="s">
        <v>2258</v>
      </c>
      <c r="AE204" s="2">
        <v>-1.56606</v>
      </c>
      <c r="AF204" s="2">
        <v>127.415933</v>
      </c>
      <c r="AG204" s="2" t="s">
        <v>2274</v>
      </c>
      <c r="AK204" s="2" t="s">
        <v>2298</v>
      </c>
      <c r="AN204" s="2" t="s">
        <v>1721</v>
      </c>
    </row>
    <row r="205" hidden="1">
      <c r="A205" s="2" t="s">
        <v>2954</v>
      </c>
      <c r="B205" s="2" t="s">
        <v>2955</v>
      </c>
      <c r="C205" s="2" t="s">
        <v>2249</v>
      </c>
      <c r="D205" s="146" t="s">
        <v>2956</v>
      </c>
      <c r="E205" s="2" t="s">
        <v>2957</v>
      </c>
      <c r="F205" s="2" t="s">
        <v>2068</v>
      </c>
      <c r="G205" s="2" t="s">
        <v>732</v>
      </c>
      <c r="J205" s="2" t="s">
        <v>2958</v>
      </c>
      <c r="K205" s="2" t="s">
        <v>2959</v>
      </c>
      <c r="L205" s="2" t="s">
        <v>734</v>
      </c>
      <c r="M205" s="2" t="s">
        <v>2960</v>
      </c>
      <c r="N205" s="2">
        <v>60.0</v>
      </c>
      <c r="O205" s="2" t="s">
        <v>63</v>
      </c>
      <c r="S205" s="2" t="s">
        <v>2317</v>
      </c>
      <c r="T205" s="2" t="s">
        <v>2332</v>
      </c>
      <c r="Y205" s="2" t="s">
        <v>2961</v>
      </c>
      <c r="AB205" s="2" t="s">
        <v>2284</v>
      </c>
      <c r="AC205" s="2" t="s">
        <v>2257</v>
      </c>
      <c r="AD205" s="2" t="s">
        <v>2258</v>
      </c>
      <c r="AE205" s="2">
        <v>1.589</v>
      </c>
      <c r="AF205" s="2">
        <v>101.638</v>
      </c>
      <c r="AG205" s="2" t="s">
        <v>2259</v>
      </c>
      <c r="AN205" s="2" t="s">
        <v>1721</v>
      </c>
    </row>
    <row r="206" hidden="1">
      <c r="A206" s="2" t="s">
        <v>2962</v>
      </c>
      <c r="B206" s="2" t="s">
        <v>2955</v>
      </c>
      <c r="C206" s="2" t="s">
        <v>2249</v>
      </c>
      <c r="D206" s="146" t="s">
        <v>2956</v>
      </c>
      <c r="E206" s="2" t="s">
        <v>2957</v>
      </c>
      <c r="F206" s="2" t="s">
        <v>2075</v>
      </c>
      <c r="G206" s="2" t="s">
        <v>735</v>
      </c>
      <c r="J206" s="2" t="s">
        <v>2958</v>
      </c>
      <c r="K206" s="2" t="s">
        <v>2959</v>
      </c>
      <c r="L206" s="2" t="s">
        <v>734</v>
      </c>
      <c r="M206" s="2" t="s">
        <v>2960</v>
      </c>
      <c r="N206" s="2">
        <v>60.0</v>
      </c>
      <c r="O206" s="2" t="s">
        <v>63</v>
      </c>
      <c r="S206" s="2" t="s">
        <v>2317</v>
      </c>
      <c r="T206" s="2" t="s">
        <v>2332</v>
      </c>
      <c r="Y206" s="2" t="s">
        <v>2961</v>
      </c>
      <c r="AB206" s="2" t="s">
        <v>2284</v>
      </c>
      <c r="AC206" s="2" t="s">
        <v>2257</v>
      </c>
      <c r="AD206" s="2" t="s">
        <v>2258</v>
      </c>
      <c r="AE206" s="2">
        <v>1.589</v>
      </c>
      <c r="AF206" s="2">
        <v>101.638</v>
      </c>
      <c r="AG206" s="2" t="s">
        <v>2259</v>
      </c>
      <c r="AN206" s="2" t="s">
        <v>1721</v>
      </c>
    </row>
    <row r="207" hidden="1">
      <c r="A207" s="2" t="s">
        <v>1510</v>
      </c>
      <c r="B207" s="2" t="s">
        <v>2963</v>
      </c>
      <c r="C207" s="2" t="s">
        <v>2249</v>
      </c>
      <c r="D207" s="146" t="s">
        <v>2964</v>
      </c>
      <c r="E207" s="2" t="s">
        <v>2965</v>
      </c>
      <c r="F207" s="2" t="s">
        <v>2068</v>
      </c>
      <c r="G207" s="2" t="s">
        <v>737</v>
      </c>
      <c r="H207" s="2" t="s">
        <v>2966</v>
      </c>
      <c r="J207" s="2" t="s">
        <v>2967</v>
      </c>
      <c r="K207" s="2" t="s">
        <v>2968</v>
      </c>
      <c r="L207" s="2" t="s">
        <v>2969</v>
      </c>
      <c r="M207" s="2" t="s">
        <v>2970</v>
      </c>
      <c r="N207" s="2">
        <v>100.0</v>
      </c>
      <c r="O207" s="2" t="s">
        <v>51</v>
      </c>
      <c r="P207" s="2">
        <v>2020.0</v>
      </c>
      <c r="S207" s="2" t="s">
        <v>2317</v>
      </c>
      <c r="T207" s="2" t="s">
        <v>137</v>
      </c>
      <c r="AB207" s="2" t="s">
        <v>1368</v>
      </c>
      <c r="AC207" s="2" t="s">
        <v>2257</v>
      </c>
      <c r="AD207" s="2" t="s">
        <v>2258</v>
      </c>
      <c r="AE207" s="2">
        <v>0.816152</v>
      </c>
      <c r="AF207" s="2">
        <v>108.846126</v>
      </c>
      <c r="AG207" s="2" t="s">
        <v>2274</v>
      </c>
      <c r="AN207" s="2" t="s">
        <v>1721</v>
      </c>
    </row>
    <row r="208" hidden="1">
      <c r="A208" s="2" t="s">
        <v>1511</v>
      </c>
      <c r="B208" s="2" t="s">
        <v>2963</v>
      </c>
      <c r="C208" s="2" t="s">
        <v>2249</v>
      </c>
      <c r="D208" s="146" t="s">
        <v>2964</v>
      </c>
      <c r="E208" s="2" t="s">
        <v>2965</v>
      </c>
      <c r="F208" s="2" t="s">
        <v>2075</v>
      </c>
      <c r="G208" s="2" t="s">
        <v>740</v>
      </c>
      <c r="H208" s="2" t="s">
        <v>2966</v>
      </c>
      <c r="J208" s="2" t="s">
        <v>2967</v>
      </c>
      <c r="K208" s="2" t="s">
        <v>2968</v>
      </c>
      <c r="L208" s="2" t="s">
        <v>2969</v>
      </c>
      <c r="M208" s="2" t="s">
        <v>2970</v>
      </c>
      <c r="N208" s="2">
        <v>100.0</v>
      </c>
      <c r="O208" s="2" t="s">
        <v>51</v>
      </c>
      <c r="P208" s="2">
        <v>2021.0</v>
      </c>
      <c r="S208" s="2" t="s">
        <v>2317</v>
      </c>
      <c r="T208" s="2" t="s">
        <v>137</v>
      </c>
      <c r="AB208" s="2" t="s">
        <v>1368</v>
      </c>
      <c r="AC208" s="2" t="s">
        <v>2257</v>
      </c>
      <c r="AD208" s="2" t="s">
        <v>2258</v>
      </c>
      <c r="AE208" s="2">
        <v>0.816152</v>
      </c>
      <c r="AF208" s="2">
        <v>108.846126</v>
      </c>
      <c r="AG208" s="2" t="s">
        <v>2274</v>
      </c>
      <c r="AN208" s="2" t="s">
        <v>1721</v>
      </c>
    </row>
    <row r="209" hidden="1">
      <c r="A209" s="2" t="s">
        <v>2971</v>
      </c>
      <c r="B209" s="2" t="s">
        <v>2972</v>
      </c>
      <c r="C209" s="2" t="s">
        <v>2249</v>
      </c>
      <c r="D209" s="146" t="s">
        <v>2973</v>
      </c>
      <c r="E209" s="2" t="s">
        <v>2974</v>
      </c>
      <c r="F209" s="2" t="s">
        <v>2975</v>
      </c>
      <c r="G209" s="2" t="s">
        <v>742</v>
      </c>
      <c r="J209" s="2" t="s">
        <v>2264</v>
      </c>
      <c r="K209" s="2" t="s">
        <v>2265</v>
      </c>
      <c r="L209" s="2" t="s">
        <v>679</v>
      </c>
      <c r="M209" s="2" t="s">
        <v>2266</v>
      </c>
      <c r="N209" s="2">
        <v>200.0</v>
      </c>
      <c r="O209" s="2" t="s">
        <v>63</v>
      </c>
      <c r="P209" s="2">
        <v>2021.0</v>
      </c>
      <c r="S209" s="2" t="s">
        <v>2317</v>
      </c>
      <c r="T209" s="2" t="s">
        <v>137</v>
      </c>
      <c r="AB209" s="2" t="s">
        <v>1368</v>
      </c>
      <c r="AC209" s="2" t="s">
        <v>2257</v>
      </c>
      <c r="AD209" s="2" t="s">
        <v>2258</v>
      </c>
      <c r="AE209" s="2">
        <v>-0.6783899</v>
      </c>
      <c r="AF209" s="2">
        <v>109.25354</v>
      </c>
      <c r="AG209" s="2" t="s">
        <v>2259</v>
      </c>
      <c r="AN209" s="2" t="s">
        <v>1721</v>
      </c>
    </row>
    <row r="210" hidden="1">
      <c r="A210" s="2" t="s">
        <v>2976</v>
      </c>
      <c r="B210" s="2" t="s">
        <v>2972</v>
      </c>
      <c r="C210" s="2" t="s">
        <v>2249</v>
      </c>
      <c r="D210" s="146" t="s">
        <v>2973</v>
      </c>
      <c r="E210" s="2" t="s">
        <v>2974</v>
      </c>
      <c r="F210" s="2" t="s">
        <v>2068</v>
      </c>
      <c r="G210" s="2" t="s">
        <v>744</v>
      </c>
      <c r="J210" s="2" t="s">
        <v>2264</v>
      </c>
      <c r="K210" s="2" t="s">
        <v>2265</v>
      </c>
      <c r="L210" s="2" t="s">
        <v>679</v>
      </c>
      <c r="M210" s="2" t="s">
        <v>2266</v>
      </c>
      <c r="N210" s="2">
        <v>100.0</v>
      </c>
      <c r="O210" s="2" t="s">
        <v>63</v>
      </c>
      <c r="P210" s="2">
        <v>2024.0</v>
      </c>
      <c r="S210" s="2" t="s">
        <v>2317</v>
      </c>
      <c r="T210" s="2" t="s">
        <v>137</v>
      </c>
      <c r="Y210" s="2" t="s">
        <v>2977</v>
      </c>
      <c r="Z210" s="2" t="s">
        <v>2978</v>
      </c>
      <c r="AB210" s="2" t="s">
        <v>1368</v>
      </c>
      <c r="AC210" s="2" t="s">
        <v>2257</v>
      </c>
      <c r="AD210" s="2" t="s">
        <v>2258</v>
      </c>
      <c r="AE210" s="2">
        <v>-0.276265</v>
      </c>
      <c r="AF210" s="2">
        <v>109.2795913</v>
      </c>
      <c r="AG210" s="2" t="s">
        <v>2259</v>
      </c>
      <c r="AN210" s="2" t="s">
        <v>1721</v>
      </c>
    </row>
    <row r="211" hidden="1">
      <c r="A211" s="2" t="s">
        <v>2979</v>
      </c>
      <c r="B211" s="2" t="s">
        <v>2972</v>
      </c>
      <c r="C211" s="2" t="s">
        <v>2249</v>
      </c>
      <c r="D211" s="146" t="s">
        <v>2973</v>
      </c>
      <c r="E211" s="2" t="s">
        <v>2974</v>
      </c>
      <c r="F211" s="2" t="s">
        <v>2075</v>
      </c>
      <c r="G211" s="2" t="s">
        <v>746</v>
      </c>
      <c r="J211" s="2" t="s">
        <v>2264</v>
      </c>
      <c r="K211" s="2" t="s">
        <v>2265</v>
      </c>
      <c r="L211" s="2" t="s">
        <v>679</v>
      </c>
      <c r="M211" s="2" t="s">
        <v>2266</v>
      </c>
      <c r="N211" s="2">
        <v>100.0</v>
      </c>
      <c r="O211" s="2" t="s">
        <v>63</v>
      </c>
      <c r="P211" s="2">
        <v>2025.0</v>
      </c>
      <c r="S211" s="2" t="s">
        <v>2317</v>
      </c>
      <c r="T211" s="2" t="s">
        <v>137</v>
      </c>
      <c r="Y211" s="2" t="s">
        <v>2977</v>
      </c>
      <c r="Z211" s="2" t="s">
        <v>2978</v>
      </c>
      <c r="AB211" s="2" t="s">
        <v>1368</v>
      </c>
      <c r="AC211" s="2" t="s">
        <v>2257</v>
      </c>
      <c r="AD211" s="2" t="s">
        <v>2258</v>
      </c>
      <c r="AE211" s="2">
        <v>-0.276265</v>
      </c>
      <c r="AF211" s="2">
        <v>109.2795913</v>
      </c>
      <c r="AG211" s="2" t="s">
        <v>2259</v>
      </c>
      <c r="AN211" s="2" t="s">
        <v>1721</v>
      </c>
    </row>
    <row r="212" hidden="1">
      <c r="A212" s="2" t="s">
        <v>2980</v>
      </c>
      <c r="B212" s="2" t="s">
        <v>2981</v>
      </c>
      <c r="C212" s="2" t="s">
        <v>2249</v>
      </c>
      <c r="D212" s="146" t="s">
        <v>2982</v>
      </c>
      <c r="E212" s="2" t="s">
        <v>2983</v>
      </c>
      <c r="F212" s="2" t="s">
        <v>2068</v>
      </c>
      <c r="G212" s="2" t="s">
        <v>1071</v>
      </c>
      <c r="J212" s="2" t="s">
        <v>2264</v>
      </c>
      <c r="K212" s="2" t="s">
        <v>2265</v>
      </c>
      <c r="L212" s="2" t="s">
        <v>679</v>
      </c>
      <c r="M212" s="2" t="s">
        <v>2266</v>
      </c>
      <c r="N212" s="2">
        <v>100.0</v>
      </c>
      <c r="O212" s="2" t="s">
        <v>63</v>
      </c>
      <c r="P212" s="2">
        <v>2027.0</v>
      </c>
      <c r="S212" s="2" t="s">
        <v>2317</v>
      </c>
      <c r="T212" s="2" t="s">
        <v>137</v>
      </c>
      <c r="AB212" s="2" t="s">
        <v>1368</v>
      </c>
      <c r="AC212" s="2" t="s">
        <v>2257</v>
      </c>
      <c r="AD212" s="2" t="s">
        <v>2258</v>
      </c>
      <c r="AE212" s="2">
        <v>0.341989</v>
      </c>
      <c r="AF212" s="2">
        <v>108.940307</v>
      </c>
      <c r="AG212" s="2" t="s">
        <v>2259</v>
      </c>
      <c r="AN212" s="2" t="s">
        <v>1721</v>
      </c>
    </row>
    <row r="213" hidden="1">
      <c r="A213" s="2" t="s">
        <v>2984</v>
      </c>
      <c r="B213" s="2" t="s">
        <v>2981</v>
      </c>
      <c r="C213" s="2" t="s">
        <v>2249</v>
      </c>
      <c r="D213" s="146" t="s">
        <v>2982</v>
      </c>
      <c r="E213" s="2" t="s">
        <v>2983</v>
      </c>
      <c r="F213" s="2" t="s">
        <v>2075</v>
      </c>
      <c r="G213" s="2" t="s">
        <v>1073</v>
      </c>
      <c r="J213" s="2" t="s">
        <v>2264</v>
      </c>
      <c r="K213" s="2" t="s">
        <v>2265</v>
      </c>
      <c r="L213" s="2" t="s">
        <v>679</v>
      </c>
      <c r="M213" s="2" t="s">
        <v>2266</v>
      </c>
      <c r="N213" s="2">
        <v>100.0</v>
      </c>
      <c r="O213" s="2" t="s">
        <v>63</v>
      </c>
      <c r="P213" s="2">
        <v>2027.0</v>
      </c>
      <c r="S213" s="2" t="s">
        <v>2317</v>
      </c>
      <c r="T213" s="2" t="s">
        <v>137</v>
      </c>
      <c r="AB213" s="2" t="s">
        <v>1368</v>
      </c>
      <c r="AC213" s="2" t="s">
        <v>2257</v>
      </c>
      <c r="AD213" s="2" t="s">
        <v>2258</v>
      </c>
      <c r="AE213" s="2">
        <v>0.341989</v>
      </c>
      <c r="AF213" s="2">
        <v>108.940307</v>
      </c>
      <c r="AG213" s="2" t="s">
        <v>2259</v>
      </c>
      <c r="AN213" s="2" t="s">
        <v>1721</v>
      </c>
    </row>
    <row r="214" hidden="1">
      <c r="A214" s="2" t="s">
        <v>2985</v>
      </c>
      <c r="B214" s="2" t="s">
        <v>2986</v>
      </c>
      <c r="C214" s="2" t="s">
        <v>2249</v>
      </c>
      <c r="D214" s="146" t="s">
        <v>2987</v>
      </c>
      <c r="E214" s="2" t="s">
        <v>2988</v>
      </c>
      <c r="F214" s="2" t="s">
        <v>2636</v>
      </c>
      <c r="G214" s="2" t="s">
        <v>2989</v>
      </c>
      <c r="J214" s="2" t="s">
        <v>2898</v>
      </c>
      <c r="K214" s="2" t="s">
        <v>2899</v>
      </c>
      <c r="L214" s="2" t="s">
        <v>583</v>
      </c>
      <c r="M214" s="2" t="s">
        <v>2900</v>
      </c>
      <c r="N214" s="2">
        <v>200.0</v>
      </c>
      <c r="O214" s="2" t="s">
        <v>63</v>
      </c>
      <c r="P214" s="2">
        <v>2028.0</v>
      </c>
      <c r="S214" s="2" t="s">
        <v>2317</v>
      </c>
      <c r="T214" s="2" t="s">
        <v>137</v>
      </c>
      <c r="AB214" s="2" t="s">
        <v>1368</v>
      </c>
      <c r="AC214" s="2" t="s">
        <v>2257</v>
      </c>
      <c r="AD214" s="2" t="s">
        <v>2258</v>
      </c>
      <c r="AE214" s="2">
        <v>1.227</v>
      </c>
      <c r="AF214" s="2">
        <v>114.577</v>
      </c>
      <c r="AG214" s="2" t="s">
        <v>2259</v>
      </c>
      <c r="AN214" s="2" t="s">
        <v>1721</v>
      </c>
    </row>
    <row r="215" hidden="1">
      <c r="A215" s="2" t="s">
        <v>1835</v>
      </c>
      <c r="B215" s="2" t="s">
        <v>2990</v>
      </c>
      <c r="C215" s="2" t="s">
        <v>2249</v>
      </c>
      <c r="D215" s="146" t="s">
        <v>1834</v>
      </c>
      <c r="E215" s="2" t="s">
        <v>2991</v>
      </c>
      <c r="F215" s="2" t="s">
        <v>2068</v>
      </c>
      <c r="G215" s="2" t="s">
        <v>152</v>
      </c>
      <c r="J215" s="2" t="s">
        <v>2992</v>
      </c>
      <c r="K215" s="2" t="s">
        <v>2993</v>
      </c>
      <c r="L215" s="2" t="s">
        <v>2994</v>
      </c>
      <c r="M215" s="2" t="s">
        <v>2995</v>
      </c>
      <c r="N215" s="2">
        <v>55.0</v>
      </c>
      <c r="O215" s="2" t="s">
        <v>1836</v>
      </c>
      <c r="P215" s="2">
        <v>1998.0</v>
      </c>
      <c r="Q215" s="2">
        <v>2022.0</v>
      </c>
      <c r="S215" s="2" t="s">
        <v>2317</v>
      </c>
      <c r="T215" s="2" t="s">
        <v>137</v>
      </c>
      <c r="X215" s="2" t="s">
        <v>2269</v>
      </c>
      <c r="Y215" s="2" t="s">
        <v>2996</v>
      </c>
      <c r="AB215" s="2" t="s">
        <v>1368</v>
      </c>
      <c r="AC215" s="2" t="s">
        <v>2257</v>
      </c>
      <c r="AD215" s="2" t="s">
        <v>2258</v>
      </c>
      <c r="AE215" s="2">
        <v>-3.272913</v>
      </c>
      <c r="AF215" s="2">
        <v>116.105886</v>
      </c>
      <c r="AG215" s="2" t="s">
        <v>2274</v>
      </c>
      <c r="AK215" s="2" t="s">
        <v>2643</v>
      </c>
      <c r="AL215" s="2" t="s">
        <v>2286</v>
      </c>
      <c r="AN215" s="2" t="s">
        <v>1721</v>
      </c>
    </row>
    <row r="216" hidden="1">
      <c r="A216" s="2" t="s">
        <v>1512</v>
      </c>
      <c r="B216" s="2" t="s">
        <v>2997</v>
      </c>
      <c r="C216" s="2" t="s">
        <v>2249</v>
      </c>
      <c r="D216" s="146" t="s">
        <v>2998</v>
      </c>
      <c r="E216" s="2" t="s">
        <v>2999</v>
      </c>
      <c r="F216" s="2" t="s">
        <v>2068</v>
      </c>
      <c r="G216" s="2" t="s">
        <v>755</v>
      </c>
      <c r="H216" s="2" t="s">
        <v>3000</v>
      </c>
      <c r="J216" s="2" t="s">
        <v>3001</v>
      </c>
      <c r="K216" s="2" t="s">
        <v>3002</v>
      </c>
      <c r="L216" s="2" t="s">
        <v>3003</v>
      </c>
      <c r="M216" s="2" t="s">
        <v>3004</v>
      </c>
      <c r="N216" s="2">
        <v>100.0</v>
      </c>
      <c r="O216" s="2" t="s">
        <v>51</v>
      </c>
      <c r="P216" s="2">
        <v>2020.0</v>
      </c>
      <c r="S216" s="2" t="s">
        <v>2317</v>
      </c>
      <c r="T216" s="2" t="s">
        <v>137</v>
      </c>
      <c r="Y216" s="2" t="s">
        <v>3005</v>
      </c>
      <c r="AA216" s="2" t="s">
        <v>3006</v>
      </c>
      <c r="AB216" s="2" t="s">
        <v>1368</v>
      </c>
      <c r="AC216" s="2" t="s">
        <v>2257</v>
      </c>
      <c r="AD216" s="2" t="s">
        <v>2258</v>
      </c>
      <c r="AE216" s="2">
        <v>-1.370796</v>
      </c>
      <c r="AF216" s="2">
        <v>113.567203</v>
      </c>
      <c r="AG216" s="2" t="s">
        <v>2274</v>
      </c>
      <c r="AN216" s="2" t="s">
        <v>1721</v>
      </c>
    </row>
    <row r="217" hidden="1">
      <c r="A217" s="2" t="s">
        <v>1514</v>
      </c>
      <c r="B217" s="2" t="s">
        <v>2997</v>
      </c>
      <c r="C217" s="2" t="s">
        <v>2249</v>
      </c>
      <c r="D217" s="146" t="s">
        <v>2998</v>
      </c>
      <c r="E217" s="2" t="s">
        <v>2999</v>
      </c>
      <c r="F217" s="2" t="s">
        <v>2075</v>
      </c>
      <c r="G217" s="2" t="s">
        <v>759</v>
      </c>
      <c r="H217" s="2" t="s">
        <v>3000</v>
      </c>
      <c r="J217" s="2" t="s">
        <v>3001</v>
      </c>
      <c r="K217" s="2" t="s">
        <v>3002</v>
      </c>
      <c r="L217" s="2" t="s">
        <v>3003</v>
      </c>
      <c r="M217" s="2" t="s">
        <v>3004</v>
      </c>
      <c r="N217" s="2">
        <v>100.0</v>
      </c>
      <c r="O217" s="2" t="s">
        <v>51</v>
      </c>
      <c r="P217" s="2">
        <v>2020.0</v>
      </c>
      <c r="S217" s="2" t="s">
        <v>2317</v>
      </c>
      <c r="T217" s="2" t="s">
        <v>137</v>
      </c>
      <c r="Y217" s="2" t="s">
        <v>3005</v>
      </c>
      <c r="AA217" s="2" t="s">
        <v>3006</v>
      </c>
      <c r="AB217" s="2" t="s">
        <v>1368</v>
      </c>
      <c r="AC217" s="2" t="s">
        <v>2257</v>
      </c>
      <c r="AD217" s="2" t="s">
        <v>2258</v>
      </c>
      <c r="AE217" s="2">
        <v>-1.370796</v>
      </c>
      <c r="AF217" s="2">
        <v>113.567203</v>
      </c>
      <c r="AG217" s="2" t="s">
        <v>2274</v>
      </c>
      <c r="AN217" s="2" t="s">
        <v>1721</v>
      </c>
    </row>
    <row r="218" hidden="1">
      <c r="A218" s="2" t="s">
        <v>1515</v>
      </c>
      <c r="B218" s="2" t="s">
        <v>3007</v>
      </c>
      <c r="C218" s="2" t="s">
        <v>2249</v>
      </c>
      <c r="D218" s="146" t="s">
        <v>3008</v>
      </c>
      <c r="E218" s="2" t="s">
        <v>3009</v>
      </c>
      <c r="F218" s="2" t="s">
        <v>2068</v>
      </c>
      <c r="G218" s="2" t="s">
        <v>761</v>
      </c>
      <c r="J218" s="2" t="s">
        <v>3010</v>
      </c>
      <c r="K218" s="2" t="s">
        <v>3011</v>
      </c>
      <c r="L218" s="2" t="s">
        <v>679</v>
      </c>
      <c r="M218" s="2" t="s">
        <v>2266</v>
      </c>
      <c r="N218" s="2">
        <v>100.0</v>
      </c>
      <c r="O218" s="2" t="s">
        <v>48</v>
      </c>
      <c r="P218" s="2">
        <v>2029.0</v>
      </c>
      <c r="S218" s="2" t="s">
        <v>2317</v>
      </c>
      <c r="T218" s="2" t="s">
        <v>137</v>
      </c>
      <c r="Z218" s="2" t="s">
        <v>3012</v>
      </c>
      <c r="AA218" s="2" t="s">
        <v>3013</v>
      </c>
      <c r="AB218" s="2" t="s">
        <v>1368</v>
      </c>
      <c r="AC218" s="2" t="s">
        <v>2257</v>
      </c>
      <c r="AD218" s="2" t="s">
        <v>2258</v>
      </c>
      <c r="AE218" s="2">
        <v>-2.8086279</v>
      </c>
      <c r="AF218" s="2">
        <v>111.6430664</v>
      </c>
      <c r="AG218" s="2" t="s">
        <v>2259</v>
      </c>
      <c r="AN218" s="2" t="s">
        <v>1721</v>
      </c>
    </row>
    <row r="219" hidden="1">
      <c r="A219" s="2" t="s">
        <v>1516</v>
      </c>
      <c r="B219" s="2" t="s">
        <v>3007</v>
      </c>
      <c r="C219" s="2" t="s">
        <v>2249</v>
      </c>
      <c r="D219" s="146" t="s">
        <v>3008</v>
      </c>
      <c r="E219" s="2" t="s">
        <v>3009</v>
      </c>
      <c r="F219" s="2" t="s">
        <v>2075</v>
      </c>
      <c r="G219" s="2" t="s">
        <v>763</v>
      </c>
      <c r="J219" s="2" t="s">
        <v>3010</v>
      </c>
      <c r="K219" s="2" t="s">
        <v>3011</v>
      </c>
      <c r="L219" s="2" t="s">
        <v>679</v>
      </c>
      <c r="M219" s="2" t="s">
        <v>2266</v>
      </c>
      <c r="N219" s="2">
        <v>100.0</v>
      </c>
      <c r="O219" s="2" t="s">
        <v>48</v>
      </c>
      <c r="P219" s="2">
        <v>2029.0</v>
      </c>
      <c r="S219" s="2" t="s">
        <v>2317</v>
      </c>
      <c r="T219" s="2" t="s">
        <v>137</v>
      </c>
      <c r="AB219" s="2" t="s">
        <v>1368</v>
      </c>
      <c r="AC219" s="2" t="s">
        <v>2257</v>
      </c>
      <c r="AD219" s="2" t="s">
        <v>2258</v>
      </c>
      <c r="AE219" s="2">
        <v>-2.8086279</v>
      </c>
      <c r="AF219" s="2">
        <v>111.6430664</v>
      </c>
      <c r="AG219" s="2" t="s">
        <v>2259</v>
      </c>
      <c r="AN219" s="2" t="s">
        <v>1721</v>
      </c>
    </row>
    <row r="220" hidden="1">
      <c r="A220" s="2" t="s">
        <v>1517</v>
      </c>
      <c r="B220" s="2" t="s">
        <v>3014</v>
      </c>
      <c r="C220" s="2" t="s">
        <v>2249</v>
      </c>
      <c r="D220" s="146" t="s">
        <v>3015</v>
      </c>
      <c r="E220" s="2" t="s">
        <v>3016</v>
      </c>
      <c r="F220" s="2" t="s">
        <v>2068</v>
      </c>
      <c r="G220" s="2" t="s">
        <v>3017</v>
      </c>
      <c r="J220" s="2" t="s">
        <v>3018</v>
      </c>
      <c r="K220" s="2" t="s">
        <v>3019</v>
      </c>
      <c r="L220" s="2" t="s">
        <v>3020</v>
      </c>
      <c r="M220" s="2" t="s">
        <v>3021</v>
      </c>
      <c r="N220" s="2">
        <v>100.0</v>
      </c>
      <c r="O220" s="2" t="s">
        <v>48</v>
      </c>
      <c r="P220" s="2">
        <v>2032.0</v>
      </c>
      <c r="S220" s="2" t="s">
        <v>137</v>
      </c>
      <c r="T220" s="2" t="s">
        <v>137</v>
      </c>
      <c r="Y220" s="2" t="s">
        <v>3022</v>
      </c>
      <c r="AB220" s="2" t="s">
        <v>1368</v>
      </c>
      <c r="AC220" s="2" t="s">
        <v>2257</v>
      </c>
      <c r="AD220" s="2" t="s">
        <v>2258</v>
      </c>
      <c r="AE220" s="2">
        <v>1.034129</v>
      </c>
      <c r="AF220" s="2">
        <v>108.972598</v>
      </c>
      <c r="AG220" s="2" t="s">
        <v>2259</v>
      </c>
      <c r="AN220" s="2" t="s">
        <v>1721</v>
      </c>
    </row>
    <row r="221" hidden="1">
      <c r="A221" s="2" t="s">
        <v>1519</v>
      </c>
      <c r="B221" s="2" t="s">
        <v>3014</v>
      </c>
      <c r="C221" s="2" t="s">
        <v>2249</v>
      </c>
      <c r="D221" s="146" t="s">
        <v>3015</v>
      </c>
      <c r="E221" s="2" t="s">
        <v>3016</v>
      </c>
      <c r="F221" s="2" t="s">
        <v>2075</v>
      </c>
      <c r="G221" s="2" t="s">
        <v>3023</v>
      </c>
      <c r="J221" s="2" t="s">
        <v>3018</v>
      </c>
      <c r="K221" s="2" t="s">
        <v>3019</v>
      </c>
      <c r="L221" s="2" t="s">
        <v>3020</v>
      </c>
      <c r="M221" s="2" t="s">
        <v>3021</v>
      </c>
      <c r="N221" s="2">
        <v>100.0</v>
      </c>
      <c r="O221" s="2" t="s">
        <v>48</v>
      </c>
      <c r="P221" s="2">
        <v>2032.0</v>
      </c>
      <c r="S221" s="2" t="s">
        <v>137</v>
      </c>
      <c r="T221" s="2" t="s">
        <v>137</v>
      </c>
      <c r="Y221" s="2" t="s">
        <v>3022</v>
      </c>
      <c r="AB221" s="2" t="s">
        <v>1368</v>
      </c>
      <c r="AC221" s="2" t="s">
        <v>2257</v>
      </c>
      <c r="AD221" s="2" t="s">
        <v>2258</v>
      </c>
      <c r="AE221" s="2">
        <v>1.034129</v>
      </c>
      <c r="AF221" s="2">
        <v>108.972598</v>
      </c>
      <c r="AG221" s="2" t="s">
        <v>2259</v>
      </c>
      <c r="AN221" s="2" t="s">
        <v>1721</v>
      </c>
    </row>
    <row r="222" hidden="1">
      <c r="A222" s="2" t="s">
        <v>3024</v>
      </c>
      <c r="B222" s="2" t="s">
        <v>3025</v>
      </c>
      <c r="C222" s="2" t="s">
        <v>2249</v>
      </c>
      <c r="D222" s="146" t="s">
        <v>3026</v>
      </c>
      <c r="E222" s="2" t="s">
        <v>3027</v>
      </c>
      <c r="F222" s="2" t="s">
        <v>2068</v>
      </c>
      <c r="G222" s="2" t="s">
        <v>1079</v>
      </c>
      <c r="J222" s="2" t="s">
        <v>2264</v>
      </c>
      <c r="K222" s="2" t="s">
        <v>2265</v>
      </c>
      <c r="L222" s="2" t="s">
        <v>679</v>
      </c>
      <c r="M222" s="2" t="s">
        <v>2266</v>
      </c>
      <c r="N222" s="2">
        <v>100.0</v>
      </c>
      <c r="O222" s="2" t="s">
        <v>63</v>
      </c>
      <c r="P222" s="2">
        <v>2028.0</v>
      </c>
      <c r="S222" s="2" t="s">
        <v>137</v>
      </c>
      <c r="T222" s="2" t="s">
        <v>137</v>
      </c>
      <c r="AB222" s="2" t="s">
        <v>1368</v>
      </c>
      <c r="AC222" s="2" t="s">
        <v>2257</v>
      </c>
      <c r="AD222" s="2" t="s">
        <v>2258</v>
      </c>
      <c r="AE222" s="2">
        <v>-2.808628</v>
      </c>
      <c r="AF222" s="2">
        <v>111.643066</v>
      </c>
      <c r="AG222" s="2" t="s">
        <v>2259</v>
      </c>
      <c r="AN222" s="2" t="s">
        <v>1721</v>
      </c>
    </row>
    <row r="223" hidden="1">
      <c r="A223" s="2" t="s">
        <v>3028</v>
      </c>
      <c r="B223" s="2" t="s">
        <v>3025</v>
      </c>
      <c r="C223" s="2" t="s">
        <v>2249</v>
      </c>
      <c r="D223" s="146" t="s">
        <v>3026</v>
      </c>
      <c r="E223" s="2" t="s">
        <v>3027</v>
      </c>
      <c r="F223" s="2" t="s">
        <v>2075</v>
      </c>
      <c r="G223" s="2" t="s">
        <v>1081</v>
      </c>
      <c r="J223" s="2" t="s">
        <v>2264</v>
      </c>
      <c r="K223" s="2" t="s">
        <v>2265</v>
      </c>
      <c r="L223" s="2" t="s">
        <v>679</v>
      </c>
      <c r="M223" s="2" t="s">
        <v>2266</v>
      </c>
      <c r="N223" s="2">
        <v>100.0</v>
      </c>
      <c r="O223" s="2" t="s">
        <v>63</v>
      </c>
      <c r="S223" s="2" t="s">
        <v>137</v>
      </c>
      <c r="T223" s="2" t="s">
        <v>137</v>
      </c>
      <c r="AB223" s="2" t="s">
        <v>1368</v>
      </c>
      <c r="AC223" s="2" t="s">
        <v>2257</v>
      </c>
      <c r="AD223" s="2" t="s">
        <v>2258</v>
      </c>
      <c r="AE223" s="2">
        <v>-2.808628</v>
      </c>
      <c r="AF223" s="2">
        <v>111.643066</v>
      </c>
      <c r="AG223" s="2" t="s">
        <v>2259</v>
      </c>
      <c r="AN223" s="2" t="s">
        <v>1721</v>
      </c>
    </row>
    <row r="224" hidden="1">
      <c r="A224" s="2" t="s">
        <v>1520</v>
      </c>
      <c r="B224" s="2" t="s">
        <v>3029</v>
      </c>
      <c r="C224" s="2" t="s">
        <v>2249</v>
      </c>
      <c r="D224" s="146" t="s">
        <v>3030</v>
      </c>
      <c r="E224" s="2" t="s">
        <v>3031</v>
      </c>
      <c r="F224" s="2" t="s">
        <v>2068</v>
      </c>
      <c r="G224" s="2" t="s">
        <v>3032</v>
      </c>
      <c r="J224" s="2" t="s">
        <v>2264</v>
      </c>
      <c r="K224" s="2" t="s">
        <v>2265</v>
      </c>
      <c r="L224" s="2" t="s">
        <v>679</v>
      </c>
      <c r="M224" s="2" t="s">
        <v>2266</v>
      </c>
      <c r="N224" s="2">
        <v>60.0</v>
      </c>
      <c r="O224" s="2" t="s">
        <v>51</v>
      </c>
      <c r="P224" s="2">
        <v>2015.0</v>
      </c>
      <c r="S224" s="2" t="s">
        <v>2317</v>
      </c>
      <c r="T224" s="2" t="s">
        <v>137</v>
      </c>
      <c r="Y224" s="2" t="s">
        <v>3033</v>
      </c>
      <c r="Z224" s="2" t="s">
        <v>3034</v>
      </c>
      <c r="AA224" s="2" t="s">
        <v>3035</v>
      </c>
      <c r="AB224" s="2" t="s">
        <v>1368</v>
      </c>
      <c r="AC224" s="2" t="s">
        <v>2257</v>
      </c>
      <c r="AD224" s="2" t="s">
        <v>2258</v>
      </c>
      <c r="AE224" s="2">
        <v>-2.822646</v>
      </c>
      <c r="AF224" s="2">
        <v>114.208831</v>
      </c>
      <c r="AG224" s="2" t="s">
        <v>2274</v>
      </c>
      <c r="AN224" s="2" t="s">
        <v>1721</v>
      </c>
    </row>
    <row r="225" hidden="1">
      <c r="A225" s="2" t="s">
        <v>1521</v>
      </c>
      <c r="B225" s="2" t="s">
        <v>3029</v>
      </c>
      <c r="C225" s="2" t="s">
        <v>2249</v>
      </c>
      <c r="D225" s="146" t="s">
        <v>3030</v>
      </c>
      <c r="E225" s="2" t="s">
        <v>3031</v>
      </c>
      <c r="F225" s="2" t="s">
        <v>2075</v>
      </c>
      <c r="G225" s="2" t="s">
        <v>3036</v>
      </c>
      <c r="J225" s="2" t="s">
        <v>2264</v>
      </c>
      <c r="K225" s="2" t="s">
        <v>2265</v>
      </c>
      <c r="L225" s="2" t="s">
        <v>679</v>
      </c>
      <c r="M225" s="2" t="s">
        <v>2266</v>
      </c>
      <c r="N225" s="2">
        <v>60.0</v>
      </c>
      <c r="O225" s="2" t="s">
        <v>51</v>
      </c>
      <c r="P225" s="2">
        <v>2015.0</v>
      </c>
      <c r="S225" s="2" t="s">
        <v>2317</v>
      </c>
      <c r="T225" s="2" t="s">
        <v>137</v>
      </c>
      <c r="Y225" s="2" t="s">
        <v>3033</v>
      </c>
      <c r="Z225" s="2" t="s">
        <v>3034</v>
      </c>
      <c r="AA225" s="2" t="s">
        <v>3035</v>
      </c>
      <c r="AB225" s="2" t="s">
        <v>1368</v>
      </c>
      <c r="AC225" s="2" t="s">
        <v>2257</v>
      </c>
      <c r="AD225" s="2" t="s">
        <v>2258</v>
      </c>
      <c r="AE225" s="2">
        <v>-2.822646</v>
      </c>
      <c r="AF225" s="2">
        <v>114.208831</v>
      </c>
      <c r="AG225" s="2" t="s">
        <v>2274</v>
      </c>
      <c r="AN225" s="2" t="s">
        <v>1721</v>
      </c>
    </row>
    <row r="226" hidden="1">
      <c r="A226" s="2" t="s">
        <v>1522</v>
      </c>
      <c r="B226" s="2" t="s">
        <v>3037</v>
      </c>
      <c r="C226" s="2" t="s">
        <v>2249</v>
      </c>
      <c r="D226" s="146" t="s">
        <v>3038</v>
      </c>
      <c r="E226" s="2" t="s">
        <v>3039</v>
      </c>
      <c r="F226" s="2" t="s">
        <v>2068</v>
      </c>
      <c r="G226" s="2" t="s">
        <v>3040</v>
      </c>
      <c r="H226" s="2" t="s">
        <v>3041</v>
      </c>
      <c r="J226" s="2" t="s">
        <v>2264</v>
      </c>
      <c r="K226" s="2" t="s">
        <v>2265</v>
      </c>
      <c r="L226" s="2" t="s">
        <v>679</v>
      </c>
      <c r="M226" s="2" t="s">
        <v>2266</v>
      </c>
      <c r="N226" s="2">
        <v>100.0</v>
      </c>
      <c r="O226" s="2" t="s">
        <v>51</v>
      </c>
      <c r="P226" s="2">
        <v>2019.0</v>
      </c>
      <c r="S226" s="2" t="s">
        <v>2317</v>
      </c>
      <c r="T226" s="2" t="s">
        <v>137</v>
      </c>
      <c r="AA226" s="2" t="s">
        <v>3042</v>
      </c>
      <c r="AB226" s="2" t="s">
        <v>1368</v>
      </c>
      <c r="AC226" s="2" t="s">
        <v>2257</v>
      </c>
      <c r="AD226" s="2" t="s">
        <v>2258</v>
      </c>
      <c r="AE226" s="2">
        <v>0.0551785</v>
      </c>
      <c r="AF226" s="2">
        <v>117.4945887</v>
      </c>
      <c r="AG226" s="2" t="s">
        <v>2274</v>
      </c>
      <c r="AN226" s="2" t="s">
        <v>1721</v>
      </c>
    </row>
    <row r="227" hidden="1">
      <c r="A227" s="2" t="s">
        <v>1526</v>
      </c>
      <c r="B227" s="2" t="s">
        <v>3037</v>
      </c>
      <c r="C227" s="2" t="s">
        <v>2249</v>
      </c>
      <c r="D227" s="146" t="s">
        <v>3038</v>
      </c>
      <c r="E227" s="2" t="s">
        <v>3039</v>
      </c>
      <c r="F227" s="2" t="s">
        <v>2075</v>
      </c>
      <c r="G227" s="2" t="s">
        <v>3043</v>
      </c>
      <c r="H227" s="2" t="s">
        <v>3041</v>
      </c>
      <c r="J227" s="2" t="s">
        <v>2264</v>
      </c>
      <c r="K227" s="2" t="s">
        <v>2265</v>
      </c>
      <c r="L227" s="2" t="s">
        <v>679</v>
      </c>
      <c r="M227" s="2" t="s">
        <v>2266</v>
      </c>
      <c r="N227" s="2">
        <v>100.0</v>
      </c>
      <c r="O227" s="2" t="s">
        <v>51</v>
      </c>
      <c r="P227" s="2">
        <v>2020.0</v>
      </c>
      <c r="S227" s="2" t="s">
        <v>2317</v>
      </c>
      <c r="T227" s="2" t="s">
        <v>137</v>
      </c>
      <c r="Y227" s="2" t="s">
        <v>3044</v>
      </c>
      <c r="Z227" s="2" t="s">
        <v>3045</v>
      </c>
      <c r="AA227" s="2" t="s">
        <v>3042</v>
      </c>
      <c r="AB227" s="2" t="s">
        <v>1368</v>
      </c>
      <c r="AC227" s="2" t="s">
        <v>2257</v>
      </c>
      <c r="AD227" s="2" t="s">
        <v>2258</v>
      </c>
      <c r="AE227" s="2">
        <v>0.0551785</v>
      </c>
      <c r="AF227" s="2">
        <v>117.4945887</v>
      </c>
      <c r="AG227" s="2" t="s">
        <v>2274</v>
      </c>
      <c r="AN227" s="2" t="s">
        <v>1721</v>
      </c>
    </row>
    <row r="228" hidden="1">
      <c r="A228" s="2" t="s">
        <v>1528</v>
      </c>
      <c r="B228" s="2" t="s">
        <v>3046</v>
      </c>
      <c r="C228" s="2" t="s">
        <v>2249</v>
      </c>
      <c r="D228" s="146" t="s">
        <v>3047</v>
      </c>
      <c r="E228" s="2" t="s">
        <v>3048</v>
      </c>
      <c r="F228" s="2" t="s">
        <v>2068</v>
      </c>
      <c r="G228" s="2" t="s">
        <v>3049</v>
      </c>
      <c r="H228" s="2" t="s">
        <v>3050</v>
      </c>
      <c r="J228" s="2" t="s">
        <v>2264</v>
      </c>
      <c r="K228" s="2" t="s">
        <v>2265</v>
      </c>
      <c r="L228" s="2" t="s">
        <v>679</v>
      </c>
      <c r="M228" s="2" t="s">
        <v>2266</v>
      </c>
      <c r="N228" s="2">
        <v>110.0</v>
      </c>
      <c r="O228" s="2" t="s">
        <v>51</v>
      </c>
      <c r="P228" s="2">
        <v>2017.0</v>
      </c>
      <c r="S228" s="2" t="s">
        <v>2317</v>
      </c>
      <c r="T228" s="2" t="s">
        <v>137</v>
      </c>
      <c r="X228" s="2" t="s">
        <v>2269</v>
      </c>
      <c r="Y228" s="2" t="s">
        <v>3051</v>
      </c>
      <c r="Z228" s="2" t="s">
        <v>3052</v>
      </c>
      <c r="AA228" s="2" t="s">
        <v>3053</v>
      </c>
      <c r="AB228" s="2" t="s">
        <v>1368</v>
      </c>
      <c r="AC228" s="2" t="s">
        <v>2257</v>
      </c>
      <c r="AD228" s="2" t="s">
        <v>2258</v>
      </c>
      <c r="AE228" s="2">
        <v>-1.17036</v>
      </c>
      <c r="AF228" s="2">
        <v>116.78872</v>
      </c>
      <c r="AG228" s="2" t="s">
        <v>2274</v>
      </c>
      <c r="AN228" s="2" t="s">
        <v>1721</v>
      </c>
    </row>
    <row r="229" hidden="1">
      <c r="A229" s="2" t="s">
        <v>1529</v>
      </c>
      <c r="B229" s="2" t="s">
        <v>3046</v>
      </c>
      <c r="C229" s="2" t="s">
        <v>2249</v>
      </c>
      <c r="D229" s="146" t="s">
        <v>3047</v>
      </c>
      <c r="E229" s="2" t="s">
        <v>3048</v>
      </c>
      <c r="F229" s="2" t="s">
        <v>2075</v>
      </c>
      <c r="G229" s="2" t="s">
        <v>3054</v>
      </c>
      <c r="H229" s="2" t="s">
        <v>3050</v>
      </c>
      <c r="J229" s="2" t="s">
        <v>2264</v>
      </c>
      <c r="K229" s="2" t="s">
        <v>2265</v>
      </c>
      <c r="L229" s="2" t="s">
        <v>679</v>
      </c>
      <c r="M229" s="2" t="s">
        <v>2266</v>
      </c>
      <c r="N229" s="2">
        <v>110.0</v>
      </c>
      <c r="O229" s="2" t="s">
        <v>51</v>
      </c>
      <c r="P229" s="2">
        <v>2017.0</v>
      </c>
      <c r="S229" s="2" t="s">
        <v>2317</v>
      </c>
      <c r="T229" s="2" t="s">
        <v>137</v>
      </c>
      <c r="X229" s="2" t="s">
        <v>2269</v>
      </c>
      <c r="Y229" s="2" t="s">
        <v>3051</v>
      </c>
      <c r="Z229" s="2" t="s">
        <v>3052</v>
      </c>
      <c r="AA229" s="2" t="s">
        <v>3053</v>
      </c>
      <c r="AB229" s="2" t="s">
        <v>1368</v>
      </c>
      <c r="AC229" s="2" t="s">
        <v>2257</v>
      </c>
      <c r="AD229" s="2" t="s">
        <v>2258</v>
      </c>
      <c r="AE229" s="2">
        <v>-1.17036</v>
      </c>
      <c r="AF229" s="2">
        <v>116.78872</v>
      </c>
      <c r="AG229" s="2" t="s">
        <v>2274</v>
      </c>
      <c r="AN229" s="2" t="s">
        <v>1721</v>
      </c>
    </row>
    <row r="230" hidden="1">
      <c r="A230" s="2" t="s">
        <v>3055</v>
      </c>
      <c r="B230" s="2" t="s">
        <v>3046</v>
      </c>
      <c r="C230" s="2" t="s">
        <v>2249</v>
      </c>
      <c r="D230" s="146" t="s">
        <v>3047</v>
      </c>
      <c r="E230" s="2" t="s">
        <v>3048</v>
      </c>
      <c r="F230" s="2" t="s">
        <v>2076</v>
      </c>
      <c r="G230" s="2" t="s">
        <v>772</v>
      </c>
      <c r="H230" s="2" t="s">
        <v>3050</v>
      </c>
      <c r="J230" s="2" t="s">
        <v>2484</v>
      </c>
      <c r="K230" s="2" t="s">
        <v>2485</v>
      </c>
      <c r="L230" s="2" t="s">
        <v>2486</v>
      </c>
      <c r="M230" s="2" t="s">
        <v>2487</v>
      </c>
      <c r="N230" s="2">
        <v>300.0</v>
      </c>
      <c r="O230" s="2" t="s">
        <v>63</v>
      </c>
      <c r="S230" s="2" t="s">
        <v>2317</v>
      </c>
      <c r="T230" s="2" t="s">
        <v>137</v>
      </c>
      <c r="Y230" s="2" t="s">
        <v>3051</v>
      </c>
      <c r="Z230" s="2" t="s">
        <v>3052</v>
      </c>
      <c r="AA230" s="2" t="s">
        <v>3053</v>
      </c>
      <c r="AB230" s="2" t="s">
        <v>1368</v>
      </c>
      <c r="AC230" s="2" t="s">
        <v>2257</v>
      </c>
      <c r="AD230" s="2" t="s">
        <v>2258</v>
      </c>
      <c r="AE230" s="2">
        <v>-1.17036</v>
      </c>
      <c r="AF230" s="2">
        <v>116.78872</v>
      </c>
      <c r="AG230" s="2" t="s">
        <v>2274</v>
      </c>
      <c r="AN230" s="2" t="s">
        <v>1721</v>
      </c>
    </row>
    <row r="231" hidden="1">
      <c r="A231" s="2" t="s">
        <v>3056</v>
      </c>
      <c r="B231" s="2" t="s">
        <v>3057</v>
      </c>
      <c r="C231" s="2" t="s">
        <v>2249</v>
      </c>
      <c r="D231" s="146" t="s">
        <v>3058</v>
      </c>
      <c r="E231" s="2" t="s">
        <v>3059</v>
      </c>
      <c r="F231" s="2" t="s">
        <v>2068</v>
      </c>
      <c r="G231" s="2" t="s">
        <v>778</v>
      </c>
      <c r="J231" s="2" t="s">
        <v>2898</v>
      </c>
      <c r="K231" s="2" t="s">
        <v>2899</v>
      </c>
      <c r="L231" s="2" t="s">
        <v>583</v>
      </c>
      <c r="M231" s="2" t="s">
        <v>2900</v>
      </c>
      <c r="N231" s="2">
        <v>100.0</v>
      </c>
      <c r="O231" s="2" t="s">
        <v>63</v>
      </c>
      <c r="P231" s="2">
        <v>2025.0</v>
      </c>
      <c r="S231" s="2" t="s">
        <v>2317</v>
      </c>
      <c r="T231" s="2" t="s">
        <v>137</v>
      </c>
      <c r="AA231" s="2" t="s">
        <v>2779</v>
      </c>
      <c r="AB231" s="2" t="s">
        <v>1368</v>
      </c>
      <c r="AC231" s="2" t="s">
        <v>2257</v>
      </c>
      <c r="AD231" s="2" t="s">
        <v>2258</v>
      </c>
      <c r="AE231" s="2">
        <v>0.135698</v>
      </c>
      <c r="AF231" s="2">
        <v>116.220724</v>
      </c>
      <c r="AG231" s="2" t="s">
        <v>2259</v>
      </c>
      <c r="AN231" s="2" t="s">
        <v>1721</v>
      </c>
    </row>
    <row r="232" hidden="1">
      <c r="A232" s="2" t="s">
        <v>3060</v>
      </c>
      <c r="B232" s="2" t="s">
        <v>3057</v>
      </c>
      <c r="C232" s="2" t="s">
        <v>2249</v>
      </c>
      <c r="D232" s="146" t="s">
        <v>3058</v>
      </c>
      <c r="E232" s="2" t="s">
        <v>3059</v>
      </c>
      <c r="F232" s="2" t="s">
        <v>2075</v>
      </c>
      <c r="G232" s="2" t="s">
        <v>780</v>
      </c>
      <c r="J232" s="2" t="s">
        <v>2898</v>
      </c>
      <c r="K232" s="2" t="s">
        <v>2899</v>
      </c>
      <c r="L232" s="2" t="s">
        <v>583</v>
      </c>
      <c r="M232" s="2" t="s">
        <v>2900</v>
      </c>
      <c r="N232" s="2">
        <v>100.0</v>
      </c>
      <c r="O232" s="2" t="s">
        <v>63</v>
      </c>
      <c r="P232" s="2">
        <v>2026.0</v>
      </c>
      <c r="S232" s="2" t="s">
        <v>2317</v>
      </c>
      <c r="T232" s="2" t="s">
        <v>137</v>
      </c>
      <c r="AA232" s="2" t="s">
        <v>2779</v>
      </c>
      <c r="AB232" s="2" t="s">
        <v>1368</v>
      </c>
      <c r="AC232" s="2" t="s">
        <v>2257</v>
      </c>
      <c r="AD232" s="2" t="s">
        <v>2258</v>
      </c>
      <c r="AE232" s="2">
        <v>0.135698</v>
      </c>
      <c r="AF232" s="2">
        <v>116.220724</v>
      </c>
      <c r="AG232" s="2" t="s">
        <v>2259</v>
      </c>
      <c r="AN232" s="2" t="s">
        <v>1721</v>
      </c>
    </row>
    <row r="233" hidden="1">
      <c r="A233" s="2" t="s">
        <v>1530</v>
      </c>
      <c r="B233" s="2" t="s">
        <v>3061</v>
      </c>
      <c r="C233" s="2" t="s">
        <v>2249</v>
      </c>
      <c r="D233" s="146" t="s">
        <v>3062</v>
      </c>
      <c r="E233" s="2" t="s">
        <v>3063</v>
      </c>
      <c r="F233" s="2" t="s">
        <v>2068</v>
      </c>
      <c r="G233" s="2" t="s">
        <v>782</v>
      </c>
      <c r="H233" s="2" t="s">
        <v>3064</v>
      </c>
      <c r="J233" s="2" t="s">
        <v>3065</v>
      </c>
      <c r="K233" s="2" t="s">
        <v>3066</v>
      </c>
      <c r="L233" s="2" t="s">
        <v>784</v>
      </c>
      <c r="M233" s="2" t="s">
        <v>3067</v>
      </c>
      <c r="N233" s="2">
        <v>100.0</v>
      </c>
      <c r="O233" s="2" t="s">
        <v>51</v>
      </c>
      <c r="P233" s="2">
        <v>2020.0</v>
      </c>
      <c r="S233" s="2" t="s">
        <v>2317</v>
      </c>
      <c r="T233" s="2" t="s">
        <v>137</v>
      </c>
      <c r="AA233" s="2" t="s">
        <v>3068</v>
      </c>
      <c r="AB233" s="2" t="s">
        <v>1368</v>
      </c>
      <c r="AC233" s="2" t="s">
        <v>2257</v>
      </c>
      <c r="AD233" s="2" t="s">
        <v>2258</v>
      </c>
      <c r="AE233" s="2">
        <v>-0.364211</v>
      </c>
      <c r="AF233" s="2">
        <v>117.0663078</v>
      </c>
      <c r="AG233" s="2" t="s">
        <v>2274</v>
      </c>
      <c r="AN233" s="2" t="s">
        <v>1721</v>
      </c>
    </row>
    <row r="234" hidden="1">
      <c r="A234" s="2" t="s">
        <v>1531</v>
      </c>
      <c r="B234" s="2" t="s">
        <v>3061</v>
      </c>
      <c r="C234" s="2" t="s">
        <v>2249</v>
      </c>
      <c r="D234" s="146" t="s">
        <v>3062</v>
      </c>
      <c r="E234" s="2" t="s">
        <v>3063</v>
      </c>
      <c r="F234" s="2" t="s">
        <v>2075</v>
      </c>
      <c r="G234" s="2" t="s">
        <v>785</v>
      </c>
      <c r="H234" s="2" t="s">
        <v>3064</v>
      </c>
      <c r="J234" s="2" t="s">
        <v>3065</v>
      </c>
      <c r="K234" s="2" t="s">
        <v>3066</v>
      </c>
      <c r="L234" s="2" t="s">
        <v>784</v>
      </c>
      <c r="M234" s="2" t="s">
        <v>3067</v>
      </c>
      <c r="N234" s="2">
        <v>100.0</v>
      </c>
      <c r="O234" s="2" t="s">
        <v>51</v>
      </c>
      <c r="P234" s="2">
        <v>2020.0</v>
      </c>
      <c r="S234" s="2" t="s">
        <v>2317</v>
      </c>
      <c r="T234" s="2" t="s">
        <v>137</v>
      </c>
      <c r="AA234" s="2" t="s">
        <v>3068</v>
      </c>
      <c r="AB234" s="2" t="s">
        <v>1368</v>
      </c>
      <c r="AC234" s="2" t="s">
        <v>2257</v>
      </c>
      <c r="AD234" s="2" t="s">
        <v>2258</v>
      </c>
      <c r="AE234" s="2">
        <v>-0.364211</v>
      </c>
      <c r="AF234" s="2">
        <v>117.0663078</v>
      </c>
      <c r="AG234" s="2" t="s">
        <v>2274</v>
      </c>
      <c r="AN234" s="2" t="s">
        <v>1721</v>
      </c>
    </row>
    <row r="235" hidden="1">
      <c r="A235" s="2" t="s">
        <v>3069</v>
      </c>
      <c r="B235" s="2" t="s">
        <v>3070</v>
      </c>
      <c r="C235" s="2" t="s">
        <v>2249</v>
      </c>
      <c r="D235" s="146" t="s">
        <v>3071</v>
      </c>
      <c r="E235" s="2" t="s">
        <v>3072</v>
      </c>
      <c r="F235" s="2" t="s">
        <v>2068</v>
      </c>
      <c r="G235" s="2" t="s">
        <v>1083</v>
      </c>
      <c r="J235" s="2" t="s">
        <v>2464</v>
      </c>
      <c r="K235" s="2" t="s">
        <v>2465</v>
      </c>
      <c r="L235" s="2" t="s">
        <v>679</v>
      </c>
      <c r="M235" s="2" t="s">
        <v>2266</v>
      </c>
      <c r="N235" s="2">
        <v>100.0</v>
      </c>
      <c r="O235" s="2" t="s">
        <v>63</v>
      </c>
      <c r="P235" s="2">
        <v>2027.0</v>
      </c>
      <c r="S235" s="2" t="s">
        <v>2317</v>
      </c>
      <c r="T235" s="2" t="s">
        <v>137</v>
      </c>
      <c r="U235" s="2" t="s">
        <v>2256</v>
      </c>
      <c r="AB235" s="2" t="s">
        <v>1368</v>
      </c>
      <c r="AC235" s="2" t="s">
        <v>2257</v>
      </c>
      <c r="AD235" s="2" t="s">
        <v>2258</v>
      </c>
      <c r="AE235" s="2">
        <v>-0.911827</v>
      </c>
      <c r="AF235" s="2">
        <v>117.195282</v>
      </c>
      <c r="AG235" s="2" t="s">
        <v>2259</v>
      </c>
      <c r="AN235" s="2" t="s">
        <v>1721</v>
      </c>
    </row>
    <row r="236" hidden="1">
      <c r="A236" s="2" t="s">
        <v>3073</v>
      </c>
      <c r="B236" s="2" t="s">
        <v>3070</v>
      </c>
      <c r="C236" s="2" t="s">
        <v>2249</v>
      </c>
      <c r="D236" s="146" t="s">
        <v>3071</v>
      </c>
      <c r="E236" s="2" t="s">
        <v>3072</v>
      </c>
      <c r="F236" s="2" t="s">
        <v>2075</v>
      </c>
      <c r="G236" s="2" t="s">
        <v>1085</v>
      </c>
      <c r="J236" s="2" t="s">
        <v>2464</v>
      </c>
      <c r="K236" s="2" t="s">
        <v>2465</v>
      </c>
      <c r="L236" s="2" t="s">
        <v>679</v>
      </c>
      <c r="M236" s="2" t="s">
        <v>2266</v>
      </c>
      <c r="N236" s="2">
        <v>100.0</v>
      </c>
      <c r="O236" s="2" t="s">
        <v>63</v>
      </c>
      <c r="P236" s="2">
        <v>2028.0</v>
      </c>
      <c r="S236" s="2" t="s">
        <v>2317</v>
      </c>
      <c r="T236" s="2" t="s">
        <v>137</v>
      </c>
      <c r="U236" s="2" t="s">
        <v>2256</v>
      </c>
      <c r="AB236" s="2" t="s">
        <v>1368</v>
      </c>
      <c r="AC236" s="2" t="s">
        <v>2257</v>
      </c>
      <c r="AD236" s="2" t="s">
        <v>2258</v>
      </c>
      <c r="AE236" s="2">
        <v>-0.911827</v>
      </c>
      <c r="AF236" s="2">
        <v>117.195282</v>
      </c>
      <c r="AG236" s="2" t="s">
        <v>2259</v>
      </c>
      <c r="AN236" s="2" t="s">
        <v>1721</v>
      </c>
    </row>
    <row r="237" hidden="1">
      <c r="A237" s="2" t="s">
        <v>3074</v>
      </c>
      <c r="B237" s="2" t="s">
        <v>3075</v>
      </c>
      <c r="C237" s="2" t="s">
        <v>2249</v>
      </c>
      <c r="D237" s="146" t="s">
        <v>3076</v>
      </c>
      <c r="E237" s="2" t="s">
        <v>3077</v>
      </c>
      <c r="F237" s="2" t="s">
        <v>2636</v>
      </c>
      <c r="G237" s="2" t="s">
        <v>3078</v>
      </c>
      <c r="J237" s="2" t="s">
        <v>2898</v>
      </c>
      <c r="K237" s="2" t="s">
        <v>2899</v>
      </c>
      <c r="L237" s="2" t="s">
        <v>583</v>
      </c>
      <c r="M237" s="2" t="s">
        <v>2900</v>
      </c>
      <c r="N237" s="2">
        <v>200.0</v>
      </c>
      <c r="O237" s="2" t="s">
        <v>63</v>
      </c>
      <c r="P237" s="2">
        <v>2028.0</v>
      </c>
      <c r="S237" s="2" t="s">
        <v>2317</v>
      </c>
      <c r="T237" s="2" t="s">
        <v>137</v>
      </c>
      <c r="AB237" s="2" t="s">
        <v>1368</v>
      </c>
      <c r="AC237" s="2" t="s">
        <v>2257</v>
      </c>
      <c r="AD237" s="2" t="s">
        <v>2258</v>
      </c>
      <c r="AE237" s="2">
        <v>1.227</v>
      </c>
      <c r="AF237" s="2">
        <v>114.577</v>
      </c>
      <c r="AG237" s="2" t="s">
        <v>2259</v>
      </c>
      <c r="AN237" s="2" t="s">
        <v>1721</v>
      </c>
    </row>
    <row r="238" hidden="1">
      <c r="A238" s="2" t="s">
        <v>3079</v>
      </c>
      <c r="B238" s="2" t="s">
        <v>3080</v>
      </c>
      <c r="C238" s="2" t="s">
        <v>2249</v>
      </c>
      <c r="D238" s="146" t="s">
        <v>3081</v>
      </c>
      <c r="E238" s="2" t="s">
        <v>3082</v>
      </c>
      <c r="F238" s="2" t="s">
        <v>2068</v>
      </c>
      <c r="G238" s="2" t="s">
        <v>1087</v>
      </c>
      <c r="J238" s="2" t="s">
        <v>2264</v>
      </c>
      <c r="K238" s="2" t="s">
        <v>2265</v>
      </c>
      <c r="L238" s="2" t="s">
        <v>679</v>
      </c>
      <c r="M238" s="2" t="s">
        <v>2266</v>
      </c>
      <c r="N238" s="2">
        <v>200.0</v>
      </c>
      <c r="O238" s="2" t="s">
        <v>63</v>
      </c>
      <c r="P238" s="2">
        <v>2028.0</v>
      </c>
      <c r="S238" s="2" t="s">
        <v>2317</v>
      </c>
      <c r="T238" s="2" t="s">
        <v>137</v>
      </c>
      <c r="U238" s="2" t="s">
        <v>2256</v>
      </c>
      <c r="AB238" s="2" t="s">
        <v>1368</v>
      </c>
      <c r="AC238" s="2" t="s">
        <v>2257</v>
      </c>
      <c r="AD238" s="2" t="s">
        <v>2258</v>
      </c>
      <c r="AE238" s="2">
        <v>1.227</v>
      </c>
      <c r="AF238" s="2">
        <v>114.577</v>
      </c>
      <c r="AG238" s="2" t="s">
        <v>2259</v>
      </c>
      <c r="AN238" s="2" t="s">
        <v>1721</v>
      </c>
    </row>
    <row r="239" hidden="1">
      <c r="A239" s="2" t="s">
        <v>3083</v>
      </c>
      <c r="B239" s="2" t="s">
        <v>3080</v>
      </c>
      <c r="C239" s="2" t="s">
        <v>2249</v>
      </c>
      <c r="D239" s="146" t="s">
        <v>3081</v>
      </c>
      <c r="E239" s="2" t="s">
        <v>3082</v>
      </c>
      <c r="F239" s="2" t="s">
        <v>2075</v>
      </c>
      <c r="G239" s="2" t="s">
        <v>1089</v>
      </c>
      <c r="J239" s="2" t="s">
        <v>2264</v>
      </c>
      <c r="K239" s="2" t="s">
        <v>2265</v>
      </c>
      <c r="L239" s="2" t="s">
        <v>679</v>
      </c>
      <c r="M239" s="2" t="s">
        <v>2266</v>
      </c>
      <c r="N239" s="2">
        <v>200.0</v>
      </c>
      <c r="O239" s="2" t="s">
        <v>63</v>
      </c>
      <c r="P239" s="2">
        <v>2028.0</v>
      </c>
      <c r="S239" s="2" t="s">
        <v>2317</v>
      </c>
      <c r="T239" s="2" t="s">
        <v>137</v>
      </c>
      <c r="U239" s="2" t="s">
        <v>2256</v>
      </c>
      <c r="AB239" s="2" t="s">
        <v>1368</v>
      </c>
      <c r="AC239" s="2" t="s">
        <v>2257</v>
      </c>
      <c r="AD239" s="2" t="s">
        <v>2258</v>
      </c>
      <c r="AE239" s="2">
        <v>1.227</v>
      </c>
      <c r="AF239" s="2">
        <v>114.577</v>
      </c>
      <c r="AG239" s="2" t="s">
        <v>2259</v>
      </c>
      <c r="AN239" s="2" t="s">
        <v>1721</v>
      </c>
    </row>
    <row r="240" hidden="1">
      <c r="A240" s="2" t="s">
        <v>3084</v>
      </c>
      <c r="B240" s="2" t="s">
        <v>3085</v>
      </c>
      <c r="C240" s="2" t="s">
        <v>2249</v>
      </c>
      <c r="D240" s="146" t="s">
        <v>3086</v>
      </c>
      <c r="E240" s="2" t="s">
        <v>3087</v>
      </c>
      <c r="F240" s="2" t="s">
        <v>2068</v>
      </c>
      <c r="G240" s="2" t="s">
        <v>789</v>
      </c>
      <c r="J240" s="2" t="s">
        <v>2524</v>
      </c>
      <c r="K240" s="2" t="s">
        <v>2525</v>
      </c>
      <c r="L240" s="2" t="s">
        <v>606</v>
      </c>
      <c r="M240" s="2" t="s">
        <v>2526</v>
      </c>
      <c r="N240" s="2">
        <v>100.0</v>
      </c>
      <c r="O240" s="2" t="s">
        <v>63</v>
      </c>
      <c r="S240" s="2" t="s">
        <v>2317</v>
      </c>
      <c r="T240" s="2" t="s">
        <v>137</v>
      </c>
      <c r="Y240" s="2" t="s">
        <v>3088</v>
      </c>
      <c r="AA240" s="2" t="s">
        <v>3089</v>
      </c>
      <c r="AB240" s="2" t="s">
        <v>1361</v>
      </c>
      <c r="AC240" s="2" t="s">
        <v>2257</v>
      </c>
      <c r="AD240" s="2" t="s">
        <v>2258</v>
      </c>
      <c r="AE240" s="2">
        <v>-8.366667</v>
      </c>
      <c r="AF240" s="2">
        <v>115.516667</v>
      </c>
      <c r="AG240" s="2" t="s">
        <v>2259</v>
      </c>
      <c r="AN240" s="2" t="s">
        <v>1721</v>
      </c>
    </row>
    <row r="241" hidden="1">
      <c r="A241" s="2" t="s">
        <v>3090</v>
      </c>
      <c r="B241" s="2" t="s">
        <v>3085</v>
      </c>
      <c r="C241" s="2" t="s">
        <v>2249</v>
      </c>
      <c r="D241" s="146" t="s">
        <v>3086</v>
      </c>
      <c r="E241" s="2" t="s">
        <v>3087</v>
      </c>
      <c r="F241" s="2" t="s">
        <v>2075</v>
      </c>
      <c r="G241" s="2" t="s">
        <v>791</v>
      </c>
      <c r="J241" s="2" t="s">
        <v>2524</v>
      </c>
      <c r="K241" s="2" t="s">
        <v>2525</v>
      </c>
      <c r="L241" s="2" t="s">
        <v>606</v>
      </c>
      <c r="M241" s="2" t="s">
        <v>2526</v>
      </c>
      <c r="N241" s="2">
        <v>100.0</v>
      </c>
      <c r="O241" s="2" t="s">
        <v>63</v>
      </c>
      <c r="S241" s="2" t="s">
        <v>2317</v>
      </c>
      <c r="T241" s="2" t="s">
        <v>137</v>
      </c>
      <c r="Y241" s="2" t="s">
        <v>3088</v>
      </c>
      <c r="AA241" s="2" t="s">
        <v>3089</v>
      </c>
      <c r="AB241" s="2" t="s">
        <v>1361</v>
      </c>
      <c r="AC241" s="2" t="s">
        <v>2257</v>
      </c>
      <c r="AD241" s="2" t="s">
        <v>2258</v>
      </c>
      <c r="AE241" s="2">
        <v>-8.366667</v>
      </c>
      <c r="AF241" s="2">
        <v>115.516667</v>
      </c>
      <c r="AG241" s="2" t="s">
        <v>2259</v>
      </c>
      <c r="AN241" s="2" t="s">
        <v>1721</v>
      </c>
    </row>
    <row r="242" hidden="1">
      <c r="A242" s="2" t="s">
        <v>1532</v>
      </c>
      <c r="B242" s="2" t="s">
        <v>3091</v>
      </c>
      <c r="C242" s="2" t="s">
        <v>2249</v>
      </c>
      <c r="D242" s="146" t="s">
        <v>3092</v>
      </c>
      <c r="E242" s="2" t="s">
        <v>3093</v>
      </c>
      <c r="F242" s="2" t="s">
        <v>2068</v>
      </c>
      <c r="G242" s="2" t="s">
        <v>793</v>
      </c>
      <c r="H242" s="2" t="s">
        <v>3094</v>
      </c>
      <c r="J242" s="2" t="s">
        <v>3095</v>
      </c>
      <c r="K242" s="2" t="s">
        <v>3096</v>
      </c>
      <c r="L242" s="2" t="s">
        <v>3097</v>
      </c>
      <c r="M242" s="2" t="s">
        <v>3098</v>
      </c>
      <c r="N242" s="2">
        <v>135.0</v>
      </c>
      <c r="O242" s="2" t="s">
        <v>51</v>
      </c>
      <c r="P242" s="2">
        <v>2015.0</v>
      </c>
      <c r="S242" s="2" t="s">
        <v>2317</v>
      </c>
      <c r="T242" s="2" t="s">
        <v>137</v>
      </c>
      <c r="Z242" s="2" t="s">
        <v>3099</v>
      </c>
      <c r="AA242" s="2" t="s">
        <v>2444</v>
      </c>
      <c r="AB242" s="2" t="s">
        <v>2284</v>
      </c>
      <c r="AC242" s="2" t="s">
        <v>2257</v>
      </c>
      <c r="AD242" s="2" t="s">
        <v>2258</v>
      </c>
      <c r="AE242" s="2">
        <v>-3.75149</v>
      </c>
      <c r="AF242" s="2">
        <v>103.64809</v>
      </c>
      <c r="AG242" s="2" t="s">
        <v>2274</v>
      </c>
      <c r="AN242" s="2" t="s">
        <v>1721</v>
      </c>
    </row>
    <row r="243" hidden="1">
      <c r="A243" s="2" t="s">
        <v>1535</v>
      </c>
      <c r="B243" s="2" t="s">
        <v>3091</v>
      </c>
      <c r="C243" s="2" t="s">
        <v>2249</v>
      </c>
      <c r="D243" s="146" t="s">
        <v>3092</v>
      </c>
      <c r="E243" s="2" t="s">
        <v>3093</v>
      </c>
      <c r="F243" s="2" t="s">
        <v>2075</v>
      </c>
      <c r="G243" s="2" t="s">
        <v>796</v>
      </c>
      <c r="H243" s="2" t="s">
        <v>3094</v>
      </c>
      <c r="J243" s="2" t="s">
        <v>3095</v>
      </c>
      <c r="K243" s="2" t="s">
        <v>3096</v>
      </c>
      <c r="L243" s="2" t="s">
        <v>3097</v>
      </c>
      <c r="M243" s="2" t="s">
        <v>3098</v>
      </c>
      <c r="N243" s="2">
        <v>135.0</v>
      </c>
      <c r="O243" s="2" t="s">
        <v>51</v>
      </c>
      <c r="P243" s="2">
        <v>2015.0</v>
      </c>
      <c r="S243" s="2" t="s">
        <v>2317</v>
      </c>
      <c r="T243" s="2" t="s">
        <v>137</v>
      </c>
      <c r="Z243" s="2" t="s">
        <v>3099</v>
      </c>
      <c r="AA243" s="2" t="s">
        <v>2444</v>
      </c>
      <c r="AB243" s="2" t="s">
        <v>2284</v>
      </c>
      <c r="AC243" s="2" t="s">
        <v>2257</v>
      </c>
      <c r="AD243" s="2" t="s">
        <v>2258</v>
      </c>
      <c r="AE243" s="2">
        <v>-3.75149</v>
      </c>
      <c r="AF243" s="2">
        <v>103.64809</v>
      </c>
      <c r="AG243" s="2" t="s">
        <v>2274</v>
      </c>
      <c r="AN243" s="2" t="s">
        <v>1721</v>
      </c>
    </row>
    <row r="244" hidden="1">
      <c r="A244" s="2" t="s">
        <v>1536</v>
      </c>
      <c r="B244" s="2" t="s">
        <v>3100</v>
      </c>
      <c r="C244" s="2" t="s">
        <v>2249</v>
      </c>
      <c r="D244" s="146" t="s">
        <v>3101</v>
      </c>
      <c r="E244" s="2" t="s">
        <v>3102</v>
      </c>
      <c r="F244" s="2" t="s">
        <v>2068</v>
      </c>
      <c r="G244" s="2" t="s">
        <v>798</v>
      </c>
      <c r="J244" s="2" t="s">
        <v>3103</v>
      </c>
      <c r="K244" s="2" t="s">
        <v>3104</v>
      </c>
      <c r="L244" s="2" t="s">
        <v>3003</v>
      </c>
      <c r="M244" s="2" t="s">
        <v>3004</v>
      </c>
      <c r="N244" s="2">
        <v>50.0</v>
      </c>
      <c r="O244" s="2" t="s">
        <v>51</v>
      </c>
      <c r="P244" s="2">
        <v>2019.0</v>
      </c>
      <c r="R244" s="2">
        <v>2044.0</v>
      </c>
      <c r="S244" s="2" t="s">
        <v>2317</v>
      </c>
      <c r="T244" s="2" t="s">
        <v>137</v>
      </c>
      <c r="Y244" s="2" t="s">
        <v>2721</v>
      </c>
      <c r="AB244" s="2" t="s">
        <v>1365</v>
      </c>
      <c r="AC244" s="2" t="s">
        <v>2257</v>
      </c>
      <c r="AD244" s="2" t="s">
        <v>2258</v>
      </c>
      <c r="AE244" s="2">
        <v>-4.0512916</v>
      </c>
      <c r="AF244" s="2">
        <v>122.6534484</v>
      </c>
      <c r="AG244" s="2" t="s">
        <v>2274</v>
      </c>
      <c r="AN244" s="2" t="s">
        <v>1721</v>
      </c>
    </row>
    <row r="245" hidden="1">
      <c r="A245" s="2" t="s">
        <v>1537</v>
      </c>
      <c r="B245" s="2" t="s">
        <v>3100</v>
      </c>
      <c r="C245" s="2" t="s">
        <v>2249</v>
      </c>
      <c r="D245" s="146" t="s">
        <v>3101</v>
      </c>
      <c r="E245" s="2" t="s">
        <v>3102</v>
      </c>
      <c r="F245" s="2" t="s">
        <v>2075</v>
      </c>
      <c r="G245" s="2" t="s">
        <v>800</v>
      </c>
      <c r="J245" s="2" t="s">
        <v>3103</v>
      </c>
      <c r="K245" s="2" t="s">
        <v>3104</v>
      </c>
      <c r="L245" s="2" t="s">
        <v>3003</v>
      </c>
      <c r="M245" s="2" t="s">
        <v>3004</v>
      </c>
      <c r="N245" s="2">
        <v>50.0</v>
      </c>
      <c r="O245" s="2" t="s">
        <v>51</v>
      </c>
      <c r="P245" s="2">
        <v>2019.0</v>
      </c>
      <c r="R245" s="2">
        <v>2044.0</v>
      </c>
      <c r="S245" s="2" t="s">
        <v>2317</v>
      </c>
      <c r="T245" s="2" t="s">
        <v>137</v>
      </c>
      <c r="Y245" s="2" t="s">
        <v>2721</v>
      </c>
      <c r="Z245" s="2" t="s">
        <v>3105</v>
      </c>
      <c r="AA245" s="2" t="s">
        <v>3106</v>
      </c>
      <c r="AB245" s="2" t="s">
        <v>1365</v>
      </c>
      <c r="AC245" s="2" t="s">
        <v>2257</v>
      </c>
      <c r="AD245" s="2" t="s">
        <v>2258</v>
      </c>
      <c r="AE245" s="2">
        <v>-4.0512916</v>
      </c>
      <c r="AF245" s="2">
        <v>122.6534484</v>
      </c>
      <c r="AG245" s="2" t="s">
        <v>2274</v>
      </c>
      <c r="AN245" s="2" t="s">
        <v>1721</v>
      </c>
    </row>
    <row r="246">
      <c r="A246" s="2" t="s">
        <v>1753</v>
      </c>
      <c r="B246" s="2" t="s">
        <v>3107</v>
      </c>
      <c r="C246" s="2" t="s">
        <v>2249</v>
      </c>
      <c r="D246" s="146" t="s">
        <v>1751</v>
      </c>
      <c r="E246" s="2" t="s">
        <v>3108</v>
      </c>
      <c r="F246" s="2" t="s">
        <v>2068</v>
      </c>
      <c r="G246" s="2" t="s">
        <v>1752</v>
      </c>
      <c r="H246" s="2" t="s">
        <v>3109</v>
      </c>
      <c r="J246" s="2" t="s">
        <v>3110</v>
      </c>
      <c r="K246" s="2" t="s">
        <v>3111</v>
      </c>
      <c r="L246" s="2" t="s">
        <v>1754</v>
      </c>
      <c r="M246" s="2" t="s">
        <v>3112</v>
      </c>
      <c r="N246" s="2">
        <v>45.0</v>
      </c>
      <c r="O246" s="2" t="s">
        <v>51</v>
      </c>
      <c r="P246" s="2">
        <v>2025.0</v>
      </c>
      <c r="S246" s="2" t="s">
        <v>137</v>
      </c>
      <c r="T246" s="2" t="s">
        <v>137</v>
      </c>
      <c r="Z246" s="2" t="s">
        <v>3113</v>
      </c>
      <c r="AA246" s="2" t="s">
        <v>3114</v>
      </c>
      <c r="AB246" s="2" t="s">
        <v>1368</v>
      </c>
      <c r="AC246" s="2" t="s">
        <v>2257</v>
      </c>
      <c r="AD246" s="2" t="s">
        <v>2258</v>
      </c>
      <c r="AE246" s="2">
        <v>-2.2356003</v>
      </c>
      <c r="AF246" s="2">
        <v>110.1066255</v>
      </c>
      <c r="AG246" s="2" t="s">
        <v>2274</v>
      </c>
      <c r="AK246" s="2" t="s">
        <v>2285</v>
      </c>
    </row>
    <row r="247">
      <c r="A247" s="2" t="s">
        <v>1756</v>
      </c>
      <c r="B247" s="2" t="s">
        <v>3107</v>
      </c>
      <c r="C247" s="2" t="s">
        <v>2249</v>
      </c>
      <c r="D247" s="146" t="s">
        <v>1751</v>
      </c>
      <c r="E247" s="2" t="s">
        <v>3108</v>
      </c>
      <c r="F247" s="2" t="s">
        <v>2075</v>
      </c>
      <c r="G247" s="2" t="s">
        <v>1755</v>
      </c>
      <c r="H247" s="2" t="s">
        <v>3109</v>
      </c>
      <c r="J247" s="2" t="s">
        <v>3110</v>
      </c>
      <c r="K247" s="2" t="s">
        <v>3111</v>
      </c>
      <c r="L247" s="2" t="s">
        <v>1754</v>
      </c>
      <c r="M247" s="2" t="s">
        <v>3112</v>
      </c>
      <c r="N247" s="2">
        <v>30.0</v>
      </c>
      <c r="O247" s="2" t="s">
        <v>51</v>
      </c>
      <c r="P247" s="2">
        <v>2025.0</v>
      </c>
      <c r="S247" s="2" t="s">
        <v>137</v>
      </c>
      <c r="T247" s="2" t="s">
        <v>137</v>
      </c>
      <c r="Z247" s="2" t="s">
        <v>3113</v>
      </c>
      <c r="AA247" s="2" t="s">
        <v>3114</v>
      </c>
      <c r="AB247" s="2" t="s">
        <v>1368</v>
      </c>
      <c r="AC247" s="2" t="s">
        <v>2257</v>
      </c>
      <c r="AD247" s="2" t="s">
        <v>2258</v>
      </c>
      <c r="AE247" s="2">
        <v>-2.2356003</v>
      </c>
      <c r="AF247" s="2">
        <v>110.1066255</v>
      </c>
      <c r="AG247" s="2" t="s">
        <v>2274</v>
      </c>
      <c r="AK247" s="2" t="s">
        <v>2285</v>
      </c>
    </row>
    <row r="248">
      <c r="A248" s="2" t="s">
        <v>1837</v>
      </c>
      <c r="B248" s="2" t="s">
        <v>3115</v>
      </c>
      <c r="C248" s="2" t="s">
        <v>2249</v>
      </c>
      <c r="D248" s="146" t="s">
        <v>1793</v>
      </c>
      <c r="E248" s="2" t="s">
        <v>3116</v>
      </c>
      <c r="F248" s="2" t="s">
        <v>2502</v>
      </c>
      <c r="G248" s="2" t="s">
        <v>3117</v>
      </c>
      <c r="H248" s="2" t="s">
        <v>3118</v>
      </c>
      <c r="J248" s="2" t="s">
        <v>3119</v>
      </c>
      <c r="K248" s="2" t="s">
        <v>3120</v>
      </c>
      <c r="L248" s="2" t="s">
        <v>3121</v>
      </c>
      <c r="M248" s="2" t="s">
        <v>3122</v>
      </c>
      <c r="N248" s="2">
        <v>30.0</v>
      </c>
      <c r="O248" s="2" t="s">
        <v>51</v>
      </c>
      <c r="P248" s="2">
        <v>2016.0</v>
      </c>
      <c r="S248" s="2" t="s">
        <v>2317</v>
      </c>
      <c r="T248" s="2" t="s">
        <v>137</v>
      </c>
      <c r="Z248" s="2" t="s">
        <v>3123</v>
      </c>
      <c r="AA248" s="2" t="s">
        <v>3114</v>
      </c>
      <c r="AB248" s="2" t="s">
        <v>1368</v>
      </c>
      <c r="AC248" s="2" t="s">
        <v>2257</v>
      </c>
      <c r="AD248" s="2" t="s">
        <v>2258</v>
      </c>
      <c r="AE248" s="2">
        <v>-2.366182</v>
      </c>
      <c r="AF248" s="2">
        <v>110.157272</v>
      </c>
      <c r="AG248" s="2" t="s">
        <v>2274</v>
      </c>
      <c r="AK248" s="2" t="s">
        <v>2285</v>
      </c>
      <c r="AL248" s="2" t="s">
        <v>2286</v>
      </c>
      <c r="AN248" s="2" t="s">
        <v>1721</v>
      </c>
      <c r="AO248" s="2" t="s">
        <v>1667</v>
      </c>
    </row>
    <row r="249">
      <c r="A249" s="2" t="s">
        <v>1838</v>
      </c>
      <c r="B249" s="2" t="s">
        <v>3115</v>
      </c>
      <c r="C249" s="2" t="s">
        <v>2249</v>
      </c>
      <c r="D249" s="146" t="s">
        <v>1793</v>
      </c>
      <c r="E249" s="2" t="s">
        <v>3116</v>
      </c>
      <c r="F249" s="2" t="s">
        <v>2309</v>
      </c>
      <c r="G249" s="2" t="s">
        <v>3124</v>
      </c>
      <c r="H249" s="2" t="s">
        <v>3118</v>
      </c>
      <c r="J249" s="2" t="s">
        <v>3119</v>
      </c>
      <c r="K249" s="2" t="s">
        <v>3120</v>
      </c>
      <c r="L249" s="2" t="s">
        <v>3121</v>
      </c>
      <c r="M249" s="2" t="s">
        <v>3122</v>
      </c>
      <c r="N249" s="2">
        <v>30.0</v>
      </c>
      <c r="O249" s="2" t="s">
        <v>51</v>
      </c>
      <c r="P249" s="2">
        <v>2021.0</v>
      </c>
      <c r="S249" s="2" t="s">
        <v>2317</v>
      </c>
      <c r="T249" s="2" t="s">
        <v>137</v>
      </c>
      <c r="Z249" s="2" t="s">
        <v>3123</v>
      </c>
      <c r="AA249" s="2" t="s">
        <v>3114</v>
      </c>
      <c r="AB249" s="2" t="s">
        <v>1368</v>
      </c>
      <c r="AC249" s="2" t="s">
        <v>2257</v>
      </c>
      <c r="AD249" s="2" t="s">
        <v>2258</v>
      </c>
      <c r="AE249" s="2">
        <v>-2.366182</v>
      </c>
      <c r="AF249" s="2">
        <v>110.157272</v>
      </c>
      <c r="AG249" s="2" t="s">
        <v>2274</v>
      </c>
      <c r="AK249" s="2" t="s">
        <v>2285</v>
      </c>
      <c r="AL249" s="2" t="s">
        <v>2286</v>
      </c>
      <c r="AN249" s="2" t="s">
        <v>1721</v>
      </c>
      <c r="AO249" s="2" t="s">
        <v>1667</v>
      </c>
    </row>
    <row r="250" hidden="1">
      <c r="A250" s="2" t="s">
        <v>1986</v>
      </c>
      <c r="B250" s="2" t="s">
        <v>3125</v>
      </c>
      <c r="C250" s="2" t="s">
        <v>2249</v>
      </c>
      <c r="D250" s="146" t="s">
        <v>1985</v>
      </c>
      <c r="E250" s="2" t="s">
        <v>3126</v>
      </c>
      <c r="F250" s="2" t="s">
        <v>2636</v>
      </c>
      <c r="G250" s="2" t="s">
        <v>3127</v>
      </c>
      <c r="J250" s="2" t="s">
        <v>3128</v>
      </c>
      <c r="K250" s="2" t="s">
        <v>3129</v>
      </c>
      <c r="L250" s="2" t="s">
        <v>3130</v>
      </c>
      <c r="M250" s="2" t="s">
        <v>3131</v>
      </c>
      <c r="N250" s="2">
        <v>200.0</v>
      </c>
      <c r="O250" s="2" t="s">
        <v>63</v>
      </c>
      <c r="S250" s="2" t="s">
        <v>137</v>
      </c>
      <c r="T250" s="2" t="s">
        <v>137</v>
      </c>
      <c r="Y250" s="2" t="s">
        <v>3132</v>
      </c>
      <c r="AA250" s="2" t="s">
        <v>2308</v>
      </c>
      <c r="AB250" s="2" t="s">
        <v>1368</v>
      </c>
      <c r="AC250" s="2" t="s">
        <v>2257</v>
      </c>
      <c r="AD250" s="2" t="s">
        <v>2258</v>
      </c>
      <c r="AE250" s="2">
        <v>0.815946</v>
      </c>
      <c r="AF250" s="2">
        <v>117.930767</v>
      </c>
      <c r="AG250" s="2" t="s">
        <v>2259</v>
      </c>
      <c r="AK250" s="2" t="s">
        <v>2667</v>
      </c>
      <c r="AN250" s="2" t="s">
        <v>1721</v>
      </c>
    </row>
    <row r="251" hidden="1">
      <c r="A251" s="2" t="s">
        <v>1957</v>
      </c>
      <c r="B251" s="2" t="s">
        <v>3133</v>
      </c>
      <c r="C251" s="2" t="s">
        <v>2249</v>
      </c>
      <c r="D251" s="146" t="s">
        <v>1956</v>
      </c>
      <c r="E251" s="2" t="s">
        <v>3134</v>
      </c>
      <c r="F251" s="2" t="s">
        <v>2068</v>
      </c>
      <c r="G251" s="2" t="s">
        <v>257</v>
      </c>
      <c r="J251" s="2" t="s">
        <v>3135</v>
      </c>
      <c r="K251" s="2" t="s">
        <v>3136</v>
      </c>
      <c r="L251" s="2" t="s">
        <v>3137</v>
      </c>
      <c r="M251" s="2" t="s">
        <v>3138</v>
      </c>
      <c r="N251" s="2">
        <v>200.0</v>
      </c>
      <c r="O251" s="2" t="s">
        <v>63</v>
      </c>
      <c r="P251" s="2">
        <v>2024.0</v>
      </c>
      <c r="S251" s="2" t="s">
        <v>137</v>
      </c>
      <c r="T251" s="2" t="s">
        <v>137</v>
      </c>
      <c r="Y251" s="2" t="s">
        <v>3132</v>
      </c>
      <c r="AA251" s="2" t="s">
        <v>2308</v>
      </c>
      <c r="AB251" s="2" t="s">
        <v>1368</v>
      </c>
      <c r="AC251" s="2" t="s">
        <v>2257</v>
      </c>
      <c r="AD251" s="2" t="s">
        <v>2258</v>
      </c>
      <c r="AE251" s="2">
        <v>0.815946</v>
      </c>
      <c r="AF251" s="2">
        <v>117.930767</v>
      </c>
      <c r="AG251" s="2" t="s">
        <v>2259</v>
      </c>
      <c r="AK251" s="2" t="s">
        <v>2667</v>
      </c>
      <c r="AN251" s="2" t="s">
        <v>1721</v>
      </c>
    </row>
    <row r="252" hidden="1">
      <c r="A252" s="2" t="s">
        <v>1958</v>
      </c>
      <c r="B252" s="2" t="s">
        <v>3133</v>
      </c>
      <c r="C252" s="2" t="s">
        <v>2249</v>
      </c>
      <c r="D252" s="146" t="s">
        <v>1956</v>
      </c>
      <c r="E252" s="2" t="s">
        <v>3134</v>
      </c>
      <c r="F252" s="2" t="s">
        <v>2075</v>
      </c>
      <c r="G252" s="2" t="s">
        <v>260</v>
      </c>
      <c r="J252" s="2" t="s">
        <v>3135</v>
      </c>
      <c r="K252" s="2" t="s">
        <v>3136</v>
      </c>
      <c r="L252" s="2" t="s">
        <v>3137</v>
      </c>
      <c r="M252" s="2" t="s">
        <v>3138</v>
      </c>
      <c r="N252" s="2">
        <v>200.0</v>
      </c>
      <c r="O252" s="2" t="s">
        <v>63</v>
      </c>
      <c r="P252" s="2">
        <v>2024.0</v>
      </c>
      <c r="S252" s="2" t="s">
        <v>137</v>
      </c>
      <c r="T252" s="2" t="s">
        <v>137</v>
      </c>
      <c r="Y252" s="2" t="s">
        <v>3132</v>
      </c>
      <c r="AA252" s="2" t="s">
        <v>2308</v>
      </c>
      <c r="AB252" s="2" t="s">
        <v>1368</v>
      </c>
      <c r="AC252" s="2" t="s">
        <v>2257</v>
      </c>
      <c r="AD252" s="2" t="s">
        <v>2258</v>
      </c>
      <c r="AE252" s="2">
        <v>0.815946</v>
      </c>
      <c r="AF252" s="2">
        <v>117.930767</v>
      </c>
      <c r="AG252" s="2" t="s">
        <v>2259</v>
      </c>
      <c r="AK252" s="2" t="s">
        <v>2667</v>
      </c>
      <c r="AN252" s="2" t="s">
        <v>1721</v>
      </c>
    </row>
    <row r="253" hidden="1">
      <c r="A253" s="2" t="s">
        <v>3139</v>
      </c>
      <c r="B253" s="2" t="s">
        <v>3140</v>
      </c>
      <c r="C253" s="2" t="s">
        <v>2249</v>
      </c>
      <c r="D253" s="146" t="s">
        <v>3141</v>
      </c>
      <c r="E253" s="2" t="s">
        <v>3142</v>
      </c>
      <c r="F253" s="2" t="s">
        <v>3143</v>
      </c>
      <c r="G253" s="2" t="s">
        <v>802</v>
      </c>
      <c r="J253" s="2" t="s">
        <v>3144</v>
      </c>
      <c r="K253" s="2" t="s">
        <v>3145</v>
      </c>
      <c r="L253" s="2" t="s">
        <v>3146</v>
      </c>
      <c r="M253" s="2" t="s">
        <v>3147</v>
      </c>
      <c r="N253" s="2">
        <v>30.0</v>
      </c>
      <c r="O253" s="2" t="s">
        <v>63</v>
      </c>
      <c r="S253" s="2" t="s">
        <v>2317</v>
      </c>
      <c r="T253" s="2" t="s">
        <v>137</v>
      </c>
      <c r="Z253" s="2" t="s">
        <v>3148</v>
      </c>
      <c r="AB253" s="2" t="s">
        <v>2284</v>
      </c>
      <c r="AC253" s="2" t="s">
        <v>2257</v>
      </c>
      <c r="AD253" s="2" t="s">
        <v>2258</v>
      </c>
      <c r="AE253" s="2">
        <v>-4.976468</v>
      </c>
      <c r="AF253" s="2">
        <v>105.185679</v>
      </c>
      <c r="AG253" s="2" t="s">
        <v>2274</v>
      </c>
      <c r="AN253" s="2" t="s">
        <v>1721</v>
      </c>
    </row>
    <row r="254" hidden="1">
      <c r="A254" s="2" t="s">
        <v>3149</v>
      </c>
      <c r="B254" s="2" t="s">
        <v>3140</v>
      </c>
      <c r="C254" s="2" t="s">
        <v>2249</v>
      </c>
      <c r="D254" s="146" t="s">
        <v>3141</v>
      </c>
      <c r="E254" s="2" t="s">
        <v>3142</v>
      </c>
      <c r="F254" s="2" t="s">
        <v>3150</v>
      </c>
      <c r="G254" s="2" t="s">
        <v>805</v>
      </c>
      <c r="J254" s="2" t="s">
        <v>3144</v>
      </c>
      <c r="K254" s="2" t="s">
        <v>3145</v>
      </c>
      <c r="L254" s="2" t="s">
        <v>3146</v>
      </c>
      <c r="M254" s="2" t="s">
        <v>3147</v>
      </c>
      <c r="N254" s="2">
        <v>30.0</v>
      </c>
      <c r="O254" s="2" t="s">
        <v>63</v>
      </c>
      <c r="S254" s="2" t="s">
        <v>2317</v>
      </c>
      <c r="T254" s="2" t="s">
        <v>137</v>
      </c>
      <c r="Z254" s="2" t="s">
        <v>3148</v>
      </c>
      <c r="AB254" s="2" t="s">
        <v>2284</v>
      </c>
      <c r="AC254" s="2" t="s">
        <v>2257</v>
      </c>
      <c r="AD254" s="2" t="s">
        <v>2258</v>
      </c>
      <c r="AE254" s="2">
        <v>-4.976468</v>
      </c>
      <c r="AF254" s="2">
        <v>105.185679</v>
      </c>
      <c r="AG254" s="2" t="s">
        <v>2274</v>
      </c>
      <c r="AN254" s="2" t="s">
        <v>1721</v>
      </c>
    </row>
    <row r="255" hidden="1">
      <c r="A255" s="2" t="s">
        <v>1840</v>
      </c>
      <c r="B255" s="2" t="s">
        <v>3151</v>
      </c>
      <c r="C255" s="2" t="s">
        <v>2249</v>
      </c>
      <c r="D255" s="146" t="s">
        <v>1839</v>
      </c>
      <c r="E255" s="2" t="s">
        <v>3152</v>
      </c>
      <c r="F255" s="2" t="s">
        <v>2068</v>
      </c>
      <c r="G255" s="2" t="s">
        <v>3153</v>
      </c>
      <c r="J255" s="2" t="s">
        <v>3154</v>
      </c>
      <c r="K255" s="2" t="s">
        <v>3155</v>
      </c>
      <c r="L255" s="2" t="s">
        <v>1781</v>
      </c>
      <c r="M255" s="2" t="s">
        <v>3156</v>
      </c>
      <c r="N255" s="2">
        <v>300.0</v>
      </c>
      <c r="O255" s="2" t="s">
        <v>63</v>
      </c>
      <c r="P255" s="2">
        <v>2023.0</v>
      </c>
      <c r="S255" s="2" t="s">
        <v>137</v>
      </c>
      <c r="T255" s="2" t="s">
        <v>137</v>
      </c>
      <c r="U255" s="2" t="s">
        <v>3157</v>
      </c>
      <c r="Z255" s="2" t="s">
        <v>3158</v>
      </c>
      <c r="AA255" s="2" t="s">
        <v>3159</v>
      </c>
      <c r="AB255" s="2" t="s">
        <v>2284</v>
      </c>
      <c r="AC255" s="2" t="s">
        <v>2257</v>
      </c>
      <c r="AD255" s="2" t="s">
        <v>2258</v>
      </c>
      <c r="AE255" s="2">
        <v>3.3506353</v>
      </c>
      <c r="AF255" s="2">
        <v>99.4513321</v>
      </c>
      <c r="AG255" s="2" t="s">
        <v>2274</v>
      </c>
      <c r="AK255" s="2" t="s">
        <v>2285</v>
      </c>
      <c r="AL255" s="2" t="s">
        <v>2286</v>
      </c>
      <c r="AN255" s="2" t="s">
        <v>1721</v>
      </c>
    </row>
    <row r="256" hidden="1">
      <c r="A256" s="2" t="s">
        <v>1841</v>
      </c>
      <c r="B256" s="2" t="s">
        <v>3151</v>
      </c>
      <c r="C256" s="2" t="s">
        <v>2249</v>
      </c>
      <c r="D256" s="146" t="s">
        <v>1839</v>
      </c>
      <c r="E256" s="2" t="s">
        <v>3152</v>
      </c>
      <c r="F256" s="2" t="s">
        <v>2075</v>
      </c>
      <c r="G256" s="2" t="s">
        <v>3160</v>
      </c>
      <c r="J256" s="2" t="s">
        <v>3154</v>
      </c>
      <c r="K256" s="2" t="s">
        <v>3155</v>
      </c>
      <c r="L256" s="2" t="s">
        <v>1781</v>
      </c>
      <c r="M256" s="2" t="s">
        <v>3156</v>
      </c>
      <c r="N256" s="2">
        <v>300.0</v>
      </c>
      <c r="O256" s="2" t="s">
        <v>63</v>
      </c>
      <c r="P256" s="2">
        <v>2024.0</v>
      </c>
      <c r="S256" s="2" t="s">
        <v>137</v>
      </c>
      <c r="T256" s="2" t="s">
        <v>137</v>
      </c>
      <c r="U256" s="2" t="s">
        <v>3157</v>
      </c>
      <c r="Z256" s="2" t="s">
        <v>3158</v>
      </c>
      <c r="AA256" s="2" t="s">
        <v>3159</v>
      </c>
      <c r="AB256" s="2" t="s">
        <v>2284</v>
      </c>
      <c r="AC256" s="2" t="s">
        <v>2257</v>
      </c>
      <c r="AD256" s="2" t="s">
        <v>2258</v>
      </c>
      <c r="AE256" s="2">
        <v>3.3506353</v>
      </c>
      <c r="AF256" s="2">
        <v>99.4513321</v>
      </c>
      <c r="AG256" s="2" t="s">
        <v>2274</v>
      </c>
      <c r="AK256" s="2" t="s">
        <v>2285</v>
      </c>
      <c r="AL256" s="2" t="s">
        <v>2286</v>
      </c>
      <c r="AN256" s="2" t="s">
        <v>1721</v>
      </c>
    </row>
    <row r="257" hidden="1">
      <c r="A257" s="2" t="s">
        <v>1842</v>
      </c>
      <c r="B257" s="2" t="s">
        <v>3151</v>
      </c>
      <c r="C257" s="2" t="s">
        <v>2249</v>
      </c>
      <c r="D257" s="146" t="s">
        <v>1839</v>
      </c>
      <c r="E257" s="2" t="s">
        <v>3152</v>
      </c>
      <c r="F257" s="2" t="s">
        <v>2076</v>
      </c>
      <c r="G257" s="2" t="s">
        <v>69</v>
      </c>
      <c r="J257" s="2" t="s">
        <v>3161</v>
      </c>
      <c r="K257" s="2" t="s">
        <v>3162</v>
      </c>
      <c r="L257" s="2" t="s">
        <v>3161</v>
      </c>
      <c r="M257" s="2" t="s">
        <v>3162</v>
      </c>
      <c r="N257" s="2">
        <v>350.0</v>
      </c>
      <c r="O257" s="2" t="s">
        <v>63</v>
      </c>
      <c r="S257" s="2" t="s">
        <v>137</v>
      </c>
      <c r="T257" s="2" t="s">
        <v>137</v>
      </c>
      <c r="U257" s="2" t="s">
        <v>3157</v>
      </c>
      <c r="Y257" s="2" t="s">
        <v>3163</v>
      </c>
      <c r="Z257" s="2" t="s">
        <v>3158</v>
      </c>
      <c r="AA257" s="2" t="s">
        <v>3159</v>
      </c>
      <c r="AB257" s="2" t="s">
        <v>2284</v>
      </c>
      <c r="AC257" s="2" t="s">
        <v>2257</v>
      </c>
      <c r="AD257" s="2" t="s">
        <v>2258</v>
      </c>
      <c r="AE257" s="2">
        <v>3.3506353</v>
      </c>
      <c r="AF257" s="2">
        <v>99.4513321</v>
      </c>
      <c r="AG257" s="2" t="s">
        <v>2274</v>
      </c>
      <c r="AK257" s="2" t="s">
        <v>2285</v>
      </c>
      <c r="AL257" s="2" t="s">
        <v>2286</v>
      </c>
      <c r="AN257" s="2" t="s">
        <v>1721</v>
      </c>
    </row>
    <row r="258" hidden="1">
      <c r="A258" s="2" t="s">
        <v>3164</v>
      </c>
      <c r="B258" s="2" t="s">
        <v>3165</v>
      </c>
      <c r="C258" s="2" t="s">
        <v>2249</v>
      </c>
      <c r="D258" s="146" t="s">
        <v>3166</v>
      </c>
      <c r="E258" s="2" t="s">
        <v>3167</v>
      </c>
      <c r="F258" s="2" t="s">
        <v>2068</v>
      </c>
      <c r="G258" s="2" t="s">
        <v>807</v>
      </c>
      <c r="J258" s="2" t="s">
        <v>2524</v>
      </c>
      <c r="K258" s="2" t="s">
        <v>2525</v>
      </c>
      <c r="L258" s="2" t="s">
        <v>606</v>
      </c>
      <c r="M258" s="2" t="s">
        <v>2526</v>
      </c>
      <c r="N258" s="2">
        <v>135.0</v>
      </c>
      <c r="O258" s="2" t="s">
        <v>63</v>
      </c>
      <c r="S258" s="2" t="s">
        <v>2317</v>
      </c>
      <c r="T258" s="2" t="s">
        <v>137</v>
      </c>
      <c r="Y258" s="2" t="s">
        <v>3168</v>
      </c>
      <c r="AB258" s="2" t="s">
        <v>2284</v>
      </c>
      <c r="AC258" s="2" t="s">
        <v>2257</v>
      </c>
      <c r="AD258" s="2" t="s">
        <v>2258</v>
      </c>
      <c r="AE258" s="2">
        <v>3.386793</v>
      </c>
      <c r="AF258" s="2">
        <v>99.426699</v>
      </c>
      <c r="AG258" s="2" t="s">
        <v>2259</v>
      </c>
      <c r="AN258" s="2" t="s">
        <v>1721</v>
      </c>
    </row>
    <row r="259" hidden="1">
      <c r="A259" s="2" t="s">
        <v>3169</v>
      </c>
      <c r="B259" s="2" t="s">
        <v>3165</v>
      </c>
      <c r="C259" s="2" t="s">
        <v>2249</v>
      </c>
      <c r="D259" s="146" t="s">
        <v>3166</v>
      </c>
      <c r="E259" s="2" t="s">
        <v>3167</v>
      </c>
      <c r="F259" s="2" t="s">
        <v>2075</v>
      </c>
      <c r="G259" s="2" t="s">
        <v>809</v>
      </c>
      <c r="J259" s="2" t="s">
        <v>2524</v>
      </c>
      <c r="K259" s="2" t="s">
        <v>2525</v>
      </c>
      <c r="L259" s="2" t="s">
        <v>606</v>
      </c>
      <c r="M259" s="2" t="s">
        <v>2526</v>
      </c>
      <c r="N259" s="2">
        <v>135.0</v>
      </c>
      <c r="O259" s="2" t="s">
        <v>63</v>
      </c>
      <c r="S259" s="2" t="s">
        <v>2317</v>
      </c>
      <c r="T259" s="2" t="s">
        <v>137</v>
      </c>
      <c r="Y259" s="2" t="s">
        <v>3168</v>
      </c>
      <c r="AB259" s="2" t="s">
        <v>2284</v>
      </c>
      <c r="AC259" s="2" t="s">
        <v>2257</v>
      </c>
      <c r="AD259" s="2" t="s">
        <v>2258</v>
      </c>
      <c r="AE259" s="2">
        <v>3.386793</v>
      </c>
      <c r="AF259" s="2">
        <v>99.426699</v>
      </c>
      <c r="AG259" s="2" t="s">
        <v>2259</v>
      </c>
      <c r="AN259" s="2" t="s">
        <v>1721</v>
      </c>
    </row>
    <row r="260" hidden="1">
      <c r="A260" s="2" t="s">
        <v>3170</v>
      </c>
      <c r="B260" s="2" t="s">
        <v>3171</v>
      </c>
      <c r="C260" s="2" t="s">
        <v>2249</v>
      </c>
      <c r="D260" s="146" t="s">
        <v>3172</v>
      </c>
      <c r="E260" s="2" t="s">
        <v>3173</v>
      </c>
      <c r="F260" s="2" t="s">
        <v>2636</v>
      </c>
      <c r="G260" s="2" t="s">
        <v>3174</v>
      </c>
      <c r="J260" s="2" t="s">
        <v>2898</v>
      </c>
      <c r="K260" s="2" t="s">
        <v>2899</v>
      </c>
      <c r="L260" s="2" t="s">
        <v>583</v>
      </c>
      <c r="M260" s="2" t="s">
        <v>2900</v>
      </c>
      <c r="N260" s="2">
        <v>450.0</v>
      </c>
      <c r="O260" s="2" t="s">
        <v>63</v>
      </c>
      <c r="S260" s="2" t="s">
        <v>2317</v>
      </c>
      <c r="T260" s="2" t="s">
        <v>137</v>
      </c>
      <c r="Y260" s="2" t="s">
        <v>3163</v>
      </c>
      <c r="AB260" s="2" t="s">
        <v>2284</v>
      </c>
      <c r="AC260" s="2" t="s">
        <v>2257</v>
      </c>
      <c r="AD260" s="2" t="s">
        <v>2258</v>
      </c>
      <c r="AE260" s="2">
        <v>3.375398</v>
      </c>
      <c r="AF260" s="2">
        <v>99.441805</v>
      </c>
      <c r="AG260" s="2" t="s">
        <v>2259</v>
      </c>
      <c r="AN260" s="2" t="s">
        <v>1721</v>
      </c>
    </row>
    <row r="261" hidden="1">
      <c r="A261" s="2" t="s">
        <v>1905</v>
      </c>
      <c r="B261" s="2" t="s">
        <v>3175</v>
      </c>
      <c r="C261" s="2" t="s">
        <v>2249</v>
      </c>
      <c r="D261" s="146" t="s">
        <v>1904</v>
      </c>
      <c r="E261" s="2" t="s">
        <v>3176</v>
      </c>
      <c r="F261" s="2" t="s">
        <v>2636</v>
      </c>
      <c r="G261" s="2" t="s">
        <v>3177</v>
      </c>
      <c r="J261" s="2" t="s">
        <v>3178</v>
      </c>
      <c r="K261" s="2" t="s">
        <v>3179</v>
      </c>
      <c r="L261" s="2" t="s">
        <v>278</v>
      </c>
      <c r="M261" s="2" t="s">
        <v>3180</v>
      </c>
      <c r="N261" s="2">
        <v>100.0</v>
      </c>
      <c r="O261" s="2" t="s">
        <v>63</v>
      </c>
      <c r="S261" s="2" t="s">
        <v>137</v>
      </c>
      <c r="T261" s="2" t="s">
        <v>137</v>
      </c>
      <c r="Y261" s="2" t="s">
        <v>275</v>
      </c>
      <c r="Z261" s="2" t="s">
        <v>3181</v>
      </c>
      <c r="AB261" s="2" t="s">
        <v>2273</v>
      </c>
      <c r="AC261" s="2" t="s">
        <v>2257</v>
      </c>
      <c r="AD261" s="2" t="s">
        <v>2258</v>
      </c>
      <c r="AE261" s="2">
        <v>-7.813903</v>
      </c>
      <c r="AF261" s="2">
        <v>110.175023</v>
      </c>
      <c r="AG261" s="2" t="s">
        <v>2259</v>
      </c>
      <c r="AN261" s="2" t="s">
        <v>1721</v>
      </c>
    </row>
    <row r="262" hidden="1">
      <c r="A262" s="2" t="s">
        <v>1538</v>
      </c>
      <c r="B262" s="2" t="s">
        <v>3182</v>
      </c>
      <c r="C262" s="2" t="s">
        <v>2249</v>
      </c>
      <c r="D262" s="146" t="s">
        <v>3183</v>
      </c>
      <c r="E262" s="2" t="s">
        <v>3184</v>
      </c>
      <c r="F262" s="2" t="s">
        <v>2068</v>
      </c>
      <c r="G262" s="2" t="s">
        <v>1102</v>
      </c>
      <c r="J262" s="2" t="s">
        <v>2264</v>
      </c>
      <c r="K262" s="2" t="s">
        <v>2265</v>
      </c>
      <c r="L262" s="2" t="s">
        <v>679</v>
      </c>
      <c r="M262" s="2" t="s">
        <v>2266</v>
      </c>
      <c r="N262" s="2">
        <v>115.0</v>
      </c>
      <c r="O262" s="2" t="s">
        <v>51</v>
      </c>
      <c r="P262" s="2">
        <v>2008.0</v>
      </c>
      <c r="S262" s="2" t="s">
        <v>2317</v>
      </c>
      <c r="T262" s="2" t="s">
        <v>2354</v>
      </c>
      <c r="X262" s="2" t="s">
        <v>2269</v>
      </c>
      <c r="Y262" s="2" t="s">
        <v>3185</v>
      </c>
      <c r="Z262" s="2" t="s">
        <v>3186</v>
      </c>
      <c r="AA262" s="2" t="s">
        <v>3187</v>
      </c>
      <c r="AB262" s="2" t="s">
        <v>2284</v>
      </c>
      <c r="AC262" s="2" t="s">
        <v>2257</v>
      </c>
      <c r="AD262" s="2" t="s">
        <v>2258</v>
      </c>
      <c r="AE262" s="2">
        <v>1.7518502</v>
      </c>
      <c r="AF262" s="2">
        <v>98.7312856</v>
      </c>
      <c r="AG262" s="2" t="s">
        <v>2274</v>
      </c>
      <c r="AN262" s="2" t="s">
        <v>1721</v>
      </c>
    </row>
    <row r="263" hidden="1">
      <c r="A263" s="2" t="s">
        <v>1539</v>
      </c>
      <c r="B263" s="2" t="s">
        <v>3182</v>
      </c>
      <c r="C263" s="2" t="s">
        <v>2249</v>
      </c>
      <c r="D263" s="146" t="s">
        <v>3183</v>
      </c>
      <c r="E263" s="2" t="s">
        <v>3184</v>
      </c>
      <c r="F263" s="2" t="s">
        <v>2075</v>
      </c>
      <c r="G263" s="2" t="s">
        <v>1104</v>
      </c>
      <c r="J263" s="2" t="s">
        <v>2264</v>
      </c>
      <c r="K263" s="2" t="s">
        <v>2265</v>
      </c>
      <c r="L263" s="2" t="s">
        <v>679</v>
      </c>
      <c r="M263" s="2" t="s">
        <v>2266</v>
      </c>
      <c r="N263" s="2">
        <v>115.0</v>
      </c>
      <c r="O263" s="2" t="s">
        <v>51</v>
      </c>
      <c r="P263" s="2">
        <v>2008.0</v>
      </c>
      <c r="S263" s="2" t="s">
        <v>2317</v>
      </c>
      <c r="T263" s="2" t="s">
        <v>2354</v>
      </c>
      <c r="X263" s="2" t="s">
        <v>2269</v>
      </c>
      <c r="Y263" s="2" t="s">
        <v>3185</v>
      </c>
      <c r="Z263" s="2" t="s">
        <v>3186</v>
      </c>
      <c r="AA263" s="2" t="s">
        <v>3187</v>
      </c>
      <c r="AB263" s="2" t="s">
        <v>2284</v>
      </c>
      <c r="AC263" s="2" t="s">
        <v>2257</v>
      </c>
      <c r="AD263" s="2" t="s">
        <v>2258</v>
      </c>
      <c r="AE263" s="2">
        <v>1.7518502</v>
      </c>
      <c r="AF263" s="2">
        <v>98.7312856</v>
      </c>
      <c r="AG263" s="2" t="s">
        <v>2274</v>
      </c>
      <c r="AN263" s="2" t="s">
        <v>1721</v>
      </c>
    </row>
    <row r="264" hidden="1">
      <c r="A264" s="2" t="s">
        <v>3188</v>
      </c>
      <c r="B264" s="2" t="s">
        <v>3182</v>
      </c>
      <c r="C264" s="2" t="s">
        <v>2249</v>
      </c>
      <c r="D264" s="146" t="s">
        <v>3183</v>
      </c>
      <c r="E264" s="2" t="s">
        <v>3184</v>
      </c>
      <c r="F264" s="2" t="s">
        <v>2076</v>
      </c>
      <c r="G264" s="2" t="s">
        <v>1106</v>
      </c>
      <c r="J264" s="2" t="s">
        <v>2264</v>
      </c>
      <c r="K264" s="2" t="s">
        <v>2265</v>
      </c>
      <c r="L264" s="2" t="s">
        <v>679</v>
      </c>
      <c r="M264" s="2" t="s">
        <v>2266</v>
      </c>
      <c r="N264" s="2">
        <v>115.0</v>
      </c>
      <c r="O264" s="2" t="s">
        <v>63</v>
      </c>
      <c r="S264" s="2" t="s">
        <v>2317</v>
      </c>
      <c r="T264" s="2" t="s">
        <v>2354</v>
      </c>
      <c r="Y264" s="2" t="s">
        <v>3185</v>
      </c>
      <c r="Z264" s="2" t="s">
        <v>3186</v>
      </c>
      <c r="AA264" s="2" t="s">
        <v>3189</v>
      </c>
      <c r="AB264" s="2" t="s">
        <v>2284</v>
      </c>
      <c r="AC264" s="2" t="s">
        <v>2257</v>
      </c>
      <c r="AD264" s="2" t="s">
        <v>2258</v>
      </c>
      <c r="AE264" s="2">
        <v>1.7519953</v>
      </c>
      <c r="AF264" s="2">
        <v>98.7305152</v>
      </c>
      <c r="AG264" s="2" t="s">
        <v>2274</v>
      </c>
      <c r="AN264" s="2" t="s">
        <v>1721</v>
      </c>
    </row>
    <row r="265" hidden="1">
      <c r="A265" s="2" t="s">
        <v>3190</v>
      </c>
      <c r="B265" s="2" t="s">
        <v>3191</v>
      </c>
      <c r="C265" s="2" t="s">
        <v>2249</v>
      </c>
      <c r="D265" s="146" t="s">
        <v>3192</v>
      </c>
      <c r="E265" s="2" t="s">
        <v>3193</v>
      </c>
      <c r="F265" s="2" t="s">
        <v>2068</v>
      </c>
      <c r="G265" s="2" t="s">
        <v>813</v>
      </c>
      <c r="J265" s="2" t="s">
        <v>3194</v>
      </c>
      <c r="K265" s="2" t="s">
        <v>3195</v>
      </c>
      <c r="L265" s="2" t="s">
        <v>3196</v>
      </c>
      <c r="M265" s="2" t="s">
        <v>3197</v>
      </c>
      <c r="N265" s="2">
        <v>100.0</v>
      </c>
      <c r="O265" s="2" t="s">
        <v>63</v>
      </c>
      <c r="S265" s="2" t="s">
        <v>2317</v>
      </c>
      <c r="T265" s="2" t="s">
        <v>137</v>
      </c>
      <c r="AB265" s="2" t="s">
        <v>2284</v>
      </c>
      <c r="AC265" s="2" t="s">
        <v>2257</v>
      </c>
      <c r="AD265" s="2" t="s">
        <v>2258</v>
      </c>
      <c r="AE265" s="2">
        <v>3.375398</v>
      </c>
      <c r="AF265" s="2">
        <v>99.441805</v>
      </c>
      <c r="AG265" s="2" t="s">
        <v>2259</v>
      </c>
      <c r="AN265" s="2" t="s">
        <v>1721</v>
      </c>
    </row>
    <row r="266" hidden="1">
      <c r="A266" s="2" t="s">
        <v>3198</v>
      </c>
      <c r="B266" s="2" t="s">
        <v>3191</v>
      </c>
      <c r="C266" s="2" t="s">
        <v>2249</v>
      </c>
      <c r="D266" s="146" t="s">
        <v>3192</v>
      </c>
      <c r="E266" s="2" t="s">
        <v>3193</v>
      </c>
      <c r="F266" s="2" t="s">
        <v>2075</v>
      </c>
      <c r="G266" s="2" t="s">
        <v>816</v>
      </c>
      <c r="J266" s="2" t="s">
        <v>3194</v>
      </c>
      <c r="K266" s="2" t="s">
        <v>3195</v>
      </c>
      <c r="L266" s="2" t="s">
        <v>3196</v>
      </c>
      <c r="M266" s="2" t="s">
        <v>3197</v>
      </c>
      <c r="N266" s="2">
        <v>100.0</v>
      </c>
      <c r="O266" s="2" t="s">
        <v>63</v>
      </c>
      <c r="S266" s="2" t="s">
        <v>2317</v>
      </c>
      <c r="T266" s="2" t="s">
        <v>137</v>
      </c>
      <c r="AB266" s="2" t="s">
        <v>2284</v>
      </c>
      <c r="AC266" s="2" t="s">
        <v>2257</v>
      </c>
      <c r="AD266" s="2" t="s">
        <v>2258</v>
      </c>
      <c r="AE266" s="2">
        <v>3.375398</v>
      </c>
      <c r="AF266" s="2">
        <v>99.441805</v>
      </c>
      <c r="AG266" s="2" t="s">
        <v>2259</v>
      </c>
      <c r="AN266" s="2" t="s">
        <v>1721</v>
      </c>
    </row>
    <row r="267" hidden="1">
      <c r="A267" s="2" t="s">
        <v>1540</v>
      </c>
      <c r="B267" s="2" t="s">
        <v>3199</v>
      </c>
      <c r="C267" s="2" t="s">
        <v>2249</v>
      </c>
      <c r="D267" s="146" t="s">
        <v>3200</v>
      </c>
      <c r="E267" s="2" t="s">
        <v>3201</v>
      </c>
      <c r="F267" s="2" t="s">
        <v>2068</v>
      </c>
      <c r="G267" s="2" t="s">
        <v>3202</v>
      </c>
      <c r="H267" s="2" t="s">
        <v>3203</v>
      </c>
      <c r="J267" s="2" t="s">
        <v>2264</v>
      </c>
      <c r="K267" s="2" t="s">
        <v>2265</v>
      </c>
      <c r="L267" s="2" t="s">
        <v>679</v>
      </c>
      <c r="M267" s="2" t="s">
        <v>2266</v>
      </c>
      <c r="N267" s="2">
        <v>100.0</v>
      </c>
      <c r="O267" s="2" t="s">
        <v>51</v>
      </c>
      <c r="P267" s="2">
        <v>2015.0</v>
      </c>
      <c r="S267" s="2" t="s">
        <v>2317</v>
      </c>
      <c r="T267" s="2" t="s">
        <v>3204</v>
      </c>
      <c r="X267" s="2" t="s">
        <v>2269</v>
      </c>
      <c r="Y267" s="2" t="s">
        <v>3205</v>
      </c>
      <c r="Z267" s="2" t="s">
        <v>3206</v>
      </c>
      <c r="AA267" s="2" t="s">
        <v>3207</v>
      </c>
      <c r="AB267" s="2" t="s">
        <v>2284</v>
      </c>
      <c r="AC267" s="2" t="s">
        <v>2257</v>
      </c>
      <c r="AD267" s="2" t="s">
        <v>2258</v>
      </c>
      <c r="AE267" s="2">
        <v>-5.58594</v>
      </c>
      <c r="AF267" s="2">
        <v>105.38719</v>
      </c>
      <c r="AG267" s="2" t="s">
        <v>2274</v>
      </c>
      <c r="AN267" s="2" t="s">
        <v>1721</v>
      </c>
    </row>
    <row r="268" hidden="1">
      <c r="A268" s="2" t="s">
        <v>1541</v>
      </c>
      <c r="B268" s="2" t="s">
        <v>3199</v>
      </c>
      <c r="C268" s="2" t="s">
        <v>2249</v>
      </c>
      <c r="D268" s="146" t="s">
        <v>3200</v>
      </c>
      <c r="E268" s="2" t="s">
        <v>3201</v>
      </c>
      <c r="F268" s="2" t="s">
        <v>2075</v>
      </c>
      <c r="G268" s="2" t="s">
        <v>3208</v>
      </c>
      <c r="H268" s="2" t="s">
        <v>3203</v>
      </c>
      <c r="J268" s="2" t="s">
        <v>2264</v>
      </c>
      <c r="K268" s="2" t="s">
        <v>2265</v>
      </c>
      <c r="L268" s="2" t="s">
        <v>679</v>
      </c>
      <c r="M268" s="2" t="s">
        <v>2266</v>
      </c>
      <c r="N268" s="2">
        <v>100.0</v>
      </c>
      <c r="O268" s="2" t="s">
        <v>51</v>
      </c>
      <c r="P268" s="2">
        <v>2015.0</v>
      </c>
      <c r="S268" s="2" t="s">
        <v>2317</v>
      </c>
      <c r="T268" s="2" t="s">
        <v>3204</v>
      </c>
      <c r="X268" s="2" t="s">
        <v>2269</v>
      </c>
      <c r="Y268" s="2" t="s">
        <v>3205</v>
      </c>
      <c r="Z268" s="2" t="s">
        <v>3206</v>
      </c>
      <c r="AA268" s="2" t="s">
        <v>3207</v>
      </c>
      <c r="AB268" s="2" t="s">
        <v>2284</v>
      </c>
      <c r="AC268" s="2" t="s">
        <v>2257</v>
      </c>
      <c r="AD268" s="2" t="s">
        <v>2258</v>
      </c>
      <c r="AE268" s="2">
        <v>-5.58594</v>
      </c>
      <c r="AF268" s="2">
        <v>105.38719</v>
      </c>
      <c r="AG268" s="2" t="s">
        <v>2274</v>
      </c>
      <c r="AN268" s="2" t="s">
        <v>1721</v>
      </c>
    </row>
    <row r="269" hidden="1">
      <c r="A269" s="2" t="s">
        <v>3209</v>
      </c>
      <c r="B269" s="2" t="s">
        <v>3199</v>
      </c>
      <c r="C269" s="2" t="s">
        <v>2249</v>
      </c>
      <c r="D269" s="146" t="s">
        <v>3200</v>
      </c>
      <c r="E269" s="2" t="s">
        <v>3201</v>
      </c>
      <c r="F269" s="2" t="s">
        <v>2076</v>
      </c>
      <c r="G269" s="2" t="s">
        <v>1108</v>
      </c>
      <c r="H269" s="2" t="s">
        <v>3203</v>
      </c>
      <c r="J269" s="2" t="s">
        <v>2264</v>
      </c>
      <c r="K269" s="2" t="s">
        <v>2265</v>
      </c>
      <c r="L269" s="2" t="s">
        <v>679</v>
      </c>
      <c r="M269" s="2" t="s">
        <v>2266</v>
      </c>
      <c r="N269" s="2">
        <v>300.0</v>
      </c>
      <c r="O269" s="2" t="s">
        <v>63</v>
      </c>
      <c r="P269" s="2">
        <v>2026.0</v>
      </c>
      <c r="S269" s="2" t="s">
        <v>137</v>
      </c>
      <c r="T269" s="2" t="s">
        <v>137</v>
      </c>
      <c r="Y269" s="2" t="s">
        <v>3205</v>
      </c>
      <c r="Z269" s="2" t="s">
        <v>3206</v>
      </c>
      <c r="AA269" s="2" t="s">
        <v>3207</v>
      </c>
      <c r="AB269" s="2" t="s">
        <v>2284</v>
      </c>
      <c r="AC269" s="2" t="s">
        <v>2257</v>
      </c>
      <c r="AD269" s="2" t="s">
        <v>2258</v>
      </c>
      <c r="AE269" s="2">
        <v>-5.58594</v>
      </c>
      <c r="AF269" s="2">
        <v>105.38719</v>
      </c>
      <c r="AG269" s="2" t="s">
        <v>2274</v>
      </c>
      <c r="AN269" s="2" t="s">
        <v>1721</v>
      </c>
    </row>
    <row r="270" hidden="1">
      <c r="A270" s="2" t="s">
        <v>3210</v>
      </c>
      <c r="B270" s="2" t="s">
        <v>3211</v>
      </c>
      <c r="C270" s="2" t="s">
        <v>2249</v>
      </c>
      <c r="D270" s="146" t="s">
        <v>3212</v>
      </c>
      <c r="E270" s="2" t="s">
        <v>3213</v>
      </c>
      <c r="F270" s="2" t="s">
        <v>2068</v>
      </c>
      <c r="G270" s="2" t="s">
        <v>1111</v>
      </c>
      <c r="J270" s="2" t="s">
        <v>2264</v>
      </c>
      <c r="K270" s="2" t="s">
        <v>2265</v>
      </c>
      <c r="L270" s="2" t="s">
        <v>679</v>
      </c>
      <c r="M270" s="2" t="s">
        <v>2266</v>
      </c>
      <c r="N270" s="2">
        <v>50.0</v>
      </c>
      <c r="O270" s="2" t="s">
        <v>63</v>
      </c>
      <c r="P270" s="2">
        <v>2023.0</v>
      </c>
      <c r="S270" s="2" t="s">
        <v>2317</v>
      </c>
      <c r="T270" s="2" t="s">
        <v>137</v>
      </c>
      <c r="AA270" s="2" t="s">
        <v>3214</v>
      </c>
      <c r="AB270" s="2" t="s">
        <v>1361</v>
      </c>
      <c r="AC270" s="2" t="s">
        <v>2257</v>
      </c>
      <c r="AD270" s="2" t="s">
        <v>2258</v>
      </c>
      <c r="AE270" s="2">
        <v>-8.348033</v>
      </c>
      <c r="AF270" s="2">
        <v>116.717168</v>
      </c>
      <c r="AG270" s="2" t="s">
        <v>2259</v>
      </c>
      <c r="AN270" s="2" t="s">
        <v>1721</v>
      </c>
    </row>
    <row r="271" hidden="1">
      <c r="A271" s="2" t="s">
        <v>3215</v>
      </c>
      <c r="B271" s="2" t="s">
        <v>3211</v>
      </c>
      <c r="C271" s="2" t="s">
        <v>2249</v>
      </c>
      <c r="D271" s="146" t="s">
        <v>3212</v>
      </c>
      <c r="E271" s="2" t="s">
        <v>3213</v>
      </c>
      <c r="F271" s="2" t="s">
        <v>2075</v>
      </c>
      <c r="G271" s="2" t="s">
        <v>1113</v>
      </c>
      <c r="J271" s="2" t="s">
        <v>2264</v>
      </c>
      <c r="K271" s="2" t="s">
        <v>2265</v>
      </c>
      <c r="L271" s="2" t="s">
        <v>679</v>
      </c>
      <c r="M271" s="2" t="s">
        <v>2266</v>
      </c>
      <c r="N271" s="2">
        <v>50.0</v>
      </c>
      <c r="O271" s="2" t="s">
        <v>63</v>
      </c>
      <c r="P271" s="2">
        <v>2024.0</v>
      </c>
      <c r="S271" s="2" t="s">
        <v>2317</v>
      </c>
      <c r="T271" s="2" t="s">
        <v>137</v>
      </c>
      <c r="AA271" s="2" t="s">
        <v>3214</v>
      </c>
      <c r="AB271" s="2" t="s">
        <v>1361</v>
      </c>
      <c r="AC271" s="2" t="s">
        <v>2257</v>
      </c>
      <c r="AD271" s="2" t="s">
        <v>2258</v>
      </c>
      <c r="AE271" s="2">
        <v>-8.348033</v>
      </c>
      <c r="AF271" s="2">
        <v>116.717168</v>
      </c>
      <c r="AG271" s="2" t="s">
        <v>2259</v>
      </c>
      <c r="AN271" s="2" t="s">
        <v>1721</v>
      </c>
    </row>
    <row r="272" hidden="1">
      <c r="A272" s="2" t="s">
        <v>3216</v>
      </c>
      <c r="B272" s="2" t="s">
        <v>3217</v>
      </c>
      <c r="C272" s="2" t="s">
        <v>2249</v>
      </c>
      <c r="D272" s="146" t="s">
        <v>3218</v>
      </c>
      <c r="E272" s="2" t="s">
        <v>3219</v>
      </c>
      <c r="F272" s="2" t="s">
        <v>2068</v>
      </c>
      <c r="G272" s="2" t="s">
        <v>820</v>
      </c>
      <c r="J272" s="2" t="s">
        <v>2264</v>
      </c>
      <c r="K272" s="2" t="s">
        <v>2265</v>
      </c>
      <c r="L272" s="2" t="s">
        <v>679</v>
      </c>
      <c r="M272" s="2" t="s">
        <v>2266</v>
      </c>
      <c r="N272" s="2">
        <v>50.0</v>
      </c>
      <c r="O272" s="2" t="s">
        <v>63</v>
      </c>
      <c r="P272" s="2">
        <v>2026.0</v>
      </c>
      <c r="S272" s="2" t="s">
        <v>2317</v>
      </c>
      <c r="T272" s="2" t="s">
        <v>137</v>
      </c>
      <c r="AA272" s="2" t="s">
        <v>3220</v>
      </c>
      <c r="AB272" s="2" t="s">
        <v>1361</v>
      </c>
      <c r="AC272" s="2" t="s">
        <v>2257</v>
      </c>
      <c r="AD272" s="2" t="s">
        <v>2258</v>
      </c>
      <c r="AE272" s="2">
        <v>-8.285204</v>
      </c>
      <c r="AF272" s="2">
        <v>116.603164</v>
      </c>
      <c r="AG272" s="2" t="s">
        <v>2259</v>
      </c>
      <c r="AN272" s="2" t="s">
        <v>1721</v>
      </c>
    </row>
    <row r="273" hidden="1">
      <c r="A273" s="2" t="s">
        <v>3221</v>
      </c>
      <c r="B273" s="2" t="s">
        <v>3217</v>
      </c>
      <c r="C273" s="2" t="s">
        <v>2249</v>
      </c>
      <c r="D273" s="146" t="s">
        <v>3218</v>
      </c>
      <c r="E273" s="2" t="s">
        <v>3219</v>
      </c>
      <c r="F273" s="2" t="s">
        <v>2075</v>
      </c>
      <c r="G273" s="2" t="s">
        <v>822</v>
      </c>
      <c r="J273" s="2" t="s">
        <v>2264</v>
      </c>
      <c r="K273" s="2" t="s">
        <v>2265</v>
      </c>
      <c r="L273" s="2" t="s">
        <v>679</v>
      </c>
      <c r="M273" s="2" t="s">
        <v>2266</v>
      </c>
      <c r="N273" s="2">
        <v>50.0</v>
      </c>
      <c r="O273" s="2" t="s">
        <v>63</v>
      </c>
      <c r="P273" s="2">
        <v>2027.0</v>
      </c>
      <c r="S273" s="2" t="s">
        <v>2317</v>
      </c>
      <c r="T273" s="2" t="s">
        <v>137</v>
      </c>
      <c r="AA273" s="2" t="s">
        <v>3220</v>
      </c>
      <c r="AB273" s="2" t="s">
        <v>1361</v>
      </c>
      <c r="AC273" s="2" t="s">
        <v>2257</v>
      </c>
      <c r="AD273" s="2" t="s">
        <v>2258</v>
      </c>
      <c r="AE273" s="2">
        <v>-8.285204</v>
      </c>
      <c r="AF273" s="2">
        <v>116.603164</v>
      </c>
      <c r="AG273" s="2" t="s">
        <v>2259</v>
      </c>
      <c r="AN273" s="2" t="s">
        <v>1721</v>
      </c>
    </row>
    <row r="274" hidden="1">
      <c r="A274" s="2" t="s">
        <v>3222</v>
      </c>
      <c r="B274" s="2" t="s">
        <v>3223</v>
      </c>
      <c r="C274" s="2" t="s">
        <v>2249</v>
      </c>
      <c r="D274" s="146" t="s">
        <v>3224</v>
      </c>
      <c r="E274" s="2" t="s">
        <v>3225</v>
      </c>
      <c r="F274" s="2" t="s">
        <v>2068</v>
      </c>
      <c r="G274" s="2" t="s">
        <v>824</v>
      </c>
      <c r="J274" s="2" t="s">
        <v>2264</v>
      </c>
      <c r="K274" s="2" t="s">
        <v>2265</v>
      </c>
      <c r="L274" s="2" t="s">
        <v>679</v>
      </c>
      <c r="M274" s="2" t="s">
        <v>2266</v>
      </c>
      <c r="N274" s="2">
        <v>50.0</v>
      </c>
      <c r="O274" s="2" t="s">
        <v>63</v>
      </c>
      <c r="P274" s="2">
        <v>2028.0</v>
      </c>
      <c r="S274" s="2" t="s">
        <v>2317</v>
      </c>
      <c r="T274" s="2" t="s">
        <v>137</v>
      </c>
      <c r="AA274" s="2" t="s">
        <v>3220</v>
      </c>
      <c r="AB274" s="2" t="s">
        <v>1361</v>
      </c>
      <c r="AC274" s="2" t="s">
        <v>2257</v>
      </c>
      <c r="AD274" s="2" t="s">
        <v>2258</v>
      </c>
      <c r="AE274" s="2">
        <v>-8.573277</v>
      </c>
      <c r="AF274" s="2">
        <v>116.351124</v>
      </c>
      <c r="AG274" s="2" t="s">
        <v>2259</v>
      </c>
      <c r="AN274" s="2" t="s">
        <v>1721</v>
      </c>
    </row>
    <row r="275" hidden="1">
      <c r="A275" s="2" t="s">
        <v>3226</v>
      </c>
      <c r="B275" s="2" t="s">
        <v>3223</v>
      </c>
      <c r="C275" s="2" t="s">
        <v>2249</v>
      </c>
      <c r="D275" s="146" t="s">
        <v>3224</v>
      </c>
      <c r="E275" s="2" t="s">
        <v>3225</v>
      </c>
      <c r="F275" s="2" t="s">
        <v>2075</v>
      </c>
      <c r="G275" s="2" t="s">
        <v>826</v>
      </c>
      <c r="J275" s="2" t="s">
        <v>2264</v>
      </c>
      <c r="K275" s="2" t="s">
        <v>2265</v>
      </c>
      <c r="L275" s="2" t="s">
        <v>679</v>
      </c>
      <c r="M275" s="2" t="s">
        <v>2266</v>
      </c>
      <c r="N275" s="2">
        <v>50.0</v>
      </c>
      <c r="O275" s="2" t="s">
        <v>63</v>
      </c>
      <c r="P275" s="2">
        <v>2029.0</v>
      </c>
      <c r="S275" s="2" t="s">
        <v>2317</v>
      </c>
      <c r="T275" s="2" t="s">
        <v>137</v>
      </c>
      <c r="AA275" s="2" t="s">
        <v>3220</v>
      </c>
      <c r="AB275" s="2" t="s">
        <v>1361</v>
      </c>
      <c r="AC275" s="2" t="s">
        <v>2257</v>
      </c>
      <c r="AD275" s="2" t="s">
        <v>2258</v>
      </c>
      <c r="AE275" s="2">
        <v>-8.573277</v>
      </c>
      <c r="AF275" s="2">
        <v>116.351124</v>
      </c>
      <c r="AG275" s="2" t="s">
        <v>2259</v>
      </c>
      <c r="AN275" s="2" t="s">
        <v>1721</v>
      </c>
    </row>
    <row r="276" hidden="1">
      <c r="A276" s="2" t="s">
        <v>1542</v>
      </c>
      <c r="B276" s="2" t="s">
        <v>3227</v>
      </c>
      <c r="C276" s="2" t="s">
        <v>2249</v>
      </c>
      <c r="D276" s="146" t="s">
        <v>3228</v>
      </c>
      <c r="E276" s="2" t="s">
        <v>3229</v>
      </c>
      <c r="F276" s="2" t="s">
        <v>2068</v>
      </c>
      <c r="G276" s="2" t="s">
        <v>3230</v>
      </c>
      <c r="H276" s="2" t="s">
        <v>3231</v>
      </c>
      <c r="J276" s="2" t="s">
        <v>2264</v>
      </c>
      <c r="K276" s="2" t="s">
        <v>2265</v>
      </c>
      <c r="L276" s="2" t="s">
        <v>679</v>
      </c>
      <c r="M276" s="2" t="s">
        <v>2266</v>
      </c>
      <c r="N276" s="2">
        <v>50.0</v>
      </c>
      <c r="O276" s="2" t="s">
        <v>264</v>
      </c>
      <c r="P276" s="2">
        <v>2026.0</v>
      </c>
      <c r="S276" s="2" t="s">
        <v>2317</v>
      </c>
      <c r="T276" s="2" t="s">
        <v>137</v>
      </c>
      <c r="Y276" s="2" t="s">
        <v>3232</v>
      </c>
      <c r="AA276" s="2" t="s">
        <v>3214</v>
      </c>
      <c r="AB276" s="2" t="s">
        <v>1361</v>
      </c>
      <c r="AC276" s="2" t="s">
        <v>2257</v>
      </c>
      <c r="AD276" s="2" t="s">
        <v>2258</v>
      </c>
      <c r="AE276" s="2">
        <v>-8.422056</v>
      </c>
      <c r="AF276" s="2">
        <v>116.709629</v>
      </c>
      <c r="AG276" s="2" t="s">
        <v>2274</v>
      </c>
      <c r="AN276" s="2" t="s">
        <v>1721</v>
      </c>
    </row>
    <row r="277" hidden="1">
      <c r="A277" s="2" t="s">
        <v>1545</v>
      </c>
      <c r="B277" s="2" t="s">
        <v>3227</v>
      </c>
      <c r="C277" s="2" t="s">
        <v>2249</v>
      </c>
      <c r="D277" s="146" t="s">
        <v>3228</v>
      </c>
      <c r="E277" s="2" t="s">
        <v>3229</v>
      </c>
      <c r="F277" s="2" t="s">
        <v>2075</v>
      </c>
      <c r="G277" s="2" t="s">
        <v>3233</v>
      </c>
      <c r="H277" s="2" t="s">
        <v>3231</v>
      </c>
      <c r="J277" s="2" t="s">
        <v>2264</v>
      </c>
      <c r="K277" s="2" t="s">
        <v>2265</v>
      </c>
      <c r="L277" s="2" t="s">
        <v>679</v>
      </c>
      <c r="M277" s="2" t="s">
        <v>2266</v>
      </c>
      <c r="N277" s="2">
        <v>50.0</v>
      </c>
      <c r="O277" s="2" t="s">
        <v>264</v>
      </c>
      <c r="P277" s="2">
        <v>2025.0</v>
      </c>
      <c r="S277" s="2" t="s">
        <v>2317</v>
      </c>
      <c r="T277" s="2" t="s">
        <v>137</v>
      </c>
      <c r="Y277" s="2" t="s">
        <v>3232</v>
      </c>
      <c r="AA277" s="2" t="s">
        <v>3214</v>
      </c>
      <c r="AB277" s="2" t="s">
        <v>1361</v>
      </c>
      <c r="AC277" s="2" t="s">
        <v>2257</v>
      </c>
      <c r="AD277" s="2" t="s">
        <v>2258</v>
      </c>
      <c r="AE277" s="2">
        <v>-8.422056</v>
      </c>
      <c r="AF277" s="2">
        <v>116.709629</v>
      </c>
      <c r="AG277" s="2" t="s">
        <v>2274</v>
      </c>
      <c r="AN277" s="2" t="s">
        <v>1721</v>
      </c>
    </row>
    <row r="278" hidden="1">
      <c r="A278" s="2" t="s">
        <v>3234</v>
      </c>
      <c r="B278" s="2" t="s">
        <v>3235</v>
      </c>
      <c r="C278" s="2" t="s">
        <v>2249</v>
      </c>
      <c r="D278" s="146" t="s">
        <v>3236</v>
      </c>
      <c r="E278" s="2" t="s">
        <v>3237</v>
      </c>
      <c r="F278" s="2" t="s">
        <v>2068</v>
      </c>
      <c r="G278" s="2" t="s">
        <v>830</v>
      </c>
      <c r="J278" s="2" t="s">
        <v>2264</v>
      </c>
      <c r="K278" s="2" t="s">
        <v>2265</v>
      </c>
      <c r="L278" s="2" t="s">
        <v>679</v>
      </c>
      <c r="M278" s="2" t="s">
        <v>2266</v>
      </c>
      <c r="N278" s="2">
        <v>225.0</v>
      </c>
      <c r="O278" s="2" t="s">
        <v>63</v>
      </c>
      <c r="S278" s="2" t="s">
        <v>2317</v>
      </c>
      <c r="T278" s="2" t="s">
        <v>137</v>
      </c>
      <c r="Y278" s="2" t="s">
        <v>3238</v>
      </c>
      <c r="AB278" s="2" t="s">
        <v>2273</v>
      </c>
      <c r="AC278" s="2" t="s">
        <v>2257</v>
      </c>
      <c r="AD278" s="2" t="s">
        <v>2258</v>
      </c>
      <c r="AE278" s="2">
        <v>-7.077733</v>
      </c>
      <c r="AF278" s="2">
        <v>113.287085</v>
      </c>
      <c r="AG278" s="2" t="s">
        <v>2259</v>
      </c>
      <c r="AN278" s="2" t="s">
        <v>1721</v>
      </c>
    </row>
    <row r="279" hidden="1">
      <c r="A279" s="2" t="s">
        <v>3239</v>
      </c>
      <c r="B279" s="2" t="s">
        <v>3235</v>
      </c>
      <c r="C279" s="2" t="s">
        <v>2249</v>
      </c>
      <c r="D279" s="146" t="s">
        <v>3236</v>
      </c>
      <c r="E279" s="2" t="s">
        <v>3237</v>
      </c>
      <c r="F279" s="2" t="s">
        <v>2075</v>
      </c>
      <c r="G279" s="2" t="s">
        <v>832</v>
      </c>
      <c r="J279" s="2" t="s">
        <v>2264</v>
      </c>
      <c r="K279" s="2" t="s">
        <v>2265</v>
      </c>
      <c r="L279" s="2" t="s">
        <v>679</v>
      </c>
      <c r="M279" s="2" t="s">
        <v>2266</v>
      </c>
      <c r="N279" s="2">
        <v>225.0</v>
      </c>
      <c r="O279" s="2" t="s">
        <v>63</v>
      </c>
      <c r="S279" s="2" t="s">
        <v>2317</v>
      </c>
      <c r="T279" s="2" t="s">
        <v>137</v>
      </c>
      <c r="Y279" s="2" t="s">
        <v>3238</v>
      </c>
      <c r="AB279" s="2" t="s">
        <v>2273</v>
      </c>
      <c r="AC279" s="2" t="s">
        <v>2257</v>
      </c>
      <c r="AD279" s="2" t="s">
        <v>2258</v>
      </c>
      <c r="AE279" s="2">
        <v>-7.077733</v>
      </c>
      <c r="AF279" s="2">
        <v>113.287085</v>
      </c>
      <c r="AG279" s="2" t="s">
        <v>2259</v>
      </c>
      <c r="AN279" s="2" t="s">
        <v>1721</v>
      </c>
    </row>
    <row r="280">
      <c r="A280" s="2" t="s">
        <v>1895</v>
      </c>
      <c r="B280" s="2" t="s">
        <v>3240</v>
      </c>
      <c r="C280" s="2" t="s">
        <v>2249</v>
      </c>
      <c r="D280" s="146" t="s">
        <v>3241</v>
      </c>
      <c r="E280" s="2" t="s">
        <v>3242</v>
      </c>
      <c r="F280" s="2" t="s">
        <v>2068</v>
      </c>
      <c r="G280" s="2" t="s">
        <v>3243</v>
      </c>
      <c r="J280" s="2" t="s">
        <v>3244</v>
      </c>
      <c r="K280" s="2" t="s">
        <v>3245</v>
      </c>
      <c r="L280" s="2" t="s">
        <v>281</v>
      </c>
      <c r="M280" s="2" t="s">
        <v>3246</v>
      </c>
      <c r="N280" s="2">
        <v>30.0</v>
      </c>
      <c r="O280" s="2" t="s">
        <v>51</v>
      </c>
      <c r="P280" s="2">
        <v>2017.0</v>
      </c>
      <c r="S280" s="2" t="s">
        <v>2317</v>
      </c>
      <c r="T280" s="2" t="s">
        <v>137</v>
      </c>
      <c r="Z280" s="2" t="s">
        <v>3247</v>
      </c>
      <c r="AB280" s="2" t="s">
        <v>2284</v>
      </c>
      <c r="AC280" s="2" t="s">
        <v>2257</v>
      </c>
      <c r="AD280" s="2" t="s">
        <v>2258</v>
      </c>
      <c r="AE280" s="2">
        <v>3.667568</v>
      </c>
      <c r="AF280" s="2">
        <v>98.665386</v>
      </c>
      <c r="AG280" s="2" t="s">
        <v>2274</v>
      </c>
      <c r="AK280" s="2" t="s">
        <v>3248</v>
      </c>
      <c r="AL280" s="2" t="s">
        <v>2286</v>
      </c>
      <c r="AN280" s="2" t="s">
        <v>1721</v>
      </c>
    </row>
    <row r="281">
      <c r="A281" s="2" t="s">
        <v>1896</v>
      </c>
      <c r="B281" s="2" t="s">
        <v>3240</v>
      </c>
      <c r="C281" s="2" t="s">
        <v>2249</v>
      </c>
      <c r="D281" s="146" t="s">
        <v>3241</v>
      </c>
      <c r="E281" s="2" t="s">
        <v>3242</v>
      </c>
      <c r="F281" s="2" t="s">
        <v>2075</v>
      </c>
      <c r="G281" s="2" t="s">
        <v>3249</v>
      </c>
      <c r="J281" s="2" t="s">
        <v>3244</v>
      </c>
      <c r="K281" s="2" t="s">
        <v>3245</v>
      </c>
      <c r="L281" s="2" t="s">
        <v>281</v>
      </c>
      <c r="M281" s="2" t="s">
        <v>3246</v>
      </c>
      <c r="N281" s="2">
        <v>30.0</v>
      </c>
      <c r="O281" s="2" t="s">
        <v>51</v>
      </c>
      <c r="P281" s="2">
        <v>2017.0</v>
      </c>
      <c r="S281" s="2" t="s">
        <v>2317</v>
      </c>
      <c r="T281" s="2" t="s">
        <v>137</v>
      </c>
      <c r="Z281" s="2" t="s">
        <v>3247</v>
      </c>
      <c r="AB281" s="2" t="s">
        <v>2284</v>
      </c>
      <c r="AC281" s="2" t="s">
        <v>2257</v>
      </c>
      <c r="AD281" s="2" t="s">
        <v>2258</v>
      </c>
      <c r="AE281" s="2">
        <v>3.667568</v>
      </c>
      <c r="AF281" s="2">
        <v>98.665386</v>
      </c>
      <c r="AG281" s="2" t="s">
        <v>2274</v>
      </c>
      <c r="AK281" s="2" t="s">
        <v>3248</v>
      </c>
      <c r="AL281" s="2" t="s">
        <v>2286</v>
      </c>
      <c r="AN281" s="2" t="s">
        <v>1721</v>
      </c>
    </row>
    <row r="282">
      <c r="A282" s="2" t="s">
        <v>1780</v>
      </c>
      <c r="B282" s="2" t="s">
        <v>3250</v>
      </c>
      <c r="C282" s="2" t="s">
        <v>2249</v>
      </c>
      <c r="D282" s="146" t="s">
        <v>1778</v>
      </c>
      <c r="E282" s="2" t="s">
        <v>3251</v>
      </c>
      <c r="F282" s="2" t="s">
        <v>2068</v>
      </c>
      <c r="G282" s="2" t="s">
        <v>1779</v>
      </c>
      <c r="J282" s="2" t="s">
        <v>3154</v>
      </c>
      <c r="K282" s="2" t="s">
        <v>3155</v>
      </c>
      <c r="L282" s="2" t="s">
        <v>1781</v>
      </c>
      <c r="M282" s="2" t="s">
        <v>3156</v>
      </c>
      <c r="N282" s="2">
        <v>200.0</v>
      </c>
      <c r="O282" s="2" t="s">
        <v>10</v>
      </c>
      <c r="P282" s="2">
        <v>2028.0</v>
      </c>
      <c r="S282" s="2" t="s">
        <v>137</v>
      </c>
      <c r="T282" s="2" t="s">
        <v>137</v>
      </c>
      <c r="Z282" s="2" t="s">
        <v>3252</v>
      </c>
      <c r="AA282" s="2" t="s">
        <v>53</v>
      </c>
      <c r="AB282" s="2" t="s">
        <v>1368</v>
      </c>
      <c r="AC282" s="2" t="s">
        <v>2257</v>
      </c>
      <c r="AD282" s="2" t="s">
        <v>2258</v>
      </c>
      <c r="AE282" s="2">
        <v>0.3645579291</v>
      </c>
      <c r="AF282" s="2">
        <v>108.9556781</v>
      </c>
      <c r="AG282" s="2" t="s">
        <v>2259</v>
      </c>
      <c r="AK282" s="2" t="s">
        <v>2285</v>
      </c>
    </row>
    <row r="283">
      <c r="A283" s="2" t="s">
        <v>1783</v>
      </c>
      <c r="B283" s="2" t="s">
        <v>3250</v>
      </c>
      <c r="C283" s="2" t="s">
        <v>2249</v>
      </c>
      <c r="D283" s="146" t="s">
        <v>1778</v>
      </c>
      <c r="E283" s="2" t="s">
        <v>3251</v>
      </c>
      <c r="F283" s="2" t="s">
        <v>2075</v>
      </c>
      <c r="G283" s="2" t="s">
        <v>1782</v>
      </c>
      <c r="J283" s="2" t="s">
        <v>3154</v>
      </c>
      <c r="K283" s="2" t="s">
        <v>3155</v>
      </c>
      <c r="L283" s="2" t="s">
        <v>1781</v>
      </c>
      <c r="M283" s="2" t="s">
        <v>3156</v>
      </c>
      <c r="N283" s="2">
        <v>200.0</v>
      </c>
      <c r="O283" s="2" t="s">
        <v>10</v>
      </c>
      <c r="P283" s="2">
        <v>2028.0</v>
      </c>
      <c r="S283" s="2" t="s">
        <v>137</v>
      </c>
      <c r="T283" s="2" t="s">
        <v>137</v>
      </c>
      <c r="Z283" s="2" t="s">
        <v>3252</v>
      </c>
      <c r="AA283" s="2" t="s">
        <v>53</v>
      </c>
      <c r="AB283" s="2" t="s">
        <v>1368</v>
      </c>
      <c r="AC283" s="2" t="s">
        <v>2257</v>
      </c>
      <c r="AD283" s="2" t="s">
        <v>2258</v>
      </c>
      <c r="AE283" s="2">
        <v>0.3645579291</v>
      </c>
      <c r="AF283" s="2">
        <v>108.9556781</v>
      </c>
      <c r="AG283" s="2" t="s">
        <v>2259</v>
      </c>
      <c r="AK283" s="2" t="s">
        <v>2285</v>
      </c>
    </row>
    <row r="284">
      <c r="A284" s="2" t="s">
        <v>1785</v>
      </c>
      <c r="B284" s="2" t="s">
        <v>3250</v>
      </c>
      <c r="C284" s="2" t="s">
        <v>2249</v>
      </c>
      <c r="D284" s="146" t="s">
        <v>1778</v>
      </c>
      <c r="E284" s="2" t="s">
        <v>3251</v>
      </c>
      <c r="F284" s="2" t="s">
        <v>2076</v>
      </c>
      <c r="G284" s="2" t="s">
        <v>1784</v>
      </c>
      <c r="J284" s="2" t="s">
        <v>3154</v>
      </c>
      <c r="K284" s="2" t="s">
        <v>3155</v>
      </c>
      <c r="L284" s="2" t="s">
        <v>1781</v>
      </c>
      <c r="M284" s="2" t="s">
        <v>3156</v>
      </c>
      <c r="N284" s="2">
        <v>200.0</v>
      </c>
      <c r="O284" s="2" t="s">
        <v>10</v>
      </c>
      <c r="P284" s="2">
        <v>2028.0</v>
      </c>
      <c r="S284" s="2" t="s">
        <v>137</v>
      </c>
      <c r="T284" s="2" t="s">
        <v>137</v>
      </c>
      <c r="Z284" s="2" t="s">
        <v>3252</v>
      </c>
      <c r="AA284" s="2" t="s">
        <v>53</v>
      </c>
      <c r="AB284" s="2" t="s">
        <v>1368</v>
      </c>
      <c r="AC284" s="2" t="s">
        <v>2257</v>
      </c>
      <c r="AD284" s="2" t="s">
        <v>2258</v>
      </c>
      <c r="AE284" s="2">
        <v>0.3645579291</v>
      </c>
      <c r="AF284" s="2">
        <v>108.9556781</v>
      </c>
      <c r="AG284" s="2" t="s">
        <v>2259</v>
      </c>
      <c r="AK284" s="2" t="s">
        <v>2285</v>
      </c>
    </row>
    <row r="285">
      <c r="A285" s="2" t="s">
        <v>1787</v>
      </c>
      <c r="B285" s="2" t="s">
        <v>3250</v>
      </c>
      <c r="C285" s="2" t="s">
        <v>2249</v>
      </c>
      <c r="D285" s="146" t="s">
        <v>1778</v>
      </c>
      <c r="E285" s="2" t="s">
        <v>3251</v>
      </c>
      <c r="F285" s="2" t="s">
        <v>2435</v>
      </c>
      <c r="G285" s="2" t="s">
        <v>1786</v>
      </c>
      <c r="J285" s="2" t="s">
        <v>3154</v>
      </c>
      <c r="K285" s="2" t="s">
        <v>3155</v>
      </c>
      <c r="L285" s="2" t="s">
        <v>1781</v>
      </c>
      <c r="M285" s="2" t="s">
        <v>3156</v>
      </c>
      <c r="N285" s="2">
        <v>200.0</v>
      </c>
      <c r="O285" s="2" t="s">
        <v>10</v>
      </c>
      <c r="P285" s="2">
        <v>2028.0</v>
      </c>
      <c r="S285" s="2" t="s">
        <v>137</v>
      </c>
      <c r="T285" s="2" t="s">
        <v>137</v>
      </c>
      <c r="Z285" s="2" t="s">
        <v>3252</v>
      </c>
      <c r="AA285" s="2" t="s">
        <v>53</v>
      </c>
      <c r="AB285" s="2" t="s">
        <v>1368</v>
      </c>
      <c r="AC285" s="2" t="s">
        <v>2257</v>
      </c>
      <c r="AD285" s="2" t="s">
        <v>2258</v>
      </c>
      <c r="AE285" s="2">
        <v>0.3645579291</v>
      </c>
      <c r="AF285" s="2">
        <v>108.9556781</v>
      </c>
      <c r="AG285" s="2" t="s">
        <v>2259</v>
      </c>
      <c r="AK285" s="2" t="s">
        <v>2285</v>
      </c>
    </row>
    <row r="286">
      <c r="A286" s="2" t="s">
        <v>1789</v>
      </c>
      <c r="B286" s="2" t="s">
        <v>3250</v>
      </c>
      <c r="C286" s="2" t="s">
        <v>2249</v>
      </c>
      <c r="D286" s="146" t="s">
        <v>1778</v>
      </c>
      <c r="E286" s="2" t="s">
        <v>3251</v>
      </c>
      <c r="F286" s="2" t="s">
        <v>2359</v>
      </c>
      <c r="G286" s="2" t="s">
        <v>1788</v>
      </c>
      <c r="J286" s="2" t="s">
        <v>3154</v>
      </c>
      <c r="K286" s="2" t="s">
        <v>3155</v>
      </c>
      <c r="L286" s="2" t="s">
        <v>1781</v>
      </c>
      <c r="M286" s="2" t="s">
        <v>3156</v>
      </c>
      <c r="N286" s="2">
        <v>200.0</v>
      </c>
      <c r="O286" s="2" t="s">
        <v>10</v>
      </c>
      <c r="P286" s="2">
        <v>2028.0</v>
      </c>
      <c r="S286" s="2" t="s">
        <v>137</v>
      </c>
      <c r="T286" s="2" t="s">
        <v>137</v>
      </c>
      <c r="Z286" s="2" t="s">
        <v>3252</v>
      </c>
      <c r="AA286" s="2" t="s">
        <v>53</v>
      </c>
      <c r="AB286" s="2" t="s">
        <v>1368</v>
      </c>
      <c r="AC286" s="2" t="s">
        <v>2257</v>
      </c>
      <c r="AD286" s="2" t="s">
        <v>2258</v>
      </c>
      <c r="AE286" s="2">
        <v>0.3645579291</v>
      </c>
      <c r="AF286" s="2">
        <v>108.9556781</v>
      </c>
      <c r="AG286" s="2" t="s">
        <v>2259</v>
      </c>
      <c r="AK286" s="2" t="s">
        <v>2285</v>
      </c>
    </row>
    <row r="287">
      <c r="A287" s="2" t="s">
        <v>1791</v>
      </c>
      <c r="B287" s="2" t="s">
        <v>3250</v>
      </c>
      <c r="C287" s="2" t="s">
        <v>2249</v>
      </c>
      <c r="D287" s="146" t="s">
        <v>1778</v>
      </c>
      <c r="E287" s="2" t="s">
        <v>3251</v>
      </c>
      <c r="F287" s="2" t="s">
        <v>2361</v>
      </c>
      <c r="G287" s="2" t="s">
        <v>1790</v>
      </c>
      <c r="J287" s="2" t="s">
        <v>3154</v>
      </c>
      <c r="K287" s="2" t="s">
        <v>3155</v>
      </c>
      <c r="L287" s="2" t="s">
        <v>1781</v>
      </c>
      <c r="M287" s="2" t="s">
        <v>3156</v>
      </c>
      <c r="N287" s="2">
        <v>200.0</v>
      </c>
      <c r="O287" s="2" t="s">
        <v>10</v>
      </c>
      <c r="P287" s="2">
        <v>2028.0</v>
      </c>
      <c r="S287" s="2" t="s">
        <v>137</v>
      </c>
      <c r="T287" s="2" t="s">
        <v>137</v>
      </c>
      <c r="Z287" s="2" t="s">
        <v>3252</v>
      </c>
      <c r="AA287" s="2" t="s">
        <v>53</v>
      </c>
      <c r="AB287" s="2" t="s">
        <v>1368</v>
      </c>
      <c r="AC287" s="2" t="s">
        <v>2257</v>
      </c>
      <c r="AD287" s="2" t="s">
        <v>2258</v>
      </c>
      <c r="AE287" s="2">
        <v>0.3645579291</v>
      </c>
      <c r="AF287" s="2">
        <v>108.9556781</v>
      </c>
      <c r="AG287" s="2" t="s">
        <v>2259</v>
      </c>
      <c r="AK287" s="2" t="s">
        <v>2285</v>
      </c>
    </row>
    <row r="288">
      <c r="A288" s="2" t="s">
        <v>1844</v>
      </c>
      <c r="B288" s="2" t="s">
        <v>3253</v>
      </c>
      <c r="C288" s="2" t="s">
        <v>2249</v>
      </c>
      <c r="D288" s="146" t="s">
        <v>1843</v>
      </c>
      <c r="E288" s="2" t="s">
        <v>3254</v>
      </c>
      <c r="F288" s="2" t="s">
        <v>2068</v>
      </c>
      <c r="G288" s="2" t="s">
        <v>505</v>
      </c>
      <c r="J288" s="2" t="s">
        <v>3255</v>
      </c>
      <c r="K288" s="2" t="s">
        <v>3256</v>
      </c>
      <c r="L288" s="2" t="s">
        <v>3257</v>
      </c>
      <c r="M288" s="2" t="s">
        <v>3258</v>
      </c>
      <c r="N288" s="2">
        <v>60.0</v>
      </c>
      <c r="O288" s="2" t="s">
        <v>51</v>
      </c>
      <c r="P288" s="2">
        <v>2014.0</v>
      </c>
      <c r="S288" s="2" t="s">
        <v>2317</v>
      </c>
      <c r="T288" s="2" t="s">
        <v>137</v>
      </c>
      <c r="Z288" s="2" t="s">
        <v>2489</v>
      </c>
      <c r="AA288" s="2" t="s">
        <v>2490</v>
      </c>
      <c r="AB288" s="2" t="s">
        <v>2273</v>
      </c>
      <c r="AC288" s="2" t="s">
        <v>2257</v>
      </c>
      <c r="AD288" s="2" t="s">
        <v>2258</v>
      </c>
      <c r="AE288" s="2">
        <v>-5.88403</v>
      </c>
      <c r="AF288" s="2">
        <v>106.06422</v>
      </c>
      <c r="AG288" s="2" t="s">
        <v>2274</v>
      </c>
      <c r="AK288" s="2" t="s">
        <v>2348</v>
      </c>
      <c r="AN288" s="2" t="s">
        <v>1721</v>
      </c>
    </row>
    <row r="289">
      <c r="A289" s="2" t="s">
        <v>1845</v>
      </c>
      <c r="B289" s="2" t="s">
        <v>3253</v>
      </c>
      <c r="C289" s="2" t="s">
        <v>2249</v>
      </c>
      <c r="D289" s="146" t="s">
        <v>1843</v>
      </c>
      <c r="E289" s="2" t="s">
        <v>3254</v>
      </c>
      <c r="F289" s="2" t="s">
        <v>2075</v>
      </c>
      <c r="G289" s="2" t="s">
        <v>509</v>
      </c>
      <c r="J289" s="2" t="s">
        <v>3255</v>
      </c>
      <c r="K289" s="2" t="s">
        <v>3256</v>
      </c>
      <c r="L289" s="2" t="s">
        <v>3257</v>
      </c>
      <c r="M289" s="2" t="s">
        <v>3258</v>
      </c>
      <c r="N289" s="2">
        <v>60.0</v>
      </c>
      <c r="O289" s="2" t="s">
        <v>51</v>
      </c>
      <c r="P289" s="2">
        <v>2014.0</v>
      </c>
      <c r="S289" s="2" t="s">
        <v>2317</v>
      </c>
      <c r="T289" s="2" t="s">
        <v>137</v>
      </c>
      <c r="Z289" s="2" t="s">
        <v>2489</v>
      </c>
      <c r="AA289" s="2" t="s">
        <v>2490</v>
      </c>
      <c r="AB289" s="2" t="s">
        <v>2273</v>
      </c>
      <c r="AC289" s="2" t="s">
        <v>2257</v>
      </c>
      <c r="AD289" s="2" t="s">
        <v>2258</v>
      </c>
      <c r="AE289" s="2">
        <v>-5.88403</v>
      </c>
      <c r="AF289" s="2">
        <v>106.06422</v>
      </c>
      <c r="AG289" s="2" t="s">
        <v>2274</v>
      </c>
      <c r="AK289" s="2" t="s">
        <v>2348</v>
      </c>
      <c r="AN289" s="2" t="s">
        <v>1721</v>
      </c>
    </row>
    <row r="290" hidden="1">
      <c r="A290" s="2" t="s">
        <v>1847</v>
      </c>
      <c r="B290" s="2" t="s">
        <v>3259</v>
      </c>
      <c r="C290" s="2" t="s">
        <v>2249</v>
      </c>
      <c r="D290" s="146" t="s">
        <v>1846</v>
      </c>
      <c r="E290" s="2" t="s">
        <v>3260</v>
      </c>
      <c r="F290" s="2" t="s">
        <v>2068</v>
      </c>
      <c r="G290" s="2" t="s">
        <v>200</v>
      </c>
      <c r="H290" s="2" t="s">
        <v>3261</v>
      </c>
      <c r="J290" s="2" t="s">
        <v>3262</v>
      </c>
      <c r="K290" s="2" t="s">
        <v>3263</v>
      </c>
      <c r="L290" s="2" t="s">
        <v>3264</v>
      </c>
      <c r="M290" s="2" t="s">
        <v>3265</v>
      </c>
      <c r="N290" s="2">
        <v>350.0</v>
      </c>
      <c r="O290" s="2" t="s">
        <v>63</v>
      </c>
      <c r="S290" s="2" t="s">
        <v>137</v>
      </c>
      <c r="T290" s="2" t="s">
        <v>137</v>
      </c>
      <c r="Y290" s="2" t="s">
        <v>3266</v>
      </c>
      <c r="AB290" s="2" t="s">
        <v>2284</v>
      </c>
      <c r="AC290" s="2" t="s">
        <v>2257</v>
      </c>
      <c r="AD290" s="2" t="s">
        <v>2258</v>
      </c>
      <c r="AE290" s="2">
        <v>-4.012776</v>
      </c>
      <c r="AF290" s="2">
        <v>105.462956</v>
      </c>
      <c r="AG290" s="2" t="s">
        <v>2259</v>
      </c>
      <c r="AN290" s="2" t="s">
        <v>1721</v>
      </c>
    </row>
    <row r="291" hidden="1">
      <c r="A291" s="2" t="s">
        <v>1848</v>
      </c>
      <c r="B291" s="2" t="s">
        <v>3259</v>
      </c>
      <c r="C291" s="2" t="s">
        <v>2249</v>
      </c>
      <c r="D291" s="146" t="s">
        <v>1846</v>
      </c>
      <c r="E291" s="2" t="s">
        <v>3260</v>
      </c>
      <c r="F291" s="2" t="s">
        <v>2075</v>
      </c>
      <c r="G291" s="2" t="s">
        <v>204</v>
      </c>
      <c r="H291" s="2" t="s">
        <v>3261</v>
      </c>
      <c r="J291" s="2" t="s">
        <v>3262</v>
      </c>
      <c r="K291" s="2" t="s">
        <v>3263</v>
      </c>
      <c r="L291" s="2" t="s">
        <v>3264</v>
      </c>
      <c r="M291" s="2" t="s">
        <v>3265</v>
      </c>
      <c r="N291" s="2">
        <v>350.0</v>
      </c>
      <c r="O291" s="2" t="s">
        <v>63</v>
      </c>
      <c r="S291" s="2" t="s">
        <v>137</v>
      </c>
      <c r="T291" s="2" t="s">
        <v>137</v>
      </c>
      <c r="Y291" s="2" t="s">
        <v>3266</v>
      </c>
      <c r="AB291" s="2" t="s">
        <v>2284</v>
      </c>
      <c r="AC291" s="2" t="s">
        <v>2257</v>
      </c>
      <c r="AD291" s="2" t="s">
        <v>2258</v>
      </c>
      <c r="AE291" s="2">
        <v>-4.012776</v>
      </c>
      <c r="AF291" s="2">
        <v>105.462956</v>
      </c>
      <c r="AG291" s="2" t="s">
        <v>2259</v>
      </c>
      <c r="AN291" s="2" t="s">
        <v>1721</v>
      </c>
    </row>
    <row r="292" hidden="1">
      <c r="A292" s="2" t="s">
        <v>3267</v>
      </c>
      <c r="B292" s="2" t="s">
        <v>3268</v>
      </c>
      <c r="C292" s="2" t="s">
        <v>2249</v>
      </c>
      <c r="D292" s="146" t="s">
        <v>3269</v>
      </c>
      <c r="E292" s="2" t="s">
        <v>3270</v>
      </c>
      <c r="F292" s="2" t="s">
        <v>2068</v>
      </c>
      <c r="G292" s="2" t="s">
        <v>838</v>
      </c>
      <c r="J292" s="2" t="s">
        <v>2898</v>
      </c>
      <c r="K292" s="2" t="s">
        <v>2899</v>
      </c>
      <c r="L292" s="2" t="s">
        <v>583</v>
      </c>
      <c r="M292" s="2" t="s">
        <v>2900</v>
      </c>
      <c r="N292" s="2">
        <v>600.0</v>
      </c>
      <c r="O292" s="2" t="s">
        <v>63</v>
      </c>
      <c r="P292" s="2">
        <v>2020.0</v>
      </c>
      <c r="S292" s="2" t="s">
        <v>137</v>
      </c>
      <c r="T292" s="2" t="s">
        <v>137</v>
      </c>
      <c r="Z292" s="2" t="s">
        <v>3271</v>
      </c>
      <c r="AA292" s="2" t="s">
        <v>3272</v>
      </c>
      <c r="AB292" s="2" t="s">
        <v>2284</v>
      </c>
      <c r="AC292" s="2" t="s">
        <v>2257</v>
      </c>
      <c r="AD292" s="2" t="s">
        <v>2258</v>
      </c>
      <c r="AE292" s="2">
        <v>-2.618</v>
      </c>
      <c r="AF292" s="2">
        <v>103.127</v>
      </c>
      <c r="AG292" s="2" t="s">
        <v>2259</v>
      </c>
      <c r="AN292" s="2" t="s">
        <v>1721</v>
      </c>
    </row>
    <row r="293" hidden="1">
      <c r="A293" s="2" t="s">
        <v>3273</v>
      </c>
      <c r="B293" s="2" t="s">
        <v>3268</v>
      </c>
      <c r="C293" s="2" t="s">
        <v>2249</v>
      </c>
      <c r="D293" s="146" t="s">
        <v>3269</v>
      </c>
      <c r="E293" s="2" t="s">
        <v>3270</v>
      </c>
      <c r="F293" s="2" t="s">
        <v>2075</v>
      </c>
      <c r="G293" s="2" t="s">
        <v>840</v>
      </c>
      <c r="J293" s="2" t="s">
        <v>2898</v>
      </c>
      <c r="K293" s="2" t="s">
        <v>2899</v>
      </c>
      <c r="L293" s="2" t="s">
        <v>583</v>
      </c>
      <c r="M293" s="2" t="s">
        <v>2900</v>
      </c>
      <c r="N293" s="2">
        <v>600.0</v>
      </c>
      <c r="O293" s="2" t="s">
        <v>63</v>
      </c>
      <c r="P293" s="2">
        <v>2021.0</v>
      </c>
      <c r="S293" s="2" t="s">
        <v>137</v>
      </c>
      <c r="T293" s="2" t="s">
        <v>137</v>
      </c>
      <c r="Z293" s="2" t="s">
        <v>3271</v>
      </c>
      <c r="AA293" s="2" t="s">
        <v>3272</v>
      </c>
      <c r="AB293" s="2" t="s">
        <v>2284</v>
      </c>
      <c r="AC293" s="2" t="s">
        <v>2257</v>
      </c>
      <c r="AD293" s="2" t="s">
        <v>2258</v>
      </c>
      <c r="AE293" s="2">
        <v>-2.618</v>
      </c>
      <c r="AF293" s="2">
        <v>103.127</v>
      </c>
      <c r="AG293" s="2" t="s">
        <v>2259</v>
      </c>
      <c r="AN293" s="2" t="s">
        <v>1721</v>
      </c>
    </row>
    <row r="294" hidden="1">
      <c r="A294" s="2" t="s">
        <v>1546</v>
      </c>
      <c r="B294" s="2" t="s">
        <v>3274</v>
      </c>
      <c r="C294" s="2" t="s">
        <v>2249</v>
      </c>
      <c r="D294" s="146" t="s">
        <v>3275</v>
      </c>
      <c r="E294" s="2" t="s">
        <v>3276</v>
      </c>
      <c r="F294" s="2" t="s">
        <v>2068</v>
      </c>
      <c r="G294" s="2" t="s">
        <v>1131</v>
      </c>
      <c r="H294" s="2" t="s">
        <v>3277</v>
      </c>
      <c r="J294" s="2" t="s">
        <v>2264</v>
      </c>
      <c r="K294" s="2" t="s">
        <v>2265</v>
      </c>
      <c r="L294" s="2" t="s">
        <v>679</v>
      </c>
      <c r="M294" s="2" t="s">
        <v>2266</v>
      </c>
      <c r="N294" s="2">
        <v>110.0</v>
      </c>
      <c r="O294" s="2" t="s">
        <v>51</v>
      </c>
      <c r="P294" s="2">
        <v>2013.0</v>
      </c>
      <c r="S294" s="2" t="s">
        <v>2317</v>
      </c>
      <c r="T294" s="2" t="s">
        <v>137</v>
      </c>
      <c r="X294" s="2" t="s">
        <v>2269</v>
      </c>
      <c r="AA294" s="2" t="s">
        <v>3278</v>
      </c>
      <c r="AB294" s="2" t="s">
        <v>2284</v>
      </c>
      <c r="AC294" s="2" t="s">
        <v>2257</v>
      </c>
      <c r="AD294" s="2" t="s">
        <v>2258</v>
      </c>
      <c r="AE294" s="2">
        <v>4.1075504</v>
      </c>
      <c r="AF294" s="2">
        <v>96.1988906</v>
      </c>
      <c r="AG294" s="2" t="s">
        <v>2274</v>
      </c>
      <c r="AN294" s="2" t="s">
        <v>1721</v>
      </c>
    </row>
    <row r="295" hidden="1">
      <c r="A295" s="2" t="s">
        <v>1547</v>
      </c>
      <c r="B295" s="2" t="s">
        <v>3274</v>
      </c>
      <c r="C295" s="2" t="s">
        <v>2249</v>
      </c>
      <c r="D295" s="146" t="s">
        <v>3275</v>
      </c>
      <c r="E295" s="2" t="s">
        <v>3276</v>
      </c>
      <c r="F295" s="2" t="s">
        <v>2075</v>
      </c>
      <c r="G295" s="2" t="s">
        <v>1133</v>
      </c>
      <c r="H295" s="2" t="s">
        <v>3277</v>
      </c>
      <c r="J295" s="2" t="s">
        <v>3279</v>
      </c>
      <c r="K295" s="2" t="s">
        <v>3280</v>
      </c>
      <c r="L295" s="2" t="s">
        <v>1135</v>
      </c>
      <c r="M295" s="2" t="s">
        <v>3281</v>
      </c>
      <c r="N295" s="2">
        <v>110.0</v>
      </c>
      <c r="O295" s="2" t="s">
        <v>51</v>
      </c>
      <c r="P295" s="2">
        <v>2014.0</v>
      </c>
      <c r="S295" s="2" t="s">
        <v>2317</v>
      </c>
      <c r="T295" s="2" t="s">
        <v>137</v>
      </c>
      <c r="X295" s="2" t="s">
        <v>2269</v>
      </c>
      <c r="AA295" s="2" t="s">
        <v>3278</v>
      </c>
      <c r="AB295" s="2" t="s">
        <v>2284</v>
      </c>
      <c r="AC295" s="2" t="s">
        <v>2257</v>
      </c>
      <c r="AD295" s="2" t="s">
        <v>2258</v>
      </c>
      <c r="AE295" s="2">
        <v>4.1075504</v>
      </c>
      <c r="AF295" s="2">
        <v>96.1988906</v>
      </c>
      <c r="AG295" s="2" t="s">
        <v>2274</v>
      </c>
      <c r="AN295" s="2" t="s">
        <v>1721</v>
      </c>
    </row>
    <row r="296" hidden="1">
      <c r="A296" s="2" t="s">
        <v>1548</v>
      </c>
      <c r="B296" s="2" t="s">
        <v>3274</v>
      </c>
      <c r="C296" s="2" t="s">
        <v>2249</v>
      </c>
      <c r="D296" s="146" t="s">
        <v>3275</v>
      </c>
      <c r="E296" s="2" t="s">
        <v>3276</v>
      </c>
      <c r="F296" s="2" t="s">
        <v>2076</v>
      </c>
      <c r="G296" s="2" t="s">
        <v>1136</v>
      </c>
      <c r="H296" s="2" t="s">
        <v>3277</v>
      </c>
      <c r="J296" s="2" t="s">
        <v>3282</v>
      </c>
      <c r="K296" s="2" t="s">
        <v>3283</v>
      </c>
      <c r="L296" s="2" t="s">
        <v>3284</v>
      </c>
      <c r="M296" s="2" t="s">
        <v>3285</v>
      </c>
      <c r="N296" s="2">
        <v>225.0</v>
      </c>
      <c r="O296" s="2" t="s">
        <v>51</v>
      </c>
      <c r="P296" s="2">
        <v>2023.0</v>
      </c>
      <c r="S296" s="2" t="s">
        <v>2317</v>
      </c>
      <c r="T296" s="2" t="s">
        <v>137</v>
      </c>
      <c r="AA296" s="2" t="s">
        <v>3278</v>
      </c>
      <c r="AB296" s="2" t="s">
        <v>2284</v>
      </c>
      <c r="AC296" s="2" t="s">
        <v>2257</v>
      </c>
      <c r="AD296" s="2" t="s">
        <v>2258</v>
      </c>
      <c r="AE296" s="2">
        <v>4.1156362</v>
      </c>
      <c r="AF296" s="2">
        <v>96.2024123</v>
      </c>
      <c r="AG296" s="2" t="s">
        <v>2274</v>
      </c>
      <c r="AN296" s="2" t="s">
        <v>1721</v>
      </c>
    </row>
    <row r="297" hidden="1">
      <c r="A297" s="2" t="s">
        <v>1549</v>
      </c>
      <c r="B297" s="2" t="s">
        <v>3274</v>
      </c>
      <c r="C297" s="2" t="s">
        <v>2249</v>
      </c>
      <c r="D297" s="146" t="s">
        <v>3275</v>
      </c>
      <c r="E297" s="2" t="s">
        <v>3276</v>
      </c>
      <c r="F297" s="2" t="s">
        <v>2435</v>
      </c>
      <c r="G297" s="2" t="s">
        <v>1139</v>
      </c>
      <c r="H297" s="2" t="s">
        <v>3277</v>
      </c>
      <c r="J297" s="2" t="s">
        <v>3282</v>
      </c>
      <c r="K297" s="2" t="s">
        <v>3283</v>
      </c>
      <c r="L297" s="2" t="s">
        <v>3284</v>
      </c>
      <c r="M297" s="2" t="s">
        <v>3285</v>
      </c>
      <c r="N297" s="2">
        <v>225.0</v>
      </c>
      <c r="O297" s="2" t="s">
        <v>51</v>
      </c>
      <c r="P297" s="2">
        <v>2023.0</v>
      </c>
      <c r="S297" s="2" t="s">
        <v>2317</v>
      </c>
      <c r="T297" s="2" t="s">
        <v>137</v>
      </c>
      <c r="AA297" s="2" t="s">
        <v>3278</v>
      </c>
      <c r="AB297" s="2" t="s">
        <v>2284</v>
      </c>
      <c r="AC297" s="2" t="s">
        <v>2257</v>
      </c>
      <c r="AD297" s="2" t="s">
        <v>2258</v>
      </c>
      <c r="AE297" s="2">
        <v>4.1156362</v>
      </c>
      <c r="AF297" s="2">
        <v>96.2024123</v>
      </c>
      <c r="AG297" s="2" t="s">
        <v>2274</v>
      </c>
      <c r="AN297" s="2" t="s">
        <v>1721</v>
      </c>
    </row>
    <row r="298" hidden="1">
      <c r="A298" s="2" t="s">
        <v>1850</v>
      </c>
      <c r="B298" s="2" t="s">
        <v>3286</v>
      </c>
      <c r="C298" s="2" t="s">
        <v>2249</v>
      </c>
      <c r="D298" s="146" t="s">
        <v>1849</v>
      </c>
      <c r="E298" s="2" t="s">
        <v>3287</v>
      </c>
      <c r="F298" s="2" t="s">
        <v>2068</v>
      </c>
      <c r="G298" s="2" t="s">
        <v>72</v>
      </c>
      <c r="J298" s="2" t="s">
        <v>3288</v>
      </c>
      <c r="K298" s="2" t="s">
        <v>3289</v>
      </c>
      <c r="L298" s="2" t="s">
        <v>3290</v>
      </c>
      <c r="M298" s="2" t="s">
        <v>3291</v>
      </c>
      <c r="N298" s="2">
        <v>250.0</v>
      </c>
      <c r="O298" s="2" t="s">
        <v>63</v>
      </c>
      <c r="S298" s="2" t="s">
        <v>2317</v>
      </c>
      <c r="T298" s="2" t="s">
        <v>2332</v>
      </c>
      <c r="Z298" s="2" t="s">
        <v>3292</v>
      </c>
      <c r="AA298" s="2" t="s">
        <v>3042</v>
      </c>
      <c r="AB298" s="2" t="s">
        <v>1368</v>
      </c>
      <c r="AC298" s="2" t="s">
        <v>2257</v>
      </c>
      <c r="AD298" s="2" t="s">
        <v>2258</v>
      </c>
      <c r="AE298" s="2">
        <v>1.254</v>
      </c>
      <c r="AF298" s="2">
        <v>116.682</v>
      </c>
      <c r="AG298" s="2" t="s">
        <v>2259</v>
      </c>
      <c r="AK298" s="2" t="s">
        <v>2285</v>
      </c>
      <c r="AN298" s="2" t="s">
        <v>1721</v>
      </c>
    </row>
    <row r="299" hidden="1">
      <c r="A299" s="2" t="s">
        <v>1851</v>
      </c>
      <c r="B299" s="2" t="s">
        <v>3286</v>
      </c>
      <c r="C299" s="2" t="s">
        <v>2249</v>
      </c>
      <c r="D299" s="146" t="s">
        <v>1849</v>
      </c>
      <c r="E299" s="2" t="s">
        <v>3287</v>
      </c>
      <c r="F299" s="2" t="s">
        <v>2075</v>
      </c>
      <c r="G299" s="2" t="s">
        <v>77</v>
      </c>
      <c r="J299" s="2" t="s">
        <v>3288</v>
      </c>
      <c r="K299" s="2" t="s">
        <v>3289</v>
      </c>
      <c r="L299" s="2" t="s">
        <v>3290</v>
      </c>
      <c r="M299" s="2" t="s">
        <v>3291</v>
      </c>
      <c r="N299" s="2">
        <v>250.0</v>
      </c>
      <c r="O299" s="2" t="s">
        <v>63</v>
      </c>
      <c r="S299" s="2" t="s">
        <v>2317</v>
      </c>
      <c r="T299" s="2" t="s">
        <v>2332</v>
      </c>
      <c r="Z299" s="2" t="s">
        <v>3292</v>
      </c>
      <c r="AA299" s="2" t="s">
        <v>3042</v>
      </c>
      <c r="AB299" s="2" t="s">
        <v>1368</v>
      </c>
      <c r="AC299" s="2" t="s">
        <v>2257</v>
      </c>
      <c r="AD299" s="2" t="s">
        <v>2258</v>
      </c>
      <c r="AE299" s="2">
        <v>1.254</v>
      </c>
      <c r="AF299" s="2">
        <v>116.682</v>
      </c>
      <c r="AG299" s="2" t="s">
        <v>2259</v>
      </c>
      <c r="AK299" s="2" t="s">
        <v>2285</v>
      </c>
      <c r="AN299" s="2" t="s">
        <v>1721</v>
      </c>
    </row>
    <row r="300" hidden="1">
      <c r="A300" s="2" t="s">
        <v>1852</v>
      </c>
      <c r="B300" s="2" t="s">
        <v>3286</v>
      </c>
      <c r="C300" s="2" t="s">
        <v>2249</v>
      </c>
      <c r="D300" s="146" t="s">
        <v>1849</v>
      </c>
      <c r="E300" s="2" t="s">
        <v>3287</v>
      </c>
      <c r="F300" s="2" t="s">
        <v>2076</v>
      </c>
      <c r="G300" s="2" t="s">
        <v>79</v>
      </c>
      <c r="J300" s="2" t="s">
        <v>3288</v>
      </c>
      <c r="K300" s="2" t="s">
        <v>3289</v>
      </c>
      <c r="L300" s="2" t="s">
        <v>3290</v>
      </c>
      <c r="M300" s="2" t="s">
        <v>3291</v>
      </c>
      <c r="N300" s="2">
        <v>250.0</v>
      </c>
      <c r="O300" s="2" t="s">
        <v>63</v>
      </c>
      <c r="S300" s="2" t="s">
        <v>2317</v>
      </c>
      <c r="T300" s="2" t="s">
        <v>2332</v>
      </c>
      <c r="Z300" s="2" t="s">
        <v>3292</v>
      </c>
      <c r="AA300" s="2" t="s">
        <v>3042</v>
      </c>
      <c r="AB300" s="2" t="s">
        <v>1368</v>
      </c>
      <c r="AC300" s="2" t="s">
        <v>2257</v>
      </c>
      <c r="AD300" s="2" t="s">
        <v>2258</v>
      </c>
      <c r="AE300" s="2">
        <v>1.254</v>
      </c>
      <c r="AF300" s="2">
        <v>116.682</v>
      </c>
      <c r="AG300" s="2" t="s">
        <v>2259</v>
      </c>
      <c r="AK300" s="2" t="s">
        <v>2285</v>
      </c>
      <c r="AN300" s="2" t="s">
        <v>1721</v>
      </c>
    </row>
    <row r="301" hidden="1">
      <c r="A301" s="2" t="s">
        <v>1853</v>
      </c>
      <c r="B301" s="2" t="s">
        <v>3286</v>
      </c>
      <c r="C301" s="2" t="s">
        <v>2249</v>
      </c>
      <c r="D301" s="146" t="s">
        <v>1849</v>
      </c>
      <c r="E301" s="2" t="s">
        <v>3287</v>
      </c>
      <c r="F301" s="2" t="s">
        <v>2435</v>
      </c>
      <c r="G301" s="2" t="s">
        <v>81</v>
      </c>
      <c r="J301" s="2" t="s">
        <v>3288</v>
      </c>
      <c r="K301" s="2" t="s">
        <v>3289</v>
      </c>
      <c r="L301" s="2" t="s">
        <v>3290</v>
      </c>
      <c r="M301" s="2" t="s">
        <v>3291</v>
      </c>
      <c r="N301" s="2">
        <v>250.0</v>
      </c>
      <c r="O301" s="2" t="s">
        <v>63</v>
      </c>
      <c r="S301" s="2" t="s">
        <v>2317</v>
      </c>
      <c r="T301" s="2" t="s">
        <v>2332</v>
      </c>
      <c r="Z301" s="2" t="s">
        <v>3292</v>
      </c>
      <c r="AA301" s="2" t="s">
        <v>3042</v>
      </c>
      <c r="AB301" s="2" t="s">
        <v>1368</v>
      </c>
      <c r="AC301" s="2" t="s">
        <v>2257</v>
      </c>
      <c r="AD301" s="2" t="s">
        <v>2258</v>
      </c>
      <c r="AE301" s="2">
        <v>1.254</v>
      </c>
      <c r="AF301" s="2">
        <v>116.682</v>
      </c>
      <c r="AG301" s="2" t="s">
        <v>2259</v>
      </c>
      <c r="AK301" s="2" t="s">
        <v>2285</v>
      </c>
      <c r="AN301" s="2" t="s">
        <v>1721</v>
      </c>
    </row>
    <row r="302" hidden="1">
      <c r="A302" s="2" t="s">
        <v>1854</v>
      </c>
      <c r="B302" s="2" t="s">
        <v>3286</v>
      </c>
      <c r="C302" s="2" t="s">
        <v>2249</v>
      </c>
      <c r="D302" s="146" t="s">
        <v>1849</v>
      </c>
      <c r="E302" s="2" t="s">
        <v>3287</v>
      </c>
      <c r="F302" s="2" t="s">
        <v>2359</v>
      </c>
      <c r="G302" s="2" t="s">
        <v>83</v>
      </c>
      <c r="J302" s="2" t="s">
        <v>3288</v>
      </c>
      <c r="K302" s="2" t="s">
        <v>3289</v>
      </c>
      <c r="L302" s="2" t="s">
        <v>3290</v>
      </c>
      <c r="M302" s="2" t="s">
        <v>3291</v>
      </c>
      <c r="N302" s="2">
        <v>250.0</v>
      </c>
      <c r="O302" s="2" t="s">
        <v>63</v>
      </c>
      <c r="S302" s="2" t="s">
        <v>2317</v>
      </c>
      <c r="T302" s="2" t="s">
        <v>2332</v>
      </c>
      <c r="Z302" s="2" t="s">
        <v>3292</v>
      </c>
      <c r="AA302" s="2" t="s">
        <v>3042</v>
      </c>
      <c r="AB302" s="2" t="s">
        <v>1368</v>
      </c>
      <c r="AC302" s="2" t="s">
        <v>2257</v>
      </c>
      <c r="AD302" s="2" t="s">
        <v>2258</v>
      </c>
      <c r="AE302" s="2">
        <v>1.254</v>
      </c>
      <c r="AF302" s="2">
        <v>116.682</v>
      </c>
      <c r="AG302" s="2" t="s">
        <v>2259</v>
      </c>
      <c r="AK302" s="2" t="s">
        <v>2285</v>
      </c>
      <c r="AN302" s="2" t="s">
        <v>1721</v>
      </c>
    </row>
    <row r="303">
      <c r="A303" s="2" t="s">
        <v>1953</v>
      </c>
      <c r="B303" s="2" t="s">
        <v>2275</v>
      </c>
      <c r="C303" s="2" t="s">
        <v>2249</v>
      </c>
      <c r="D303" s="146" t="s">
        <v>1680</v>
      </c>
      <c r="E303" s="2" t="s">
        <v>2276</v>
      </c>
      <c r="F303" s="2" t="s">
        <v>2302</v>
      </c>
      <c r="G303" s="2" t="s">
        <v>3293</v>
      </c>
      <c r="H303" s="2" t="s">
        <v>2278</v>
      </c>
      <c r="J303" s="2" t="s">
        <v>2279</v>
      </c>
      <c r="K303" s="2" t="s">
        <v>2280</v>
      </c>
      <c r="L303" s="2" t="s">
        <v>1683</v>
      </c>
      <c r="M303" s="2" t="s">
        <v>2281</v>
      </c>
      <c r="N303" s="2">
        <v>30.0</v>
      </c>
      <c r="O303" s="2" t="s">
        <v>51</v>
      </c>
      <c r="P303" s="2">
        <v>2021.0</v>
      </c>
      <c r="S303" s="2" t="s">
        <v>2317</v>
      </c>
      <c r="T303" s="2" t="s">
        <v>137</v>
      </c>
      <c r="Z303" s="2" t="s">
        <v>2282</v>
      </c>
      <c r="AA303" s="2" t="s">
        <v>2283</v>
      </c>
      <c r="AB303" s="2" t="s">
        <v>2284</v>
      </c>
      <c r="AC303" s="2" t="s">
        <v>2257</v>
      </c>
      <c r="AD303" s="2" t="s">
        <v>2258</v>
      </c>
      <c r="AE303" s="2">
        <v>0.911643</v>
      </c>
      <c r="AF303" s="2">
        <v>104.6505404</v>
      </c>
      <c r="AG303" s="2" t="s">
        <v>2274</v>
      </c>
      <c r="AK303" s="2" t="s">
        <v>2285</v>
      </c>
      <c r="AL303" s="2" t="s">
        <v>2286</v>
      </c>
      <c r="AN303" s="2" t="s">
        <v>1721</v>
      </c>
      <c r="AO303" s="2" t="s">
        <v>1667</v>
      </c>
    </row>
    <row r="304">
      <c r="A304" s="2" t="s">
        <v>1954</v>
      </c>
      <c r="B304" s="2" t="s">
        <v>2275</v>
      </c>
      <c r="C304" s="2" t="s">
        <v>2249</v>
      </c>
      <c r="D304" s="146" t="s">
        <v>1680</v>
      </c>
      <c r="E304" s="2" t="s">
        <v>2276</v>
      </c>
      <c r="F304" s="2" t="s">
        <v>2500</v>
      </c>
      <c r="G304" s="2" t="s">
        <v>3294</v>
      </c>
      <c r="H304" s="2" t="s">
        <v>2278</v>
      </c>
      <c r="J304" s="2" t="s">
        <v>2279</v>
      </c>
      <c r="K304" s="2" t="s">
        <v>2280</v>
      </c>
      <c r="L304" s="2" t="s">
        <v>1683</v>
      </c>
      <c r="M304" s="2" t="s">
        <v>2281</v>
      </c>
      <c r="N304" s="2">
        <v>30.0</v>
      </c>
      <c r="O304" s="2" t="s">
        <v>51</v>
      </c>
      <c r="P304" s="2">
        <v>2021.0</v>
      </c>
      <c r="S304" s="2" t="s">
        <v>2317</v>
      </c>
      <c r="T304" s="2" t="s">
        <v>137</v>
      </c>
      <c r="Z304" s="2" t="s">
        <v>2282</v>
      </c>
      <c r="AA304" s="2" t="s">
        <v>2283</v>
      </c>
      <c r="AB304" s="2" t="s">
        <v>2284</v>
      </c>
      <c r="AC304" s="2" t="s">
        <v>2257</v>
      </c>
      <c r="AD304" s="2" t="s">
        <v>2258</v>
      </c>
      <c r="AE304" s="2">
        <v>0.911643</v>
      </c>
      <c r="AF304" s="2">
        <v>104.6505404</v>
      </c>
      <c r="AG304" s="2" t="s">
        <v>2274</v>
      </c>
      <c r="AK304" s="2" t="s">
        <v>2285</v>
      </c>
      <c r="AL304" s="2" t="s">
        <v>2286</v>
      </c>
      <c r="AN304" s="2" t="s">
        <v>1721</v>
      </c>
      <c r="AO304" s="2" t="s">
        <v>1667</v>
      </c>
    </row>
    <row r="305">
      <c r="A305" s="2" t="s">
        <v>1955</v>
      </c>
      <c r="B305" s="2" t="s">
        <v>2275</v>
      </c>
      <c r="C305" s="2" t="s">
        <v>2249</v>
      </c>
      <c r="D305" s="146" t="s">
        <v>1680</v>
      </c>
      <c r="E305" s="2" t="s">
        <v>2276</v>
      </c>
      <c r="F305" s="2" t="s">
        <v>2502</v>
      </c>
      <c r="G305" s="2" t="s">
        <v>3295</v>
      </c>
      <c r="H305" s="2" t="s">
        <v>2278</v>
      </c>
      <c r="J305" s="2" t="s">
        <v>2279</v>
      </c>
      <c r="K305" s="2" t="s">
        <v>2280</v>
      </c>
      <c r="L305" s="2" t="s">
        <v>1683</v>
      </c>
      <c r="M305" s="2" t="s">
        <v>2281</v>
      </c>
      <c r="N305" s="2">
        <v>30.0</v>
      </c>
      <c r="O305" s="2" t="s">
        <v>51</v>
      </c>
      <c r="P305" s="2">
        <v>2022.0</v>
      </c>
      <c r="S305" s="2" t="s">
        <v>2317</v>
      </c>
      <c r="T305" s="2" t="s">
        <v>137</v>
      </c>
      <c r="Z305" s="2" t="s">
        <v>2282</v>
      </c>
      <c r="AA305" s="2" t="s">
        <v>2283</v>
      </c>
      <c r="AB305" s="2" t="s">
        <v>2284</v>
      </c>
      <c r="AC305" s="2" t="s">
        <v>2257</v>
      </c>
      <c r="AD305" s="2" t="s">
        <v>2258</v>
      </c>
      <c r="AE305" s="2">
        <v>0.911643</v>
      </c>
      <c r="AF305" s="2">
        <v>104.6505404</v>
      </c>
      <c r="AG305" s="2" t="s">
        <v>2274</v>
      </c>
      <c r="AK305" s="2" t="s">
        <v>2285</v>
      </c>
      <c r="AL305" s="2" t="s">
        <v>2286</v>
      </c>
      <c r="AN305" s="2" t="s">
        <v>1721</v>
      </c>
      <c r="AO305" s="2" t="s">
        <v>1667</v>
      </c>
    </row>
    <row r="306">
      <c r="A306" s="2" t="s">
        <v>1962</v>
      </c>
      <c r="B306" s="2" t="s">
        <v>2275</v>
      </c>
      <c r="C306" s="2" t="s">
        <v>2249</v>
      </c>
      <c r="D306" s="146" t="s">
        <v>1680</v>
      </c>
      <c r="E306" s="2" t="s">
        <v>2276</v>
      </c>
      <c r="F306" s="2" t="s">
        <v>2504</v>
      </c>
      <c r="G306" s="2" t="s">
        <v>3296</v>
      </c>
      <c r="H306" s="2" t="s">
        <v>2278</v>
      </c>
      <c r="J306" s="2" t="s">
        <v>2279</v>
      </c>
      <c r="K306" s="2" t="s">
        <v>2280</v>
      </c>
      <c r="L306" s="2" t="s">
        <v>1683</v>
      </c>
      <c r="M306" s="2" t="s">
        <v>2281</v>
      </c>
      <c r="N306" s="2">
        <v>30.0</v>
      </c>
      <c r="O306" s="2" t="s">
        <v>51</v>
      </c>
      <c r="P306" s="2">
        <v>2022.0</v>
      </c>
      <c r="S306" s="2" t="s">
        <v>2317</v>
      </c>
      <c r="T306" s="2" t="s">
        <v>137</v>
      </c>
      <c r="Z306" s="2" t="s">
        <v>2282</v>
      </c>
      <c r="AA306" s="2" t="s">
        <v>2283</v>
      </c>
      <c r="AB306" s="2" t="s">
        <v>2284</v>
      </c>
      <c r="AC306" s="2" t="s">
        <v>2257</v>
      </c>
      <c r="AD306" s="2" t="s">
        <v>2258</v>
      </c>
      <c r="AE306" s="2">
        <v>0.911643</v>
      </c>
      <c r="AF306" s="2">
        <v>104.6505404</v>
      </c>
      <c r="AG306" s="2" t="s">
        <v>2274</v>
      </c>
      <c r="AK306" s="2" t="s">
        <v>2285</v>
      </c>
      <c r="AL306" s="2" t="s">
        <v>2286</v>
      </c>
      <c r="AN306" s="2" t="s">
        <v>1721</v>
      </c>
      <c r="AO306" s="2" t="s">
        <v>1667</v>
      </c>
    </row>
    <row r="307">
      <c r="A307" s="2" t="s">
        <v>1963</v>
      </c>
      <c r="B307" s="2" t="s">
        <v>2275</v>
      </c>
      <c r="C307" s="2" t="s">
        <v>2249</v>
      </c>
      <c r="D307" s="146" t="s">
        <v>1680</v>
      </c>
      <c r="E307" s="2" t="s">
        <v>2276</v>
      </c>
      <c r="F307" s="2" t="s">
        <v>3297</v>
      </c>
      <c r="G307" s="2" t="s">
        <v>3298</v>
      </c>
      <c r="H307" s="2" t="s">
        <v>2278</v>
      </c>
      <c r="J307" s="2" t="s">
        <v>2279</v>
      </c>
      <c r="K307" s="2" t="s">
        <v>2280</v>
      </c>
      <c r="L307" s="2" t="s">
        <v>1683</v>
      </c>
      <c r="M307" s="2" t="s">
        <v>2281</v>
      </c>
      <c r="N307" s="2">
        <v>30.0</v>
      </c>
      <c r="O307" s="2" t="s">
        <v>51</v>
      </c>
      <c r="P307" s="2">
        <v>2023.0</v>
      </c>
      <c r="S307" s="2" t="s">
        <v>2317</v>
      </c>
      <c r="T307" s="2" t="s">
        <v>137</v>
      </c>
      <c r="Z307" s="2" t="s">
        <v>2282</v>
      </c>
      <c r="AA307" s="2" t="s">
        <v>2283</v>
      </c>
      <c r="AB307" s="2" t="s">
        <v>2284</v>
      </c>
      <c r="AC307" s="2" t="s">
        <v>2257</v>
      </c>
      <c r="AD307" s="2" t="s">
        <v>2258</v>
      </c>
      <c r="AE307" s="2">
        <v>0.911643</v>
      </c>
      <c r="AF307" s="2">
        <v>104.6505404</v>
      </c>
      <c r="AG307" s="2" t="s">
        <v>2274</v>
      </c>
      <c r="AK307" s="2" t="s">
        <v>2285</v>
      </c>
      <c r="AL307" s="2" t="s">
        <v>2286</v>
      </c>
      <c r="AN307" s="2" t="s">
        <v>1721</v>
      </c>
      <c r="AO307" s="2" t="s">
        <v>1667</v>
      </c>
    </row>
    <row r="308">
      <c r="A308" s="2" t="s">
        <v>1964</v>
      </c>
      <c r="B308" s="2" t="s">
        <v>2275</v>
      </c>
      <c r="C308" s="2" t="s">
        <v>2249</v>
      </c>
      <c r="D308" s="146" t="s">
        <v>1680</v>
      </c>
      <c r="E308" s="2" t="s">
        <v>2276</v>
      </c>
      <c r="F308" s="2" t="s">
        <v>3299</v>
      </c>
      <c r="G308" s="2" t="s">
        <v>3300</v>
      </c>
      <c r="H308" s="2" t="s">
        <v>2278</v>
      </c>
      <c r="J308" s="2" t="s">
        <v>2279</v>
      </c>
      <c r="K308" s="2" t="s">
        <v>2280</v>
      </c>
      <c r="L308" s="2" t="s">
        <v>1683</v>
      </c>
      <c r="M308" s="2" t="s">
        <v>2281</v>
      </c>
      <c r="N308" s="2">
        <v>30.0</v>
      </c>
      <c r="O308" s="2" t="s">
        <v>51</v>
      </c>
      <c r="P308" s="2">
        <v>2023.0</v>
      </c>
      <c r="S308" s="2" t="s">
        <v>2317</v>
      </c>
      <c r="T308" s="2" t="s">
        <v>137</v>
      </c>
      <c r="Z308" s="2" t="s">
        <v>2282</v>
      </c>
      <c r="AA308" s="2" t="s">
        <v>2283</v>
      </c>
      <c r="AB308" s="2" t="s">
        <v>2284</v>
      </c>
      <c r="AC308" s="2" t="s">
        <v>2257</v>
      </c>
      <c r="AD308" s="2" t="s">
        <v>2258</v>
      </c>
      <c r="AE308" s="2">
        <v>0.911643</v>
      </c>
      <c r="AF308" s="2">
        <v>104.6505404</v>
      </c>
      <c r="AG308" s="2" t="s">
        <v>2274</v>
      </c>
      <c r="AK308" s="2" t="s">
        <v>2285</v>
      </c>
      <c r="AL308" s="2" t="s">
        <v>2286</v>
      </c>
      <c r="AN308" s="2" t="s">
        <v>1721</v>
      </c>
      <c r="AO308" s="2" t="s">
        <v>1667</v>
      </c>
    </row>
    <row r="309">
      <c r="A309" s="2" t="s">
        <v>1693</v>
      </c>
      <c r="B309" s="2" t="s">
        <v>2300</v>
      </c>
      <c r="C309" s="2" t="s">
        <v>2249</v>
      </c>
      <c r="D309" s="146" t="s">
        <v>1672</v>
      </c>
      <c r="E309" s="2" t="s">
        <v>2301</v>
      </c>
      <c r="F309" s="2" t="s">
        <v>2504</v>
      </c>
      <c r="G309" s="2" t="s">
        <v>1692</v>
      </c>
      <c r="H309" s="2" t="s">
        <v>2303</v>
      </c>
      <c r="J309" s="2" t="s">
        <v>2304</v>
      </c>
      <c r="K309" s="2" t="s">
        <v>2305</v>
      </c>
      <c r="L309" s="2" t="s">
        <v>1675</v>
      </c>
      <c r="M309" s="2" t="s">
        <v>2306</v>
      </c>
      <c r="N309" s="2">
        <v>380.0</v>
      </c>
      <c r="O309" s="2" t="s">
        <v>264</v>
      </c>
      <c r="P309" s="2">
        <v>2025.0</v>
      </c>
      <c r="S309" s="2" t="s">
        <v>137</v>
      </c>
      <c r="T309" s="2" t="s">
        <v>137</v>
      </c>
      <c r="Z309" s="2" t="s">
        <v>2307</v>
      </c>
      <c r="AA309" s="2" t="s">
        <v>2308</v>
      </c>
      <c r="AB309" s="2" t="s">
        <v>1368</v>
      </c>
      <c r="AC309" s="2" t="s">
        <v>2257</v>
      </c>
      <c r="AD309" s="2" t="s">
        <v>2258</v>
      </c>
      <c r="AE309" s="2">
        <v>2.4946822</v>
      </c>
      <c r="AF309" s="2">
        <v>117.9001999</v>
      </c>
      <c r="AG309" s="2" t="s">
        <v>2274</v>
      </c>
      <c r="AK309" s="2" t="s">
        <v>2285</v>
      </c>
      <c r="AL309" s="2" t="s">
        <v>2286</v>
      </c>
      <c r="AN309" s="2" t="s">
        <v>1721</v>
      </c>
    </row>
    <row r="310">
      <c r="A310" s="2" t="s">
        <v>1696</v>
      </c>
      <c r="B310" s="2" t="s">
        <v>2787</v>
      </c>
      <c r="C310" s="2" t="s">
        <v>2249</v>
      </c>
      <c r="D310" s="146" t="s">
        <v>1694</v>
      </c>
      <c r="E310" s="2" t="s">
        <v>2788</v>
      </c>
      <c r="F310" s="2" t="s">
        <v>2302</v>
      </c>
      <c r="G310" s="2" t="s">
        <v>1695</v>
      </c>
      <c r="J310" s="2" t="s">
        <v>2789</v>
      </c>
      <c r="K310" s="2" t="s">
        <v>2790</v>
      </c>
      <c r="L310" s="2" t="s">
        <v>1697</v>
      </c>
      <c r="M310" s="2" t="s">
        <v>2791</v>
      </c>
      <c r="N310" s="2">
        <v>350.0</v>
      </c>
      <c r="O310" s="2" t="s">
        <v>264</v>
      </c>
      <c r="S310" s="2" t="s">
        <v>2267</v>
      </c>
      <c r="T310" s="2" t="s">
        <v>137</v>
      </c>
      <c r="Z310" s="2" t="s">
        <v>2792</v>
      </c>
      <c r="AA310" s="2" t="s">
        <v>2793</v>
      </c>
      <c r="AB310" s="2" t="s">
        <v>2284</v>
      </c>
      <c r="AC310" s="2" t="s">
        <v>2257</v>
      </c>
      <c r="AD310" s="2" t="s">
        <v>2258</v>
      </c>
      <c r="AE310" s="2">
        <v>0.9575588</v>
      </c>
      <c r="AF310" s="2">
        <v>104.0486358</v>
      </c>
      <c r="AG310" s="2" t="s">
        <v>2274</v>
      </c>
      <c r="AK310" s="2" t="s">
        <v>2667</v>
      </c>
    </row>
    <row r="311">
      <c r="A311" s="2" t="s">
        <v>1969</v>
      </c>
      <c r="B311" s="2" t="s">
        <v>2275</v>
      </c>
      <c r="C311" s="2" t="s">
        <v>2249</v>
      </c>
      <c r="D311" s="146" t="s">
        <v>1680</v>
      </c>
      <c r="E311" s="2" t="s">
        <v>2276</v>
      </c>
      <c r="F311" s="2" t="s">
        <v>2309</v>
      </c>
      <c r="G311" s="2" t="s">
        <v>3301</v>
      </c>
      <c r="H311" s="2" t="s">
        <v>2278</v>
      </c>
      <c r="J311" s="2" t="s">
        <v>2279</v>
      </c>
      <c r="K311" s="2" t="s">
        <v>2280</v>
      </c>
      <c r="L311" s="2" t="s">
        <v>1683</v>
      </c>
      <c r="M311" s="2" t="s">
        <v>2281</v>
      </c>
      <c r="N311" s="2">
        <v>150.0</v>
      </c>
      <c r="O311" s="2" t="s">
        <v>10</v>
      </c>
      <c r="P311" s="2">
        <v>2027.0</v>
      </c>
      <c r="S311" s="2" t="s">
        <v>137</v>
      </c>
      <c r="T311" s="2" t="s">
        <v>137</v>
      </c>
      <c r="Z311" s="2" t="s">
        <v>2282</v>
      </c>
      <c r="AA311" s="2" t="s">
        <v>2283</v>
      </c>
      <c r="AB311" s="2" t="s">
        <v>2284</v>
      </c>
      <c r="AC311" s="2" t="s">
        <v>2257</v>
      </c>
      <c r="AD311" s="2" t="s">
        <v>2258</v>
      </c>
      <c r="AE311" s="2">
        <v>0.911643</v>
      </c>
      <c r="AF311" s="2">
        <v>104.6505404</v>
      </c>
      <c r="AG311" s="2" t="s">
        <v>2274</v>
      </c>
      <c r="AK311" s="2" t="s">
        <v>2285</v>
      </c>
      <c r="AL311" s="2" t="s">
        <v>2286</v>
      </c>
      <c r="AN311" s="2" t="s">
        <v>1721</v>
      </c>
    </row>
    <row r="312">
      <c r="A312" s="2" t="s">
        <v>1970</v>
      </c>
      <c r="B312" s="2" t="s">
        <v>2275</v>
      </c>
      <c r="C312" s="2" t="s">
        <v>2249</v>
      </c>
      <c r="D312" s="146" t="s">
        <v>1680</v>
      </c>
      <c r="E312" s="2" t="s">
        <v>2276</v>
      </c>
      <c r="F312" s="2" t="s">
        <v>2310</v>
      </c>
      <c r="G312" s="2" t="s">
        <v>3302</v>
      </c>
      <c r="H312" s="2" t="s">
        <v>2278</v>
      </c>
      <c r="J312" s="2" t="s">
        <v>2279</v>
      </c>
      <c r="K312" s="2" t="s">
        <v>2280</v>
      </c>
      <c r="L312" s="2" t="s">
        <v>1683</v>
      </c>
      <c r="M312" s="2" t="s">
        <v>2281</v>
      </c>
      <c r="N312" s="2">
        <v>150.0</v>
      </c>
      <c r="O312" s="2" t="s">
        <v>10</v>
      </c>
      <c r="P312" s="2">
        <v>2027.0</v>
      </c>
      <c r="S312" s="2" t="s">
        <v>137</v>
      </c>
      <c r="T312" s="2" t="s">
        <v>137</v>
      </c>
      <c r="Z312" s="2" t="s">
        <v>2282</v>
      </c>
      <c r="AA312" s="2" t="s">
        <v>2283</v>
      </c>
      <c r="AB312" s="2" t="s">
        <v>2284</v>
      </c>
      <c r="AC312" s="2" t="s">
        <v>2257</v>
      </c>
      <c r="AD312" s="2" t="s">
        <v>2258</v>
      </c>
      <c r="AE312" s="2">
        <v>0.911643</v>
      </c>
      <c r="AF312" s="2">
        <v>104.6505404</v>
      </c>
      <c r="AG312" s="2" t="s">
        <v>2274</v>
      </c>
      <c r="AK312" s="2" t="s">
        <v>2285</v>
      </c>
      <c r="AL312" s="2" t="s">
        <v>2286</v>
      </c>
      <c r="AN312" s="2" t="s">
        <v>1721</v>
      </c>
    </row>
    <row r="313">
      <c r="A313" s="2" t="s">
        <v>1971</v>
      </c>
      <c r="B313" s="2" t="s">
        <v>2275</v>
      </c>
      <c r="C313" s="2" t="s">
        <v>2249</v>
      </c>
      <c r="D313" s="146" t="s">
        <v>1680</v>
      </c>
      <c r="E313" s="2" t="s">
        <v>2276</v>
      </c>
      <c r="F313" s="2" t="s">
        <v>3303</v>
      </c>
      <c r="G313" s="2" t="s">
        <v>3304</v>
      </c>
      <c r="H313" s="2" t="s">
        <v>2278</v>
      </c>
      <c r="J313" s="2" t="s">
        <v>2279</v>
      </c>
      <c r="K313" s="2" t="s">
        <v>2280</v>
      </c>
      <c r="L313" s="2" t="s">
        <v>1683</v>
      </c>
      <c r="M313" s="2" t="s">
        <v>2281</v>
      </c>
      <c r="N313" s="2">
        <v>150.0</v>
      </c>
      <c r="O313" s="2" t="s">
        <v>48</v>
      </c>
      <c r="P313" s="2">
        <v>2027.0</v>
      </c>
      <c r="S313" s="2" t="s">
        <v>137</v>
      </c>
      <c r="T313" s="2" t="s">
        <v>137</v>
      </c>
      <c r="Z313" s="2" t="s">
        <v>2282</v>
      </c>
      <c r="AA313" s="2" t="s">
        <v>2283</v>
      </c>
      <c r="AB313" s="2" t="s">
        <v>2284</v>
      </c>
      <c r="AC313" s="2" t="s">
        <v>2257</v>
      </c>
      <c r="AD313" s="2" t="s">
        <v>2258</v>
      </c>
      <c r="AE313" s="2">
        <v>0.911643</v>
      </c>
      <c r="AF313" s="2">
        <v>104.6505404</v>
      </c>
      <c r="AG313" s="2" t="s">
        <v>2274</v>
      </c>
      <c r="AK313" s="2" t="s">
        <v>2285</v>
      </c>
      <c r="AL313" s="2" t="s">
        <v>2286</v>
      </c>
      <c r="AN313" s="2" t="s">
        <v>1721</v>
      </c>
    </row>
    <row r="314">
      <c r="A314" s="2" t="s">
        <v>1972</v>
      </c>
      <c r="B314" s="2" t="s">
        <v>2275</v>
      </c>
      <c r="C314" s="2" t="s">
        <v>2249</v>
      </c>
      <c r="D314" s="146" t="s">
        <v>1680</v>
      </c>
      <c r="E314" s="2" t="s">
        <v>2276</v>
      </c>
      <c r="F314" s="2" t="s">
        <v>3305</v>
      </c>
      <c r="G314" s="2" t="s">
        <v>3306</v>
      </c>
      <c r="H314" s="2" t="s">
        <v>2278</v>
      </c>
      <c r="J314" s="2" t="s">
        <v>2279</v>
      </c>
      <c r="K314" s="2" t="s">
        <v>2280</v>
      </c>
      <c r="L314" s="2" t="s">
        <v>1683</v>
      </c>
      <c r="M314" s="2" t="s">
        <v>2281</v>
      </c>
      <c r="N314" s="2">
        <v>150.0</v>
      </c>
      <c r="O314" s="2" t="s">
        <v>48</v>
      </c>
      <c r="P314" s="2">
        <v>2027.0</v>
      </c>
      <c r="S314" s="2" t="s">
        <v>137</v>
      </c>
      <c r="T314" s="2" t="s">
        <v>137</v>
      </c>
      <c r="Z314" s="2" t="s">
        <v>2282</v>
      </c>
      <c r="AA314" s="2" t="s">
        <v>2283</v>
      </c>
      <c r="AB314" s="2" t="s">
        <v>2284</v>
      </c>
      <c r="AC314" s="2" t="s">
        <v>2257</v>
      </c>
      <c r="AD314" s="2" t="s">
        <v>2258</v>
      </c>
      <c r="AE314" s="2">
        <v>0.911643</v>
      </c>
      <c r="AF314" s="2">
        <v>104.6505404</v>
      </c>
      <c r="AG314" s="2" t="s">
        <v>2274</v>
      </c>
      <c r="AK314" s="2" t="s">
        <v>2285</v>
      </c>
      <c r="AL314" s="2" t="s">
        <v>2286</v>
      </c>
      <c r="AN314" s="2" t="s">
        <v>1721</v>
      </c>
    </row>
    <row r="315">
      <c r="A315" s="2" t="s">
        <v>1682</v>
      </c>
      <c r="B315" s="2" t="s">
        <v>2275</v>
      </c>
      <c r="C315" s="2" t="s">
        <v>2249</v>
      </c>
      <c r="D315" s="146" t="s">
        <v>1680</v>
      </c>
      <c r="E315" s="2" t="s">
        <v>2276</v>
      </c>
      <c r="F315" s="2" t="s">
        <v>3307</v>
      </c>
      <c r="G315" s="2" t="s">
        <v>1681</v>
      </c>
      <c r="H315" s="2" t="s">
        <v>2278</v>
      </c>
      <c r="J315" s="2" t="s">
        <v>2279</v>
      </c>
      <c r="K315" s="2" t="s">
        <v>2280</v>
      </c>
      <c r="L315" s="2" t="s">
        <v>1683</v>
      </c>
      <c r="M315" s="2" t="s">
        <v>2281</v>
      </c>
      <c r="N315" s="2">
        <v>150.0</v>
      </c>
      <c r="O315" s="2" t="s">
        <v>48</v>
      </c>
      <c r="P315" s="2">
        <v>2027.0</v>
      </c>
      <c r="S315" s="2" t="s">
        <v>137</v>
      </c>
      <c r="T315" s="2" t="s">
        <v>137</v>
      </c>
      <c r="Z315" s="2" t="s">
        <v>2282</v>
      </c>
      <c r="AA315" s="2" t="s">
        <v>2283</v>
      </c>
      <c r="AB315" s="2" t="s">
        <v>2284</v>
      </c>
      <c r="AC315" s="2" t="s">
        <v>2257</v>
      </c>
      <c r="AD315" s="2" t="s">
        <v>2258</v>
      </c>
      <c r="AE315" s="2">
        <v>0.911643</v>
      </c>
      <c r="AF315" s="2">
        <v>104.6505404</v>
      </c>
      <c r="AG315" s="2" t="s">
        <v>2274</v>
      </c>
      <c r="AK315" s="2" t="s">
        <v>2285</v>
      </c>
      <c r="AL315" s="2" t="s">
        <v>2286</v>
      </c>
      <c r="AN315" s="2" t="s">
        <v>1721</v>
      </c>
    </row>
    <row r="316" hidden="1">
      <c r="A316" s="2" t="s">
        <v>1973</v>
      </c>
      <c r="B316" s="2" t="s">
        <v>2275</v>
      </c>
      <c r="C316" s="2" t="s">
        <v>2249</v>
      </c>
      <c r="D316" s="146" t="s">
        <v>1680</v>
      </c>
      <c r="E316" s="2" t="s">
        <v>2276</v>
      </c>
      <c r="F316" s="2" t="s">
        <v>3308</v>
      </c>
      <c r="G316" s="2" t="s">
        <v>3309</v>
      </c>
      <c r="H316" s="2" t="s">
        <v>2278</v>
      </c>
      <c r="J316" s="2" t="s">
        <v>2279</v>
      </c>
      <c r="K316" s="2" t="s">
        <v>2280</v>
      </c>
      <c r="L316" s="2" t="s">
        <v>1683</v>
      </c>
      <c r="M316" s="2" t="s">
        <v>2281</v>
      </c>
      <c r="N316" s="2">
        <v>150.0</v>
      </c>
      <c r="O316" s="2" t="s">
        <v>63</v>
      </c>
      <c r="P316" s="2">
        <v>2021.0</v>
      </c>
      <c r="S316" s="2" t="s">
        <v>2317</v>
      </c>
      <c r="T316" s="2" t="s">
        <v>137</v>
      </c>
      <c r="Z316" s="2" t="s">
        <v>2282</v>
      </c>
      <c r="AA316" s="2" t="s">
        <v>2283</v>
      </c>
      <c r="AB316" s="2" t="s">
        <v>2284</v>
      </c>
      <c r="AC316" s="2" t="s">
        <v>2257</v>
      </c>
      <c r="AD316" s="2" t="s">
        <v>2258</v>
      </c>
      <c r="AE316" s="2">
        <v>0.911643</v>
      </c>
      <c r="AF316" s="2">
        <v>104.6505404</v>
      </c>
      <c r="AG316" s="2" t="s">
        <v>2274</v>
      </c>
      <c r="AK316" s="2" t="s">
        <v>2285</v>
      </c>
      <c r="AL316" s="2" t="s">
        <v>2286</v>
      </c>
      <c r="AN316" s="2" t="s">
        <v>1721</v>
      </c>
    </row>
    <row r="317" hidden="1">
      <c r="A317" s="2" t="s">
        <v>1974</v>
      </c>
      <c r="B317" s="2" t="s">
        <v>2275</v>
      </c>
      <c r="C317" s="2" t="s">
        <v>2249</v>
      </c>
      <c r="D317" s="146" t="s">
        <v>1680</v>
      </c>
      <c r="E317" s="2" t="s">
        <v>2276</v>
      </c>
      <c r="F317" s="2" t="s">
        <v>3310</v>
      </c>
      <c r="G317" s="2" t="s">
        <v>3311</v>
      </c>
      <c r="H317" s="2" t="s">
        <v>2278</v>
      </c>
      <c r="J317" s="2" t="s">
        <v>2279</v>
      </c>
      <c r="K317" s="2" t="s">
        <v>2280</v>
      </c>
      <c r="L317" s="2" t="s">
        <v>1683</v>
      </c>
      <c r="M317" s="2" t="s">
        <v>2281</v>
      </c>
      <c r="N317" s="2">
        <v>150.0</v>
      </c>
      <c r="O317" s="2" t="s">
        <v>63</v>
      </c>
      <c r="P317" s="2">
        <v>2021.0</v>
      </c>
      <c r="S317" s="2" t="s">
        <v>2317</v>
      </c>
      <c r="T317" s="2" t="s">
        <v>137</v>
      </c>
      <c r="Z317" s="2" t="s">
        <v>2282</v>
      </c>
      <c r="AA317" s="2" t="s">
        <v>2283</v>
      </c>
      <c r="AB317" s="2" t="s">
        <v>2284</v>
      </c>
      <c r="AC317" s="2" t="s">
        <v>2257</v>
      </c>
      <c r="AD317" s="2" t="s">
        <v>2258</v>
      </c>
      <c r="AE317" s="2">
        <v>0.911643</v>
      </c>
      <c r="AF317" s="2">
        <v>104.6505404</v>
      </c>
      <c r="AG317" s="2" t="s">
        <v>2274</v>
      </c>
      <c r="AK317" s="2" t="s">
        <v>2285</v>
      </c>
      <c r="AL317" s="2" t="s">
        <v>2286</v>
      </c>
      <c r="AN317" s="2" t="s">
        <v>1721</v>
      </c>
    </row>
    <row r="318" hidden="1">
      <c r="A318" s="2" t="s">
        <v>1975</v>
      </c>
      <c r="B318" s="2" t="s">
        <v>2275</v>
      </c>
      <c r="C318" s="2" t="s">
        <v>2249</v>
      </c>
      <c r="D318" s="146" t="s">
        <v>1680</v>
      </c>
      <c r="E318" s="2" t="s">
        <v>2276</v>
      </c>
      <c r="F318" s="2" t="s">
        <v>2290</v>
      </c>
      <c r="G318" s="2" t="s">
        <v>3312</v>
      </c>
      <c r="H318" s="2" t="s">
        <v>2278</v>
      </c>
      <c r="J318" s="2" t="s">
        <v>2279</v>
      </c>
      <c r="K318" s="2" t="s">
        <v>2280</v>
      </c>
      <c r="L318" s="2" t="s">
        <v>1683</v>
      </c>
      <c r="M318" s="2" t="s">
        <v>2281</v>
      </c>
      <c r="N318" s="2">
        <v>150.0</v>
      </c>
      <c r="O318" s="2" t="s">
        <v>63</v>
      </c>
      <c r="P318" s="2">
        <v>2021.0</v>
      </c>
      <c r="S318" s="2" t="s">
        <v>2317</v>
      </c>
      <c r="T318" s="2" t="s">
        <v>137</v>
      </c>
      <c r="Z318" s="2" t="s">
        <v>2282</v>
      </c>
      <c r="AA318" s="2" t="s">
        <v>2283</v>
      </c>
      <c r="AB318" s="2" t="s">
        <v>2284</v>
      </c>
      <c r="AC318" s="2" t="s">
        <v>2257</v>
      </c>
      <c r="AD318" s="2" t="s">
        <v>2258</v>
      </c>
      <c r="AE318" s="2">
        <v>0.911643</v>
      </c>
      <c r="AF318" s="2">
        <v>104.6505404</v>
      </c>
      <c r="AG318" s="2" t="s">
        <v>2274</v>
      </c>
      <c r="AK318" s="2" t="s">
        <v>2285</v>
      </c>
      <c r="AL318" s="2" t="s">
        <v>2286</v>
      </c>
      <c r="AN318" s="2" t="s">
        <v>1721</v>
      </c>
    </row>
    <row r="319" hidden="1">
      <c r="A319" s="2" t="s">
        <v>1976</v>
      </c>
      <c r="B319" s="2" t="s">
        <v>2275</v>
      </c>
      <c r="C319" s="2" t="s">
        <v>2249</v>
      </c>
      <c r="D319" s="146" t="s">
        <v>1680</v>
      </c>
      <c r="E319" s="2" t="s">
        <v>2276</v>
      </c>
      <c r="F319" s="2" t="s">
        <v>2299</v>
      </c>
      <c r="G319" s="2" t="s">
        <v>3313</v>
      </c>
      <c r="H319" s="2" t="s">
        <v>2278</v>
      </c>
      <c r="J319" s="2" t="s">
        <v>2279</v>
      </c>
      <c r="K319" s="2" t="s">
        <v>2280</v>
      </c>
      <c r="L319" s="2" t="s">
        <v>1683</v>
      </c>
      <c r="M319" s="2" t="s">
        <v>2281</v>
      </c>
      <c r="N319" s="2">
        <v>150.0</v>
      </c>
      <c r="O319" s="2" t="s">
        <v>63</v>
      </c>
      <c r="P319" s="2">
        <v>2021.0</v>
      </c>
      <c r="S319" s="2" t="s">
        <v>2317</v>
      </c>
      <c r="T319" s="2" t="s">
        <v>137</v>
      </c>
      <c r="Z319" s="2" t="s">
        <v>2282</v>
      </c>
      <c r="AA319" s="2" t="s">
        <v>2283</v>
      </c>
      <c r="AB319" s="2" t="s">
        <v>2284</v>
      </c>
      <c r="AC319" s="2" t="s">
        <v>2257</v>
      </c>
      <c r="AD319" s="2" t="s">
        <v>2258</v>
      </c>
      <c r="AE319" s="2">
        <v>0.911643</v>
      </c>
      <c r="AF319" s="2">
        <v>104.6505404</v>
      </c>
      <c r="AG319" s="2" t="s">
        <v>2274</v>
      </c>
      <c r="AK319" s="2" t="s">
        <v>2285</v>
      </c>
      <c r="AL319" s="2" t="s">
        <v>2286</v>
      </c>
      <c r="AN319" s="2" t="s">
        <v>1721</v>
      </c>
    </row>
    <row r="320" hidden="1">
      <c r="A320" s="2" t="s">
        <v>1977</v>
      </c>
      <c r="B320" s="2" t="s">
        <v>2275</v>
      </c>
      <c r="C320" s="2" t="s">
        <v>2249</v>
      </c>
      <c r="D320" s="146" t="s">
        <v>1680</v>
      </c>
      <c r="E320" s="2" t="s">
        <v>2276</v>
      </c>
      <c r="F320" s="2" t="s">
        <v>3314</v>
      </c>
      <c r="G320" s="2" t="s">
        <v>3315</v>
      </c>
      <c r="H320" s="2" t="s">
        <v>2278</v>
      </c>
      <c r="J320" s="2" t="s">
        <v>2279</v>
      </c>
      <c r="K320" s="2" t="s">
        <v>2280</v>
      </c>
      <c r="L320" s="2" t="s">
        <v>1683</v>
      </c>
      <c r="M320" s="2" t="s">
        <v>2281</v>
      </c>
      <c r="N320" s="2">
        <v>150.0</v>
      </c>
      <c r="O320" s="2" t="s">
        <v>63</v>
      </c>
      <c r="P320" s="2">
        <v>2021.0</v>
      </c>
      <c r="S320" s="2" t="s">
        <v>2317</v>
      </c>
      <c r="T320" s="2" t="s">
        <v>137</v>
      </c>
      <c r="Z320" s="2" t="s">
        <v>2282</v>
      </c>
      <c r="AA320" s="2" t="s">
        <v>2283</v>
      </c>
      <c r="AB320" s="2" t="s">
        <v>2284</v>
      </c>
      <c r="AC320" s="2" t="s">
        <v>2257</v>
      </c>
      <c r="AD320" s="2" t="s">
        <v>2258</v>
      </c>
      <c r="AE320" s="2">
        <v>0.911643</v>
      </c>
      <c r="AF320" s="2">
        <v>104.6505404</v>
      </c>
      <c r="AG320" s="2" t="s">
        <v>2274</v>
      </c>
      <c r="AK320" s="2" t="s">
        <v>2285</v>
      </c>
      <c r="AL320" s="2" t="s">
        <v>2286</v>
      </c>
      <c r="AN320" s="2" t="s">
        <v>1721</v>
      </c>
    </row>
    <row r="321" hidden="1">
      <c r="A321" s="2" t="s">
        <v>1978</v>
      </c>
      <c r="B321" s="2" t="s">
        <v>2275</v>
      </c>
      <c r="C321" s="2" t="s">
        <v>2249</v>
      </c>
      <c r="D321" s="146" t="s">
        <v>1680</v>
      </c>
      <c r="E321" s="2" t="s">
        <v>2276</v>
      </c>
      <c r="F321" s="2" t="s">
        <v>3316</v>
      </c>
      <c r="G321" s="2" t="s">
        <v>3317</v>
      </c>
      <c r="H321" s="2" t="s">
        <v>2278</v>
      </c>
      <c r="J321" s="2" t="s">
        <v>2279</v>
      </c>
      <c r="K321" s="2" t="s">
        <v>2280</v>
      </c>
      <c r="L321" s="2" t="s">
        <v>1683</v>
      </c>
      <c r="M321" s="2" t="s">
        <v>2281</v>
      </c>
      <c r="N321" s="2">
        <v>150.0</v>
      </c>
      <c r="O321" s="2" t="s">
        <v>63</v>
      </c>
      <c r="P321" s="2">
        <v>2021.0</v>
      </c>
      <c r="S321" s="2" t="s">
        <v>2317</v>
      </c>
      <c r="T321" s="2" t="s">
        <v>137</v>
      </c>
      <c r="Z321" s="2" t="s">
        <v>2282</v>
      </c>
      <c r="AA321" s="2" t="s">
        <v>2283</v>
      </c>
      <c r="AB321" s="2" t="s">
        <v>2284</v>
      </c>
      <c r="AC321" s="2" t="s">
        <v>2257</v>
      </c>
      <c r="AD321" s="2" t="s">
        <v>2258</v>
      </c>
      <c r="AE321" s="2">
        <v>0.911643</v>
      </c>
      <c r="AF321" s="2">
        <v>104.6505404</v>
      </c>
      <c r="AG321" s="2" t="s">
        <v>2274</v>
      </c>
      <c r="AK321" s="2" t="s">
        <v>2285</v>
      </c>
      <c r="AL321" s="2" t="s">
        <v>2286</v>
      </c>
      <c r="AN321" s="2" t="s">
        <v>1721</v>
      </c>
    </row>
    <row r="322" hidden="1">
      <c r="A322" s="2" t="s">
        <v>1979</v>
      </c>
      <c r="B322" s="2" t="s">
        <v>2275</v>
      </c>
      <c r="C322" s="2" t="s">
        <v>2249</v>
      </c>
      <c r="D322" s="146" t="s">
        <v>1680</v>
      </c>
      <c r="E322" s="2" t="s">
        <v>2276</v>
      </c>
      <c r="F322" s="2" t="s">
        <v>3318</v>
      </c>
      <c r="G322" s="2" t="s">
        <v>3319</v>
      </c>
      <c r="H322" s="2" t="s">
        <v>2278</v>
      </c>
      <c r="J322" s="2" t="s">
        <v>2279</v>
      </c>
      <c r="K322" s="2" t="s">
        <v>2280</v>
      </c>
      <c r="L322" s="2" t="s">
        <v>1683</v>
      </c>
      <c r="M322" s="2" t="s">
        <v>2281</v>
      </c>
      <c r="N322" s="2">
        <v>150.0</v>
      </c>
      <c r="O322" s="2" t="s">
        <v>63</v>
      </c>
      <c r="P322" s="2">
        <v>2021.0</v>
      </c>
      <c r="S322" s="2" t="s">
        <v>2317</v>
      </c>
      <c r="T322" s="2" t="s">
        <v>137</v>
      </c>
      <c r="Z322" s="2" t="s">
        <v>2282</v>
      </c>
      <c r="AA322" s="2" t="s">
        <v>2283</v>
      </c>
      <c r="AB322" s="2" t="s">
        <v>2284</v>
      </c>
      <c r="AC322" s="2" t="s">
        <v>2257</v>
      </c>
      <c r="AD322" s="2" t="s">
        <v>2258</v>
      </c>
      <c r="AE322" s="2">
        <v>0.911643</v>
      </c>
      <c r="AF322" s="2">
        <v>104.6505404</v>
      </c>
      <c r="AG322" s="2" t="s">
        <v>2274</v>
      </c>
      <c r="AK322" s="2" t="s">
        <v>2285</v>
      </c>
      <c r="AL322" s="2" t="s">
        <v>2286</v>
      </c>
      <c r="AN322" s="2" t="s">
        <v>1721</v>
      </c>
    </row>
    <row r="323" hidden="1">
      <c r="A323" s="2" t="s">
        <v>1980</v>
      </c>
      <c r="B323" s="2" t="s">
        <v>2275</v>
      </c>
      <c r="C323" s="2" t="s">
        <v>2249</v>
      </c>
      <c r="D323" s="146" t="s">
        <v>1680</v>
      </c>
      <c r="E323" s="2" t="s">
        <v>2276</v>
      </c>
      <c r="F323" s="2" t="s">
        <v>3320</v>
      </c>
      <c r="G323" s="2" t="s">
        <v>3321</v>
      </c>
      <c r="H323" s="2" t="s">
        <v>2278</v>
      </c>
      <c r="J323" s="2" t="s">
        <v>2279</v>
      </c>
      <c r="K323" s="2" t="s">
        <v>2280</v>
      </c>
      <c r="L323" s="2" t="s">
        <v>1683</v>
      </c>
      <c r="M323" s="2" t="s">
        <v>2281</v>
      </c>
      <c r="N323" s="2">
        <v>150.0</v>
      </c>
      <c r="O323" s="2" t="s">
        <v>63</v>
      </c>
      <c r="P323" s="2">
        <v>2021.0</v>
      </c>
      <c r="S323" s="2" t="s">
        <v>2317</v>
      </c>
      <c r="T323" s="2" t="s">
        <v>137</v>
      </c>
      <c r="Z323" s="2" t="s">
        <v>2282</v>
      </c>
      <c r="AA323" s="2" t="s">
        <v>2283</v>
      </c>
      <c r="AB323" s="2" t="s">
        <v>2284</v>
      </c>
      <c r="AC323" s="2" t="s">
        <v>2257</v>
      </c>
      <c r="AD323" s="2" t="s">
        <v>2258</v>
      </c>
      <c r="AE323" s="2">
        <v>0.911643</v>
      </c>
      <c r="AF323" s="2">
        <v>104.6505404</v>
      </c>
      <c r="AG323" s="2" t="s">
        <v>2274</v>
      </c>
      <c r="AK323" s="2" t="s">
        <v>2285</v>
      </c>
      <c r="AL323" s="2" t="s">
        <v>2286</v>
      </c>
      <c r="AN323" s="2" t="s">
        <v>1721</v>
      </c>
    </row>
    <row r="324" hidden="1">
      <c r="A324" s="2" t="s">
        <v>1981</v>
      </c>
      <c r="B324" s="2" t="s">
        <v>2275</v>
      </c>
      <c r="C324" s="2" t="s">
        <v>2249</v>
      </c>
      <c r="D324" s="146" t="s">
        <v>1680</v>
      </c>
      <c r="E324" s="2" t="s">
        <v>2276</v>
      </c>
      <c r="F324" s="2" t="s">
        <v>3322</v>
      </c>
      <c r="G324" s="2" t="s">
        <v>3323</v>
      </c>
      <c r="H324" s="2" t="s">
        <v>2278</v>
      </c>
      <c r="J324" s="2" t="s">
        <v>2279</v>
      </c>
      <c r="K324" s="2" t="s">
        <v>2280</v>
      </c>
      <c r="L324" s="2" t="s">
        <v>1683</v>
      </c>
      <c r="M324" s="2" t="s">
        <v>2281</v>
      </c>
      <c r="N324" s="2">
        <v>150.0</v>
      </c>
      <c r="O324" s="2" t="s">
        <v>63</v>
      </c>
      <c r="P324" s="2">
        <v>2021.0</v>
      </c>
      <c r="S324" s="2" t="s">
        <v>2317</v>
      </c>
      <c r="T324" s="2" t="s">
        <v>137</v>
      </c>
      <c r="Z324" s="2" t="s">
        <v>2282</v>
      </c>
      <c r="AA324" s="2" t="s">
        <v>2283</v>
      </c>
      <c r="AB324" s="2" t="s">
        <v>2284</v>
      </c>
      <c r="AC324" s="2" t="s">
        <v>2257</v>
      </c>
      <c r="AD324" s="2" t="s">
        <v>2258</v>
      </c>
      <c r="AE324" s="2">
        <v>0.911643</v>
      </c>
      <c r="AF324" s="2">
        <v>104.6505404</v>
      </c>
      <c r="AG324" s="2" t="s">
        <v>2274</v>
      </c>
      <c r="AK324" s="2" t="s">
        <v>2285</v>
      </c>
      <c r="AL324" s="2" t="s">
        <v>2286</v>
      </c>
      <c r="AN324" s="2" t="s">
        <v>1721</v>
      </c>
    </row>
    <row r="325" hidden="1">
      <c r="A325" s="2" t="s">
        <v>1982</v>
      </c>
      <c r="B325" s="2" t="s">
        <v>2275</v>
      </c>
      <c r="C325" s="2" t="s">
        <v>2249</v>
      </c>
      <c r="D325" s="146" t="s">
        <v>1680</v>
      </c>
      <c r="E325" s="2" t="s">
        <v>2276</v>
      </c>
      <c r="F325" s="2" t="s">
        <v>3324</v>
      </c>
      <c r="G325" s="2" t="s">
        <v>3325</v>
      </c>
      <c r="H325" s="2" t="s">
        <v>2278</v>
      </c>
      <c r="J325" s="2" t="s">
        <v>2279</v>
      </c>
      <c r="K325" s="2" t="s">
        <v>2280</v>
      </c>
      <c r="L325" s="2" t="s">
        <v>1683</v>
      </c>
      <c r="M325" s="2" t="s">
        <v>2281</v>
      </c>
      <c r="N325" s="2">
        <v>150.0</v>
      </c>
      <c r="O325" s="2" t="s">
        <v>63</v>
      </c>
      <c r="P325" s="2">
        <v>2021.0</v>
      </c>
      <c r="S325" s="2" t="s">
        <v>2317</v>
      </c>
      <c r="T325" s="2" t="s">
        <v>137</v>
      </c>
      <c r="Z325" s="2" t="s">
        <v>2282</v>
      </c>
      <c r="AA325" s="2" t="s">
        <v>2283</v>
      </c>
      <c r="AB325" s="2" t="s">
        <v>2284</v>
      </c>
      <c r="AC325" s="2" t="s">
        <v>2257</v>
      </c>
      <c r="AD325" s="2" t="s">
        <v>2258</v>
      </c>
      <c r="AE325" s="2">
        <v>0.911643</v>
      </c>
      <c r="AF325" s="2">
        <v>104.6505404</v>
      </c>
      <c r="AG325" s="2" t="s">
        <v>2274</v>
      </c>
      <c r="AK325" s="2" t="s">
        <v>2285</v>
      </c>
      <c r="AL325" s="2" t="s">
        <v>2286</v>
      </c>
      <c r="AN325" s="2" t="s">
        <v>1721</v>
      </c>
    </row>
    <row r="326" hidden="1">
      <c r="A326" s="2" t="s">
        <v>1983</v>
      </c>
      <c r="B326" s="2" t="s">
        <v>2275</v>
      </c>
      <c r="C326" s="2" t="s">
        <v>2249</v>
      </c>
      <c r="D326" s="146" t="s">
        <v>1680</v>
      </c>
      <c r="E326" s="2" t="s">
        <v>2276</v>
      </c>
      <c r="F326" s="2" t="s">
        <v>3326</v>
      </c>
      <c r="G326" s="2" t="s">
        <v>3327</v>
      </c>
      <c r="H326" s="2" t="s">
        <v>2278</v>
      </c>
      <c r="J326" s="2" t="s">
        <v>2279</v>
      </c>
      <c r="K326" s="2" t="s">
        <v>2280</v>
      </c>
      <c r="L326" s="2" t="s">
        <v>1683</v>
      </c>
      <c r="M326" s="2" t="s">
        <v>2281</v>
      </c>
      <c r="N326" s="2">
        <v>150.0</v>
      </c>
      <c r="O326" s="2" t="s">
        <v>63</v>
      </c>
      <c r="P326" s="2">
        <v>2021.0</v>
      </c>
      <c r="S326" s="2" t="s">
        <v>2317</v>
      </c>
      <c r="T326" s="2" t="s">
        <v>137</v>
      </c>
      <c r="Z326" s="2" t="s">
        <v>2282</v>
      </c>
      <c r="AA326" s="2" t="s">
        <v>2283</v>
      </c>
      <c r="AB326" s="2" t="s">
        <v>2284</v>
      </c>
      <c r="AC326" s="2" t="s">
        <v>2257</v>
      </c>
      <c r="AD326" s="2" t="s">
        <v>2258</v>
      </c>
      <c r="AE326" s="2">
        <v>0.911643</v>
      </c>
      <c r="AF326" s="2">
        <v>104.6505404</v>
      </c>
      <c r="AG326" s="2" t="s">
        <v>2274</v>
      </c>
      <c r="AK326" s="2" t="s">
        <v>2285</v>
      </c>
      <c r="AL326" s="2" t="s">
        <v>2286</v>
      </c>
      <c r="AN326" s="2" t="s">
        <v>1721</v>
      </c>
    </row>
    <row r="327" hidden="1">
      <c r="A327" s="2" t="s">
        <v>1984</v>
      </c>
      <c r="B327" s="2" t="s">
        <v>2275</v>
      </c>
      <c r="C327" s="2" t="s">
        <v>2249</v>
      </c>
      <c r="D327" s="146" t="s">
        <v>1680</v>
      </c>
      <c r="E327" s="2" t="s">
        <v>2276</v>
      </c>
      <c r="F327" s="2" t="s">
        <v>3328</v>
      </c>
      <c r="G327" s="2" t="s">
        <v>3329</v>
      </c>
      <c r="H327" s="2" t="s">
        <v>2278</v>
      </c>
      <c r="J327" s="2" t="s">
        <v>2279</v>
      </c>
      <c r="K327" s="2" t="s">
        <v>2280</v>
      </c>
      <c r="L327" s="2" t="s">
        <v>1683</v>
      </c>
      <c r="M327" s="2" t="s">
        <v>2281</v>
      </c>
      <c r="N327" s="2">
        <v>150.0</v>
      </c>
      <c r="O327" s="2" t="s">
        <v>63</v>
      </c>
      <c r="P327" s="2">
        <v>2021.0</v>
      </c>
      <c r="S327" s="2" t="s">
        <v>2317</v>
      </c>
      <c r="T327" s="2" t="s">
        <v>137</v>
      </c>
      <c r="Z327" s="2" t="s">
        <v>2282</v>
      </c>
      <c r="AA327" s="2" t="s">
        <v>2283</v>
      </c>
      <c r="AB327" s="2" t="s">
        <v>2284</v>
      </c>
      <c r="AC327" s="2" t="s">
        <v>2257</v>
      </c>
      <c r="AD327" s="2" t="s">
        <v>2258</v>
      </c>
      <c r="AE327" s="2">
        <v>0.911643</v>
      </c>
      <c r="AF327" s="2">
        <v>104.6505404</v>
      </c>
      <c r="AG327" s="2" t="s">
        <v>2274</v>
      </c>
      <c r="AK327" s="2" t="s">
        <v>2285</v>
      </c>
      <c r="AL327" s="2" t="s">
        <v>2286</v>
      </c>
      <c r="AN327" s="2" t="s">
        <v>1721</v>
      </c>
    </row>
    <row r="328" hidden="1">
      <c r="A328" s="2" t="s">
        <v>1550</v>
      </c>
      <c r="B328" s="2" t="s">
        <v>3330</v>
      </c>
      <c r="C328" s="2" t="s">
        <v>2249</v>
      </c>
      <c r="D328" s="146" t="s">
        <v>3331</v>
      </c>
      <c r="E328" s="2" t="s">
        <v>3332</v>
      </c>
      <c r="F328" s="2" t="s">
        <v>2068</v>
      </c>
      <c r="G328" s="2" t="s">
        <v>1144</v>
      </c>
      <c r="H328" s="2" t="s">
        <v>3333</v>
      </c>
      <c r="J328" s="2" t="s">
        <v>2264</v>
      </c>
      <c r="K328" s="2" t="s">
        <v>2265</v>
      </c>
      <c r="L328" s="2" t="s">
        <v>679</v>
      </c>
      <c r="M328" s="2" t="s">
        <v>2266</v>
      </c>
      <c r="N328" s="2">
        <v>100.0</v>
      </c>
      <c r="O328" s="2" t="s">
        <v>51</v>
      </c>
      <c r="P328" s="2">
        <v>1996.0</v>
      </c>
      <c r="R328" s="2">
        <v>2030.0</v>
      </c>
      <c r="S328" s="2" t="s">
        <v>2317</v>
      </c>
      <c r="T328" s="2" t="s">
        <v>2332</v>
      </c>
      <c r="U328" s="2" t="s">
        <v>3334</v>
      </c>
      <c r="X328" s="2" t="s">
        <v>2269</v>
      </c>
      <c r="Z328" s="2" t="s">
        <v>3335</v>
      </c>
      <c r="AA328" s="2" t="s">
        <v>3334</v>
      </c>
      <c r="AB328" s="2" t="s">
        <v>2284</v>
      </c>
      <c r="AC328" s="2" t="s">
        <v>2257</v>
      </c>
      <c r="AD328" s="2" t="s">
        <v>2258</v>
      </c>
      <c r="AE328" s="2">
        <v>-0.609017</v>
      </c>
      <c r="AF328" s="2">
        <v>100.753697</v>
      </c>
      <c r="AG328" s="2" t="s">
        <v>2274</v>
      </c>
      <c r="AN328" s="2" t="s">
        <v>1721</v>
      </c>
    </row>
    <row r="329" hidden="1">
      <c r="A329" s="2" t="s">
        <v>1551</v>
      </c>
      <c r="B329" s="2" t="s">
        <v>3330</v>
      </c>
      <c r="C329" s="2" t="s">
        <v>2249</v>
      </c>
      <c r="D329" s="146" t="s">
        <v>3331</v>
      </c>
      <c r="E329" s="2" t="s">
        <v>3332</v>
      </c>
      <c r="F329" s="2" t="s">
        <v>2075</v>
      </c>
      <c r="G329" s="2" t="s">
        <v>1146</v>
      </c>
      <c r="H329" s="2" t="s">
        <v>3333</v>
      </c>
      <c r="J329" s="2" t="s">
        <v>2264</v>
      </c>
      <c r="K329" s="2" t="s">
        <v>2265</v>
      </c>
      <c r="L329" s="2" t="s">
        <v>679</v>
      </c>
      <c r="M329" s="2" t="s">
        <v>2266</v>
      </c>
      <c r="N329" s="2">
        <v>100.0</v>
      </c>
      <c r="O329" s="2" t="s">
        <v>51</v>
      </c>
      <c r="P329" s="2">
        <v>1997.0</v>
      </c>
      <c r="R329" s="2">
        <v>2030.0</v>
      </c>
      <c r="S329" s="2" t="s">
        <v>2317</v>
      </c>
      <c r="T329" s="2" t="s">
        <v>2332</v>
      </c>
      <c r="U329" s="2" t="s">
        <v>3334</v>
      </c>
      <c r="X329" s="2" t="s">
        <v>2269</v>
      </c>
      <c r="Z329" s="2" t="s">
        <v>3335</v>
      </c>
      <c r="AA329" s="2" t="s">
        <v>3334</v>
      </c>
      <c r="AB329" s="2" t="s">
        <v>2284</v>
      </c>
      <c r="AC329" s="2" t="s">
        <v>2257</v>
      </c>
      <c r="AD329" s="2" t="s">
        <v>2258</v>
      </c>
      <c r="AE329" s="2">
        <v>-0.609017</v>
      </c>
      <c r="AF329" s="2">
        <v>100.753697</v>
      </c>
      <c r="AG329" s="2" t="s">
        <v>2274</v>
      </c>
      <c r="AN329" s="2" t="s">
        <v>1721</v>
      </c>
    </row>
    <row r="330" hidden="1">
      <c r="A330" s="2" t="s">
        <v>1552</v>
      </c>
      <c r="B330" s="2" t="s">
        <v>3336</v>
      </c>
      <c r="C330" s="2" t="s">
        <v>2249</v>
      </c>
      <c r="D330" s="146" t="s">
        <v>3337</v>
      </c>
      <c r="E330" s="2" t="s">
        <v>3338</v>
      </c>
      <c r="F330" s="2" t="s">
        <v>2068</v>
      </c>
      <c r="G330" s="2" t="s">
        <v>1148</v>
      </c>
      <c r="H330" s="2" t="s">
        <v>3339</v>
      </c>
      <c r="I330" s="2" t="s">
        <v>3340</v>
      </c>
      <c r="J330" s="2" t="s">
        <v>2264</v>
      </c>
      <c r="K330" s="2" t="s">
        <v>2265</v>
      </c>
      <c r="L330" s="2" t="s">
        <v>679</v>
      </c>
      <c r="M330" s="2" t="s">
        <v>2266</v>
      </c>
      <c r="N330" s="2">
        <v>315.0</v>
      </c>
      <c r="O330" s="2" t="s">
        <v>51</v>
      </c>
      <c r="P330" s="2">
        <v>2011.0</v>
      </c>
      <c r="S330" s="2" t="s">
        <v>2317</v>
      </c>
      <c r="T330" s="2" t="s">
        <v>2332</v>
      </c>
      <c r="X330" s="2" t="s">
        <v>2269</v>
      </c>
      <c r="Z330" s="2" t="s">
        <v>3341</v>
      </c>
      <c r="AA330" s="2" t="s">
        <v>3342</v>
      </c>
      <c r="AB330" s="2" t="s">
        <v>2273</v>
      </c>
      <c r="AC330" s="2" t="s">
        <v>2257</v>
      </c>
      <c r="AD330" s="2" t="s">
        <v>2258</v>
      </c>
      <c r="AE330" s="2">
        <v>-8.257818</v>
      </c>
      <c r="AF330" s="2">
        <v>111.373558</v>
      </c>
      <c r="AG330" s="2" t="s">
        <v>2274</v>
      </c>
      <c r="AN330" s="2" t="s">
        <v>1721</v>
      </c>
    </row>
    <row r="331" hidden="1">
      <c r="A331" s="2" t="s">
        <v>1554</v>
      </c>
      <c r="B331" s="2" t="s">
        <v>3336</v>
      </c>
      <c r="C331" s="2" t="s">
        <v>2249</v>
      </c>
      <c r="D331" s="146" t="s">
        <v>3337</v>
      </c>
      <c r="E331" s="2" t="s">
        <v>3338</v>
      </c>
      <c r="F331" s="2" t="s">
        <v>2075</v>
      </c>
      <c r="G331" s="2" t="s">
        <v>1150</v>
      </c>
      <c r="H331" s="2" t="s">
        <v>3339</v>
      </c>
      <c r="I331" s="2" t="s">
        <v>3340</v>
      </c>
      <c r="J331" s="2" t="s">
        <v>2264</v>
      </c>
      <c r="K331" s="2" t="s">
        <v>2265</v>
      </c>
      <c r="L331" s="2" t="s">
        <v>679</v>
      </c>
      <c r="M331" s="2" t="s">
        <v>2266</v>
      </c>
      <c r="N331" s="2">
        <v>315.0</v>
      </c>
      <c r="O331" s="2" t="s">
        <v>51</v>
      </c>
      <c r="P331" s="2">
        <v>2011.0</v>
      </c>
      <c r="S331" s="2" t="s">
        <v>2317</v>
      </c>
      <c r="T331" s="2" t="s">
        <v>2332</v>
      </c>
      <c r="X331" s="2" t="s">
        <v>2269</v>
      </c>
      <c r="Z331" s="2" t="s">
        <v>3341</v>
      </c>
      <c r="AA331" s="2" t="s">
        <v>3342</v>
      </c>
      <c r="AB331" s="2" t="s">
        <v>2273</v>
      </c>
      <c r="AC331" s="2" t="s">
        <v>2257</v>
      </c>
      <c r="AD331" s="2" t="s">
        <v>2258</v>
      </c>
      <c r="AE331" s="2">
        <v>-8.257818</v>
      </c>
      <c r="AF331" s="2">
        <v>111.373558</v>
      </c>
      <c r="AG331" s="2" t="s">
        <v>2274</v>
      </c>
      <c r="AN331" s="2" t="s">
        <v>1721</v>
      </c>
    </row>
    <row r="332" hidden="1">
      <c r="A332" s="2" t="s">
        <v>1555</v>
      </c>
      <c r="B332" s="2" t="s">
        <v>3343</v>
      </c>
      <c r="C332" s="2" t="s">
        <v>2249</v>
      </c>
      <c r="D332" s="146" t="s">
        <v>3344</v>
      </c>
      <c r="E332" s="2" t="s">
        <v>3345</v>
      </c>
      <c r="F332" s="2" t="s">
        <v>2722</v>
      </c>
      <c r="G332" s="2" t="s">
        <v>3346</v>
      </c>
      <c r="H332" s="2" t="s">
        <v>3347</v>
      </c>
      <c r="J332" s="2" t="s">
        <v>3348</v>
      </c>
      <c r="K332" s="2" t="s">
        <v>3349</v>
      </c>
      <c r="L332" s="2" t="s">
        <v>3350</v>
      </c>
      <c r="M332" s="2" t="s">
        <v>3351</v>
      </c>
      <c r="N332" s="2">
        <v>615.0</v>
      </c>
      <c r="O332" s="2" t="s">
        <v>51</v>
      </c>
      <c r="P332" s="2">
        <v>1999.0</v>
      </c>
      <c r="S332" s="2" t="s">
        <v>2317</v>
      </c>
      <c r="T332" s="2" t="s">
        <v>2332</v>
      </c>
      <c r="X332" s="2" t="s">
        <v>2269</v>
      </c>
      <c r="Y332" s="2" t="s">
        <v>3352</v>
      </c>
      <c r="Z332" s="2" t="s">
        <v>3353</v>
      </c>
      <c r="AA332" s="2" t="s">
        <v>3354</v>
      </c>
      <c r="AB332" s="2" t="s">
        <v>2273</v>
      </c>
      <c r="AC332" s="2" t="s">
        <v>2257</v>
      </c>
      <c r="AD332" s="2" t="s">
        <v>2258</v>
      </c>
      <c r="AE332" s="2">
        <v>-7.715299</v>
      </c>
      <c r="AF332" s="2">
        <v>113.585706</v>
      </c>
      <c r="AG332" s="2" t="s">
        <v>2274</v>
      </c>
      <c r="AN332" s="2" t="s">
        <v>1721</v>
      </c>
    </row>
    <row r="333" hidden="1">
      <c r="A333" s="2" t="s">
        <v>1558</v>
      </c>
      <c r="B333" s="2" t="s">
        <v>3343</v>
      </c>
      <c r="C333" s="2" t="s">
        <v>2249</v>
      </c>
      <c r="D333" s="146" t="s">
        <v>3344</v>
      </c>
      <c r="E333" s="2" t="s">
        <v>3345</v>
      </c>
      <c r="F333" s="2" t="s">
        <v>2723</v>
      </c>
      <c r="G333" s="2" t="s">
        <v>3355</v>
      </c>
      <c r="H333" s="2" t="s">
        <v>3347</v>
      </c>
      <c r="J333" s="2" t="s">
        <v>3348</v>
      </c>
      <c r="K333" s="2" t="s">
        <v>3349</v>
      </c>
      <c r="L333" s="2" t="s">
        <v>3350</v>
      </c>
      <c r="M333" s="2" t="s">
        <v>3351</v>
      </c>
      <c r="N333" s="2">
        <v>615.0</v>
      </c>
      <c r="O333" s="2" t="s">
        <v>51</v>
      </c>
      <c r="P333" s="2">
        <v>1999.0</v>
      </c>
      <c r="S333" s="2" t="s">
        <v>2317</v>
      </c>
      <c r="T333" s="2" t="s">
        <v>2332</v>
      </c>
      <c r="X333" s="2" t="s">
        <v>2269</v>
      </c>
      <c r="Y333" s="2" t="s">
        <v>3352</v>
      </c>
      <c r="Z333" s="2" t="s">
        <v>3353</v>
      </c>
      <c r="AA333" s="2" t="s">
        <v>3354</v>
      </c>
      <c r="AB333" s="2" t="s">
        <v>2273</v>
      </c>
      <c r="AC333" s="2" t="s">
        <v>2257</v>
      </c>
      <c r="AD333" s="2" t="s">
        <v>2258</v>
      </c>
      <c r="AE333" s="2">
        <v>-7.715299</v>
      </c>
      <c r="AF333" s="2">
        <v>113.585706</v>
      </c>
      <c r="AG333" s="2" t="s">
        <v>2274</v>
      </c>
      <c r="AN333" s="2" t="s">
        <v>1721</v>
      </c>
    </row>
    <row r="334" hidden="1">
      <c r="A334" s="2" t="s">
        <v>1559</v>
      </c>
      <c r="B334" s="2" t="s">
        <v>3356</v>
      </c>
      <c r="C334" s="2" t="s">
        <v>2249</v>
      </c>
      <c r="D334" s="146" t="s">
        <v>3357</v>
      </c>
      <c r="E334" s="2" t="s">
        <v>3358</v>
      </c>
      <c r="F334" s="2" t="s">
        <v>2068</v>
      </c>
      <c r="G334" s="2" t="s">
        <v>3359</v>
      </c>
      <c r="H334" s="2" t="s">
        <v>3347</v>
      </c>
      <c r="J334" s="2" t="s">
        <v>3360</v>
      </c>
      <c r="K334" s="2" t="s">
        <v>3361</v>
      </c>
      <c r="L334" s="2" t="s">
        <v>854</v>
      </c>
      <c r="M334" s="2" t="s">
        <v>3362</v>
      </c>
      <c r="N334" s="2">
        <v>660.0</v>
      </c>
      <c r="O334" s="2" t="s">
        <v>51</v>
      </c>
      <c r="P334" s="2">
        <v>2000.0</v>
      </c>
      <c r="S334" s="2" t="s">
        <v>2317</v>
      </c>
      <c r="T334" s="2" t="s">
        <v>2332</v>
      </c>
      <c r="X334" s="2" t="s">
        <v>2269</v>
      </c>
      <c r="Y334" s="2" t="s">
        <v>3352</v>
      </c>
      <c r="Z334" s="2" t="s">
        <v>3353</v>
      </c>
      <c r="AA334" s="2" t="s">
        <v>3354</v>
      </c>
      <c r="AB334" s="2" t="s">
        <v>2273</v>
      </c>
      <c r="AC334" s="2" t="s">
        <v>2257</v>
      </c>
      <c r="AD334" s="2" t="s">
        <v>2258</v>
      </c>
      <c r="AE334" s="2">
        <v>-7.715299</v>
      </c>
      <c r="AF334" s="2">
        <v>113.585706</v>
      </c>
      <c r="AG334" s="2" t="s">
        <v>2274</v>
      </c>
      <c r="AN334" s="2" t="s">
        <v>1721</v>
      </c>
    </row>
    <row r="335" hidden="1">
      <c r="A335" s="2" t="s">
        <v>1562</v>
      </c>
      <c r="B335" s="2" t="s">
        <v>3356</v>
      </c>
      <c r="C335" s="2" t="s">
        <v>2249</v>
      </c>
      <c r="D335" s="146" t="s">
        <v>3357</v>
      </c>
      <c r="E335" s="2" t="s">
        <v>3358</v>
      </c>
      <c r="F335" s="2" t="s">
        <v>2075</v>
      </c>
      <c r="G335" s="2" t="s">
        <v>3363</v>
      </c>
      <c r="H335" s="2" t="s">
        <v>3347</v>
      </c>
      <c r="J335" s="2" t="s">
        <v>3360</v>
      </c>
      <c r="K335" s="2" t="s">
        <v>3361</v>
      </c>
      <c r="L335" s="2" t="s">
        <v>854</v>
      </c>
      <c r="M335" s="2" t="s">
        <v>3362</v>
      </c>
      <c r="N335" s="2">
        <v>660.0</v>
      </c>
      <c r="O335" s="2" t="s">
        <v>51</v>
      </c>
      <c r="P335" s="2">
        <v>2000.0</v>
      </c>
      <c r="S335" s="2" t="s">
        <v>2317</v>
      </c>
      <c r="T335" s="2" t="s">
        <v>2332</v>
      </c>
      <c r="X335" s="2" t="s">
        <v>2269</v>
      </c>
      <c r="Y335" s="2" t="s">
        <v>3352</v>
      </c>
      <c r="Z335" s="2" t="s">
        <v>3353</v>
      </c>
      <c r="AA335" s="2" t="s">
        <v>3354</v>
      </c>
      <c r="AB335" s="2" t="s">
        <v>2273</v>
      </c>
      <c r="AC335" s="2" t="s">
        <v>2257</v>
      </c>
      <c r="AD335" s="2" t="s">
        <v>2258</v>
      </c>
      <c r="AE335" s="2">
        <v>-7.715299</v>
      </c>
      <c r="AF335" s="2">
        <v>113.585706</v>
      </c>
      <c r="AG335" s="2" t="s">
        <v>2274</v>
      </c>
      <c r="AN335" s="2" t="s">
        <v>1721</v>
      </c>
    </row>
    <row r="336" hidden="1">
      <c r="A336" s="2" t="s">
        <v>1563</v>
      </c>
      <c r="B336" s="2" t="s">
        <v>3364</v>
      </c>
      <c r="C336" s="2" t="s">
        <v>2249</v>
      </c>
      <c r="D336" s="146" t="s">
        <v>3365</v>
      </c>
      <c r="E336" s="2" t="s">
        <v>3366</v>
      </c>
      <c r="F336" s="2" t="s">
        <v>2636</v>
      </c>
      <c r="G336" s="2" t="s">
        <v>3367</v>
      </c>
      <c r="H336" s="2" t="s">
        <v>3347</v>
      </c>
      <c r="J336" s="2" t="s">
        <v>3348</v>
      </c>
      <c r="K336" s="2" t="s">
        <v>3349</v>
      </c>
      <c r="L336" s="2" t="s">
        <v>3350</v>
      </c>
      <c r="M336" s="2" t="s">
        <v>3351</v>
      </c>
      <c r="N336" s="2">
        <v>815.0</v>
      </c>
      <c r="O336" s="2" t="s">
        <v>51</v>
      </c>
      <c r="P336" s="2">
        <v>2012.0</v>
      </c>
      <c r="S336" s="2" t="s">
        <v>2267</v>
      </c>
      <c r="T336" s="2" t="s">
        <v>2332</v>
      </c>
      <c r="Y336" s="2" t="s">
        <v>3352</v>
      </c>
      <c r="Z336" s="2" t="s">
        <v>3353</v>
      </c>
      <c r="AA336" s="2" t="s">
        <v>3354</v>
      </c>
      <c r="AB336" s="2" t="s">
        <v>2273</v>
      </c>
      <c r="AC336" s="2" t="s">
        <v>2257</v>
      </c>
      <c r="AD336" s="2" t="s">
        <v>2258</v>
      </c>
      <c r="AE336" s="2">
        <v>-7.71446</v>
      </c>
      <c r="AF336" s="2">
        <v>113.58326</v>
      </c>
      <c r="AG336" s="2" t="s">
        <v>2274</v>
      </c>
      <c r="AN336" s="2" t="s">
        <v>1721</v>
      </c>
    </row>
    <row r="337" hidden="1">
      <c r="A337" s="2" t="s">
        <v>3368</v>
      </c>
      <c r="B337" s="2" t="s">
        <v>3369</v>
      </c>
      <c r="C337" s="2" t="s">
        <v>2249</v>
      </c>
      <c r="D337" s="146" t="s">
        <v>3370</v>
      </c>
      <c r="E337" s="2" t="s">
        <v>3371</v>
      </c>
      <c r="F337" s="2" t="s">
        <v>2068</v>
      </c>
      <c r="G337" s="2" t="s">
        <v>1158</v>
      </c>
      <c r="J337" s="2" t="s">
        <v>2264</v>
      </c>
      <c r="K337" s="2" t="s">
        <v>2265</v>
      </c>
      <c r="L337" s="2" t="s">
        <v>679</v>
      </c>
      <c r="M337" s="2" t="s">
        <v>2266</v>
      </c>
      <c r="N337" s="2">
        <v>150.0</v>
      </c>
      <c r="O337" s="2" t="s">
        <v>63</v>
      </c>
      <c r="S337" s="2" t="s">
        <v>2317</v>
      </c>
      <c r="T337" s="2" t="s">
        <v>137</v>
      </c>
      <c r="Z337" s="2" t="s">
        <v>3372</v>
      </c>
      <c r="AA337" s="2" t="s">
        <v>3373</v>
      </c>
      <c r="AB337" s="2" t="s">
        <v>1368</v>
      </c>
      <c r="AC337" s="2" t="s">
        <v>2257</v>
      </c>
      <c r="AD337" s="2" t="s">
        <v>2258</v>
      </c>
      <c r="AE337" s="2">
        <v>-1.769</v>
      </c>
      <c r="AF337" s="2">
        <v>113.654</v>
      </c>
      <c r="AG337" s="2" t="s">
        <v>2259</v>
      </c>
      <c r="AN337" s="2" t="s">
        <v>1721</v>
      </c>
    </row>
    <row r="338" hidden="1">
      <c r="A338" s="2" t="s">
        <v>3374</v>
      </c>
      <c r="B338" s="2" t="s">
        <v>3369</v>
      </c>
      <c r="C338" s="2" t="s">
        <v>2249</v>
      </c>
      <c r="D338" s="146" t="s">
        <v>3370</v>
      </c>
      <c r="E338" s="2" t="s">
        <v>3371</v>
      </c>
      <c r="F338" s="2" t="s">
        <v>2075</v>
      </c>
      <c r="G338" s="2" t="s">
        <v>1160</v>
      </c>
      <c r="J338" s="2" t="s">
        <v>2264</v>
      </c>
      <c r="K338" s="2" t="s">
        <v>2265</v>
      </c>
      <c r="L338" s="2" t="s">
        <v>679</v>
      </c>
      <c r="M338" s="2" t="s">
        <v>2266</v>
      </c>
      <c r="N338" s="2">
        <v>150.0</v>
      </c>
      <c r="O338" s="2" t="s">
        <v>63</v>
      </c>
      <c r="S338" s="2" t="s">
        <v>2317</v>
      </c>
      <c r="T338" s="2" t="s">
        <v>137</v>
      </c>
      <c r="Z338" s="2" t="s">
        <v>3372</v>
      </c>
      <c r="AA338" s="2" t="s">
        <v>3373</v>
      </c>
      <c r="AB338" s="2" t="s">
        <v>1368</v>
      </c>
      <c r="AC338" s="2" t="s">
        <v>2257</v>
      </c>
      <c r="AD338" s="2" t="s">
        <v>2258</v>
      </c>
      <c r="AE338" s="2">
        <v>-1.769</v>
      </c>
      <c r="AF338" s="2">
        <v>113.654</v>
      </c>
      <c r="AG338" s="2" t="s">
        <v>2259</v>
      </c>
      <c r="AN338" s="2" t="s">
        <v>1721</v>
      </c>
    </row>
    <row r="339" hidden="1">
      <c r="A339" s="2" t="s">
        <v>3375</v>
      </c>
      <c r="B339" s="2" t="s">
        <v>3376</v>
      </c>
      <c r="C339" s="2" t="s">
        <v>2249</v>
      </c>
      <c r="D339" s="146" t="s">
        <v>3377</v>
      </c>
      <c r="E339" s="2" t="s">
        <v>3378</v>
      </c>
      <c r="F339" s="2" t="s">
        <v>2636</v>
      </c>
      <c r="G339" s="2" t="s">
        <v>3379</v>
      </c>
      <c r="H339" s="2" t="s">
        <v>3380</v>
      </c>
      <c r="J339" s="2" t="s">
        <v>3381</v>
      </c>
      <c r="K339" s="2" t="s">
        <v>3382</v>
      </c>
      <c r="L339" s="2" t="s">
        <v>3383</v>
      </c>
      <c r="M339" s="2" t="s">
        <v>3384</v>
      </c>
      <c r="N339" s="2">
        <v>700.0</v>
      </c>
      <c r="O339" s="2" t="s">
        <v>63</v>
      </c>
      <c r="S339" s="2" t="s">
        <v>137</v>
      </c>
      <c r="T339" s="2" t="s">
        <v>137</v>
      </c>
      <c r="Z339" s="2" t="s">
        <v>3385</v>
      </c>
      <c r="AA339" s="2" t="s">
        <v>3386</v>
      </c>
      <c r="AB339" s="2" t="s">
        <v>1365</v>
      </c>
      <c r="AC339" s="2" t="s">
        <v>2257</v>
      </c>
      <c r="AD339" s="2" t="s">
        <v>2258</v>
      </c>
      <c r="AE339" s="2">
        <v>-0.7118389</v>
      </c>
      <c r="AF339" s="2">
        <v>119.8705472</v>
      </c>
      <c r="AG339" s="2" t="s">
        <v>2259</v>
      </c>
      <c r="AK339" s="2" t="s">
        <v>2667</v>
      </c>
    </row>
    <row r="340" hidden="1">
      <c r="A340" s="2" t="s">
        <v>1566</v>
      </c>
      <c r="B340" s="2" t="s">
        <v>3387</v>
      </c>
      <c r="C340" s="2" t="s">
        <v>2249</v>
      </c>
      <c r="D340" s="146" t="s">
        <v>3388</v>
      </c>
      <c r="E340" s="2" t="s">
        <v>3389</v>
      </c>
      <c r="F340" s="2" t="s">
        <v>2359</v>
      </c>
      <c r="G340" s="2" t="s">
        <v>3390</v>
      </c>
      <c r="H340" s="2" t="s">
        <v>3391</v>
      </c>
      <c r="J340" s="2" t="s">
        <v>2264</v>
      </c>
      <c r="K340" s="2" t="s">
        <v>2265</v>
      </c>
      <c r="L340" s="2" t="s">
        <v>679</v>
      </c>
      <c r="M340" s="2" t="s">
        <v>2266</v>
      </c>
      <c r="N340" s="2">
        <v>50.0</v>
      </c>
      <c r="O340" s="2" t="s">
        <v>51</v>
      </c>
      <c r="P340" s="2">
        <v>2025.0</v>
      </c>
      <c r="S340" s="2" t="s">
        <v>2317</v>
      </c>
      <c r="T340" s="2" t="s">
        <v>137</v>
      </c>
      <c r="Y340" s="2" t="s">
        <v>3392</v>
      </c>
      <c r="Z340" s="2" t="s">
        <v>3393</v>
      </c>
      <c r="AA340" s="2" t="s">
        <v>3394</v>
      </c>
      <c r="AB340" s="2" t="s">
        <v>1365</v>
      </c>
      <c r="AC340" s="2" t="s">
        <v>2257</v>
      </c>
      <c r="AD340" s="2" t="s">
        <v>2258</v>
      </c>
      <c r="AE340" s="2">
        <v>-0.733203</v>
      </c>
      <c r="AF340" s="2">
        <v>119.85592</v>
      </c>
      <c r="AG340" s="2" t="s">
        <v>2274</v>
      </c>
      <c r="AN340" s="2" t="s">
        <v>1721</v>
      </c>
    </row>
    <row r="341" hidden="1">
      <c r="A341" s="2" t="s">
        <v>1568</v>
      </c>
      <c r="B341" s="2" t="s">
        <v>3387</v>
      </c>
      <c r="C341" s="2" t="s">
        <v>2249</v>
      </c>
      <c r="D341" s="146" t="s">
        <v>3388</v>
      </c>
      <c r="E341" s="2" t="s">
        <v>3389</v>
      </c>
      <c r="F341" s="2" t="s">
        <v>2361</v>
      </c>
      <c r="G341" s="2" t="s">
        <v>1569</v>
      </c>
      <c r="H341" s="2" t="s">
        <v>3391</v>
      </c>
      <c r="J341" s="2" t="s">
        <v>2264</v>
      </c>
      <c r="K341" s="2" t="s">
        <v>2265</v>
      </c>
      <c r="L341" s="2" t="s">
        <v>679</v>
      </c>
      <c r="M341" s="2" t="s">
        <v>2266</v>
      </c>
      <c r="N341" s="2">
        <v>50.0</v>
      </c>
      <c r="O341" s="2" t="s">
        <v>51</v>
      </c>
      <c r="P341" s="2">
        <v>2025.0</v>
      </c>
      <c r="S341" s="2" t="s">
        <v>2317</v>
      </c>
      <c r="T341" s="2" t="s">
        <v>137</v>
      </c>
      <c r="Y341" s="2" t="s">
        <v>3392</v>
      </c>
      <c r="Z341" s="2" t="s">
        <v>3393</v>
      </c>
      <c r="AA341" s="2" t="s">
        <v>3394</v>
      </c>
      <c r="AB341" s="2" t="s">
        <v>1365</v>
      </c>
      <c r="AC341" s="2" t="s">
        <v>2257</v>
      </c>
      <c r="AD341" s="2" t="s">
        <v>2258</v>
      </c>
      <c r="AE341" s="2">
        <v>-0.733203</v>
      </c>
      <c r="AF341" s="2">
        <v>119.85592</v>
      </c>
      <c r="AG341" s="2" t="s">
        <v>2274</v>
      </c>
      <c r="AN341" s="2" t="s">
        <v>1721</v>
      </c>
    </row>
    <row r="342" hidden="1">
      <c r="A342" s="2" t="s">
        <v>1570</v>
      </c>
      <c r="B342" s="2" t="s">
        <v>3395</v>
      </c>
      <c r="C342" s="2" t="s">
        <v>2249</v>
      </c>
      <c r="D342" s="146" t="s">
        <v>3396</v>
      </c>
      <c r="E342" s="2" t="s">
        <v>3397</v>
      </c>
      <c r="F342" s="2" t="s">
        <v>2068</v>
      </c>
      <c r="G342" s="2" t="s">
        <v>1170</v>
      </c>
      <c r="H342" s="2" t="s">
        <v>3398</v>
      </c>
      <c r="J342" s="2" t="s">
        <v>2464</v>
      </c>
      <c r="K342" s="2" t="s">
        <v>2465</v>
      </c>
      <c r="L342" s="2" t="s">
        <v>679</v>
      </c>
      <c r="M342" s="2" t="s">
        <v>2266</v>
      </c>
      <c r="N342" s="2">
        <v>220.0</v>
      </c>
      <c r="O342" s="2" t="s">
        <v>51</v>
      </c>
      <c r="P342" s="2">
        <v>2015.0</v>
      </c>
      <c r="S342" s="2" t="s">
        <v>2317</v>
      </c>
      <c r="T342" s="2" t="s">
        <v>137</v>
      </c>
      <c r="X342" s="2" t="s">
        <v>2269</v>
      </c>
      <c r="Y342" s="2" t="s">
        <v>3399</v>
      </c>
      <c r="Z342" s="2" t="s">
        <v>3400</v>
      </c>
      <c r="AA342" s="2" t="s">
        <v>3401</v>
      </c>
      <c r="AB342" s="2" t="s">
        <v>2284</v>
      </c>
      <c r="AC342" s="2" t="s">
        <v>2257</v>
      </c>
      <c r="AD342" s="2" t="s">
        <v>2258</v>
      </c>
      <c r="AE342" s="2">
        <v>4.12071</v>
      </c>
      <c r="AF342" s="2">
        <v>98.25823</v>
      </c>
      <c r="AG342" s="2" t="s">
        <v>2274</v>
      </c>
      <c r="AN342" s="2" t="s">
        <v>1721</v>
      </c>
    </row>
    <row r="343" hidden="1">
      <c r="A343" s="2" t="s">
        <v>1573</v>
      </c>
      <c r="B343" s="2" t="s">
        <v>3395</v>
      </c>
      <c r="C343" s="2" t="s">
        <v>2249</v>
      </c>
      <c r="D343" s="146" t="s">
        <v>3396</v>
      </c>
      <c r="E343" s="2" t="s">
        <v>3397</v>
      </c>
      <c r="F343" s="2" t="s">
        <v>2075</v>
      </c>
      <c r="G343" s="2" t="s">
        <v>1172</v>
      </c>
      <c r="H343" s="2" t="s">
        <v>3398</v>
      </c>
      <c r="J343" s="2" t="s">
        <v>2464</v>
      </c>
      <c r="K343" s="2" t="s">
        <v>2465</v>
      </c>
      <c r="L343" s="2" t="s">
        <v>679</v>
      </c>
      <c r="M343" s="2" t="s">
        <v>2266</v>
      </c>
      <c r="N343" s="2">
        <v>220.0</v>
      </c>
      <c r="O343" s="2" t="s">
        <v>51</v>
      </c>
      <c r="P343" s="2">
        <v>2014.0</v>
      </c>
      <c r="S343" s="2" t="s">
        <v>2317</v>
      </c>
      <c r="T343" s="2" t="s">
        <v>137</v>
      </c>
      <c r="X343" s="2" t="s">
        <v>2269</v>
      </c>
      <c r="Y343" s="2" t="s">
        <v>3399</v>
      </c>
      <c r="Z343" s="2" t="s">
        <v>3400</v>
      </c>
      <c r="AA343" s="2" t="s">
        <v>3401</v>
      </c>
      <c r="AB343" s="2" t="s">
        <v>2284</v>
      </c>
      <c r="AC343" s="2" t="s">
        <v>2257</v>
      </c>
      <c r="AD343" s="2" t="s">
        <v>2258</v>
      </c>
      <c r="AE343" s="2">
        <v>4.12071</v>
      </c>
      <c r="AF343" s="2">
        <v>98.25823</v>
      </c>
      <c r="AG343" s="2" t="s">
        <v>2274</v>
      </c>
      <c r="AN343" s="2" t="s">
        <v>1721</v>
      </c>
    </row>
    <row r="344" hidden="1">
      <c r="A344" s="2" t="s">
        <v>1574</v>
      </c>
      <c r="B344" s="2" t="s">
        <v>3395</v>
      </c>
      <c r="C344" s="2" t="s">
        <v>2249</v>
      </c>
      <c r="D344" s="146" t="s">
        <v>3396</v>
      </c>
      <c r="E344" s="2" t="s">
        <v>3397</v>
      </c>
      <c r="F344" s="2" t="s">
        <v>2076</v>
      </c>
      <c r="G344" s="2" t="s">
        <v>1174</v>
      </c>
      <c r="H344" s="2" t="s">
        <v>3398</v>
      </c>
      <c r="J344" s="2" t="s">
        <v>2264</v>
      </c>
      <c r="K344" s="2" t="s">
        <v>2265</v>
      </c>
      <c r="L344" s="2" t="s">
        <v>679</v>
      </c>
      <c r="M344" s="2" t="s">
        <v>2266</v>
      </c>
      <c r="N344" s="2">
        <v>200.0</v>
      </c>
      <c r="O344" s="2" t="s">
        <v>51</v>
      </c>
      <c r="P344" s="2">
        <v>2019.0</v>
      </c>
      <c r="S344" s="2" t="s">
        <v>2317</v>
      </c>
      <c r="T344" s="2" t="s">
        <v>137</v>
      </c>
      <c r="X344" s="2" t="s">
        <v>2269</v>
      </c>
      <c r="Y344" s="2" t="s">
        <v>3399</v>
      </c>
      <c r="Z344" s="2" t="s">
        <v>3400</v>
      </c>
      <c r="AA344" s="2" t="s">
        <v>3401</v>
      </c>
      <c r="AB344" s="2" t="s">
        <v>2284</v>
      </c>
      <c r="AC344" s="2" t="s">
        <v>2257</v>
      </c>
      <c r="AD344" s="2" t="s">
        <v>2258</v>
      </c>
      <c r="AE344" s="2">
        <v>4.12071</v>
      </c>
      <c r="AF344" s="2">
        <v>98.25823</v>
      </c>
      <c r="AG344" s="2" t="s">
        <v>2274</v>
      </c>
      <c r="AN344" s="2" t="s">
        <v>1721</v>
      </c>
    </row>
    <row r="345" hidden="1">
      <c r="A345" s="2" t="s">
        <v>1575</v>
      </c>
      <c r="B345" s="2" t="s">
        <v>3395</v>
      </c>
      <c r="C345" s="2" t="s">
        <v>2249</v>
      </c>
      <c r="D345" s="146" t="s">
        <v>3396</v>
      </c>
      <c r="E345" s="2" t="s">
        <v>3397</v>
      </c>
      <c r="F345" s="2" t="s">
        <v>2435</v>
      </c>
      <c r="G345" s="2" t="s">
        <v>1176</v>
      </c>
      <c r="H345" s="2" t="s">
        <v>3398</v>
      </c>
      <c r="J345" s="2" t="s">
        <v>2264</v>
      </c>
      <c r="K345" s="2" t="s">
        <v>2265</v>
      </c>
      <c r="L345" s="2" t="s">
        <v>679</v>
      </c>
      <c r="M345" s="2" t="s">
        <v>2266</v>
      </c>
      <c r="N345" s="2">
        <v>200.0</v>
      </c>
      <c r="O345" s="2" t="s">
        <v>51</v>
      </c>
      <c r="P345" s="2">
        <v>2019.0</v>
      </c>
      <c r="S345" s="2" t="s">
        <v>2317</v>
      </c>
      <c r="T345" s="2" t="s">
        <v>137</v>
      </c>
      <c r="X345" s="2" t="s">
        <v>2269</v>
      </c>
      <c r="Y345" s="2" t="s">
        <v>3399</v>
      </c>
      <c r="Z345" s="2" t="s">
        <v>3400</v>
      </c>
      <c r="AA345" s="2" t="s">
        <v>3401</v>
      </c>
      <c r="AB345" s="2" t="s">
        <v>2284</v>
      </c>
      <c r="AC345" s="2" t="s">
        <v>2257</v>
      </c>
      <c r="AD345" s="2" t="s">
        <v>2258</v>
      </c>
      <c r="AE345" s="2">
        <v>4.12071</v>
      </c>
      <c r="AF345" s="2">
        <v>98.25823</v>
      </c>
      <c r="AG345" s="2" t="s">
        <v>2274</v>
      </c>
      <c r="AN345" s="2" t="s">
        <v>1721</v>
      </c>
    </row>
    <row r="346" hidden="1">
      <c r="A346" s="2" t="s">
        <v>1576</v>
      </c>
      <c r="B346" s="2" t="s">
        <v>3402</v>
      </c>
      <c r="C346" s="2" t="s">
        <v>2249</v>
      </c>
      <c r="D346" s="146" t="s">
        <v>3403</v>
      </c>
      <c r="E346" s="2" t="s">
        <v>3404</v>
      </c>
      <c r="F346" s="2" t="s">
        <v>2068</v>
      </c>
      <c r="G346" s="2" t="s">
        <v>1180</v>
      </c>
      <c r="H346" s="2" t="s">
        <v>3405</v>
      </c>
      <c r="J346" s="2" t="s">
        <v>3406</v>
      </c>
      <c r="K346" s="2" t="s">
        <v>3407</v>
      </c>
      <c r="L346" s="2" t="s">
        <v>3408</v>
      </c>
      <c r="M346" s="2" t="s">
        <v>3409</v>
      </c>
      <c r="N346" s="2">
        <v>50.0</v>
      </c>
      <c r="O346" s="2" t="s">
        <v>264</v>
      </c>
      <c r="P346" s="2">
        <v>2033.0</v>
      </c>
      <c r="S346" s="2" t="s">
        <v>2317</v>
      </c>
      <c r="T346" s="2" t="s">
        <v>137</v>
      </c>
      <c r="Y346" s="2" t="s">
        <v>3410</v>
      </c>
      <c r="Z346" s="2" t="s">
        <v>3411</v>
      </c>
      <c r="AA346" s="2" t="s">
        <v>3412</v>
      </c>
      <c r="AB346" s="2" t="s">
        <v>1368</v>
      </c>
      <c r="AC346" s="2" t="s">
        <v>2257</v>
      </c>
      <c r="AD346" s="2" t="s">
        <v>2258</v>
      </c>
      <c r="AE346" s="2">
        <v>0.05798</v>
      </c>
      <c r="AF346" s="2">
        <v>109.20362</v>
      </c>
      <c r="AG346" s="2" t="s">
        <v>2274</v>
      </c>
      <c r="AN346" s="2" t="s">
        <v>1721</v>
      </c>
    </row>
    <row r="347" hidden="1">
      <c r="A347" s="2" t="s">
        <v>1577</v>
      </c>
      <c r="B347" s="2" t="s">
        <v>3402</v>
      </c>
      <c r="C347" s="2" t="s">
        <v>2249</v>
      </c>
      <c r="D347" s="146" t="s">
        <v>3403</v>
      </c>
      <c r="E347" s="2" t="s">
        <v>3404</v>
      </c>
      <c r="F347" s="2" t="s">
        <v>2075</v>
      </c>
      <c r="G347" s="2" t="s">
        <v>1183</v>
      </c>
      <c r="H347" s="2" t="s">
        <v>3405</v>
      </c>
      <c r="J347" s="2" t="s">
        <v>3406</v>
      </c>
      <c r="K347" s="2" t="s">
        <v>3407</v>
      </c>
      <c r="L347" s="2" t="s">
        <v>3408</v>
      </c>
      <c r="M347" s="2" t="s">
        <v>3409</v>
      </c>
      <c r="N347" s="2">
        <v>50.0</v>
      </c>
      <c r="O347" s="2" t="s">
        <v>264</v>
      </c>
      <c r="P347" s="2">
        <v>2033.0</v>
      </c>
      <c r="S347" s="2" t="s">
        <v>2317</v>
      </c>
      <c r="T347" s="2" t="s">
        <v>137</v>
      </c>
      <c r="Y347" s="2" t="s">
        <v>3410</v>
      </c>
      <c r="Z347" s="2" t="s">
        <v>3411</v>
      </c>
      <c r="AA347" s="2" t="s">
        <v>3412</v>
      </c>
      <c r="AB347" s="2" t="s">
        <v>1368</v>
      </c>
      <c r="AC347" s="2" t="s">
        <v>2257</v>
      </c>
      <c r="AD347" s="2" t="s">
        <v>2258</v>
      </c>
      <c r="AE347" s="2">
        <v>0.05798</v>
      </c>
      <c r="AF347" s="2">
        <v>109.20362</v>
      </c>
      <c r="AG347" s="2" t="s">
        <v>2274</v>
      </c>
      <c r="AN347" s="2" t="s">
        <v>1721</v>
      </c>
    </row>
    <row r="348" hidden="1">
      <c r="A348" s="2" t="s">
        <v>1578</v>
      </c>
      <c r="B348" s="2" t="s">
        <v>3402</v>
      </c>
      <c r="C348" s="2" t="s">
        <v>2249</v>
      </c>
      <c r="D348" s="146" t="s">
        <v>3403</v>
      </c>
      <c r="E348" s="2" t="s">
        <v>3404</v>
      </c>
      <c r="F348" s="2" t="s">
        <v>2076</v>
      </c>
      <c r="G348" s="2" t="s">
        <v>1185</v>
      </c>
      <c r="H348" s="2" t="s">
        <v>3405</v>
      </c>
      <c r="J348" s="2" t="s">
        <v>3406</v>
      </c>
      <c r="K348" s="2" t="s">
        <v>3407</v>
      </c>
      <c r="L348" s="2" t="s">
        <v>3408</v>
      </c>
      <c r="M348" s="2" t="s">
        <v>3409</v>
      </c>
      <c r="N348" s="2">
        <v>50.0</v>
      </c>
      <c r="O348" s="2" t="s">
        <v>63</v>
      </c>
      <c r="S348" s="2" t="s">
        <v>2317</v>
      </c>
      <c r="T348" s="2" t="s">
        <v>137</v>
      </c>
      <c r="Y348" s="2" t="s">
        <v>3410</v>
      </c>
      <c r="Z348" s="2" t="s">
        <v>3411</v>
      </c>
      <c r="AA348" s="2" t="s">
        <v>3412</v>
      </c>
      <c r="AB348" s="2" t="s">
        <v>1368</v>
      </c>
      <c r="AC348" s="2" t="s">
        <v>2257</v>
      </c>
      <c r="AD348" s="2" t="s">
        <v>2258</v>
      </c>
      <c r="AE348" s="2">
        <v>0.05798</v>
      </c>
      <c r="AF348" s="2">
        <v>109.20362</v>
      </c>
      <c r="AG348" s="2" t="s">
        <v>2274</v>
      </c>
      <c r="AN348" s="2" t="s">
        <v>1721</v>
      </c>
    </row>
    <row r="349" hidden="1">
      <c r="A349" s="2" t="s">
        <v>1579</v>
      </c>
      <c r="B349" s="2" t="s">
        <v>3402</v>
      </c>
      <c r="C349" s="2" t="s">
        <v>2249</v>
      </c>
      <c r="D349" s="146" t="s">
        <v>3403</v>
      </c>
      <c r="E349" s="2" t="s">
        <v>3404</v>
      </c>
      <c r="F349" s="2" t="s">
        <v>2435</v>
      </c>
      <c r="G349" s="2" t="s">
        <v>1187</v>
      </c>
      <c r="H349" s="2" t="s">
        <v>3405</v>
      </c>
      <c r="J349" s="2" t="s">
        <v>3406</v>
      </c>
      <c r="K349" s="2" t="s">
        <v>3407</v>
      </c>
      <c r="L349" s="2" t="s">
        <v>3408</v>
      </c>
      <c r="M349" s="2" t="s">
        <v>3409</v>
      </c>
      <c r="N349" s="2">
        <v>50.0</v>
      </c>
      <c r="O349" s="2" t="s">
        <v>63</v>
      </c>
      <c r="S349" s="2" t="s">
        <v>2317</v>
      </c>
      <c r="T349" s="2" t="s">
        <v>137</v>
      </c>
      <c r="Y349" s="2" t="s">
        <v>3410</v>
      </c>
      <c r="Z349" s="2" t="s">
        <v>3411</v>
      </c>
      <c r="AA349" s="2" t="s">
        <v>3412</v>
      </c>
      <c r="AB349" s="2" t="s">
        <v>1368</v>
      </c>
      <c r="AC349" s="2" t="s">
        <v>2257</v>
      </c>
      <c r="AD349" s="2" t="s">
        <v>2258</v>
      </c>
      <c r="AE349" s="2">
        <v>0.05798</v>
      </c>
      <c r="AF349" s="2">
        <v>109.20362</v>
      </c>
      <c r="AG349" s="2" t="s">
        <v>2274</v>
      </c>
      <c r="AN349" s="2" t="s">
        <v>1721</v>
      </c>
    </row>
    <row r="350" hidden="1">
      <c r="A350" s="2" t="s">
        <v>1907</v>
      </c>
      <c r="B350" s="2" t="s">
        <v>3413</v>
      </c>
      <c r="C350" s="2" t="s">
        <v>2249</v>
      </c>
      <c r="D350" s="146" t="s">
        <v>1906</v>
      </c>
      <c r="E350" s="2" t="s">
        <v>3414</v>
      </c>
      <c r="F350" s="2" t="s">
        <v>2636</v>
      </c>
      <c r="G350" s="2" t="s">
        <v>3415</v>
      </c>
      <c r="J350" s="2" t="s">
        <v>2992</v>
      </c>
      <c r="K350" s="2" t="s">
        <v>2993</v>
      </c>
      <c r="L350" s="2" t="s">
        <v>2994</v>
      </c>
      <c r="M350" s="2" t="s">
        <v>2995</v>
      </c>
      <c r="N350" s="2">
        <v>60.0</v>
      </c>
      <c r="O350" s="2" t="s">
        <v>63</v>
      </c>
      <c r="S350" s="2" t="s">
        <v>137</v>
      </c>
      <c r="T350" s="2" t="s">
        <v>137</v>
      </c>
      <c r="AA350" s="2" t="s">
        <v>3416</v>
      </c>
      <c r="AB350" s="2" t="s">
        <v>2273</v>
      </c>
      <c r="AC350" s="2" t="s">
        <v>2257</v>
      </c>
      <c r="AD350" s="2" t="s">
        <v>2258</v>
      </c>
      <c r="AE350" s="2">
        <v>-6.708777</v>
      </c>
      <c r="AF350" s="2">
        <v>111.020114</v>
      </c>
      <c r="AG350" s="2" t="s">
        <v>2259</v>
      </c>
      <c r="AN350" s="2" t="s">
        <v>1721</v>
      </c>
    </row>
    <row r="351" hidden="1">
      <c r="A351" s="2" t="s">
        <v>1580</v>
      </c>
      <c r="B351" s="2" t="s">
        <v>3417</v>
      </c>
      <c r="C351" s="2" t="s">
        <v>2249</v>
      </c>
      <c r="D351" s="146" t="s">
        <v>3418</v>
      </c>
      <c r="E351" s="2" t="s">
        <v>3419</v>
      </c>
      <c r="F351" s="2" t="s">
        <v>2068</v>
      </c>
      <c r="G351" s="2" t="s">
        <v>3420</v>
      </c>
      <c r="H351" s="2" t="s">
        <v>3421</v>
      </c>
      <c r="J351" s="2" t="s">
        <v>2264</v>
      </c>
      <c r="K351" s="2" t="s">
        <v>2265</v>
      </c>
      <c r="L351" s="2" t="s">
        <v>679</v>
      </c>
      <c r="M351" s="2" t="s">
        <v>2266</v>
      </c>
      <c r="N351" s="2">
        <v>110.0</v>
      </c>
      <c r="O351" s="2" t="s">
        <v>51</v>
      </c>
      <c r="P351" s="2">
        <v>2016.0</v>
      </c>
      <c r="S351" s="2" t="s">
        <v>2317</v>
      </c>
      <c r="T351" s="2" t="s">
        <v>137</v>
      </c>
      <c r="X351" s="2" t="s">
        <v>2269</v>
      </c>
      <c r="Z351" s="2" t="s">
        <v>3422</v>
      </c>
      <c r="AA351" s="2" t="s">
        <v>3423</v>
      </c>
      <c r="AB351" s="2" t="s">
        <v>2284</v>
      </c>
      <c r="AC351" s="2" t="s">
        <v>2257</v>
      </c>
      <c r="AD351" s="2" t="s">
        <v>2258</v>
      </c>
      <c r="AE351" s="2">
        <v>0.56437</v>
      </c>
      <c r="AF351" s="2">
        <v>101.52345</v>
      </c>
      <c r="AG351" s="2" t="s">
        <v>2274</v>
      </c>
      <c r="AN351" s="2" t="s">
        <v>1721</v>
      </c>
    </row>
    <row r="352" hidden="1">
      <c r="A352" s="2" t="s">
        <v>1581</v>
      </c>
      <c r="B352" s="2" t="s">
        <v>3417</v>
      </c>
      <c r="C352" s="2" t="s">
        <v>2249</v>
      </c>
      <c r="D352" s="146" t="s">
        <v>3418</v>
      </c>
      <c r="E352" s="2" t="s">
        <v>3419</v>
      </c>
      <c r="F352" s="2" t="s">
        <v>2075</v>
      </c>
      <c r="G352" s="2" t="s">
        <v>3424</v>
      </c>
      <c r="H352" s="2" t="s">
        <v>3421</v>
      </c>
      <c r="J352" s="2" t="s">
        <v>2264</v>
      </c>
      <c r="K352" s="2" t="s">
        <v>2265</v>
      </c>
      <c r="L352" s="2" t="s">
        <v>679</v>
      </c>
      <c r="M352" s="2" t="s">
        <v>2266</v>
      </c>
      <c r="N352" s="2">
        <v>110.0</v>
      </c>
      <c r="O352" s="2" t="s">
        <v>51</v>
      </c>
      <c r="P352" s="2">
        <v>2017.0</v>
      </c>
      <c r="S352" s="2" t="s">
        <v>2317</v>
      </c>
      <c r="T352" s="2" t="s">
        <v>137</v>
      </c>
      <c r="X352" s="2" t="s">
        <v>2269</v>
      </c>
      <c r="Z352" s="2" t="s">
        <v>3422</v>
      </c>
      <c r="AA352" s="2" t="s">
        <v>3423</v>
      </c>
      <c r="AB352" s="2" t="s">
        <v>2284</v>
      </c>
      <c r="AC352" s="2" t="s">
        <v>2257</v>
      </c>
      <c r="AD352" s="2" t="s">
        <v>2258</v>
      </c>
      <c r="AE352" s="2">
        <v>0.56437</v>
      </c>
      <c r="AF352" s="2">
        <v>101.52345</v>
      </c>
      <c r="AG352" s="2" t="s">
        <v>2274</v>
      </c>
    </row>
    <row r="353" hidden="1">
      <c r="A353" s="2" t="s">
        <v>1582</v>
      </c>
      <c r="B353" s="2" t="s">
        <v>3425</v>
      </c>
      <c r="C353" s="2" t="s">
        <v>2249</v>
      </c>
      <c r="D353" s="146" t="s">
        <v>3426</v>
      </c>
      <c r="E353" s="2" t="s">
        <v>3427</v>
      </c>
      <c r="F353" s="2" t="s">
        <v>2068</v>
      </c>
      <c r="G353" s="2" t="s">
        <v>1189</v>
      </c>
      <c r="H353" s="2" t="s">
        <v>3428</v>
      </c>
      <c r="J353" s="2" t="s">
        <v>2464</v>
      </c>
      <c r="K353" s="2" t="s">
        <v>2465</v>
      </c>
      <c r="L353" s="2" t="s">
        <v>679</v>
      </c>
      <c r="M353" s="2" t="s">
        <v>2266</v>
      </c>
      <c r="N353" s="2">
        <v>350.0</v>
      </c>
      <c r="O353" s="2" t="s">
        <v>51</v>
      </c>
      <c r="P353" s="2">
        <v>2013.0</v>
      </c>
      <c r="R353" s="2">
        <v>2037.0</v>
      </c>
      <c r="S353" s="2" t="s">
        <v>2317</v>
      </c>
      <c r="T353" s="2" t="s">
        <v>137</v>
      </c>
      <c r="X353" s="2" t="s">
        <v>2269</v>
      </c>
      <c r="Z353" s="2" t="s">
        <v>3429</v>
      </c>
      <c r="AA353" s="2" t="s">
        <v>3430</v>
      </c>
      <c r="AB353" s="2" t="s">
        <v>2273</v>
      </c>
      <c r="AC353" s="2" t="s">
        <v>2257</v>
      </c>
      <c r="AD353" s="2" t="s">
        <v>2258</v>
      </c>
      <c r="AE353" s="2">
        <v>-7.0242</v>
      </c>
      <c r="AF353" s="2">
        <v>106.5464</v>
      </c>
      <c r="AG353" s="2" t="s">
        <v>2274</v>
      </c>
      <c r="AN353" s="2" t="s">
        <v>1721</v>
      </c>
    </row>
    <row r="354" hidden="1">
      <c r="A354" s="2" t="s">
        <v>1584</v>
      </c>
      <c r="B354" s="2" t="s">
        <v>3425</v>
      </c>
      <c r="C354" s="2" t="s">
        <v>2249</v>
      </c>
      <c r="D354" s="146" t="s">
        <v>3426</v>
      </c>
      <c r="E354" s="2" t="s">
        <v>3427</v>
      </c>
      <c r="F354" s="2" t="s">
        <v>2075</v>
      </c>
      <c r="G354" s="2" t="s">
        <v>1191</v>
      </c>
      <c r="H354" s="2" t="s">
        <v>3428</v>
      </c>
      <c r="J354" s="2" t="s">
        <v>2464</v>
      </c>
      <c r="K354" s="2" t="s">
        <v>2465</v>
      </c>
      <c r="L354" s="2" t="s">
        <v>679</v>
      </c>
      <c r="M354" s="2" t="s">
        <v>2266</v>
      </c>
      <c r="N354" s="2">
        <v>350.0</v>
      </c>
      <c r="O354" s="2" t="s">
        <v>51</v>
      </c>
      <c r="P354" s="2">
        <v>2013.0</v>
      </c>
      <c r="R354" s="2">
        <v>2037.0</v>
      </c>
      <c r="S354" s="2" t="s">
        <v>2317</v>
      </c>
      <c r="T354" s="2" t="s">
        <v>137</v>
      </c>
      <c r="X354" s="2" t="s">
        <v>2269</v>
      </c>
      <c r="Z354" s="2" t="s">
        <v>3429</v>
      </c>
      <c r="AA354" s="2" t="s">
        <v>3430</v>
      </c>
      <c r="AB354" s="2" t="s">
        <v>2273</v>
      </c>
      <c r="AC354" s="2" t="s">
        <v>2257</v>
      </c>
      <c r="AD354" s="2" t="s">
        <v>2258</v>
      </c>
      <c r="AE354" s="2">
        <v>-7.0242</v>
      </c>
      <c r="AF354" s="2">
        <v>106.5464</v>
      </c>
      <c r="AG354" s="2" t="s">
        <v>2274</v>
      </c>
      <c r="AN354" s="2" t="s">
        <v>1721</v>
      </c>
    </row>
    <row r="355" hidden="1">
      <c r="A355" s="2" t="s">
        <v>1585</v>
      </c>
      <c r="B355" s="2" t="s">
        <v>3425</v>
      </c>
      <c r="C355" s="2" t="s">
        <v>2249</v>
      </c>
      <c r="D355" s="146" t="s">
        <v>3426</v>
      </c>
      <c r="E355" s="2" t="s">
        <v>3427</v>
      </c>
      <c r="F355" s="2" t="s">
        <v>2076</v>
      </c>
      <c r="G355" s="2" t="s">
        <v>1193</v>
      </c>
      <c r="H355" s="2" t="s">
        <v>3428</v>
      </c>
      <c r="J355" s="2" t="s">
        <v>2464</v>
      </c>
      <c r="K355" s="2" t="s">
        <v>2465</v>
      </c>
      <c r="L355" s="2" t="s">
        <v>679</v>
      </c>
      <c r="M355" s="2" t="s">
        <v>2266</v>
      </c>
      <c r="N355" s="2">
        <v>350.0</v>
      </c>
      <c r="O355" s="2" t="s">
        <v>51</v>
      </c>
      <c r="P355" s="2">
        <v>2013.0</v>
      </c>
      <c r="R355" s="2">
        <v>2037.0</v>
      </c>
      <c r="S355" s="2" t="s">
        <v>2317</v>
      </c>
      <c r="T355" s="2" t="s">
        <v>137</v>
      </c>
      <c r="X355" s="2" t="s">
        <v>2269</v>
      </c>
      <c r="Z355" s="2" t="s">
        <v>3429</v>
      </c>
      <c r="AA355" s="2" t="s">
        <v>3430</v>
      </c>
      <c r="AB355" s="2" t="s">
        <v>2273</v>
      </c>
      <c r="AC355" s="2" t="s">
        <v>2257</v>
      </c>
      <c r="AD355" s="2" t="s">
        <v>2258</v>
      </c>
      <c r="AE355" s="2">
        <v>-7.0242</v>
      </c>
      <c r="AF355" s="2">
        <v>106.5464</v>
      </c>
      <c r="AG355" s="2" t="s">
        <v>2274</v>
      </c>
      <c r="AN355" s="2" t="s">
        <v>1721</v>
      </c>
    </row>
    <row r="356">
      <c r="A356" s="2" t="s">
        <v>1857</v>
      </c>
      <c r="B356" s="2" t="s">
        <v>3431</v>
      </c>
      <c r="C356" s="2" t="s">
        <v>2249</v>
      </c>
      <c r="D356" s="146" t="s">
        <v>1722</v>
      </c>
      <c r="E356" s="2" t="s">
        <v>3432</v>
      </c>
      <c r="F356" s="2" t="s">
        <v>2733</v>
      </c>
      <c r="G356" s="2" t="s">
        <v>515</v>
      </c>
      <c r="J356" s="2" t="s">
        <v>2823</v>
      </c>
      <c r="K356" s="2" t="s">
        <v>2824</v>
      </c>
      <c r="L356" s="2" t="s">
        <v>1725</v>
      </c>
      <c r="M356" s="2" t="s">
        <v>2825</v>
      </c>
      <c r="N356" s="2">
        <v>35.0</v>
      </c>
      <c r="O356" s="2" t="s">
        <v>51</v>
      </c>
      <c r="P356" s="2">
        <v>2008.0</v>
      </c>
      <c r="S356" s="2" t="s">
        <v>2317</v>
      </c>
      <c r="T356" s="2" t="s">
        <v>137</v>
      </c>
      <c r="Y356" s="2" t="s">
        <v>3433</v>
      </c>
      <c r="Z356" s="2" t="s">
        <v>3434</v>
      </c>
      <c r="AA356" s="2" t="s">
        <v>3435</v>
      </c>
      <c r="AB356" s="2" t="s">
        <v>2284</v>
      </c>
      <c r="AC356" s="2" t="s">
        <v>2257</v>
      </c>
      <c r="AD356" s="2" t="s">
        <v>2258</v>
      </c>
      <c r="AE356" s="2">
        <v>0.68932</v>
      </c>
      <c r="AF356" s="2">
        <v>101.61907</v>
      </c>
      <c r="AG356" s="2" t="s">
        <v>2274</v>
      </c>
      <c r="AK356" s="2" t="s">
        <v>2786</v>
      </c>
      <c r="AL356" s="2" t="s">
        <v>2286</v>
      </c>
      <c r="AN356" s="2" t="s">
        <v>1721</v>
      </c>
    </row>
    <row r="357">
      <c r="A357" s="2" t="s">
        <v>1724</v>
      </c>
      <c r="B357" s="2" t="s">
        <v>3431</v>
      </c>
      <c r="C357" s="2" t="s">
        <v>2249</v>
      </c>
      <c r="D357" s="146" t="s">
        <v>1722</v>
      </c>
      <c r="E357" s="2" t="s">
        <v>3432</v>
      </c>
      <c r="F357" s="2" t="s">
        <v>2734</v>
      </c>
      <c r="G357" s="2" t="s">
        <v>1723</v>
      </c>
      <c r="J357" s="2" t="s">
        <v>2823</v>
      </c>
      <c r="K357" s="2" t="s">
        <v>2824</v>
      </c>
      <c r="L357" s="2" t="s">
        <v>1725</v>
      </c>
      <c r="M357" s="2" t="s">
        <v>2825</v>
      </c>
      <c r="N357" s="2">
        <v>35.0</v>
      </c>
      <c r="O357" s="2" t="s">
        <v>51</v>
      </c>
      <c r="P357" s="2">
        <v>2008.0</v>
      </c>
      <c r="S357" s="2" t="s">
        <v>2317</v>
      </c>
      <c r="T357" s="2" t="s">
        <v>137</v>
      </c>
      <c r="Y357" s="2" t="s">
        <v>3433</v>
      </c>
      <c r="Z357" s="2" t="s">
        <v>3434</v>
      </c>
      <c r="AA357" s="2" t="s">
        <v>3435</v>
      </c>
      <c r="AB357" s="2" t="s">
        <v>2284</v>
      </c>
      <c r="AC357" s="2" t="s">
        <v>2257</v>
      </c>
      <c r="AD357" s="2" t="s">
        <v>2258</v>
      </c>
      <c r="AE357" s="2">
        <v>0.68932</v>
      </c>
      <c r="AF357" s="2">
        <v>101.61907</v>
      </c>
      <c r="AG357" s="2" t="s">
        <v>2274</v>
      </c>
      <c r="AK357" s="2" t="s">
        <v>2786</v>
      </c>
      <c r="AL357" s="2" t="s">
        <v>2286</v>
      </c>
      <c r="AN357" s="2" t="s">
        <v>1721</v>
      </c>
    </row>
    <row r="358">
      <c r="A358" s="2" t="s">
        <v>1858</v>
      </c>
      <c r="B358" s="2" t="s">
        <v>3431</v>
      </c>
      <c r="C358" s="2" t="s">
        <v>2249</v>
      </c>
      <c r="D358" s="146" t="s">
        <v>1722</v>
      </c>
      <c r="E358" s="2" t="s">
        <v>3432</v>
      </c>
      <c r="F358" s="2" t="s">
        <v>2735</v>
      </c>
      <c r="G358" s="2" t="s">
        <v>518</v>
      </c>
      <c r="J358" s="2" t="s">
        <v>2823</v>
      </c>
      <c r="K358" s="2" t="s">
        <v>2824</v>
      </c>
      <c r="L358" s="2" t="s">
        <v>1725</v>
      </c>
      <c r="M358" s="2" t="s">
        <v>2825</v>
      </c>
      <c r="N358" s="2">
        <v>90.0</v>
      </c>
      <c r="O358" s="2" t="s">
        <v>51</v>
      </c>
      <c r="P358" s="2">
        <v>2000.0</v>
      </c>
      <c r="S358" s="2" t="s">
        <v>2317</v>
      </c>
      <c r="T358" s="2" t="s">
        <v>137</v>
      </c>
      <c r="Y358" s="2" t="s">
        <v>3433</v>
      </c>
      <c r="Z358" s="2" t="s">
        <v>3434</v>
      </c>
      <c r="AA358" s="2" t="s">
        <v>3435</v>
      </c>
      <c r="AB358" s="2" t="s">
        <v>2284</v>
      </c>
      <c r="AC358" s="2" t="s">
        <v>2257</v>
      </c>
      <c r="AD358" s="2" t="s">
        <v>2258</v>
      </c>
      <c r="AE358" s="2">
        <v>0.68932</v>
      </c>
      <c r="AF358" s="2">
        <v>101.61907</v>
      </c>
      <c r="AG358" s="2" t="s">
        <v>2274</v>
      </c>
      <c r="AK358" s="2" t="s">
        <v>2786</v>
      </c>
      <c r="AL358" s="2" t="s">
        <v>2286</v>
      </c>
      <c r="AN358" s="2" t="s">
        <v>1721</v>
      </c>
    </row>
    <row r="359">
      <c r="A359" s="2" t="s">
        <v>1859</v>
      </c>
      <c r="B359" s="2" t="s">
        <v>3431</v>
      </c>
      <c r="C359" s="2" t="s">
        <v>2249</v>
      </c>
      <c r="D359" s="146" t="s">
        <v>1722</v>
      </c>
      <c r="E359" s="2" t="s">
        <v>3432</v>
      </c>
      <c r="F359" s="2" t="s">
        <v>2736</v>
      </c>
      <c r="G359" s="2" t="s">
        <v>520</v>
      </c>
      <c r="J359" s="2" t="s">
        <v>2823</v>
      </c>
      <c r="K359" s="2" t="s">
        <v>2824</v>
      </c>
      <c r="L359" s="2" t="s">
        <v>1725</v>
      </c>
      <c r="M359" s="2" t="s">
        <v>2825</v>
      </c>
      <c r="N359" s="2">
        <v>90.0</v>
      </c>
      <c r="O359" s="2" t="s">
        <v>51</v>
      </c>
      <c r="P359" s="2">
        <v>2000.0</v>
      </c>
      <c r="S359" s="2" t="s">
        <v>2317</v>
      </c>
      <c r="T359" s="2" t="s">
        <v>137</v>
      </c>
      <c r="Y359" s="2" t="s">
        <v>3433</v>
      </c>
      <c r="Z359" s="2" t="s">
        <v>3434</v>
      </c>
      <c r="AA359" s="2" t="s">
        <v>3435</v>
      </c>
      <c r="AB359" s="2" t="s">
        <v>2284</v>
      </c>
      <c r="AC359" s="2" t="s">
        <v>2257</v>
      </c>
      <c r="AD359" s="2" t="s">
        <v>2258</v>
      </c>
      <c r="AE359" s="2">
        <v>0.68932</v>
      </c>
      <c r="AF359" s="2">
        <v>101.61907</v>
      </c>
      <c r="AG359" s="2" t="s">
        <v>2274</v>
      </c>
      <c r="AK359" s="2" t="s">
        <v>2786</v>
      </c>
      <c r="AL359" s="2" t="s">
        <v>2286</v>
      </c>
      <c r="AN359" s="2" t="s">
        <v>1721</v>
      </c>
    </row>
    <row r="360">
      <c r="A360" s="2" t="s">
        <v>1860</v>
      </c>
      <c r="B360" s="2" t="s">
        <v>3431</v>
      </c>
      <c r="C360" s="2" t="s">
        <v>2249</v>
      </c>
      <c r="D360" s="146" t="s">
        <v>1722</v>
      </c>
      <c r="E360" s="2" t="s">
        <v>3432</v>
      </c>
      <c r="F360" s="2" t="s">
        <v>2509</v>
      </c>
      <c r="G360" s="2" t="s">
        <v>522</v>
      </c>
      <c r="J360" s="2" t="s">
        <v>2823</v>
      </c>
      <c r="K360" s="2" t="s">
        <v>2824</v>
      </c>
      <c r="L360" s="2" t="s">
        <v>1725</v>
      </c>
      <c r="M360" s="2" t="s">
        <v>2825</v>
      </c>
      <c r="N360" s="2">
        <v>90.0</v>
      </c>
      <c r="O360" s="2" t="s">
        <v>51</v>
      </c>
      <c r="P360" s="2">
        <v>2000.0</v>
      </c>
      <c r="S360" s="2" t="s">
        <v>2317</v>
      </c>
      <c r="T360" s="2" t="s">
        <v>137</v>
      </c>
      <c r="Y360" s="2" t="s">
        <v>3433</v>
      </c>
      <c r="Z360" s="2" t="s">
        <v>3434</v>
      </c>
      <c r="AA360" s="2" t="s">
        <v>3435</v>
      </c>
      <c r="AB360" s="2" t="s">
        <v>2284</v>
      </c>
      <c r="AC360" s="2" t="s">
        <v>2257</v>
      </c>
      <c r="AD360" s="2" t="s">
        <v>2258</v>
      </c>
      <c r="AE360" s="2">
        <v>0.68932</v>
      </c>
      <c r="AF360" s="2">
        <v>101.61907</v>
      </c>
      <c r="AG360" s="2" t="s">
        <v>2274</v>
      </c>
      <c r="AK360" s="2" t="s">
        <v>2786</v>
      </c>
      <c r="AL360" s="2" t="s">
        <v>2286</v>
      </c>
      <c r="AN360" s="2" t="s">
        <v>1721</v>
      </c>
    </row>
    <row r="361">
      <c r="A361" s="2" t="s">
        <v>1861</v>
      </c>
      <c r="B361" s="2" t="s">
        <v>3431</v>
      </c>
      <c r="C361" s="2" t="s">
        <v>2249</v>
      </c>
      <c r="D361" s="146" t="s">
        <v>1722</v>
      </c>
      <c r="E361" s="2" t="s">
        <v>3432</v>
      </c>
      <c r="F361" s="2" t="s">
        <v>2511</v>
      </c>
      <c r="G361" s="2" t="s">
        <v>524</v>
      </c>
      <c r="J361" s="2" t="s">
        <v>2823</v>
      </c>
      <c r="K361" s="2" t="s">
        <v>2824</v>
      </c>
      <c r="L361" s="2" t="s">
        <v>1725</v>
      </c>
      <c r="M361" s="2" t="s">
        <v>2825</v>
      </c>
      <c r="N361" s="2">
        <v>150.0</v>
      </c>
      <c r="O361" s="2" t="s">
        <v>51</v>
      </c>
      <c r="P361" s="2">
        <v>2014.0</v>
      </c>
      <c r="S361" s="2" t="s">
        <v>2317</v>
      </c>
      <c r="T361" s="2" t="s">
        <v>137</v>
      </c>
      <c r="Y361" s="2" t="s">
        <v>3433</v>
      </c>
      <c r="Z361" s="2" t="s">
        <v>3436</v>
      </c>
      <c r="AA361" s="2" t="s">
        <v>3435</v>
      </c>
      <c r="AB361" s="2" t="s">
        <v>2284</v>
      </c>
      <c r="AC361" s="2" t="s">
        <v>2257</v>
      </c>
      <c r="AD361" s="2" t="s">
        <v>2258</v>
      </c>
      <c r="AE361" s="2">
        <v>0.68932</v>
      </c>
      <c r="AF361" s="2">
        <v>101.61907</v>
      </c>
      <c r="AG361" s="2" t="s">
        <v>2274</v>
      </c>
      <c r="AK361" s="2" t="s">
        <v>2786</v>
      </c>
      <c r="AL361" s="2" t="s">
        <v>2286</v>
      </c>
      <c r="AN361" s="2" t="s">
        <v>1721</v>
      </c>
    </row>
    <row r="362">
      <c r="A362" s="2" t="s">
        <v>1855</v>
      </c>
      <c r="B362" s="2" t="s">
        <v>3431</v>
      </c>
      <c r="C362" s="2" t="s">
        <v>2249</v>
      </c>
      <c r="D362" s="146" t="s">
        <v>1722</v>
      </c>
      <c r="E362" s="2" t="s">
        <v>3432</v>
      </c>
      <c r="F362" s="2" t="s">
        <v>2517</v>
      </c>
      <c r="G362" s="2" t="s">
        <v>526</v>
      </c>
      <c r="J362" s="2" t="s">
        <v>2823</v>
      </c>
      <c r="K362" s="2" t="s">
        <v>2824</v>
      </c>
      <c r="L362" s="2" t="s">
        <v>1725</v>
      </c>
      <c r="M362" s="2" t="s">
        <v>2825</v>
      </c>
      <c r="N362" s="2">
        <v>150.0</v>
      </c>
      <c r="O362" s="2" t="s">
        <v>51</v>
      </c>
      <c r="P362" s="2">
        <v>2014.0</v>
      </c>
      <c r="S362" s="2" t="s">
        <v>2317</v>
      </c>
      <c r="T362" s="2" t="s">
        <v>137</v>
      </c>
      <c r="Y362" s="2" t="s">
        <v>3433</v>
      </c>
      <c r="Z362" s="2" t="s">
        <v>3436</v>
      </c>
      <c r="AA362" s="2" t="s">
        <v>3435</v>
      </c>
      <c r="AB362" s="2" t="s">
        <v>2284</v>
      </c>
      <c r="AC362" s="2" t="s">
        <v>2257</v>
      </c>
      <c r="AD362" s="2" t="s">
        <v>2258</v>
      </c>
      <c r="AE362" s="2">
        <v>0.68932</v>
      </c>
      <c r="AF362" s="2">
        <v>101.61907</v>
      </c>
      <c r="AG362" s="2" t="s">
        <v>2274</v>
      </c>
      <c r="AK362" s="2" t="s">
        <v>2786</v>
      </c>
      <c r="AL362" s="2" t="s">
        <v>2286</v>
      </c>
      <c r="AN362" s="2" t="s">
        <v>1721</v>
      </c>
    </row>
    <row r="363">
      <c r="A363" s="2" t="s">
        <v>1856</v>
      </c>
      <c r="B363" s="2" t="s">
        <v>3431</v>
      </c>
      <c r="C363" s="2" t="s">
        <v>2249</v>
      </c>
      <c r="D363" s="146" t="s">
        <v>1722</v>
      </c>
      <c r="E363" s="2" t="s">
        <v>3432</v>
      </c>
      <c r="F363" s="2" t="s">
        <v>2737</v>
      </c>
      <c r="G363" s="2" t="s">
        <v>528</v>
      </c>
      <c r="J363" s="2" t="s">
        <v>2823</v>
      </c>
      <c r="K363" s="2" t="s">
        <v>2824</v>
      </c>
      <c r="L363" s="2" t="s">
        <v>1725</v>
      </c>
      <c r="M363" s="2" t="s">
        <v>2825</v>
      </c>
      <c r="N363" s="2">
        <v>150.0</v>
      </c>
      <c r="O363" s="2" t="s">
        <v>51</v>
      </c>
      <c r="P363" s="2">
        <v>2014.0</v>
      </c>
      <c r="S363" s="2" t="s">
        <v>2317</v>
      </c>
      <c r="T363" s="2" t="s">
        <v>137</v>
      </c>
      <c r="Y363" s="2" t="s">
        <v>3433</v>
      </c>
      <c r="Z363" s="2" t="s">
        <v>3436</v>
      </c>
      <c r="AA363" s="2" t="s">
        <v>3435</v>
      </c>
      <c r="AB363" s="2" t="s">
        <v>2284</v>
      </c>
      <c r="AC363" s="2" t="s">
        <v>2257</v>
      </c>
      <c r="AD363" s="2" t="s">
        <v>2258</v>
      </c>
      <c r="AE363" s="2">
        <v>0.68932</v>
      </c>
      <c r="AF363" s="2">
        <v>101.61907</v>
      </c>
      <c r="AG363" s="2" t="s">
        <v>2274</v>
      </c>
      <c r="AK363" s="2" t="s">
        <v>2786</v>
      </c>
      <c r="AL363" s="2" t="s">
        <v>2286</v>
      </c>
      <c r="AN363" s="2" t="s">
        <v>1721</v>
      </c>
    </row>
    <row r="364">
      <c r="A364" s="2" t="s">
        <v>1741</v>
      </c>
      <c r="B364" s="2" t="s">
        <v>3437</v>
      </c>
      <c r="C364" s="2" t="s">
        <v>2249</v>
      </c>
      <c r="D364" s="146" t="s">
        <v>1739</v>
      </c>
      <c r="E364" s="2" t="s">
        <v>3438</v>
      </c>
      <c r="F364" s="2" t="s">
        <v>2076</v>
      </c>
      <c r="G364" s="2" t="s">
        <v>1740</v>
      </c>
      <c r="J364" s="2" t="s">
        <v>3439</v>
      </c>
      <c r="K364" s="2" t="s">
        <v>3440</v>
      </c>
      <c r="L364" s="2" t="s">
        <v>1742</v>
      </c>
      <c r="M364" s="2" t="s">
        <v>3441</v>
      </c>
      <c r="N364" s="2">
        <v>30.2</v>
      </c>
      <c r="O364" s="2" t="s">
        <v>51</v>
      </c>
      <c r="P364" s="2">
        <v>2007.0</v>
      </c>
      <c r="S364" s="2" t="s">
        <v>137</v>
      </c>
      <c r="T364" s="2" t="s">
        <v>137</v>
      </c>
      <c r="X364" s="2" t="s">
        <v>2269</v>
      </c>
      <c r="Y364" s="2" t="s">
        <v>3442</v>
      </c>
      <c r="AB364" s="2" t="s">
        <v>2273</v>
      </c>
      <c r="AC364" s="2" t="s">
        <v>2257</v>
      </c>
      <c r="AD364" s="2" t="s">
        <v>2258</v>
      </c>
      <c r="AE364" s="2">
        <v>-6.385474</v>
      </c>
      <c r="AF364" s="2">
        <v>107.343624</v>
      </c>
      <c r="AG364" s="2" t="s">
        <v>2274</v>
      </c>
      <c r="AK364" s="2" t="s">
        <v>2786</v>
      </c>
    </row>
    <row r="365">
      <c r="A365" s="2" t="s">
        <v>1744</v>
      </c>
      <c r="B365" s="2" t="s">
        <v>3437</v>
      </c>
      <c r="C365" s="2" t="s">
        <v>2249</v>
      </c>
      <c r="D365" s="146" t="s">
        <v>1739</v>
      </c>
      <c r="E365" s="2" t="s">
        <v>3438</v>
      </c>
      <c r="F365" s="2" t="s">
        <v>2435</v>
      </c>
      <c r="G365" s="2" t="s">
        <v>1743</v>
      </c>
      <c r="J365" s="2" t="s">
        <v>3439</v>
      </c>
      <c r="K365" s="2" t="s">
        <v>3440</v>
      </c>
      <c r="L365" s="2" t="s">
        <v>1742</v>
      </c>
      <c r="M365" s="2" t="s">
        <v>3441</v>
      </c>
      <c r="N365" s="2">
        <v>30.2</v>
      </c>
      <c r="O365" s="2" t="s">
        <v>51</v>
      </c>
      <c r="P365" s="2">
        <v>2007.0</v>
      </c>
      <c r="S365" s="2" t="s">
        <v>137</v>
      </c>
      <c r="T365" s="2" t="s">
        <v>137</v>
      </c>
      <c r="X365" s="2" t="s">
        <v>2269</v>
      </c>
      <c r="Y365" s="2" t="s">
        <v>3442</v>
      </c>
      <c r="AB365" s="2" t="s">
        <v>2273</v>
      </c>
      <c r="AC365" s="2" t="s">
        <v>2257</v>
      </c>
      <c r="AD365" s="2" t="s">
        <v>2258</v>
      </c>
      <c r="AE365" s="2">
        <v>-6.385474</v>
      </c>
      <c r="AF365" s="2">
        <v>107.343624</v>
      </c>
      <c r="AG365" s="2" t="s">
        <v>2274</v>
      </c>
      <c r="AK365" s="2" t="s">
        <v>2786</v>
      </c>
    </row>
    <row r="366" hidden="1">
      <c r="A366" s="2" t="s">
        <v>1586</v>
      </c>
      <c r="B366" s="2" t="s">
        <v>3443</v>
      </c>
      <c r="C366" s="2" t="s">
        <v>2249</v>
      </c>
      <c r="D366" s="146" t="s">
        <v>3444</v>
      </c>
      <c r="E366" s="2" t="s">
        <v>3445</v>
      </c>
      <c r="F366" s="2" t="s">
        <v>2511</v>
      </c>
      <c r="G366" s="2" t="s">
        <v>3446</v>
      </c>
      <c r="J366" s="2" t="s">
        <v>3447</v>
      </c>
      <c r="K366" s="2" t="s">
        <v>3448</v>
      </c>
      <c r="L366" s="2" t="s">
        <v>679</v>
      </c>
      <c r="M366" s="2" t="s">
        <v>2266</v>
      </c>
      <c r="N366" s="2">
        <v>660.0</v>
      </c>
      <c r="O366" s="2" t="s">
        <v>51</v>
      </c>
      <c r="P366" s="2">
        <v>2012.0</v>
      </c>
      <c r="S366" s="2" t="s">
        <v>2317</v>
      </c>
      <c r="T366" s="2" t="s">
        <v>2332</v>
      </c>
      <c r="X366" s="2" t="s">
        <v>2269</v>
      </c>
      <c r="Y366" s="2" t="s">
        <v>3352</v>
      </c>
      <c r="Z366" s="2" t="s">
        <v>3353</v>
      </c>
      <c r="AA366" s="2" t="s">
        <v>3354</v>
      </c>
      <c r="AB366" s="2" t="s">
        <v>2273</v>
      </c>
      <c r="AC366" s="2" t="s">
        <v>2257</v>
      </c>
      <c r="AD366" s="2" t="s">
        <v>2258</v>
      </c>
      <c r="AE366" s="2">
        <v>-7.711029</v>
      </c>
      <c r="AF366" s="2">
        <v>113.570682</v>
      </c>
      <c r="AG366" s="2" t="s">
        <v>2274</v>
      </c>
      <c r="AN366" s="2" t="s">
        <v>1721</v>
      </c>
    </row>
    <row r="367" hidden="1">
      <c r="A367" s="2" t="s">
        <v>3449</v>
      </c>
      <c r="B367" s="2" t="s">
        <v>3443</v>
      </c>
      <c r="C367" s="2" t="s">
        <v>2249</v>
      </c>
      <c r="D367" s="146" t="s">
        <v>3444</v>
      </c>
      <c r="E367" s="2" t="s">
        <v>3445</v>
      </c>
      <c r="F367" s="2" t="s">
        <v>2517</v>
      </c>
      <c r="G367" s="2" t="s">
        <v>1195</v>
      </c>
      <c r="J367" s="2" t="s">
        <v>3447</v>
      </c>
      <c r="K367" s="2" t="s">
        <v>3448</v>
      </c>
      <c r="L367" s="2" t="s">
        <v>679</v>
      </c>
      <c r="M367" s="2" t="s">
        <v>2266</v>
      </c>
      <c r="N367" s="2">
        <v>660.0</v>
      </c>
      <c r="O367" s="2" t="s">
        <v>63</v>
      </c>
      <c r="S367" s="2" t="s">
        <v>2317</v>
      </c>
      <c r="T367" s="2" t="s">
        <v>2332</v>
      </c>
      <c r="Y367" s="2" t="s">
        <v>3352</v>
      </c>
      <c r="Z367" s="2" t="s">
        <v>3353</v>
      </c>
      <c r="AA367" s="2" t="s">
        <v>3354</v>
      </c>
      <c r="AB367" s="2" t="s">
        <v>2273</v>
      </c>
      <c r="AC367" s="2" t="s">
        <v>2257</v>
      </c>
      <c r="AD367" s="2" t="s">
        <v>2258</v>
      </c>
      <c r="AE367" s="2">
        <v>-7.711029</v>
      </c>
      <c r="AF367" s="2">
        <v>113.570682</v>
      </c>
      <c r="AG367" s="2" t="s">
        <v>2274</v>
      </c>
      <c r="AN367" s="2" t="s">
        <v>1721</v>
      </c>
    </row>
    <row r="368" hidden="1">
      <c r="A368" s="2" t="s">
        <v>1587</v>
      </c>
      <c r="B368" s="2" t="s">
        <v>3450</v>
      </c>
      <c r="C368" s="2" t="s">
        <v>2249</v>
      </c>
      <c r="D368" s="146" t="s">
        <v>3451</v>
      </c>
      <c r="E368" s="2" t="s">
        <v>3452</v>
      </c>
      <c r="F368" s="2" t="s">
        <v>2068</v>
      </c>
      <c r="G368" s="2" t="s">
        <v>3453</v>
      </c>
      <c r="H368" s="2" t="s">
        <v>3454</v>
      </c>
      <c r="J368" s="2" t="s">
        <v>3447</v>
      </c>
      <c r="K368" s="2" t="s">
        <v>3448</v>
      </c>
      <c r="L368" s="2" t="s">
        <v>679</v>
      </c>
      <c r="M368" s="2" t="s">
        <v>2266</v>
      </c>
      <c r="N368" s="2">
        <v>400.0</v>
      </c>
      <c r="O368" s="2" t="s">
        <v>51</v>
      </c>
      <c r="P368" s="2">
        <v>1994.0</v>
      </c>
      <c r="R368" s="2">
        <v>2030.0</v>
      </c>
      <c r="S368" s="2" t="s">
        <v>2317</v>
      </c>
      <c r="T368" s="2" t="s">
        <v>2332</v>
      </c>
      <c r="X368" s="2" t="s">
        <v>2269</v>
      </c>
      <c r="Y368" s="2" t="s">
        <v>3352</v>
      </c>
      <c r="Z368" s="2" t="s">
        <v>3353</v>
      </c>
      <c r="AA368" s="2" t="s">
        <v>3354</v>
      </c>
      <c r="AB368" s="2" t="s">
        <v>2273</v>
      </c>
      <c r="AC368" s="2" t="s">
        <v>2257</v>
      </c>
      <c r="AD368" s="2" t="s">
        <v>2258</v>
      </c>
      <c r="AE368" s="2">
        <v>-7.7147</v>
      </c>
      <c r="AF368" s="2">
        <v>113.585016</v>
      </c>
      <c r="AG368" s="2" t="s">
        <v>2274</v>
      </c>
      <c r="AN368" s="2" t="s">
        <v>1721</v>
      </c>
    </row>
    <row r="369" hidden="1">
      <c r="A369" s="2" t="s">
        <v>1590</v>
      </c>
      <c r="B369" s="2" t="s">
        <v>3450</v>
      </c>
      <c r="C369" s="2" t="s">
        <v>2249</v>
      </c>
      <c r="D369" s="146" t="s">
        <v>3451</v>
      </c>
      <c r="E369" s="2" t="s">
        <v>3452</v>
      </c>
      <c r="F369" s="2" t="s">
        <v>2075</v>
      </c>
      <c r="G369" s="2" t="s">
        <v>3455</v>
      </c>
      <c r="H369" s="2" t="s">
        <v>3454</v>
      </c>
      <c r="J369" s="2" t="s">
        <v>3447</v>
      </c>
      <c r="K369" s="2" t="s">
        <v>3448</v>
      </c>
      <c r="L369" s="2" t="s">
        <v>679</v>
      </c>
      <c r="M369" s="2" t="s">
        <v>2266</v>
      </c>
      <c r="N369" s="2">
        <v>400.0</v>
      </c>
      <c r="O369" s="2" t="s">
        <v>51</v>
      </c>
      <c r="P369" s="2">
        <v>1993.0</v>
      </c>
      <c r="S369" s="2" t="s">
        <v>2317</v>
      </c>
      <c r="T369" s="2" t="s">
        <v>2332</v>
      </c>
      <c r="X369" s="2" t="s">
        <v>2269</v>
      </c>
      <c r="Y369" s="2" t="s">
        <v>3352</v>
      </c>
      <c r="Z369" s="2" t="s">
        <v>3353</v>
      </c>
      <c r="AA369" s="2" t="s">
        <v>3354</v>
      </c>
      <c r="AB369" s="2" t="s">
        <v>2273</v>
      </c>
      <c r="AC369" s="2" t="s">
        <v>2257</v>
      </c>
      <c r="AD369" s="2" t="s">
        <v>2258</v>
      </c>
      <c r="AE369" s="2">
        <v>-7.7147</v>
      </c>
      <c r="AF369" s="2">
        <v>113.585016</v>
      </c>
      <c r="AG369" s="2" t="s">
        <v>2274</v>
      </c>
      <c r="AN369" s="2" t="s">
        <v>1721</v>
      </c>
    </row>
    <row r="370">
      <c r="A370" s="2" t="s">
        <v>1865</v>
      </c>
      <c r="B370" s="2" t="s">
        <v>3456</v>
      </c>
      <c r="C370" s="2" t="s">
        <v>2249</v>
      </c>
      <c r="D370" s="146" t="s">
        <v>1864</v>
      </c>
      <c r="E370" s="2" t="s">
        <v>3457</v>
      </c>
      <c r="F370" s="2" t="s">
        <v>3458</v>
      </c>
      <c r="G370" s="2" t="s">
        <v>374</v>
      </c>
      <c r="J370" s="2" t="s">
        <v>3459</v>
      </c>
      <c r="K370" s="2" t="s">
        <v>3460</v>
      </c>
      <c r="L370" s="2" t="s">
        <v>3461</v>
      </c>
      <c r="M370" s="2" t="s">
        <v>3462</v>
      </c>
      <c r="N370" s="2">
        <v>30.0</v>
      </c>
      <c r="O370" s="2" t="s">
        <v>51</v>
      </c>
      <c r="P370" s="2">
        <v>2016.0</v>
      </c>
      <c r="S370" s="2" t="s">
        <v>2317</v>
      </c>
      <c r="T370" s="2" t="s">
        <v>137</v>
      </c>
      <c r="Y370" s="2" t="s">
        <v>3463</v>
      </c>
      <c r="AB370" s="2" t="s">
        <v>1365</v>
      </c>
      <c r="AC370" s="2" t="s">
        <v>2257</v>
      </c>
      <c r="AD370" s="2" t="s">
        <v>2258</v>
      </c>
      <c r="AE370" s="2">
        <v>-4.179865</v>
      </c>
      <c r="AF370" s="2">
        <v>121.592935</v>
      </c>
      <c r="AG370" s="2" t="s">
        <v>2274</v>
      </c>
      <c r="AK370" s="2" t="s">
        <v>2298</v>
      </c>
      <c r="AN370" s="2" t="s">
        <v>1721</v>
      </c>
    </row>
    <row r="371">
      <c r="A371" s="2" t="s">
        <v>1866</v>
      </c>
      <c r="B371" s="2" t="s">
        <v>3456</v>
      </c>
      <c r="C371" s="2" t="s">
        <v>2249</v>
      </c>
      <c r="D371" s="146" t="s">
        <v>1864</v>
      </c>
      <c r="E371" s="2" t="s">
        <v>3457</v>
      </c>
      <c r="F371" s="2" t="s">
        <v>3464</v>
      </c>
      <c r="G371" s="2" t="s">
        <v>377</v>
      </c>
      <c r="J371" s="2" t="s">
        <v>3459</v>
      </c>
      <c r="K371" s="2" t="s">
        <v>3460</v>
      </c>
      <c r="L371" s="2" t="s">
        <v>3461</v>
      </c>
      <c r="M371" s="2" t="s">
        <v>3462</v>
      </c>
      <c r="N371" s="2">
        <v>30.0</v>
      </c>
      <c r="O371" s="2" t="s">
        <v>51</v>
      </c>
      <c r="P371" s="2">
        <v>2016.0</v>
      </c>
      <c r="S371" s="2" t="s">
        <v>2317</v>
      </c>
      <c r="T371" s="2" t="s">
        <v>137</v>
      </c>
      <c r="Y371" s="2" t="s">
        <v>3463</v>
      </c>
      <c r="AB371" s="2" t="s">
        <v>1365</v>
      </c>
      <c r="AC371" s="2" t="s">
        <v>2257</v>
      </c>
      <c r="AD371" s="2" t="s">
        <v>2258</v>
      </c>
      <c r="AE371" s="2">
        <v>-4.179865</v>
      </c>
      <c r="AF371" s="2">
        <v>121.592935</v>
      </c>
      <c r="AG371" s="2" t="s">
        <v>2274</v>
      </c>
      <c r="AK371" s="2" t="s">
        <v>2298</v>
      </c>
      <c r="AN371" s="2" t="s">
        <v>1721</v>
      </c>
    </row>
    <row r="372">
      <c r="A372" s="2" t="s">
        <v>2016</v>
      </c>
      <c r="B372" s="2" t="s">
        <v>2288</v>
      </c>
      <c r="C372" s="2" t="s">
        <v>2249</v>
      </c>
      <c r="D372" s="146" t="s">
        <v>1728</v>
      </c>
      <c r="E372" s="2" t="s">
        <v>2289</v>
      </c>
      <c r="F372" s="2" t="s">
        <v>2302</v>
      </c>
      <c r="G372" s="2" t="s">
        <v>3465</v>
      </c>
      <c r="H372" s="2" t="s">
        <v>2291</v>
      </c>
      <c r="J372" s="2" t="s">
        <v>3466</v>
      </c>
      <c r="K372" s="2" t="s">
        <v>3467</v>
      </c>
      <c r="L372" s="2" t="s">
        <v>1731</v>
      </c>
      <c r="M372" s="2" t="s">
        <v>2294</v>
      </c>
      <c r="N372" s="2">
        <v>30.0</v>
      </c>
      <c r="O372" s="2" t="s">
        <v>51</v>
      </c>
      <c r="P372" s="2">
        <v>2020.0</v>
      </c>
      <c r="S372" s="2" t="s">
        <v>137</v>
      </c>
      <c r="T372" s="2" t="s">
        <v>137</v>
      </c>
      <c r="Y372" s="2" t="s">
        <v>2295</v>
      </c>
      <c r="Z372" s="2" t="s">
        <v>2296</v>
      </c>
      <c r="AA372" s="2" t="s">
        <v>2297</v>
      </c>
      <c r="AB372" s="2" t="s">
        <v>363</v>
      </c>
      <c r="AC372" s="2" t="s">
        <v>2257</v>
      </c>
      <c r="AD372" s="2" t="s">
        <v>2258</v>
      </c>
      <c r="AE372" s="2">
        <v>-1.53615</v>
      </c>
      <c r="AF372" s="2">
        <v>127.416015</v>
      </c>
      <c r="AG372" s="2" t="s">
        <v>2274</v>
      </c>
      <c r="AK372" s="2" t="s">
        <v>2298</v>
      </c>
      <c r="AL372" s="2" t="s">
        <v>2286</v>
      </c>
      <c r="AN372" s="2" t="s">
        <v>1721</v>
      </c>
    </row>
    <row r="373">
      <c r="A373" s="2" t="s">
        <v>2017</v>
      </c>
      <c r="B373" s="2" t="s">
        <v>2288</v>
      </c>
      <c r="C373" s="2" t="s">
        <v>2249</v>
      </c>
      <c r="D373" s="146" t="s">
        <v>1728</v>
      </c>
      <c r="E373" s="2" t="s">
        <v>2289</v>
      </c>
      <c r="F373" s="2" t="s">
        <v>2500</v>
      </c>
      <c r="G373" s="2" t="s">
        <v>3468</v>
      </c>
      <c r="H373" s="2" t="s">
        <v>2291</v>
      </c>
      <c r="J373" s="2" t="s">
        <v>3466</v>
      </c>
      <c r="K373" s="2" t="s">
        <v>3467</v>
      </c>
      <c r="L373" s="2" t="s">
        <v>1731</v>
      </c>
      <c r="M373" s="2" t="s">
        <v>2294</v>
      </c>
      <c r="N373" s="2">
        <v>30.0</v>
      </c>
      <c r="O373" s="2" t="s">
        <v>51</v>
      </c>
      <c r="P373" s="2">
        <v>2021.0</v>
      </c>
      <c r="S373" s="2" t="s">
        <v>137</v>
      </c>
      <c r="T373" s="2" t="s">
        <v>137</v>
      </c>
      <c r="Y373" s="2" t="s">
        <v>2295</v>
      </c>
      <c r="Z373" s="2" t="s">
        <v>2296</v>
      </c>
      <c r="AA373" s="2" t="s">
        <v>2297</v>
      </c>
      <c r="AB373" s="2" t="s">
        <v>363</v>
      </c>
      <c r="AC373" s="2" t="s">
        <v>2257</v>
      </c>
      <c r="AD373" s="2" t="s">
        <v>2258</v>
      </c>
      <c r="AE373" s="2">
        <v>-1.53615</v>
      </c>
      <c r="AF373" s="2">
        <v>127.416015</v>
      </c>
      <c r="AG373" s="2" t="s">
        <v>2274</v>
      </c>
      <c r="AK373" s="2" t="s">
        <v>2298</v>
      </c>
      <c r="AL373" s="2" t="s">
        <v>2286</v>
      </c>
      <c r="AN373" s="2" t="s">
        <v>1721</v>
      </c>
    </row>
    <row r="374">
      <c r="A374" s="2" t="s">
        <v>2041</v>
      </c>
      <c r="B374" s="2" t="s">
        <v>2288</v>
      </c>
      <c r="C374" s="2" t="s">
        <v>2249</v>
      </c>
      <c r="D374" s="146" t="s">
        <v>1728</v>
      </c>
      <c r="E374" s="2" t="s">
        <v>2289</v>
      </c>
      <c r="F374" s="2" t="s">
        <v>2502</v>
      </c>
      <c r="G374" s="2" t="s">
        <v>3469</v>
      </c>
      <c r="H374" s="2" t="s">
        <v>2291</v>
      </c>
      <c r="J374" s="2" t="s">
        <v>3466</v>
      </c>
      <c r="K374" s="2" t="s">
        <v>3467</v>
      </c>
      <c r="L374" s="2" t="s">
        <v>1731</v>
      </c>
      <c r="M374" s="2" t="s">
        <v>2294</v>
      </c>
      <c r="N374" s="2">
        <v>60.0</v>
      </c>
      <c r="O374" s="2" t="s">
        <v>51</v>
      </c>
      <c r="P374" s="2">
        <v>2023.0</v>
      </c>
      <c r="S374" s="2" t="s">
        <v>137</v>
      </c>
      <c r="T374" s="2" t="s">
        <v>137</v>
      </c>
      <c r="Y374" s="2" t="s">
        <v>2295</v>
      </c>
      <c r="Z374" s="2" t="s">
        <v>2296</v>
      </c>
      <c r="AA374" s="2" t="s">
        <v>2297</v>
      </c>
      <c r="AB374" s="2" t="s">
        <v>363</v>
      </c>
      <c r="AC374" s="2" t="s">
        <v>2257</v>
      </c>
      <c r="AD374" s="2" t="s">
        <v>2258</v>
      </c>
      <c r="AE374" s="2">
        <v>-1.53615</v>
      </c>
      <c r="AF374" s="2">
        <v>127.416015</v>
      </c>
      <c r="AG374" s="2" t="s">
        <v>2274</v>
      </c>
      <c r="AK374" s="2" t="s">
        <v>2298</v>
      </c>
      <c r="AL374" s="2" t="s">
        <v>2286</v>
      </c>
      <c r="AN374" s="2" t="s">
        <v>1721</v>
      </c>
    </row>
    <row r="375">
      <c r="A375" s="2" t="s">
        <v>1992</v>
      </c>
      <c r="B375" s="2" t="s">
        <v>2288</v>
      </c>
      <c r="C375" s="2" t="s">
        <v>2249</v>
      </c>
      <c r="D375" s="146" t="s">
        <v>1728</v>
      </c>
      <c r="E375" s="2" t="s">
        <v>2289</v>
      </c>
      <c r="F375" s="2" t="s">
        <v>2277</v>
      </c>
      <c r="G375" s="2" t="s">
        <v>3470</v>
      </c>
      <c r="H375" s="2" t="s">
        <v>2291</v>
      </c>
      <c r="J375" s="2" t="s">
        <v>3466</v>
      </c>
      <c r="K375" s="2" t="s">
        <v>3467</v>
      </c>
      <c r="L375" s="2" t="s">
        <v>1731</v>
      </c>
      <c r="M375" s="2" t="s">
        <v>2294</v>
      </c>
      <c r="N375" s="2">
        <v>150.0</v>
      </c>
      <c r="O375" s="2" t="s">
        <v>51</v>
      </c>
      <c r="P375" s="2">
        <v>2023.0</v>
      </c>
      <c r="S375" s="2" t="s">
        <v>137</v>
      </c>
      <c r="T375" s="2" t="s">
        <v>137</v>
      </c>
      <c r="Y375" s="2" t="s">
        <v>2295</v>
      </c>
      <c r="Z375" s="2" t="s">
        <v>2296</v>
      </c>
      <c r="AA375" s="2" t="s">
        <v>2297</v>
      </c>
      <c r="AB375" s="2" t="s">
        <v>363</v>
      </c>
      <c r="AC375" s="2" t="s">
        <v>2257</v>
      </c>
      <c r="AD375" s="2" t="s">
        <v>2258</v>
      </c>
      <c r="AE375" s="2">
        <v>-1.5614331</v>
      </c>
      <c r="AF375" s="2">
        <v>127.4210337</v>
      </c>
      <c r="AG375" s="2" t="s">
        <v>2274</v>
      </c>
      <c r="AK375" s="2" t="s">
        <v>2298</v>
      </c>
      <c r="AL375" s="2" t="s">
        <v>2286</v>
      </c>
      <c r="AN375" s="2" t="s">
        <v>1721</v>
      </c>
    </row>
    <row r="376">
      <c r="A376" s="2" t="s">
        <v>1993</v>
      </c>
      <c r="B376" s="2" t="s">
        <v>2288</v>
      </c>
      <c r="C376" s="2" t="s">
        <v>2249</v>
      </c>
      <c r="D376" s="146" t="s">
        <v>1728</v>
      </c>
      <c r="E376" s="2" t="s">
        <v>2289</v>
      </c>
      <c r="F376" s="2" t="s">
        <v>2287</v>
      </c>
      <c r="G376" s="2" t="s">
        <v>3471</v>
      </c>
      <c r="H376" s="2" t="s">
        <v>2291</v>
      </c>
      <c r="J376" s="2" t="s">
        <v>3466</v>
      </c>
      <c r="K376" s="2" t="s">
        <v>3467</v>
      </c>
      <c r="L376" s="2" t="s">
        <v>1731</v>
      </c>
      <c r="M376" s="2" t="s">
        <v>2294</v>
      </c>
      <c r="N376" s="2">
        <v>150.0</v>
      </c>
      <c r="O376" s="2" t="s">
        <v>51</v>
      </c>
      <c r="P376" s="2">
        <v>2022.0</v>
      </c>
      <c r="S376" s="2" t="s">
        <v>137</v>
      </c>
      <c r="T376" s="2" t="s">
        <v>137</v>
      </c>
      <c r="Y376" s="2" t="s">
        <v>2295</v>
      </c>
      <c r="Z376" s="2" t="s">
        <v>2296</v>
      </c>
      <c r="AA376" s="2" t="s">
        <v>2297</v>
      </c>
      <c r="AB376" s="2" t="s">
        <v>363</v>
      </c>
      <c r="AC376" s="2" t="s">
        <v>2257</v>
      </c>
      <c r="AD376" s="2" t="s">
        <v>2258</v>
      </c>
      <c r="AE376" s="2">
        <v>-1.5614331</v>
      </c>
      <c r="AF376" s="2">
        <v>127.4210337</v>
      </c>
      <c r="AG376" s="2" t="s">
        <v>2274</v>
      </c>
      <c r="AK376" s="2" t="s">
        <v>2298</v>
      </c>
      <c r="AL376" s="2" t="s">
        <v>2286</v>
      </c>
      <c r="AN376" s="2" t="s">
        <v>1721</v>
      </c>
    </row>
    <row r="377">
      <c r="A377" s="2" t="s">
        <v>1994</v>
      </c>
      <c r="B377" s="2" t="s">
        <v>2288</v>
      </c>
      <c r="C377" s="2" t="s">
        <v>2249</v>
      </c>
      <c r="D377" s="146" t="s">
        <v>1728</v>
      </c>
      <c r="E377" s="2" t="s">
        <v>2289</v>
      </c>
      <c r="F377" s="2" t="s">
        <v>2309</v>
      </c>
      <c r="G377" s="2" t="s">
        <v>3472</v>
      </c>
      <c r="H377" s="2" t="s">
        <v>2291</v>
      </c>
      <c r="J377" s="2" t="s">
        <v>3466</v>
      </c>
      <c r="K377" s="2" t="s">
        <v>3467</v>
      </c>
      <c r="L377" s="2" t="s">
        <v>1731</v>
      </c>
      <c r="M377" s="2" t="s">
        <v>2294</v>
      </c>
      <c r="N377" s="2">
        <v>150.0</v>
      </c>
      <c r="O377" s="2" t="s">
        <v>51</v>
      </c>
      <c r="P377" s="2">
        <v>2023.0</v>
      </c>
      <c r="S377" s="2" t="s">
        <v>137</v>
      </c>
      <c r="T377" s="2" t="s">
        <v>137</v>
      </c>
      <c r="Y377" s="2" t="s">
        <v>2295</v>
      </c>
      <c r="Z377" s="2" t="s">
        <v>2296</v>
      </c>
      <c r="AA377" s="2" t="s">
        <v>2297</v>
      </c>
      <c r="AB377" s="2" t="s">
        <v>363</v>
      </c>
      <c r="AC377" s="2" t="s">
        <v>2257</v>
      </c>
      <c r="AD377" s="2" t="s">
        <v>2258</v>
      </c>
      <c r="AE377" s="2">
        <v>-1.5614331</v>
      </c>
      <c r="AF377" s="2">
        <v>127.4210337</v>
      </c>
      <c r="AG377" s="2" t="s">
        <v>2274</v>
      </c>
      <c r="AK377" s="2" t="s">
        <v>2298</v>
      </c>
      <c r="AL377" s="2" t="s">
        <v>2286</v>
      </c>
      <c r="AN377" s="2" t="s">
        <v>1721</v>
      </c>
    </row>
    <row r="378">
      <c r="A378" s="2" t="s">
        <v>1995</v>
      </c>
      <c r="B378" s="2" t="s">
        <v>2288</v>
      </c>
      <c r="C378" s="2" t="s">
        <v>2249</v>
      </c>
      <c r="D378" s="146" t="s">
        <v>1728</v>
      </c>
      <c r="E378" s="2" t="s">
        <v>2289</v>
      </c>
      <c r="F378" s="2" t="s">
        <v>2310</v>
      </c>
      <c r="G378" s="2" t="s">
        <v>3473</v>
      </c>
      <c r="H378" s="2" t="s">
        <v>2291</v>
      </c>
      <c r="J378" s="2" t="s">
        <v>3466</v>
      </c>
      <c r="K378" s="2" t="s">
        <v>3467</v>
      </c>
      <c r="L378" s="2" t="s">
        <v>1731</v>
      </c>
      <c r="M378" s="2" t="s">
        <v>2294</v>
      </c>
      <c r="N378" s="2">
        <v>150.0</v>
      </c>
      <c r="O378" s="2" t="s">
        <v>51</v>
      </c>
      <c r="P378" s="2">
        <v>2023.0</v>
      </c>
      <c r="S378" s="2" t="s">
        <v>137</v>
      </c>
      <c r="T378" s="2" t="s">
        <v>137</v>
      </c>
      <c r="Y378" s="2" t="s">
        <v>2295</v>
      </c>
      <c r="Z378" s="2" t="s">
        <v>2296</v>
      </c>
      <c r="AA378" s="2" t="s">
        <v>2297</v>
      </c>
      <c r="AB378" s="2" t="s">
        <v>363</v>
      </c>
      <c r="AC378" s="2" t="s">
        <v>2257</v>
      </c>
      <c r="AD378" s="2" t="s">
        <v>2258</v>
      </c>
      <c r="AE378" s="2">
        <v>-1.5614331</v>
      </c>
      <c r="AF378" s="2">
        <v>127.4210337</v>
      </c>
      <c r="AG378" s="2" t="s">
        <v>2274</v>
      </c>
      <c r="AK378" s="2" t="s">
        <v>2298</v>
      </c>
      <c r="AL378" s="2" t="s">
        <v>2286</v>
      </c>
      <c r="AN378" s="2" t="s">
        <v>1721</v>
      </c>
    </row>
    <row r="379">
      <c r="A379" s="2" t="s">
        <v>1730</v>
      </c>
      <c r="B379" s="2" t="s">
        <v>2288</v>
      </c>
      <c r="C379" s="2" t="s">
        <v>2249</v>
      </c>
      <c r="D379" s="146" t="s">
        <v>1728</v>
      </c>
      <c r="E379" s="2" t="s">
        <v>2289</v>
      </c>
      <c r="F379" s="2" t="s">
        <v>3303</v>
      </c>
      <c r="G379" s="2" t="s">
        <v>1729</v>
      </c>
      <c r="H379" s="2" t="s">
        <v>2291</v>
      </c>
      <c r="J379" s="2" t="s">
        <v>3466</v>
      </c>
      <c r="K379" s="2" t="s">
        <v>3467</v>
      </c>
      <c r="L379" s="2" t="s">
        <v>1731</v>
      </c>
      <c r="M379" s="2" t="s">
        <v>2294</v>
      </c>
      <c r="N379" s="2">
        <v>150.0</v>
      </c>
      <c r="O379" s="2" t="s">
        <v>51</v>
      </c>
      <c r="P379" s="2">
        <v>2023.0</v>
      </c>
      <c r="S379" s="2" t="s">
        <v>137</v>
      </c>
      <c r="T379" s="2" t="s">
        <v>137</v>
      </c>
      <c r="Y379" s="2" t="s">
        <v>2295</v>
      </c>
      <c r="Z379" s="2" t="s">
        <v>2296</v>
      </c>
      <c r="AA379" s="2" t="s">
        <v>2297</v>
      </c>
      <c r="AB379" s="2" t="s">
        <v>363</v>
      </c>
      <c r="AC379" s="2" t="s">
        <v>2257</v>
      </c>
      <c r="AD379" s="2" t="s">
        <v>2258</v>
      </c>
      <c r="AE379" s="2">
        <v>-1.5614331</v>
      </c>
      <c r="AF379" s="2">
        <v>127.4210337</v>
      </c>
      <c r="AG379" s="2" t="s">
        <v>2274</v>
      </c>
      <c r="AK379" s="2" t="s">
        <v>2298</v>
      </c>
      <c r="AL379" s="2" t="s">
        <v>2286</v>
      </c>
      <c r="AN379" s="2" t="s">
        <v>1721</v>
      </c>
    </row>
    <row r="380">
      <c r="A380" s="2" t="s">
        <v>2035</v>
      </c>
      <c r="B380" s="2" t="s">
        <v>2288</v>
      </c>
      <c r="C380" s="2" t="s">
        <v>2249</v>
      </c>
      <c r="D380" s="146" t="s">
        <v>1728</v>
      </c>
      <c r="E380" s="2" t="s">
        <v>2289</v>
      </c>
      <c r="F380" s="2" t="s">
        <v>3308</v>
      </c>
      <c r="G380" s="2" t="s">
        <v>3474</v>
      </c>
      <c r="H380" s="2" t="s">
        <v>2291</v>
      </c>
      <c r="J380" s="2" t="s">
        <v>2292</v>
      </c>
      <c r="K380" s="2" t="s">
        <v>2293</v>
      </c>
      <c r="L380" s="2" t="s">
        <v>1731</v>
      </c>
      <c r="M380" s="2" t="s">
        <v>2294</v>
      </c>
      <c r="N380" s="2">
        <v>380.0</v>
      </c>
      <c r="O380" s="2" t="s">
        <v>51</v>
      </c>
      <c r="P380" s="2">
        <v>2024.0</v>
      </c>
      <c r="S380" s="2" t="s">
        <v>137</v>
      </c>
      <c r="T380" s="2" t="s">
        <v>137</v>
      </c>
      <c r="Y380" s="2" t="s">
        <v>2295</v>
      </c>
      <c r="Z380" s="2" t="s">
        <v>2296</v>
      </c>
      <c r="AA380" s="2" t="s">
        <v>2297</v>
      </c>
      <c r="AB380" s="2" t="s">
        <v>363</v>
      </c>
      <c r="AC380" s="2" t="s">
        <v>2257</v>
      </c>
      <c r="AD380" s="2" t="s">
        <v>2258</v>
      </c>
      <c r="AE380" s="2">
        <v>-1.5614331</v>
      </c>
      <c r="AF380" s="2">
        <v>127.4210337</v>
      </c>
      <c r="AG380" s="2" t="s">
        <v>2274</v>
      </c>
      <c r="AK380" s="2" t="s">
        <v>2298</v>
      </c>
      <c r="AL380" s="2" t="s">
        <v>2286</v>
      </c>
      <c r="AN380" s="2" t="s">
        <v>1721</v>
      </c>
    </row>
    <row r="381">
      <c r="A381" s="2" t="s">
        <v>2036</v>
      </c>
      <c r="B381" s="2" t="s">
        <v>2288</v>
      </c>
      <c r="C381" s="2" t="s">
        <v>2249</v>
      </c>
      <c r="D381" s="146" t="s">
        <v>1728</v>
      </c>
      <c r="E381" s="2" t="s">
        <v>2289</v>
      </c>
      <c r="F381" s="2" t="s">
        <v>3310</v>
      </c>
      <c r="G381" s="2" t="s">
        <v>3475</v>
      </c>
      <c r="H381" s="2" t="s">
        <v>2291</v>
      </c>
      <c r="J381" s="2" t="s">
        <v>2292</v>
      </c>
      <c r="K381" s="2" t="s">
        <v>2293</v>
      </c>
      <c r="L381" s="2" t="s">
        <v>1731</v>
      </c>
      <c r="M381" s="2" t="s">
        <v>2294</v>
      </c>
      <c r="N381" s="2">
        <v>380.0</v>
      </c>
      <c r="O381" s="2" t="s">
        <v>51</v>
      </c>
      <c r="P381" s="2">
        <v>2025.0</v>
      </c>
      <c r="S381" s="2" t="s">
        <v>137</v>
      </c>
      <c r="T381" s="2" t="s">
        <v>137</v>
      </c>
      <c r="Y381" s="2" t="s">
        <v>2295</v>
      </c>
      <c r="Z381" s="2" t="s">
        <v>2296</v>
      </c>
      <c r="AA381" s="2" t="s">
        <v>2297</v>
      </c>
      <c r="AB381" s="2" t="s">
        <v>363</v>
      </c>
      <c r="AC381" s="2" t="s">
        <v>2257</v>
      </c>
      <c r="AD381" s="2" t="s">
        <v>2258</v>
      </c>
      <c r="AE381" s="2">
        <v>-1.5614331</v>
      </c>
      <c r="AF381" s="2">
        <v>127.4210337</v>
      </c>
      <c r="AG381" s="2" t="s">
        <v>2274</v>
      </c>
      <c r="AK381" s="2" t="s">
        <v>2298</v>
      </c>
      <c r="AL381" s="2" t="s">
        <v>2286</v>
      </c>
      <c r="AN381" s="2" t="s">
        <v>1721</v>
      </c>
    </row>
    <row r="382">
      <c r="A382" s="2" t="s">
        <v>1699</v>
      </c>
      <c r="B382" s="2" t="s">
        <v>2787</v>
      </c>
      <c r="C382" s="2" t="s">
        <v>2249</v>
      </c>
      <c r="D382" s="146" t="s">
        <v>1694</v>
      </c>
      <c r="E382" s="2" t="s">
        <v>2788</v>
      </c>
      <c r="F382" s="2" t="s">
        <v>2500</v>
      </c>
      <c r="G382" s="2" t="s">
        <v>1698</v>
      </c>
      <c r="J382" s="2" t="s">
        <v>2789</v>
      </c>
      <c r="K382" s="2" t="s">
        <v>2790</v>
      </c>
      <c r="L382" s="2" t="s">
        <v>1697</v>
      </c>
      <c r="M382" s="2" t="s">
        <v>2791</v>
      </c>
      <c r="N382" s="2">
        <v>350.0</v>
      </c>
      <c r="O382" s="2" t="s">
        <v>264</v>
      </c>
      <c r="S382" s="2" t="s">
        <v>2267</v>
      </c>
      <c r="T382" s="2" t="s">
        <v>137</v>
      </c>
      <c r="Z382" s="2" t="s">
        <v>2792</v>
      </c>
      <c r="AA382" s="2" t="s">
        <v>2793</v>
      </c>
      <c r="AB382" s="2" t="s">
        <v>2284</v>
      </c>
      <c r="AC382" s="2" t="s">
        <v>2257</v>
      </c>
      <c r="AD382" s="2" t="s">
        <v>2258</v>
      </c>
      <c r="AE382" s="2">
        <v>0.9575588</v>
      </c>
      <c r="AF382" s="2">
        <v>104.0486358</v>
      </c>
      <c r="AG382" s="2" t="s">
        <v>2274</v>
      </c>
      <c r="AK382" s="2" t="s">
        <v>2667</v>
      </c>
    </row>
    <row r="383">
      <c r="A383" s="2" t="s">
        <v>1701</v>
      </c>
      <c r="B383" s="2" t="s">
        <v>2787</v>
      </c>
      <c r="C383" s="2" t="s">
        <v>2249</v>
      </c>
      <c r="D383" s="146" t="s">
        <v>1694</v>
      </c>
      <c r="E383" s="2" t="s">
        <v>2788</v>
      </c>
      <c r="F383" s="2" t="s">
        <v>2502</v>
      </c>
      <c r="G383" s="2" t="s">
        <v>1700</v>
      </c>
      <c r="J383" s="2" t="s">
        <v>2789</v>
      </c>
      <c r="K383" s="2" t="s">
        <v>2790</v>
      </c>
      <c r="L383" s="2" t="s">
        <v>1697</v>
      </c>
      <c r="M383" s="2" t="s">
        <v>2791</v>
      </c>
      <c r="N383" s="2">
        <v>350.0</v>
      </c>
      <c r="O383" s="2" t="s">
        <v>264</v>
      </c>
      <c r="S383" s="2" t="s">
        <v>2267</v>
      </c>
      <c r="T383" s="2" t="s">
        <v>137</v>
      </c>
      <c r="Z383" s="2" t="s">
        <v>2792</v>
      </c>
      <c r="AA383" s="2" t="s">
        <v>2793</v>
      </c>
      <c r="AB383" s="2" t="s">
        <v>2284</v>
      </c>
      <c r="AC383" s="2" t="s">
        <v>2257</v>
      </c>
      <c r="AD383" s="2" t="s">
        <v>2258</v>
      </c>
      <c r="AE383" s="2">
        <v>0.9575588</v>
      </c>
      <c r="AF383" s="2">
        <v>104.0486358</v>
      </c>
      <c r="AG383" s="2" t="s">
        <v>2274</v>
      </c>
      <c r="AK383" s="2" t="s">
        <v>2667</v>
      </c>
    </row>
    <row r="384">
      <c r="A384" s="2" t="s">
        <v>1664</v>
      </c>
      <c r="B384" s="2" t="s">
        <v>3476</v>
      </c>
      <c r="C384" s="2" t="s">
        <v>2249</v>
      </c>
      <c r="D384" s="146" t="s">
        <v>1662</v>
      </c>
      <c r="E384" s="2" t="s">
        <v>3477</v>
      </c>
      <c r="F384" s="2" t="s">
        <v>3478</v>
      </c>
      <c r="G384" s="2" t="s">
        <v>1663</v>
      </c>
      <c r="H384" s="2" t="s">
        <v>3479</v>
      </c>
      <c r="J384" s="2" t="s">
        <v>3480</v>
      </c>
      <c r="K384" s="2" t="s">
        <v>3481</v>
      </c>
      <c r="L384" s="2" t="s">
        <v>1666</v>
      </c>
      <c r="M384" s="2" t="s">
        <v>3482</v>
      </c>
      <c r="N384" s="2">
        <v>100.0</v>
      </c>
      <c r="O384" s="2" t="s">
        <v>48</v>
      </c>
      <c r="S384" s="2" t="s">
        <v>137</v>
      </c>
      <c r="T384" s="2" t="s">
        <v>137</v>
      </c>
      <c r="Y384" s="2" t="s">
        <v>3483</v>
      </c>
      <c r="Z384" s="2" t="s">
        <v>3484</v>
      </c>
      <c r="AA384" s="2" t="s">
        <v>3485</v>
      </c>
      <c r="AB384" s="2" t="s">
        <v>1365</v>
      </c>
      <c r="AC384" s="2" t="s">
        <v>2257</v>
      </c>
      <c r="AD384" s="2" t="s">
        <v>2258</v>
      </c>
      <c r="AE384" s="2">
        <v>-2.2578515</v>
      </c>
      <c r="AF384" s="2">
        <v>121.769024</v>
      </c>
      <c r="AG384" s="2" t="s">
        <v>2274</v>
      </c>
      <c r="AK384" s="2" t="s">
        <v>2667</v>
      </c>
    </row>
    <row r="385">
      <c r="A385" s="2" t="s">
        <v>263</v>
      </c>
      <c r="B385" s="2" t="s">
        <v>3476</v>
      </c>
      <c r="C385" s="2" t="s">
        <v>2249</v>
      </c>
      <c r="D385" s="146" t="s">
        <v>1662</v>
      </c>
      <c r="E385" s="2" t="s">
        <v>3477</v>
      </c>
      <c r="F385" s="2" t="s">
        <v>2068</v>
      </c>
      <c r="G385" s="2" t="s">
        <v>262</v>
      </c>
      <c r="H385" s="2" t="s">
        <v>3479</v>
      </c>
      <c r="J385" s="2" t="s">
        <v>3480</v>
      </c>
      <c r="K385" s="2" t="s">
        <v>3481</v>
      </c>
      <c r="L385" s="2" t="s">
        <v>1666</v>
      </c>
      <c r="M385" s="2" t="s">
        <v>3482</v>
      </c>
      <c r="N385" s="2">
        <v>117.0</v>
      </c>
      <c r="O385" s="2" t="s">
        <v>51</v>
      </c>
      <c r="P385" s="2">
        <v>2024.0</v>
      </c>
      <c r="S385" s="2" t="s">
        <v>137</v>
      </c>
      <c r="T385" s="2" t="s">
        <v>137</v>
      </c>
      <c r="Y385" s="2" t="s">
        <v>3483</v>
      </c>
      <c r="Z385" s="2" t="s">
        <v>3484</v>
      </c>
      <c r="AA385" s="2" t="s">
        <v>3485</v>
      </c>
      <c r="AB385" s="2" t="s">
        <v>1365</v>
      </c>
      <c r="AC385" s="2" t="s">
        <v>2257</v>
      </c>
      <c r="AD385" s="2" t="s">
        <v>2258</v>
      </c>
      <c r="AE385" s="2">
        <v>-2.2578515</v>
      </c>
      <c r="AF385" s="2">
        <v>121.769024</v>
      </c>
      <c r="AG385" s="2" t="s">
        <v>2274</v>
      </c>
      <c r="AK385" s="2" t="s">
        <v>2667</v>
      </c>
    </row>
    <row r="386">
      <c r="A386" s="2" t="s">
        <v>269</v>
      </c>
      <c r="B386" s="2" t="s">
        <v>3476</v>
      </c>
      <c r="C386" s="2" t="s">
        <v>2249</v>
      </c>
      <c r="D386" s="146" t="s">
        <v>1662</v>
      </c>
      <c r="E386" s="2" t="s">
        <v>3477</v>
      </c>
      <c r="F386" s="2" t="s">
        <v>2075</v>
      </c>
      <c r="G386" s="2" t="s">
        <v>268</v>
      </c>
      <c r="H386" s="2" t="s">
        <v>3479</v>
      </c>
      <c r="J386" s="2" t="s">
        <v>3480</v>
      </c>
      <c r="K386" s="2" t="s">
        <v>3481</v>
      </c>
      <c r="L386" s="2" t="s">
        <v>1666</v>
      </c>
      <c r="M386" s="2" t="s">
        <v>3482</v>
      </c>
      <c r="N386" s="2">
        <v>117.0</v>
      </c>
      <c r="O386" s="2" t="s">
        <v>51</v>
      </c>
      <c r="P386" s="2">
        <v>2024.0</v>
      </c>
      <c r="S386" s="2" t="s">
        <v>137</v>
      </c>
      <c r="T386" s="2" t="s">
        <v>137</v>
      </c>
      <c r="Y386" s="2" t="s">
        <v>3483</v>
      </c>
      <c r="Z386" s="2" t="s">
        <v>3484</v>
      </c>
      <c r="AA386" s="2" t="s">
        <v>3485</v>
      </c>
      <c r="AB386" s="2" t="s">
        <v>1365</v>
      </c>
      <c r="AC386" s="2" t="s">
        <v>2257</v>
      </c>
      <c r="AD386" s="2" t="s">
        <v>2258</v>
      </c>
      <c r="AE386" s="2">
        <v>-2.2578515</v>
      </c>
      <c r="AF386" s="2">
        <v>121.769024</v>
      </c>
      <c r="AG386" s="2" t="s">
        <v>2274</v>
      </c>
      <c r="AK386" s="2" t="s">
        <v>2667</v>
      </c>
    </row>
    <row r="387">
      <c r="A387" s="2" t="s">
        <v>271</v>
      </c>
      <c r="B387" s="2" t="s">
        <v>3476</v>
      </c>
      <c r="C387" s="2" t="s">
        <v>2249</v>
      </c>
      <c r="D387" s="146" t="s">
        <v>1662</v>
      </c>
      <c r="E387" s="2" t="s">
        <v>3477</v>
      </c>
      <c r="F387" s="2" t="s">
        <v>2076</v>
      </c>
      <c r="G387" s="2" t="s">
        <v>270</v>
      </c>
      <c r="H387" s="2" t="s">
        <v>3479</v>
      </c>
      <c r="J387" s="2" t="s">
        <v>3480</v>
      </c>
      <c r="K387" s="2" t="s">
        <v>3481</v>
      </c>
      <c r="L387" s="2" t="s">
        <v>1666</v>
      </c>
      <c r="M387" s="2" t="s">
        <v>3482</v>
      </c>
      <c r="N387" s="2">
        <v>116.0</v>
      </c>
      <c r="O387" s="2" t="s">
        <v>51</v>
      </c>
      <c r="P387" s="2">
        <v>2024.0</v>
      </c>
      <c r="S387" s="2" t="s">
        <v>137</v>
      </c>
      <c r="T387" s="2" t="s">
        <v>137</v>
      </c>
      <c r="Y387" s="2" t="s">
        <v>3483</v>
      </c>
      <c r="Z387" s="2" t="s">
        <v>3484</v>
      </c>
      <c r="AA387" s="2" t="s">
        <v>3485</v>
      </c>
      <c r="AB387" s="2" t="s">
        <v>1365</v>
      </c>
      <c r="AC387" s="2" t="s">
        <v>2257</v>
      </c>
      <c r="AD387" s="2" t="s">
        <v>2258</v>
      </c>
      <c r="AE387" s="2">
        <v>-2.2578515</v>
      </c>
      <c r="AF387" s="2">
        <v>121.769024</v>
      </c>
      <c r="AG387" s="2" t="s">
        <v>2274</v>
      </c>
      <c r="AK387" s="2" t="s">
        <v>2667</v>
      </c>
    </row>
    <row r="388">
      <c r="A388" s="2" t="s">
        <v>1704</v>
      </c>
      <c r="B388" s="2" t="s">
        <v>3486</v>
      </c>
      <c r="C388" s="2" t="s">
        <v>2249</v>
      </c>
      <c r="D388" s="146" t="s">
        <v>1702</v>
      </c>
      <c r="E388" s="2" t="s">
        <v>3487</v>
      </c>
      <c r="F388" s="2" t="s">
        <v>2517</v>
      </c>
      <c r="G388" s="2" t="s">
        <v>1703</v>
      </c>
      <c r="H388" s="2" t="s">
        <v>3488</v>
      </c>
      <c r="J388" s="2" t="s">
        <v>3489</v>
      </c>
      <c r="K388" s="2" t="s">
        <v>3490</v>
      </c>
      <c r="L388" s="2" t="s">
        <v>1706</v>
      </c>
      <c r="M388" s="2" t="s">
        <v>3491</v>
      </c>
      <c r="N388" s="2">
        <v>380.0</v>
      </c>
      <c r="O388" s="2" t="s">
        <v>264</v>
      </c>
      <c r="P388" s="2">
        <v>2025.0</v>
      </c>
      <c r="S388" s="2" t="s">
        <v>137</v>
      </c>
      <c r="T388" s="2" t="s">
        <v>137</v>
      </c>
      <c r="Y388" s="2" t="s">
        <v>3492</v>
      </c>
      <c r="Z388" s="2" t="s">
        <v>3485</v>
      </c>
      <c r="AA388" s="2" t="s">
        <v>2746</v>
      </c>
      <c r="AB388" s="2" t="s">
        <v>1365</v>
      </c>
      <c r="AC388" s="2" t="s">
        <v>2257</v>
      </c>
      <c r="AD388" s="2" t="s">
        <v>2258</v>
      </c>
      <c r="AE388" s="2">
        <v>-2.87427</v>
      </c>
      <c r="AF388" s="2">
        <v>122.1776968</v>
      </c>
      <c r="AG388" s="2" t="s">
        <v>2274</v>
      </c>
      <c r="AK388" s="2" t="s">
        <v>3493</v>
      </c>
      <c r="AL388" s="2" t="s">
        <v>2286</v>
      </c>
      <c r="AN388" s="2" t="s">
        <v>1721</v>
      </c>
    </row>
    <row r="389">
      <c r="A389" s="2" t="s">
        <v>1708</v>
      </c>
      <c r="B389" s="2" t="s">
        <v>3486</v>
      </c>
      <c r="C389" s="2" t="s">
        <v>2249</v>
      </c>
      <c r="D389" s="146" t="s">
        <v>1702</v>
      </c>
      <c r="E389" s="2" t="s">
        <v>3487</v>
      </c>
      <c r="F389" s="2" t="s">
        <v>2737</v>
      </c>
      <c r="G389" s="2" t="s">
        <v>1707</v>
      </c>
      <c r="H389" s="2" t="s">
        <v>3488</v>
      </c>
      <c r="J389" s="2" t="s">
        <v>3489</v>
      </c>
      <c r="K389" s="2" t="s">
        <v>3490</v>
      </c>
      <c r="L389" s="2" t="s">
        <v>1706</v>
      </c>
      <c r="M389" s="2" t="s">
        <v>3491</v>
      </c>
      <c r="N389" s="2">
        <v>380.0</v>
      </c>
      <c r="O389" s="2" t="s">
        <v>264</v>
      </c>
      <c r="P389" s="2">
        <v>2025.0</v>
      </c>
      <c r="S389" s="2" t="s">
        <v>137</v>
      </c>
      <c r="T389" s="2" t="s">
        <v>137</v>
      </c>
      <c r="Y389" s="2" t="s">
        <v>3492</v>
      </c>
      <c r="Z389" s="2" t="s">
        <v>3485</v>
      </c>
      <c r="AA389" s="2" t="s">
        <v>2746</v>
      </c>
      <c r="AB389" s="2" t="s">
        <v>1365</v>
      </c>
      <c r="AC389" s="2" t="s">
        <v>2257</v>
      </c>
      <c r="AD389" s="2" t="s">
        <v>2258</v>
      </c>
      <c r="AE389" s="2">
        <v>-2.87427</v>
      </c>
      <c r="AF389" s="2">
        <v>122.1776968</v>
      </c>
      <c r="AG389" s="2" t="s">
        <v>2274</v>
      </c>
      <c r="AK389" s="2" t="s">
        <v>3493</v>
      </c>
      <c r="AL389" s="2" t="s">
        <v>2286</v>
      </c>
      <c r="AN389" s="2" t="s">
        <v>1721</v>
      </c>
    </row>
    <row r="390">
      <c r="A390" s="2" t="s">
        <v>1734</v>
      </c>
      <c r="B390" s="2" t="s">
        <v>3494</v>
      </c>
      <c r="C390" s="2" t="s">
        <v>2249</v>
      </c>
      <c r="D390" s="146" t="s">
        <v>1732</v>
      </c>
      <c r="E390" s="2" t="s">
        <v>3495</v>
      </c>
      <c r="F390" s="2" t="s">
        <v>2068</v>
      </c>
      <c r="G390" s="2" t="s">
        <v>1733</v>
      </c>
      <c r="J390" s="2" t="s">
        <v>3496</v>
      </c>
      <c r="K390" s="2" t="s">
        <v>3497</v>
      </c>
      <c r="L390" s="2" t="s">
        <v>1736</v>
      </c>
      <c r="M390" s="2" t="s">
        <v>3498</v>
      </c>
      <c r="N390" s="2">
        <v>100.0</v>
      </c>
      <c r="O390" s="2" t="s">
        <v>51</v>
      </c>
      <c r="P390" s="2">
        <v>2014.0</v>
      </c>
      <c r="S390" s="2" t="s">
        <v>137</v>
      </c>
      <c r="T390" s="2" t="s">
        <v>137</v>
      </c>
      <c r="Y390" s="2" t="s">
        <v>3499</v>
      </c>
      <c r="Z390" s="2" t="s">
        <v>3500</v>
      </c>
      <c r="AA390" s="2" t="s">
        <v>2347</v>
      </c>
      <c r="AB390" s="2" t="s">
        <v>2273</v>
      </c>
      <c r="AC390" s="2" t="s">
        <v>2257</v>
      </c>
      <c r="AD390" s="2" t="s">
        <v>2258</v>
      </c>
      <c r="AE390" s="2">
        <v>-6.0068473</v>
      </c>
      <c r="AF390" s="2">
        <v>105.9715142</v>
      </c>
      <c r="AG390" s="2" t="s">
        <v>2274</v>
      </c>
      <c r="AK390" s="2" t="s">
        <v>3501</v>
      </c>
    </row>
    <row r="391">
      <c r="A391" s="2" t="s">
        <v>1738</v>
      </c>
      <c r="B391" s="2" t="s">
        <v>3494</v>
      </c>
      <c r="C391" s="2" t="s">
        <v>2249</v>
      </c>
      <c r="D391" s="146" t="s">
        <v>1732</v>
      </c>
      <c r="E391" s="2" t="s">
        <v>3495</v>
      </c>
      <c r="F391" s="2" t="s">
        <v>2075</v>
      </c>
      <c r="G391" s="2" t="s">
        <v>1737</v>
      </c>
      <c r="J391" s="2" t="s">
        <v>3496</v>
      </c>
      <c r="K391" s="2" t="s">
        <v>3497</v>
      </c>
      <c r="L391" s="2" t="s">
        <v>1736</v>
      </c>
      <c r="M391" s="2" t="s">
        <v>3498</v>
      </c>
      <c r="N391" s="2">
        <v>100.0</v>
      </c>
      <c r="O391" s="2" t="s">
        <v>51</v>
      </c>
      <c r="P391" s="2">
        <v>2014.0</v>
      </c>
      <c r="S391" s="2" t="s">
        <v>137</v>
      </c>
      <c r="T391" s="2" t="s">
        <v>137</v>
      </c>
      <c r="Y391" s="2" t="s">
        <v>3499</v>
      </c>
      <c r="Z391" s="2" t="s">
        <v>3500</v>
      </c>
      <c r="AA391" s="2" t="s">
        <v>2347</v>
      </c>
      <c r="AB391" s="2" t="s">
        <v>2273</v>
      </c>
      <c r="AC391" s="2" t="s">
        <v>2257</v>
      </c>
      <c r="AD391" s="2" t="s">
        <v>2258</v>
      </c>
      <c r="AE391" s="2">
        <v>-6.0068473</v>
      </c>
      <c r="AF391" s="2">
        <v>105.9715142</v>
      </c>
      <c r="AG391" s="2" t="s">
        <v>2274</v>
      </c>
      <c r="AK391" s="2" t="s">
        <v>3501</v>
      </c>
    </row>
    <row r="392">
      <c r="A392" s="2" t="s">
        <v>136</v>
      </c>
      <c r="B392" s="2" t="s">
        <v>3502</v>
      </c>
      <c r="C392" s="2" t="s">
        <v>2249</v>
      </c>
      <c r="D392" s="146" t="s">
        <v>1801</v>
      </c>
      <c r="E392" s="2" t="s">
        <v>135</v>
      </c>
      <c r="F392" s="2" t="s">
        <v>2636</v>
      </c>
      <c r="G392" s="2" t="s">
        <v>3503</v>
      </c>
      <c r="J392" s="2" t="s">
        <v>3504</v>
      </c>
      <c r="K392" s="2" t="s">
        <v>3505</v>
      </c>
      <c r="L392" s="2" t="s">
        <v>3506</v>
      </c>
      <c r="M392" s="2" t="s">
        <v>3507</v>
      </c>
      <c r="N392" s="2">
        <v>160.0</v>
      </c>
      <c r="O392" s="2" t="s">
        <v>678</v>
      </c>
      <c r="S392" s="2" t="s">
        <v>137</v>
      </c>
      <c r="T392" s="2" t="s">
        <v>137</v>
      </c>
      <c r="Y392" s="2" t="s">
        <v>3508</v>
      </c>
      <c r="Z392" s="2" t="s">
        <v>3509</v>
      </c>
      <c r="AA392" s="2" t="s">
        <v>3510</v>
      </c>
      <c r="AB392" s="2" t="s">
        <v>2284</v>
      </c>
      <c r="AC392" s="2" t="s">
        <v>2257</v>
      </c>
      <c r="AD392" s="2" t="s">
        <v>2258</v>
      </c>
      <c r="AE392" s="2">
        <v>-0.554151</v>
      </c>
      <c r="AF392" s="2">
        <v>104.429654</v>
      </c>
      <c r="AG392" s="2" t="s">
        <v>2259</v>
      </c>
      <c r="AK392" s="2" t="s">
        <v>2285</v>
      </c>
    </row>
    <row r="393" hidden="1">
      <c r="A393" s="2" t="s">
        <v>1591</v>
      </c>
      <c r="B393" s="2" t="s">
        <v>3511</v>
      </c>
      <c r="C393" s="2" t="s">
        <v>2249</v>
      </c>
      <c r="D393" s="146" t="s">
        <v>3512</v>
      </c>
      <c r="E393" s="2" t="s">
        <v>3513</v>
      </c>
      <c r="F393" s="2" t="s">
        <v>2302</v>
      </c>
      <c r="G393" s="2" t="s">
        <v>3514</v>
      </c>
      <c r="H393" s="2" t="s">
        <v>3515</v>
      </c>
      <c r="J393" s="2" t="s">
        <v>3516</v>
      </c>
      <c r="K393" s="2" t="s">
        <v>3517</v>
      </c>
      <c r="L393" s="2" t="s">
        <v>3518</v>
      </c>
      <c r="M393" s="2" t="s">
        <v>3519</v>
      </c>
      <c r="N393" s="2">
        <v>125.0</v>
      </c>
      <c r="O393" s="2" t="s">
        <v>51</v>
      </c>
      <c r="P393" s="2">
        <v>2011.0</v>
      </c>
      <c r="S393" s="2" t="s">
        <v>2317</v>
      </c>
      <c r="T393" s="2" t="s">
        <v>137</v>
      </c>
      <c r="X393" s="2" t="s">
        <v>2269</v>
      </c>
      <c r="Z393" s="2" t="s">
        <v>3520</v>
      </c>
      <c r="AA393" s="2" t="s">
        <v>3394</v>
      </c>
      <c r="AB393" s="2" t="s">
        <v>1365</v>
      </c>
      <c r="AC393" s="2" t="s">
        <v>2257</v>
      </c>
      <c r="AD393" s="2" t="s">
        <v>2258</v>
      </c>
      <c r="AE393" s="2">
        <v>-5.617881</v>
      </c>
      <c r="AF393" s="2">
        <v>119.5511895</v>
      </c>
      <c r="AG393" s="2" t="s">
        <v>2274</v>
      </c>
      <c r="AN393" s="2" t="s">
        <v>1721</v>
      </c>
    </row>
    <row r="394" hidden="1">
      <c r="A394" s="2" t="s">
        <v>1594</v>
      </c>
      <c r="B394" s="2" t="s">
        <v>3511</v>
      </c>
      <c r="C394" s="2" t="s">
        <v>2249</v>
      </c>
      <c r="D394" s="146" t="s">
        <v>3512</v>
      </c>
      <c r="E394" s="2" t="s">
        <v>3513</v>
      </c>
      <c r="F394" s="2" t="s">
        <v>2500</v>
      </c>
      <c r="G394" s="2" t="s">
        <v>3521</v>
      </c>
      <c r="H394" s="2" t="s">
        <v>3515</v>
      </c>
      <c r="J394" s="2" t="s">
        <v>3516</v>
      </c>
      <c r="K394" s="2" t="s">
        <v>3517</v>
      </c>
      <c r="L394" s="2" t="s">
        <v>3518</v>
      </c>
      <c r="M394" s="2" t="s">
        <v>3519</v>
      </c>
      <c r="N394" s="2">
        <v>125.0</v>
      </c>
      <c r="O394" s="2" t="s">
        <v>51</v>
      </c>
      <c r="P394" s="2">
        <v>2011.0</v>
      </c>
      <c r="S394" s="2" t="s">
        <v>2317</v>
      </c>
      <c r="T394" s="2" t="s">
        <v>137</v>
      </c>
      <c r="X394" s="2" t="s">
        <v>2269</v>
      </c>
      <c r="Z394" s="2" t="s">
        <v>3520</v>
      </c>
      <c r="AA394" s="2" t="s">
        <v>3394</v>
      </c>
      <c r="AB394" s="2" t="s">
        <v>1365</v>
      </c>
      <c r="AC394" s="2" t="s">
        <v>2257</v>
      </c>
      <c r="AD394" s="2" t="s">
        <v>2258</v>
      </c>
      <c r="AE394" s="2">
        <v>-5.617881</v>
      </c>
      <c r="AF394" s="2">
        <v>119.5511895</v>
      </c>
      <c r="AG394" s="2" t="s">
        <v>2274</v>
      </c>
      <c r="AN394" s="2" t="s">
        <v>1721</v>
      </c>
    </row>
    <row r="395" hidden="1">
      <c r="A395" s="2" t="s">
        <v>1596</v>
      </c>
      <c r="B395" s="2" t="s">
        <v>3511</v>
      </c>
      <c r="C395" s="2" t="s">
        <v>2249</v>
      </c>
      <c r="D395" s="146" t="s">
        <v>3512</v>
      </c>
      <c r="E395" s="2" t="s">
        <v>3513</v>
      </c>
      <c r="F395" s="2" t="s">
        <v>2309</v>
      </c>
      <c r="G395" s="2" t="s">
        <v>3522</v>
      </c>
      <c r="H395" s="2" t="s">
        <v>3515</v>
      </c>
      <c r="J395" s="2" t="s">
        <v>3516</v>
      </c>
      <c r="K395" s="2" t="s">
        <v>3517</v>
      </c>
      <c r="L395" s="2" t="s">
        <v>3518</v>
      </c>
      <c r="M395" s="2" t="s">
        <v>3519</v>
      </c>
      <c r="N395" s="2">
        <v>135.0</v>
      </c>
      <c r="O395" s="2" t="s">
        <v>51</v>
      </c>
      <c r="P395" s="2">
        <v>2018.0</v>
      </c>
      <c r="S395" s="2" t="s">
        <v>2317</v>
      </c>
      <c r="T395" s="2" t="s">
        <v>137</v>
      </c>
      <c r="X395" s="2" t="s">
        <v>2269</v>
      </c>
      <c r="Y395" s="2" t="s">
        <v>3523</v>
      </c>
      <c r="Z395" s="2" t="s">
        <v>3520</v>
      </c>
      <c r="AA395" s="2" t="s">
        <v>3394</v>
      </c>
      <c r="AB395" s="2" t="s">
        <v>1365</v>
      </c>
      <c r="AC395" s="2" t="s">
        <v>2257</v>
      </c>
      <c r="AD395" s="2" t="s">
        <v>2258</v>
      </c>
      <c r="AE395" s="2">
        <v>-5.617881</v>
      </c>
      <c r="AF395" s="2">
        <v>119.5511895</v>
      </c>
      <c r="AG395" s="2" t="s">
        <v>2274</v>
      </c>
      <c r="AN395" s="2" t="s">
        <v>1721</v>
      </c>
    </row>
    <row r="396" hidden="1">
      <c r="A396" s="2" t="s">
        <v>1597</v>
      </c>
      <c r="B396" s="2" t="s">
        <v>3511</v>
      </c>
      <c r="C396" s="2" t="s">
        <v>2249</v>
      </c>
      <c r="D396" s="146" t="s">
        <v>3512</v>
      </c>
      <c r="E396" s="2" t="s">
        <v>3513</v>
      </c>
      <c r="F396" s="2" t="s">
        <v>2310</v>
      </c>
      <c r="G396" s="2" t="s">
        <v>3524</v>
      </c>
      <c r="H396" s="2" t="s">
        <v>3515</v>
      </c>
      <c r="J396" s="2" t="s">
        <v>3516</v>
      </c>
      <c r="K396" s="2" t="s">
        <v>3517</v>
      </c>
      <c r="L396" s="2" t="s">
        <v>3518</v>
      </c>
      <c r="M396" s="2" t="s">
        <v>3519</v>
      </c>
      <c r="N396" s="2">
        <v>135.0</v>
      </c>
      <c r="O396" s="2" t="s">
        <v>51</v>
      </c>
      <c r="P396" s="2">
        <v>2018.0</v>
      </c>
      <c r="S396" s="2" t="s">
        <v>2317</v>
      </c>
      <c r="T396" s="2" t="s">
        <v>137</v>
      </c>
      <c r="X396" s="2" t="s">
        <v>2269</v>
      </c>
      <c r="Y396" s="2" t="s">
        <v>3523</v>
      </c>
      <c r="Z396" s="2" t="s">
        <v>3520</v>
      </c>
      <c r="AA396" s="2" t="s">
        <v>3394</v>
      </c>
      <c r="AB396" s="2" t="s">
        <v>1365</v>
      </c>
      <c r="AC396" s="2" t="s">
        <v>2257</v>
      </c>
      <c r="AD396" s="2" t="s">
        <v>2258</v>
      </c>
      <c r="AE396" s="2">
        <v>-5.617881</v>
      </c>
      <c r="AF396" s="2">
        <v>119.5511895</v>
      </c>
      <c r="AG396" s="2" t="s">
        <v>2274</v>
      </c>
      <c r="AN396" s="2" t="s">
        <v>1721</v>
      </c>
    </row>
    <row r="397">
      <c r="A397" s="2" t="s">
        <v>1900</v>
      </c>
      <c r="B397" s="2" t="s">
        <v>3525</v>
      </c>
      <c r="C397" s="2" t="s">
        <v>2249</v>
      </c>
      <c r="D397" s="146" t="s">
        <v>1899</v>
      </c>
      <c r="E397" s="2" t="s">
        <v>3526</v>
      </c>
      <c r="F397" s="2" t="s">
        <v>2068</v>
      </c>
      <c r="G397" s="2" t="s">
        <v>564</v>
      </c>
      <c r="J397" s="2" t="s">
        <v>2264</v>
      </c>
      <c r="K397" s="2" t="s">
        <v>2265</v>
      </c>
      <c r="L397" s="2" t="s">
        <v>679</v>
      </c>
      <c r="M397" s="2" t="s">
        <v>2266</v>
      </c>
      <c r="N397" s="2">
        <v>30.0</v>
      </c>
      <c r="O397" s="2" t="s">
        <v>51</v>
      </c>
      <c r="P397" s="2">
        <v>2006.0</v>
      </c>
      <c r="S397" s="2" t="s">
        <v>2317</v>
      </c>
      <c r="T397" s="2" t="s">
        <v>137</v>
      </c>
      <c r="Y397" s="2" t="s">
        <v>3527</v>
      </c>
      <c r="Z397" s="2" t="s">
        <v>209</v>
      </c>
      <c r="AB397" s="2" t="s">
        <v>2273</v>
      </c>
      <c r="AC397" s="2" t="s">
        <v>2257</v>
      </c>
      <c r="AD397" s="2" t="s">
        <v>2258</v>
      </c>
      <c r="AE397" s="2">
        <v>-6.553921</v>
      </c>
      <c r="AF397" s="2">
        <v>107.413652</v>
      </c>
      <c r="AG397" s="2" t="s">
        <v>2274</v>
      </c>
      <c r="AK397" s="2" t="s">
        <v>2399</v>
      </c>
      <c r="AN397" s="2" t="s">
        <v>1721</v>
      </c>
    </row>
    <row r="398">
      <c r="A398" s="2" t="s">
        <v>1901</v>
      </c>
      <c r="B398" s="2" t="s">
        <v>3525</v>
      </c>
      <c r="C398" s="2" t="s">
        <v>2249</v>
      </c>
      <c r="D398" s="146" t="s">
        <v>1899</v>
      </c>
      <c r="E398" s="2" t="s">
        <v>3526</v>
      </c>
      <c r="F398" s="2" t="s">
        <v>2075</v>
      </c>
      <c r="G398" s="2" t="s">
        <v>567</v>
      </c>
      <c r="J398" s="2" t="s">
        <v>2264</v>
      </c>
      <c r="K398" s="2" t="s">
        <v>2265</v>
      </c>
      <c r="L398" s="2" t="s">
        <v>679</v>
      </c>
      <c r="M398" s="2" t="s">
        <v>2266</v>
      </c>
      <c r="N398" s="2">
        <v>30.0</v>
      </c>
      <c r="O398" s="2" t="s">
        <v>51</v>
      </c>
      <c r="P398" s="2">
        <v>2006.0</v>
      </c>
      <c r="S398" s="2" t="s">
        <v>2317</v>
      </c>
      <c r="T398" s="2" t="s">
        <v>137</v>
      </c>
      <c r="Y398" s="2" t="s">
        <v>3527</v>
      </c>
      <c r="Z398" s="2" t="s">
        <v>209</v>
      </c>
      <c r="AB398" s="2" t="s">
        <v>2273</v>
      </c>
      <c r="AC398" s="2" t="s">
        <v>2257</v>
      </c>
      <c r="AD398" s="2" t="s">
        <v>2258</v>
      </c>
      <c r="AE398" s="2">
        <v>-6.553921</v>
      </c>
      <c r="AF398" s="2">
        <v>107.413652</v>
      </c>
      <c r="AG398" s="2" t="s">
        <v>2274</v>
      </c>
      <c r="AK398" s="2" t="s">
        <v>2399</v>
      </c>
      <c r="AN398" s="2" t="s">
        <v>1721</v>
      </c>
    </row>
    <row r="399">
      <c r="A399" s="2" t="s">
        <v>1931</v>
      </c>
      <c r="B399" s="2" t="s">
        <v>3528</v>
      </c>
      <c r="C399" s="2" t="s">
        <v>2249</v>
      </c>
      <c r="D399" s="146" t="s">
        <v>1930</v>
      </c>
      <c r="E399" s="2" t="s">
        <v>3529</v>
      </c>
      <c r="F399" s="2" t="s">
        <v>2068</v>
      </c>
      <c r="G399" s="2" t="s">
        <v>402</v>
      </c>
      <c r="H399" s="2" t="s">
        <v>3530</v>
      </c>
      <c r="J399" s="2" t="s">
        <v>3531</v>
      </c>
      <c r="K399" s="2" t="s">
        <v>3532</v>
      </c>
      <c r="L399" s="2" t="s">
        <v>3533</v>
      </c>
      <c r="M399" s="2" t="s">
        <v>3534</v>
      </c>
      <c r="N399" s="2">
        <v>65.0</v>
      </c>
      <c r="O399" s="2" t="s">
        <v>51</v>
      </c>
      <c r="P399" s="2">
        <v>2022.0</v>
      </c>
      <c r="S399" s="2" t="s">
        <v>137</v>
      </c>
      <c r="T399" s="2" t="s">
        <v>137</v>
      </c>
      <c r="Z399" s="2" t="s">
        <v>3485</v>
      </c>
      <c r="AA399" s="2" t="s">
        <v>2746</v>
      </c>
      <c r="AB399" s="2" t="s">
        <v>1365</v>
      </c>
      <c r="AC399" s="2" t="s">
        <v>2257</v>
      </c>
      <c r="AD399" s="2" t="s">
        <v>2258</v>
      </c>
      <c r="AE399" s="2">
        <v>-3.04035</v>
      </c>
      <c r="AF399" s="2">
        <v>122.261559</v>
      </c>
      <c r="AG399" s="2" t="s">
        <v>2274</v>
      </c>
      <c r="AK399" s="2" t="s">
        <v>2298</v>
      </c>
      <c r="AL399" s="2" t="s">
        <v>2286</v>
      </c>
      <c r="AN399" s="2" t="s">
        <v>1721</v>
      </c>
    </row>
    <row r="400">
      <c r="A400" s="2" t="s">
        <v>1932</v>
      </c>
      <c r="B400" s="2" t="s">
        <v>3528</v>
      </c>
      <c r="C400" s="2" t="s">
        <v>2249</v>
      </c>
      <c r="D400" s="146" t="s">
        <v>1930</v>
      </c>
      <c r="E400" s="2" t="s">
        <v>3529</v>
      </c>
      <c r="F400" s="2" t="s">
        <v>2075</v>
      </c>
      <c r="G400" s="2" t="s">
        <v>405</v>
      </c>
      <c r="H400" s="2" t="s">
        <v>3530</v>
      </c>
      <c r="J400" s="2" t="s">
        <v>3531</v>
      </c>
      <c r="K400" s="2" t="s">
        <v>3532</v>
      </c>
      <c r="L400" s="2" t="s">
        <v>3533</v>
      </c>
      <c r="M400" s="2" t="s">
        <v>3534</v>
      </c>
      <c r="N400" s="2">
        <v>65.0</v>
      </c>
      <c r="O400" s="2" t="s">
        <v>51</v>
      </c>
      <c r="P400" s="2">
        <v>2022.0</v>
      </c>
      <c r="S400" s="2" t="s">
        <v>137</v>
      </c>
      <c r="T400" s="2" t="s">
        <v>137</v>
      </c>
      <c r="Z400" s="2" t="s">
        <v>3485</v>
      </c>
      <c r="AA400" s="2" t="s">
        <v>2746</v>
      </c>
      <c r="AB400" s="2" t="s">
        <v>1365</v>
      </c>
      <c r="AC400" s="2" t="s">
        <v>2257</v>
      </c>
      <c r="AD400" s="2" t="s">
        <v>2258</v>
      </c>
      <c r="AE400" s="2">
        <v>-3.04035</v>
      </c>
      <c r="AF400" s="2">
        <v>122.261559</v>
      </c>
      <c r="AG400" s="2" t="s">
        <v>2274</v>
      </c>
      <c r="AK400" s="2" t="s">
        <v>2298</v>
      </c>
      <c r="AL400" s="2" t="s">
        <v>2286</v>
      </c>
      <c r="AN400" s="2" t="s">
        <v>1721</v>
      </c>
    </row>
    <row r="401" hidden="1">
      <c r="A401" s="2" t="s">
        <v>2009</v>
      </c>
      <c r="B401" s="2" t="s">
        <v>3528</v>
      </c>
      <c r="C401" s="2" t="s">
        <v>2249</v>
      </c>
      <c r="D401" s="146" t="s">
        <v>1930</v>
      </c>
      <c r="E401" s="2" t="s">
        <v>3529</v>
      </c>
      <c r="F401" s="2" t="s">
        <v>2076</v>
      </c>
      <c r="G401" s="2" t="s">
        <v>407</v>
      </c>
      <c r="H401" s="2" t="s">
        <v>3530</v>
      </c>
      <c r="J401" s="2" t="s">
        <v>3531</v>
      </c>
      <c r="K401" s="2" t="s">
        <v>3532</v>
      </c>
      <c r="L401" s="2" t="s">
        <v>3533</v>
      </c>
      <c r="M401" s="2" t="s">
        <v>3534</v>
      </c>
      <c r="N401" s="2">
        <v>65.0</v>
      </c>
      <c r="O401" s="2" t="s">
        <v>63</v>
      </c>
      <c r="S401" s="2" t="s">
        <v>137</v>
      </c>
      <c r="T401" s="2" t="s">
        <v>137</v>
      </c>
      <c r="Z401" s="2" t="s">
        <v>3485</v>
      </c>
      <c r="AA401" s="2" t="s">
        <v>2746</v>
      </c>
      <c r="AB401" s="2" t="s">
        <v>1365</v>
      </c>
      <c r="AC401" s="2" t="s">
        <v>2257</v>
      </c>
      <c r="AD401" s="2" t="s">
        <v>2258</v>
      </c>
      <c r="AE401" s="2">
        <v>-3.04035</v>
      </c>
      <c r="AF401" s="2">
        <v>122.261559</v>
      </c>
      <c r="AG401" s="2" t="s">
        <v>2274</v>
      </c>
      <c r="AK401" s="2" t="s">
        <v>2298</v>
      </c>
      <c r="AL401" s="2" t="s">
        <v>2286</v>
      </c>
      <c r="AN401" s="2" t="s">
        <v>1721</v>
      </c>
    </row>
    <row r="402" hidden="1">
      <c r="A402" s="2" t="s">
        <v>2010</v>
      </c>
      <c r="B402" s="2" t="s">
        <v>3528</v>
      </c>
      <c r="C402" s="2" t="s">
        <v>2249</v>
      </c>
      <c r="D402" s="146" t="s">
        <v>1930</v>
      </c>
      <c r="E402" s="2" t="s">
        <v>3529</v>
      </c>
      <c r="F402" s="2" t="s">
        <v>2435</v>
      </c>
      <c r="G402" s="2" t="s">
        <v>409</v>
      </c>
      <c r="H402" s="2" t="s">
        <v>3530</v>
      </c>
      <c r="J402" s="2" t="s">
        <v>3531</v>
      </c>
      <c r="K402" s="2" t="s">
        <v>3532</v>
      </c>
      <c r="L402" s="2" t="s">
        <v>3533</v>
      </c>
      <c r="M402" s="2" t="s">
        <v>3534</v>
      </c>
      <c r="N402" s="2">
        <v>65.0</v>
      </c>
      <c r="O402" s="2" t="s">
        <v>63</v>
      </c>
      <c r="S402" s="2" t="s">
        <v>137</v>
      </c>
      <c r="T402" s="2" t="s">
        <v>137</v>
      </c>
      <c r="Z402" s="2" t="s">
        <v>3485</v>
      </c>
      <c r="AA402" s="2" t="s">
        <v>2746</v>
      </c>
      <c r="AB402" s="2" t="s">
        <v>1365</v>
      </c>
      <c r="AC402" s="2" t="s">
        <v>2257</v>
      </c>
      <c r="AD402" s="2" t="s">
        <v>2258</v>
      </c>
      <c r="AE402" s="2">
        <v>-3.04035</v>
      </c>
      <c r="AF402" s="2">
        <v>122.261559</v>
      </c>
      <c r="AG402" s="2" t="s">
        <v>2274</v>
      </c>
      <c r="AK402" s="2" t="s">
        <v>2298</v>
      </c>
      <c r="AL402" s="2" t="s">
        <v>2286</v>
      </c>
      <c r="AN402" s="2" t="s">
        <v>1721</v>
      </c>
    </row>
    <row r="403" hidden="1">
      <c r="A403" s="2" t="s">
        <v>2011</v>
      </c>
      <c r="B403" s="2" t="s">
        <v>3528</v>
      </c>
      <c r="C403" s="2" t="s">
        <v>2249</v>
      </c>
      <c r="D403" s="146" t="s">
        <v>1930</v>
      </c>
      <c r="E403" s="2" t="s">
        <v>3529</v>
      </c>
      <c r="F403" s="2" t="s">
        <v>2359</v>
      </c>
      <c r="G403" s="2" t="s">
        <v>411</v>
      </c>
      <c r="H403" s="2" t="s">
        <v>3530</v>
      </c>
      <c r="J403" s="2" t="s">
        <v>3531</v>
      </c>
      <c r="K403" s="2" t="s">
        <v>3532</v>
      </c>
      <c r="L403" s="2" t="s">
        <v>3533</v>
      </c>
      <c r="M403" s="2" t="s">
        <v>3534</v>
      </c>
      <c r="N403" s="2">
        <v>65.0</v>
      </c>
      <c r="O403" s="2" t="s">
        <v>63</v>
      </c>
      <c r="S403" s="2" t="s">
        <v>137</v>
      </c>
      <c r="T403" s="2" t="s">
        <v>137</v>
      </c>
      <c r="Z403" s="2" t="s">
        <v>3485</v>
      </c>
      <c r="AA403" s="2" t="s">
        <v>2746</v>
      </c>
      <c r="AB403" s="2" t="s">
        <v>1365</v>
      </c>
      <c r="AC403" s="2" t="s">
        <v>2257</v>
      </c>
      <c r="AD403" s="2" t="s">
        <v>2258</v>
      </c>
      <c r="AE403" s="2">
        <v>-3.04035</v>
      </c>
      <c r="AF403" s="2">
        <v>122.261559</v>
      </c>
      <c r="AG403" s="2" t="s">
        <v>2274</v>
      </c>
      <c r="AK403" s="2" t="s">
        <v>2298</v>
      </c>
      <c r="AL403" s="2" t="s">
        <v>2286</v>
      </c>
      <c r="AN403" s="2" t="s">
        <v>1721</v>
      </c>
    </row>
    <row r="404" hidden="1">
      <c r="A404" s="2" t="s">
        <v>2012</v>
      </c>
      <c r="B404" s="2" t="s">
        <v>3528</v>
      </c>
      <c r="C404" s="2" t="s">
        <v>2249</v>
      </c>
      <c r="D404" s="146" t="s">
        <v>1930</v>
      </c>
      <c r="E404" s="2" t="s">
        <v>3529</v>
      </c>
      <c r="F404" s="2" t="s">
        <v>2361</v>
      </c>
      <c r="G404" s="2" t="s">
        <v>413</v>
      </c>
      <c r="H404" s="2" t="s">
        <v>3530</v>
      </c>
      <c r="J404" s="2" t="s">
        <v>3531</v>
      </c>
      <c r="K404" s="2" t="s">
        <v>3532</v>
      </c>
      <c r="L404" s="2" t="s">
        <v>3533</v>
      </c>
      <c r="M404" s="2" t="s">
        <v>3534</v>
      </c>
      <c r="N404" s="2">
        <v>65.0</v>
      </c>
      <c r="O404" s="2" t="s">
        <v>63</v>
      </c>
      <c r="S404" s="2" t="s">
        <v>137</v>
      </c>
      <c r="T404" s="2" t="s">
        <v>137</v>
      </c>
      <c r="Z404" s="2" t="s">
        <v>3485</v>
      </c>
      <c r="AA404" s="2" t="s">
        <v>2746</v>
      </c>
      <c r="AB404" s="2" t="s">
        <v>1365</v>
      </c>
      <c r="AC404" s="2" t="s">
        <v>2257</v>
      </c>
      <c r="AD404" s="2" t="s">
        <v>2258</v>
      </c>
      <c r="AE404" s="2">
        <v>-3.04035</v>
      </c>
      <c r="AF404" s="2">
        <v>122.261559</v>
      </c>
      <c r="AG404" s="2" t="s">
        <v>2274</v>
      </c>
      <c r="AK404" s="2" t="s">
        <v>2298</v>
      </c>
      <c r="AL404" s="2" t="s">
        <v>2286</v>
      </c>
      <c r="AN404" s="2" t="s">
        <v>1721</v>
      </c>
    </row>
    <row r="405" hidden="1">
      <c r="A405" s="2" t="s">
        <v>1598</v>
      </c>
      <c r="B405" s="2" t="s">
        <v>3535</v>
      </c>
      <c r="C405" s="2" t="s">
        <v>2249</v>
      </c>
      <c r="D405" s="146" t="s">
        <v>3536</v>
      </c>
      <c r="E405" s="2" t="s">
        <v>3537</v>
      </c>
      <c r="F405" s="2" t="s">
        <v>2068</v>
      </c>
      <c r="G405" s="2" t="s">
        <v>1205</v>
      </c>
      <c r="J405" s="2" t="s">
        <v>2264</v>
      </c>
      <c r="K405" s="2" t="s">
        <v>2265</v>
      </c>
      <c r="L405" s="2" t="s">
        <v>679</v>
      </c>
      <c r="M405" s="2" t="s">
        <v>2266</v>
      </c>
      <c r="N405" s="2">
        <v>315.0</v>
      </c>
      <c r="O405" s="2" t="s">
        <v>51</v>
      </c>
      <c r="P405" s="2">
        <v>2011.0</v>
      </c>
      <c r="S405" s="2" t="s">
        <v>2317</v>
      </c>
      <c r="T405" s="2" t="s">
        <v>2332</v>
      </c>
      <c r="Z405" s="2" t="s">
        <v>3538</v>
      </c>
      <c r="AA405" s="2" t="s">
        <v>3539</v>
      </c>
      <c r="AB405" s="2" t="s">
        <v>2273</v>
      </c>
      <c r="AC405" s="2" t="s">
        <v>2257</v>
      </c>
      <c r="AD405" s="2" t="s">
        <v>2258</v>
      </c>
      <c r="AE405" s="2">
        <v>-6.636</v>
      </c>
      <c r="AF405" s="2">
        <v>111.4749</v>
      </c>
      <c r="AG405" s="2" t="s">
        <v>2274</v>
      </c>
      <c r="AN405" s="2" t="s">
        <v>1721</v>
      </c>
    </row>
    <row r="406" hidden="1">
      <c r="A406" s="2" t="s">
        <v>1599</v>
      </c>
      <c r="B406" s="2" t="s">
        <v>3535</v>
      </c>
      <c r="C406" s="2" t="s">
        <v>2249</v>
      </c>
      <c r="D406" s="146" t="s">
        <v>3536</v>
      </c>
      <c r="E406" s="2" t="s">
        <v>3537</v>
      </c>
      <c r="F406" s="2" t="s">
        <v>2075</v>
      </c>
      <c r="G406" s="2" t="s">
        <v>1207</v>
      </c>
      <c r="J406" s="2" t="s">
        <v>2264</v>
      </c>
      <c r="K406" s="2" t="s">
        <v>2265</v>
      </c>
      <c r="L406" s="2" t="s">
        <v>679</v>
      </c>
      <c r="M406" s="2" t="s">
        <v>2266</v>
      </c>
      <c r="N406" s="2">
        <v>315.0</v>
      </c>
      <c r="O406" s="2" t="s">
        <v>51</v>
      </c>
      <c r="P406" s="2">
        <v>2011.0</v>
      </c>
      <c r="S406" s="2" t="s">
        <v>2317</v>
      </c>
      <c r="T406" s="2" t="s">
        <v>2332</v>
      </c>
      <c r="Z406" s="2" t="s">
        <v>3538</v>
      </c>
      <c r="AA406" s="2" t="s">
        <v>3539</v>
      </c>
      <c r="AB406" s="2" t="s">
        <v>2273</v>
      </c>
      <c r="AC406" s="2" t="s">
        <v>2257</v>
      </c>
      <c r="AD406" s="2" t="s">
        <v>2258</v>
      </c>
      <c r="AE406" s="2">
        <v>-6.636</v>
      </c>
      <c r="AF406" s="2">
        <v>111.4749</v>
      </c>
      <c r="AG406" s="2" t="s">
        <v>2274</v>
      </c>
      <c r="AN406" s="2" t="s">
        <v>1721</v>
      </c>
    </row>
    <row r="407" hidden="1">
      <c r="A407" s="2" t="s">
        <v>3540</v>
      </c>
      <c r="B407" s="2" t="s">
        <v>3541</v>
      </c>
      <c r="C407" s="2" t="s">
        <v>2249</v>
      </c>
      <c r="D407" s="146" t="s">
        <v>3542</v>
      </c>
      <c r="E407" s="2" t="s">
        <v>3543</v>
      </c>
      <c r="F407" s="2" t="s">
        <v>2068</v>
      </c>
      <c r="G407" s="2" t="s">
        <v>1209</v>
      </c>
      <c r="J407" s="2" t="s">
        <v>3544</v>
      </c>
      <c r="K407" s="2" t="s">
        <v>3545</v>
      </c>
      <c r="L407" s="2" t="s">
        <v>3544</v>
      </c>
      <c r="M407" s="2" t="s">
        <v>3546</v>
      </c>
      <c r="N407" s="2">
        <v>600.0</v>
      </c>
      <c r="O407" s="2" t="s">
        <v>63</v>
      </c>
      <c r="S407" s="2" t="s">
        <v>2317</v>
      </c>
      <c r="T407" s="2" t="s">
        <v>2332</v>
      </c>
      <c r="Z407" s="2" t="s">
        <v>3547</v>
      </c>
      <c r="AA407" s="2" t="s">
        <v>3548</v>
      </c>
      <c r="AB407" s="2" t="s">
        <v>2284</v>
      </c>
      <c r="AC407" s="2" t="s">
        <v>2257</v>
      </c>
      <c r="AD407" s="2" t="s">
        <v>2258</v>
      </c>
      <c r="AE407" s="2">
        <v>-0.526221</v>
      </c>
      <c r="AF407" s="2">
        <v>101.969004</v>
      </c>
      <c r="AG407" s="2" t="s">
        <v>2259</v>
      </c>
      <c r="AN407" s="2" t="s">
        <v>1721</v>
      </c>
    </row>
    <row r="408" hidden="1">
      <c r="A408" s="2" t="s">
        <v>3549</v>
      </c>
      <c r="B408" s="2" t="s">
        <v>3541</v>
      </c>
      <c r="C408" s="2" t="s">
        <v>2249</v>
      </c>
      <c r="D408" s="146" t="s">
        <v>3542</v>
      </c>
      <c r="E408" s="2" t="s">
        <v>3543</v>
      </c>
      <c r="F408" s="2" t="s">
        <v>2075</v>
      </c>
      <c r="G408" s="2" t="s">
        <v>1212</v>
      </c>
      <c r="J408" s="2" t="s">
        <v>3544</v>
      </c>
      <c r="K408" s="2" t="s">
        <v>3545</v>
      </c>
      <c r="L408" s="2" t="s">
        <v>3544</v>
      </c>
      <c r="M408" s="2" t="s">
        <v>3546</v>
      </c>
      <c r="N408" s="2">
        <v>600.0</v>
      </c>
      <c r="O408" s="2" t="s">
        <v>63</v>
      </c>
      <c r="S408" s="2" t="s">
        <v>2317</v>
      </c>
      <c r="T408" s="2" t="s">
        <v>2332</v>
      </c>
      <c r="Z408" s="2" t="s">
        <v>3547</v>
      </c>
      <c r="AA408" s="2" t="s">
        <v>3548</v>
      </c>
      <c r="AB408" s="2" t="s">
        <v>2284</v>
      </c>
      <c r="AC408" s="2" t="s">
        <v>2257</v>
      </c>
      <c r="AD408" s="2" t="s">
        <v>2258</v>
      </c>
      <c r="AE408" s="2">
        <v>-0.526221</v>
      </c>
      <c r="AF408" s="2">
        <v>101.969004</v>
      </c>
      <c r="AG408" s="2" t="s">
        <v>2259</v>
      </c>
      <c r="AN408" s="2" t="s">
        <v>1721</v>
      </c>
    </row>
    <row r="409" hidden="1">
      <c r="A409" s="2" t="s">
        <v>3550</v>
      </c>
      <c r="B409" s="2" t="s">
        <v>3551</v>
      </c>
      <c r="C409" s="2" t="s">
        <v>2249</v>
      </c>
      <c r="D409" s="146" t="s">
        <v>3552</v>
      </c>
      <c r="E409" s="2" t="s">
        <v>3553</v>
      </c>
      <c r="F409" s="2" t="s">
        <v>2068</v>
      </c>
      <c r="G409" s="2" t="s">
        <v>1214</v>
      </c>
      <c r="H409" s="2" t="s">
        <v>3554</v>
      </c>
      <c r="J409" s="2" t="s">
        <v>3555</v>
      </c>
      <c r="K409" s="2" t="s">
        <v>3556</v>
      </c>
      <c r="L409" s="2" t="s">
        <v>3557</v>
      </c>
      <c r="M409" s="2" t="s">
        <v>3558</v>
      </c>
      <c r="N409" s="2">
        <v>300.0</v>
      </c>
      <c r="O409" s="2" t="s">
        <v>63</v>
      </c>
      <c r="P409" s="2">
        <v>2028.0</v>
      </c>
      <c r="S409" s="2" t="s">
        <v>137</v>
      </c>
      <c r="T409" s="2" t="s">
        <v>2354</v>
      </c>
      <c r="Y409" s="2" t="s">
        <v>3559</v>
      </c>
      <c r="AB409" s="2" t="s">
        <v>2284</v>
      </c>
      <c r="AC409" s="2" t="s">
        <v>2257</v>
      </c>
      <c r="AD409" s="2" t="s">
        <v>2258</v>
      </c>
      <c r="AE409" s="2">
        <v>-0.35</v>
      </c>
      <c r="AF409" s="2">
        <v>102.533056</v>
      </c>
      <c r="AG409" s="2" t="s">
        <v>2259</v>
      </c>
      <c r="AN409" s="2" t="s">
        <v>1721</v>
      </c>
    </row>
    <row r="410" hidden="1">
      <c r="A410" s="2" t="s">
        <v>3560</v>
      </c>
      <c r="B410" s="2" t="s">
        <v>3551</v>
      </c>
      <c r="C410" s="2" t="s">
        <v>2249</v>
      </c>
      <c r="D410" s="146" t="s">
        <v>3552</v>
      </c>
      <c r="E410" s="2" t="s">
        <v>3553</v>
      </c>
      <c r="F410" s="2" t="s">
        <v>2075</v>
      </c>
      <c r="G410" s="2" t="s">
        <v>1217</v>
      </c>
      <c r="H410" s="2" t="s">
        <v>3554</v>
      </c>
      <c r="J410" s="2" t="s">
        <v>3561</v>
      </c>
      <c r="K410" s="2" t="s">
        <v>3562</v>
      </c>
      <c r="L410" s="2" t="s">
        <v>3557</v>
      </c>
      <c r="M410" s="2" t="s">
        <v>3558</v>
      </c>
      <c r="N410" s="2">
        <v>300.0</v>
      </c>
      <c r="O410" s="2" t="s">
        <v>63</v>
      </c>
      <c r="P410" s="2">
        <v>2028.0</v>
      </c>
      <c r="S410" s="2" t="s">
        <v>137</v>
      </c>
      <c r="T410" s="2" t="s">
        <v>2354</v>
      </c>
      <c r="Y410" s="2" t="s">
        <v>3559</v>
      </c>
      <c r="AB410" s="2" t="s">
        <v>2284</v>
      </c>
      <c r="AC410" s="2" t="s">
        <v>2257</v>
      </c>
      <c r="AD410" s="2" t="s">
        <v>2258</v>
      </c>
      <c r="AE410" s="2">
        <v>-0.35</v>
      </c>
      <c r="AF410" s="2">
        <v>102.533056</v>
      </c>
      <c r="AG410" s="2" t="s">
        <v>2259</v>
      </c>
      <c r="AN410" s="2" t="s">
        <v>1721</v>
      </c>
    </row>
    <row r="411" hidden="1">
      <c r="A411" s="2" t="s">
        <v>1600</v>
      </c>
      <c r="B411" s="2" t="s">
        <v>3563</v>
      </c>
      <c r="C411" s="2" t="s">
        <v>2249</v>
      </c>
      <c r="D411" s="146" t="s">
        <v>3564</v>
      </c>
      <c r="E411" s="2" t="s">
        <v>3565</v>
      </c>
      <c r="F411" s="2" t="s">
        <v>2068</v>
      </c>
      <c r="G411" s="2" t="s">
        <v>3566</v>
      </c>
      <c r="H411" s="2" t="s">
        <v>3567</v>
      </c>
      <c r="J411" s="2" t="s">
        <v>3568</v>
      </c>
      <c r="K411" s="2" t="s">
        <v>3569</v>
      </c>
      <c r="L411" s="2" t="s">
        <v>3570</v>
      </c>
      <c r="M411" s="2" t="s">
        <v>3571</v>
      </c>
      <c r="N411" s="2">
        <v>150.0</v>
      </c>
      <c r="O411" s="2" t="s">
        <v>51</v>
      </c>
      <c r="P411" s="2">
        <v>2013.0</v>
      </c>
      <c r="S411" s="2" t="s">
        <v>2317</v>
      </c>
      <c r="T411" s="2" t="s">
        <v>2354</v>
      </c>
      <c r="U411" s="2" t="s">
        <v>3572</v>
      </c>
      <c r="Y411" s="2" t="s">
        <v>3573</v>
      </c>
      <c r="Z411" s="2" t="s">
        <v>3574</v>
      </c>
      <c r="AA411" s="2" t="s">
        <v>2606</v>
      </c>
      <c r="AB411" s="2" t="s">
        <v>2284</v>
      </c>
      <c r="AC411" s="2" t="s">
        <v>2257</v>
      </c>
      <c r="AD411" s="2" t="s">
        <v>2258</v>
      </c>
      <c r="AE411" s="2">
        <v>-3.401381</v>
      </c>
      <c r="AF411" s="2">
        <v>104.118633</v>
      </c>
      <c r="AG411" s="2" t="s">
        <v>2274</v>
      </c>
      <c r="AN411" s="2" t="s">
        <v>1721</v>
      </c>
    </row>
    <row r="412" hidden="1">
      <c r="A412" s="2" t="s">
        <v>1602</v>
      </c>
      <c r="B412" s="2" t="s">
        <v>3563</v>
      </c>
      <c r="C412" s="2" t="s">
        <v>2249</v>
      </c>
      <c r="D412" s="146" t="s">
        <v>3564</v>
      </c>
      <c r="E412" s="2" t="s">
        <v>3565</v>
      </c>
      <c r="F412" s="2" t="s">
        <v>2075</v>
      </c>
      <c r="G412" s="2" t="s">
        <v>3575</v>
      </c>
      <c r="H412" s="2" t="s">
        <v>3567</v>
      </c>
      <c r="J412" s="2" t="s">
        <v>3568</v>
      </c>
      <c r="K412" s="2" t="s">
        <v>3569</v>
      </c>
      <c r="L412" s="2" t="s">
        <v>3570</v>
      </c>
      <c r="M412" s="2" t="s">
        <v>3571</v>
      </c>
      <c r="N412" s="2">
        <v>150.0</v>
      </c>
      <c r="O412" s="2" t="s">
        <v>51</v>
      </c>
      <c r="P412" s="2">
        <v>2013.0</v>
      </c>
      <c r="S412" s="2" t="s">
        <v>2317</v>
      </c>
      <c r="T412" s="2" t="s">
        <v>2354</v>
      </c>
      <c r="U412" s="2" t="s">
        <v>3572</v>
      </c>
      <c r="Y412" s="2" t="s">
        <v>3573</v>
      </c>
      <c r="Z412" s="2" t="s">
        <v>3574</v>
      </c>
      <c r="AA412" s="2" t="s">
        <v>2606</v>
      </c>
      <c r="AB412" s="2" t="s">
        <v>2284</v>
      </c>
      <c r="AC412" s="2" t="s">
        <v>2257</v>
      </c>
      <c r="AD412" s="2" t="s">
        <v>2258</v>
      </c>
      <c r="AE412" s="2">
        <v>-3.401381</v>
      </c>
      <c r="AF412" s="2">
        <v>104.118633</v>
      </c>
      <c r="AG412" s="2" t="s">
        <v>2274</v>
      </c>
      <c r="AN412" s="2" t="s">
        <v>1721</v>
      </c>
    </row>
    <row r="413">
      <c r="A413" s="2" t="s">
        <v>1868</v>
      </c>
      <c r="B413" s="2" t="s">
        <v>3576</v>
      </c>
      <c r="C413" s="2" t="s">
        <v>2249</v>
      </c>
      <c r="D413" s="146" t="s">
        <v>1867</v>
      </c>
      <c r="E413" s="2" t="s">
        <v>3577</v>
      </c>
      <c r="F413" s="2" t="s">
        <v>2068</v>
      </c>
      <c r="G413" s="2" t="s">
        <v>530</v>
      </c>
      <c r="H413" s="2" t="s">
        <v>3578</v>
      </c>
      <c r="J413" s="2" t="s">
        <v>3579</v>
      </c>
      <c r="K413" s="2" t="s">
        <v>3580</v>
      </c>
      <c r="L413" s="2" t="s">
        <v>3581</v>
      </c>
      <c r="M413" s="2" t="s">
        <v>3582</v>
      </c>
      <c r="N413" s="2">
        <v>37.0</v>
      </c>
      <c r="O413" s="2" t="s">
        <v>51</v>
      </c>
      <c r="P413" s="2">
        <v>1994.0</v>
      </c>
      <c r="S413" s="2" t="s">
        <v>2317</v>
      </c>
      <c r="T413" s="2" t="s">
        <v>137</v>
      </c>
      <c r="X413" s="2" t="s">
        <v>2269</v>
      </c>
      <c r="Y413" s="2" t="s">
        <v>3583</v>
      </c>
      <c r="Z413" s="2" t="s">
        <v>3583</v>
      </c>
      <c r="AA413" s="2" t="s">
        <v>3584</v>
      </c>
      <c r="AB413" s="2" t="s">
        <v>2284</v>
      </c>
      <c r="AC413" s="2" t="s">
        <v>2257</v>
      </c>
      <c r="AD413" s="2" t="s">
        <v>2258</v>
      </c>
      <c r="AE413" s="2">
        <v>-1.0069</v>
      </c>
      <c r="AF413" s="2">
        <v>103.0821</v>
      </c>
      <c r="AG413" s="2" t="s">
        <v>2274</v>
      </c>
      <c r="AK413" s="2" t="s">
        <v>2786</v>
      </c>
      <c r="AL413" s="2" t="s">
        <v>2286</v>
      </c>
      <c r="AN413" s="2" t="s">
        <v>1721</v>
      </c>
    </row>
    <row r="414">
      <c r="A414" s="2" t="s">
        <v>1869</v>
      </c>
      <c r="B414" s="2" t="s">
        <v>3576</v>
      </c>
      <c r="C414" s="2" t="s">
        <v>2249</v>
      </c>
      <c r="D414" s="146" t="s">
        <v>1867</v>
      </c>
      <c r="E414" s="2" t="s">
        <v>3577</v>
      </c>
      <c r="F414" s="2" t="s">
        <v>2075</v>
      </c>
      <c r="G414" s="2" t="s">
        <v>532</v>
      </c>
      <c r="H414" s="2" t="s">
        <v>3578</v>
      </c>
      <c r="J414" s="2" t="s">
        <v>3579</v>
      </c>
      <c r="K414" s="2" t="s">
        <v>3580</v>
      </c>
      <c r="L414" s="2" t="s">
        <v>3581</v>
      </c>
      <c r="M414" s="2" t="s">
        <v>3582</v>
      </c>
      <c r="N414" s="2">
        <v>37.0</v>
      </c>
      <c r="O414" s="2" t="s">
        <v>51</v>
      </c>
      <c r="P414" s="2">
        <v>1994.0</v>
      </c>
      <c r="S414" s="2" t="s">
        <v>2317</v>
      </c>
      <c r="T414" s="2" t="s">
        <v>137</v>
      </c>
      <c r="X414" s="2" t="s">
        <v>2269</v>
      </c>
      <c r="Y414" s="2" t="s">
        <v>3583</v>
      </c>
      <c r="Z414" s="2" t="s">
        <v>3583</v>
      </c>
      <c r="AA414" s="2" t="s">
        <v>3584</v>
      </c>
      <c r="AB414" s="2" t="s">
        <v>2284</v>
      </c>
      <c r="AC414" s="2" t="s">
        <v>2257</v>
      </c>
      <c r="AD414" s="2" t="s">
        <v>2258</v>
      </c>
      <c r="AE414" s="2">
        <v>-1.0069</v>
      </c>
      <c r="AF414" s="2">
        <v>103.0821</v>
      </c>
      <c r="AG414" s="2" t="s">
        <v>2274</v>
      </c>
      <c r="AK414" s="2" t="s">
        <v>2786</v>
      </c>
      <c r="AL414" s="2" t="s">
        <v>2286</v>
      </c>
      <c r="AN414" s="2" t="s">
        <v>1721</v>
      </c>
    </row>
    <row r="415">
      <c r="A415" s="2" t="s">
        <v>1870</v>
      </c>
      <c r="B415" s="2" t="s">
        <v>3576</v>
      </c>
      <c r="C415" s="2" t="s">
        <v>2249</v>
      </c>
      <c r="D415" s="146" t="s">
        <v>1867</v>
      </c>
      <c r="E415" s="2" t="s">
        <v>3577</v>
      </c>
      <c r="F415" s="2" t="s">
        <v>2076</v>
      </c>
      <c r="G415" s="2" t="s">
        <v>534</v>
      </c>
      <c r="H415" s="2" t="s">
        <v>3578</v>
      </c>
      <c r="J415" s="2" t="s">
        <v>3579</v>
      </c>
      <c r="K415" s="2" t="s">
        <v>3580</v>
      </c>
      <c r="L415" s="2" t="s">
        <v>3581</v>
      </c>
      <c r="M415" s="2" t="s">
        <v>3582</v>
      </c>
      <c r="N415" s="2">
        <v>37.0</v>
      </c>
      <c r="O415" s="2" t="s">
        <v>51</v>
      </c>
      <c r="P415" s="2">
        <v>1994.0</v>
      </c>
      <c r="S415" s="2" t="s">
        <v>2317</v>
      </c>
      <c r="T415" s="2" t="s">
        <v>137</v>
      </c>
      <c r="X415" s="2" t="s">
        <v>2269</v>
      </c>
      <c r="Y415" s="2" t="s">
        <v>3583</v>
      </c>
      <c r="Z415" s="2" t="s">
        <v>3583</v>
      </c>
      <c r="AA415" s="2" t="s">
        <v>3584</v>
      </c>
      <c r="AB415" s="2" t="s">
        <v>2284</v>
      </c>
      <c r="AC415" s="2" t="s">
        <v>2257</v>
      </c>
      <c r="AD415" s="2" t="s">
        <v>2258</v>
      </c>
      <c r="AE415" s="2">
        <v>-1.0069</v>
      </c>
      <c r="AF415" s="2">
        <v>103.0821</v>
      </c>
      <c r="AG415" s="2" t="s">
        <v>2274</v>
      </c>
      <c r="AK415" s="2" t="s">
        <v>2786</v>
      </c>
      <c r="AL415" s="2" t="s">
        <v>2286</v>
      </c>
      <c r="AN415" s="2" t="s">
        <v>1721</v>
      </c>
    </row>
    <row r="416">
      <c r="A416" s="2" t="s">
        <v>1925</v>
      </c>
      <c r="B416" s="2" t="s">
        <v>3576</v>
      </c>
      <c r="C416" s="2" t="s">
        <v>2249</v>
      </c>
      <c r="D416" s="146" t="s">
        <v>1867</v>
      </c>
      <c r="E416" s="2" t="s">
        <v>3577</v>
      </c>
      <c r="F416" s="2" t="s">
        <v>2435</v>
      </c>
      <c r="G416" s="2" t="s">
        <v>536</v>
      </c>
      <c r="H416" s="2" t="s">
        <v>3578</v>
      </c>
      <c r="J416" s="2" t="s">
        <v>3579</v>
      </c>
      <c r="K416" s="2" t="s">
        <v>3580</v>
      </c>
      <c r="L416" s="2" t="s">
        <v>3581</v>
      </c>
      <c r="M416" s="2" t="s">
        <v>3582</v>
      </c>
      <c r="N416" s="2">
        <v>100.0</v>
      </c>
      <c r="O416" s="2" t="s">
        <v>51</v>
      </c>
      <c r="P416" s="2">
        <v>2017.0</v>
      </c>
      <c r="S416" s="2" t="s">
        <v>2317</v>
      </c>
      <c r="T416" s="2" t="s">
        <v>137</v>
      </c>
      <c r="Y416" s="2" t="s">
        <v>3583</v>
      </c>
      <c r="Z416" s="2" t="s">
        <v>3583</v>
      </c>
      <c r="AA416" s="2" t="s">
        <v>3584</v>
      </c>
      <c r="AB416" s="2" t="s">
        <v>2284</v>
      </c>
      <c r="AC416" s="2" t="s">
        <v>2257</v>
      </c>
      <c r="AD416" s="2" t="s">
        <v>2258</v>
      </c>
      <c r="AE416" s="2">
        <v>-1.0069</v>
      </c>
      <c r="AF416" s="2">
        <v>103.0821</v>
      </c>
      <c r="AG416" s="2" t="s">
        <v>2274</v>
      </c>
      <c r="AK416" s="2" t="s">
        <v>2786</v>
      </c>
      <c r="AL416" s="2" t="s">
        <v>2286</v>
      </c>
      <c r="AN416" s="2" t="s">
        <v>1721</v>
      </c>
    </row>
    <row r="417" hidden="1">
      <c r="A417" s="2" t="s">
        <v>1871</v>
      </c>
      <c r="B417" s="2" t="s">
        <v>3585</v>
      </c>
      <c r="C417" s="2" t="s">
        <v>2249</v>
      </c>
      <c r="D417" s="146" t="s">
        <v>3586</v>
      </c>
      <c r="E417" s="2" t="s">
        <v>3587</v>
      </c>
      <c r="F417" s="2" t="s">
        <v>2068</v>
      </c>
      <c r="G417" s="2" t="s">
        <v>210</v>
      </c>
      <c r="J417" s="2" t="s">
        <v>3588</v>
      </c>
      <c r="K417" s="2" t="s">
        <v>3589</v>
      </c>
      <c r="L417" s="2" t="s">
        <v>3590</v>
      </c>
      <c r="M417" s="2" t="s">
        <v>3591</v>
      </c>
      <c r="N417" s="2">
        <v>200.0</v>
      </c>
      <c r="O417" s="2" t="s">
        <v>63</v>
      </c>
      <c r="S417" s="2" t="s">
        <v>2317</v>
      </c>
      <c r="T417" s="2" t="s">
        <v>137</v>
      </c>
      <c r="U417" s="2" t="s">
        <v>2256</v>
      </c>
      <c r="AA417" s="2" t="s">
        <v>3592</v>
      </c>
      <c r="AB417" s="2" t="s">
        <v>2284</v>
      </c>
      <c r="AC417" s="2" t="s">
        <v>2257</v>
      </c>
      <c r="AD417" s="2" t="s">
        <v>2258</v>
      </c>
      <c r="AE417" s="2">
        <v>-1.61</v>
      </c>
      <c r="AF417" s="2">
        <v>101.91</v>
      </c>
      <c r="AG417" s="2" t="s">
        <v>2259</v>
      </c>
      <c r="AN417" s="2" t="s">
        <v>1721</v>
      </c>
    </row>
    <row r="418" hidden="1">
      <c r="A418" s="2" t="s">
        <v>1872</v>
      </c>
      <c r="B418" s="2" t="s">
        <v>3585</v>
      </c>
      <c r="C418" s="2" t="s">
        <v>2249</v>
      </c>
      <c r="D418" s="146" t="s">
        <v>3586</v>
      </c>
      <c r="E418" s="2" t="s">
        <v>3587</v>
      </c>
      <c r="F418" s="2" t="s">
        <v>2075</v>
      </c>
      <c r="G418" s="2" t="s">
        <v>212</v>
      </c>
      <c r="J418" s="2" t="s">
        <v>3588</v>
      </c>
      <c r="K418" s="2" t="s">
        <v>3589</v>
      </c>
      <c r="L418" s="2" t="s">
        <v>3590</v>
      </c>
      <c r="M418" s="2" t="s">
        <v>3591</v>
      </c>
      <c r="N418" s="2">
        <v>200.0</v>
      </c>
      <c r="O418" s="2" t="s">
        <v>63</v>
      </c>
      <c r="S418" s="2" t="s">
        <v>2317</v>
      </c>
      <c r="T418" s="2" t="s">
        <v>137</v>
      </c>
      <c r="U418" s="2" t="s">
        <v>2256</v>
      </c>
      <c r="AA418" s="2" t="s">
        <v>3592</v>
      </c>
      <c r="AB418" s="2" t="s">
        <v>2284</v>
      </c>
      <c r="AC418" s="2" t="s">
        <v>2257</v>
      </c>
      <c r="AD418" s="2" t="s">
        <v>2258</v>
      </c>
      <c r="AE418" s="2">
        <v>-1.61</v>
      </c>
      <c r="AF418" s="2">
        <v>101.91</v>
      </c>
      <c r="AG418" s="2" t="s">
        <v>2259</v>
      </c>
      <c r="AN418" s="2" t="s">
        <v>1721</v>
      </c>
    </row>
    <row r="419" hidden="1">
      <c r="A419" s="2" t="s">
        <v>1874</v>
      </c>
      <c r="B419" s="2" t="s">
        <v>3593</v>
      </c>
      <c r="C419" s="2" t="s">
        <v>2249</v>
      </c>
      <c r="D419" s="146" t="s">
        <v>1873</v>
      </c>
      <c r="E419" s="2" t="s">
        <v>3594</v>
      </c>
      <c r="F419" s="2" t="s">
        <v>2068</v>
      </c>
      <c r="G419" s="2" t="s">
        <v>538</v>
      </c>
      <c r="J419" s="2" t="s">
        <v>3595</v>
      </c>
      <c r="K419" s="2" t="s">
        <v>3596</v>
      </c>
      <c r="L419" s="2" t="s">
        <v>3581</v>
      </c>
      <c r="M419" s="2" t="s">
        <v>3582</v>
      </c>
      <c r="N419" s="2">
        <v>125.0</v>
      </c>
      <c r="O419" s="2" t="s">
        <v>63</v>
      </c>
      <c r="S419" s="2" t="s">
        <v>2317</v>
      </c>
      <c r="T419" s="2" t="s">
        <v>137</v>
      </c>
      <c r="Z419" s="2" t="s">
        <v>3597</v>
      </c>
      <c r="AA419" s="2" t="s">
        <v>3598</v>
      </c>
      <c r="AB419" s="2" t="s">
        <v>2284</v>
      </c>
      <c r="AC419" s="2" t="s">
        <v>2257</v>
      </c>
      <c r="AD419" s="2" t="s">
        <v>2258</v>
      </c>
      <c r="AE419" s="2">
        <v>-2.7504201</v>
      </c>
      <c r="AF419" s="2">
        <v>105.2782015</v>
      </c>
      <c r="AG419" s="2" t="s">
        <v>2259</v>
      </c>
      <c r="AK419" s="2" t="s">
        <v>2786</v>
      </c>
      <c r="AL419" s="2" t="s">
        <v>2286</v>
      </c>
      <c r="AN419" s="2" t="s">
        <v>1721</v>
      </c>
    </row>
    <row r="420" hidden="1">
      <c r="A420" s="2" t="s">
        <v>1875</v>
      </c>
      <c r="B420" s="2" t="s">
        <v>3593</v>
      </c>
      <c r="C420" s="2" t="s">
        <v>2249</v>
      </c>
      <c r="D420" s="146" t="s">
        <v>1873</v>
      </c>
      <c r="E420" s="2" t="s">
        <v>3594</v>
      </c>
      <c r="F420" s="2" t="s">
        <v>2075</v>
      </c>
      <c r="G420" s="2" t="s">
        <v>542</v>
      </c>
      <c r="J420" s="2" t="s">
        <v>3595</v>
      </c>
      <c r="K420" s="2" t="s">
        <v>3596</v>
      </c>
      <c r="L420" s="2" t="s">
        <v>3581</v>
      </c>
      <c r="M420" s="2" t="s">
        <v>3582</v>
      </c>
      <c r="N420" s="2">
        <v>125.0</v>
      </c>
      <c r="O420" s="2" t="s">
        <v>63</v>
      </c>
      <c r="S420" s="2" t="s">
        <v>2317</v>
      </c>
      <c r="T420" s="2" t="s">
        <v>137</v>
      </c>
      <c r="Z420" s="2" t="s">
        <v>3597</v>
      </c>
      <c r="AA420" s="2" t="s">
        <v>3598</v>
      </c>
      <c r="AB420" s="2" t="s">
        <v>2284</v>
      </c>
      <c r="AC420" s="2" t="s">
        <v>2257</v>
      </c>
      <c r="AD420" s="2" t="s">
        <v>2258</v>
      </c>
      <c r="AE420" s="2">
        <v>-2.7504201</v>
      </c>
      <c r="AF420" s="2">
        <v>105.2782015</v>
      </c>
      <c r="AG420" s="2" t="s">
        <v>2259</v>
      </c>
      <c r="AK420" s="2" t="s">
        <v>2786</v>
      </c>
      <c r="AL420" s="2" t="s">
        <v>2286</v>
      </c>
      <c r="AN420" s="2" t="s">
        <v>1721</v>
      </c>
    </row>
    <row r="421" hidden="1">
      <c r="A421" s="2" t="s">
        <v>1876</v>
      </c>
      <c r="B421" s="2" t="s">
        <v>3593</v>
      </c>
      <c r="C421" s="2" t="s">
        <v>2249</v>
      </c>
      <c r="D421" s="146" t="s">
        <v>1873</v>
      </c>
      <c r="E421" s="2" t="s">
        <v>3594</v>
      </c>
      <c r="F421" s="2" t="s">
        <v>2076</v>
      </c>
      <c r="G421" s="2" t="s">
        <v>544</v>
      </c>
      <c r="J421" s="2" t="s">
        <v>3595</v>
      </c>
      <c r="K421" s="2" t="s">
        <v>3596</v>
      </c>
      <c r="L421" s="2" t="s">
        <v>3581</v>
      </c>
      <c r="M421" s="2" t="s">
        <v>3582</v>
      </c>
      <c r="N421" s="2">
        <v>125.0</v>
      </c>
      <c r="O421" s="2" t="s">
        <v>63</v>
      </c>
      <c r="S421" s="2" t="s">
        <v>2317</v>
      </c>
      <c r="T421" s="2" t="s">
        <v>137</v>
      </c>
      <c r="Z421" s="2" t="s">
        <v>3597</v>
      </c>
      <c r="AA421" s="2" t="s">
        <v>3598</v>
      </c>
      <c r="AB421" s="2" t="s">
        <v>2284</v>
      </c>
      <c r="AC421" s="2" t="s">
        <v>2257</v>
      </c>
      <c r="AD421" s="2" t="s">
        <v>2258</v>
      </c>
      <c r="AE421" s="2">
        <v>-2.7504201</v>
      </c>
      <c r="AF421" s="2">
        <v>105.2782015</v>
      </c>
      <c r="AG421" s="2" t="s">
        <v>2259</v>
      </c>
      <c r="AK421" s="2" t="s">
        <v>2786</v>
      </c>
      <c r="AL421" s="2" t="s">
        <v>2286</v>
      </c>
      <c r="AN421" s="2" t="s">
        <v>1721</v>
      </c>
    </row>
    <row r="422" hidden="1">
      <c r="A422" s="2" t="s">
        <v>1877</v>
      </c>
      <c r="B422" s="2" t="s">
        <v>3593</v>
      </c>
      <c r="C422" s="2" t="s">
        <v>2249</v>
      </c>
      <c r="D422" s="146" t="s">
        <v>1873</v>
      </c>
      <c r="E422" s="2" t="s">
        <v>3594</v>
      </c>
      <c r="F422" s="2" t="s">
        <v>2435</v>
      </c>
      <c r="G422" s="2" t="s">
        <v>546</v>
      </c>
      <c r="J422" s="2" t="s">
        <v>3595</v>
      </c>
      <c r="K422" s="2" t="s">
        <v>3596</v>
      </c>
      <c r="L422" s="2" t="s">
        <v>3581</v>
      </c>
      <c r="M422" s="2" t="s">
        <v>3582</v>
      </c>
      <c r="N422" s="2">
        <v>125.0</v>
      </c>
      <c r="O422" s="2" t="s">
        <v>63</v>
      </c>
      <c r="S422" s="2" t="s">
        <v>2317</v>
      </c>
      <c r="T422" s="2" t="s">
        <v>137</v>
      </c>
      <c r="Z422" s="2" t="s">
        <v>3597</v>
      </c>
      <c r="AA422" s="2" t="s">
        <v>3598</v>
      </c>
      <c r="AB422" s="2" t="s">
        <v>2284</v>
      </c>
      <c r="AC422" s="2" t="s">
        <v>2257</v>
      </c>
      <c r="AD422" s="2" t="s">
        <v>2258</v>
      </c>
      <c r="AE422" s="2">
        <v>-2.7504201</v>
      </c>
      <c r="AF422" s="2">
        <v>105.2782015</v>
      </c>
      <c r="AG422" s="2" t="s">
        <v>2259</v>
      </c>
      <c r="AK422" s="2" t="s">
        <v>2786</v>
      </c>
      <c r="AL422" s="2" t="s">
        <v>2286</v>
      </c>
      <c r="AN422" s="2" t="s">
        <v>1721</v>
      </c>
    </row>
    <row r="423" hidden="1">
      <c r="A423" s="2" t="s">
        <v>3599</v>
      </c>
      <c r="B423" s="2" t="s">
        <v>3600</v>
      </c>
      <c r="C423" s="2" t="s">
        <v>2249</v>
      </c>
      <c r="D423" s="146" t="s">
        <v>3601</v>
      </c>
      <c r="E423" s="2" t="s">
        <v>3602</v>
      </c>
      <c r="F423" s="2" t="s">
        <v>2369</v>
      </c>
      <c r="G423" s="2" t="s">
        <v>862</v>
      </c>
      <c r="J423" s="2" t="s">
        <v>2264</v>
      </c>
      <c r="K423" s="2" t="s">
        <v>2265</v>
      </c>
      <c r="L423" s="2" t="s">
        <v>679</v>
      </c>
      <c r="M423" s="2" t="s">
        <v>2266</v>
      </c>
      <c r="N423" s="2">
        <v>50.0</v>
      </c>
      <c r="O423" s="2" t="s">
        <v>63</v>
      </c>
      <c r="S423" s="2" t="s">
        <v>137</v>
      </c>
      <c r="T423" s="2" t="s">
        <v>137</v>
      </c>
      <c r="Y423" s="2" t="s">
        <v>3603</v>
      </c>
      <c r="AB423" s="2" t="s">
        <v>222</v>
      </c>
      <c r="AC423" s="2" t="s">
        <v>2257</v>
      </c>
      <c r="AD423" s="2" t="s">
        <v>2258</v>
      </c>
      <c r="AE423" s="2">
        <v>-0.876</v>
      </c>
      <c r="AF423" s="2">
        <v>131.255</v>
      </c>
      <c r="AG423" s="2" t="s">
        <v>2259</v>
      </c>
      <c r="AN423" s="2" t="s">
        <v>1721</v>
      </c>
    </row>
    <row r="424" hidden="1">
      <c r="A424" s="2" t="s">
        <v>3604</v>
      </c>
      <c r="B424" s="2" t="s">
        <v>3600</v>
      </c>
      <c r="C424" s="2" t="s">
        <v>2249</v>
      </c>
      <c r="D424" s="146" t="s">
        <v>3601</v>
      </c>
      <c r="E424" s="2" t="s">
        <v>3602</v>
      </c>
      <c r="F424" s="2" t="s">
        <v>2975</v>
      </c>
      <c r="G424" s="2" t="s">
        <v>867</v>
      </c>
      <c r="J424" s="2" t="s">
        <v>2264</v>
      </c>
      <c r="K424" s="2" t="s">
        <v>2265</v>
      </c>
      <c r="L424" s="2" t="s">
        <v>679</v>
      </c>
      <c r="M424" s="2" t="s">
        <v>2266</v>
      </c>
      <c r="N424" s="2">
        <v>1000.0</v>
      </c>
      <c r="O424" s="2" t="s">
        <v>63</v>
      </c>
      <c r="S424" s="2" t="s">
        <v>137</v>
      </c>
      <c r="T424" s="2" t="s">
        <v>137</v>
      </c>
      <c r="Y424" s="2" t="s">
        <v>3603</v>
      </c>
      <c r="AB424" s="2" t="s">
        <v>222</v>
      </c>
      <c r="AC424" s="2" t="s">
        <v>2257</v>
      </c>
      <c r="AD424" s="2" t="s">
        <v>2258</v>
      </c>
      <c r="AE424" s="2">
        <v>-0.876</v>
      </c>
      <c r="AF424" s="2">
        <v>131.255</v>
      </c>
      <c r="AG424" s="2" t="s">
        <v>2259</v>
      </c>
      <c r="AN424" s="2" t="s">
        <v>1721</v>
      </c>
    </row>
    <row r="425">
      <c r="A425" s="2" t="s">
        <v>1747</v>
      </c>
      <c r="B425" s="2" t="s">
        <v>3605</v>
      </c>
      <c r="C425" s="2" t="s">
        <v>2249</v>
      </c>
      <c r="D425" s="146" t="s">
        <v>1745</v>
      </c>
      <c r="E425" s="2" t="s">
        <v>3606</v>
      </c>
      <c r="F425" s="2" t="s">
        <v>2636</v>
      </c>
      <c r="G425" s="2" t="s">
        <v>1746</v>
      </c>
      <c r="H425" s="2" t="s">
        <v>3607</v>
      </c>
      <c r="J425" s="2" t="s">
        <v>3608</v>
      </c>
      <c r="K425" s="2" t="s">
        <v>3609</v>
      </c>
      <c r="L425" s="2" t="s">
        <v>1748</v>
      </c>
      <c r="M425" s="2" t="s">
        <v>3610</v>
      </c>
      <c r="N425" s="2">
        <v>30.0</v>
      </c>
      <c r="O425" s="2" t="s">
        <v>51</v>
      </c>
      <c r="P425" s="2">
        <v>2009.0</v>
      </c>
      <c r="S425" s="2" t="s">
        <v>137</v>
      </c>
      <c r="T425" s="2" t="s">
        <v>137</v>
      </c>
      <c r="X425" s="2" t="s">
        <v>2269</v>
      </c>
      <c r="Z425" s="2" t="s">
        <v>3611</v>
      </c>
      <c r="AA425" s="2" t="s">
        <v>2848</v>
      </c>
      <c r="AB425" s="2" t="s">
        <v>2273</v>
      </c>
      <c r="AC425" s="2" t="s">
        <v>2257</v>
      </c>
      <c r="AD425" s="2" t="s">
        <v>2258</v>
      </c>
      <c r="AE425" s="2">
        <v>-6.4981713</v>
      </c>
      <c r="AF425" s="2">
        <v>107.3995564</v>
      </c>
      <c r="AG425" s="2" t="s">
        <v>2274</v>
      </c>
      <c r="AK425" s="2" t="s">
        <v>2399</v>
      </c>
    </row>
    <row r="426">
      <c r="A426" s="2" t="s">
        <v>2020</v>
      </c>
      <c r="B426" s="2" t="s">
        <v>3486</v>
      </c>
      <c r="C426" s="2" t="s">
        <v>2249</v>
      </c>
      <c r="D426" s="146" t="s">
        <v>1702</v>
      </c>
      <c r="E426" s="2" t="s">
        <v>3487</v>
      </c>
      <c r="F426" s="2" t="s">
        <v>2068</v>
      </c>
      <c r="G426" s="2" t="s">
        <v>415</v>
      </c>
      <c r="H426" s="2" t="s">
        <v>3488</v>
      </c>
      <c r="J426" s="2" t="s">
        <v>3612</v>
      </c>
      <c r="K426" s="2" t="s">
        <v>3613</v>
      </c>
      <c r="L426" s="2" t="s">
        <v>3614</v>
      </c>
      <c r="M426" s="2" t="s">
        <v>3615</v>
      </c>
      <c r="N426" s="2">
        <v>350.0</v>
      </c>
      <c r="O426" s="2" t="s">
        <v>51</v>
      </c>
      <c r="P426" s="2">
        <v>2021.0</v>
      </c>
      <c r="S426" s="2" t="s">
        <v>137</v>
      </c>
      <c r="T426" s="2" t="s">
        <v>137</v>
      </c>
      <c r="Y426" s="2" t="s">
        <v>3492</v>
      </c>
      <c r="Z426" s="2" t="s">
        <v>3485</v>
      </c>
      <c r="AA426" s="2" t="s">
        <v>2746</v>
      </c>
      <c r="AB426" s="2" t="s">
        <v>1365</v>
      </c>
      <c r="AC426" s="2" t="s">
        <v>2257</v>
      </c>
      <c r="AD426" s="2" t="s">
        <v>2258</v>
      </c>
      <c r="AE426" s="2">
        <v>-2.8679078</v>
      </c>
      <c r="AF426" s="2">
        <v>122.1770864</v>
      </c>
      <c r="AG426" s="2" t="s">
        <v>2274</v>
      </c>
      <c r="AK426" s="2" t="s">
        <v>3493</v>
      </c>
      <c r="AL426" s="2" t="s">
        <v>2286</v>
      </c>
      <c r="AN426" s="2" t="s">
        <v>1721</v>
      </c>
    </row>
    <row r="427">
      <c r="A427" s="2" t="s">
        <v>1711</v>
      </c>
      <c r="B427" s="2" t="s">
        <v>3616</v>
      </c>
      <c r="C427" s="2" t="s">
        <v>2249</v>
      </c>
      <c r="D427" s="146" t="s">
        <v>1709</v>
      </c>
      <c r="E427" s="2" t="s">
        <v>3617</v>
      </c>
      <c r="F427" s="2" t="s">
        <v>2068</v>
      </c>
      <c r="G427" s="2" t="s">
        <v>1710</v>
      </c>
      <c r="H427" s="2" t="s">
        <v>3618</v>
      </c>
      <c r="J427" s="2" t="s">
        <v>3619</v>
      </c>
      <c r="K427" s="2" t="s">
        <v>3620</v>
      </c>
      <c r="L427" s="2" t="s">
        <v>1712</v>
      </c>
      <c r="M427" s="2" t="s">
        <v>3621</v>
      </c>
      <c r="N427" s="2">
        <v>30.0</v>
      </c>
      <c r="O427" s="2" t="s">
        <v>264</v>
      </c>
      <c r="S427" s="2" t="s">
        <v>137</v>
      </c>
      <c r="T427" s="2" t="s">
        <v>137</v>
      </c>
      <c r="Z427" s="2" t="s">
        <v>3622</v>
      </c>
      <c r="AA427" s="2" t="s">
        <v>3623</v>
      </c>
      <c r="AB427" s="2" t="s">
        <v>1368</v>
      </c>
      <c r="AC427" s="2" t="s">
        <v>2257</v>
      </c>
      <c r="AD427" s="2" t="s">
        <v>2258</v>
      </c>
      <c r="AE427" s="2">
        <v>-0.1238386</v>
      </c>
      <c r="AF427" s="2">
        <v>109.9713147</v>
      </c>
      <c r="AG427" s="2" t="s">
        <v>2274</v>
      </c>
      <c r="AK427" s="2" t="s">
        <v>2285</v>
      </c>
      <c r="AO427" s="2" t="s">
        <v>1667</v>
      </c>
    </row>
    <row r="428">
      <c r="A428" s="2" t="s">
        <v>1714</v>
      </c>
      <c r="B428" s="2" t="s">
        <v>3616</v>
      </c>
      <c r="C428" s="2" t="s">
        <v>2249</v>
      </c>
      <c r="D428" s="146" t="s">
        <v>1709</v>
      </c>
      <c r="E428" s="2" t="s">
        <v>3617</v>
      </c>
      <c r="F428" s="2" t="s">
        <v>2075</v>
      </c>
      <c r="G428" s="2" t="s">
        <v>1713</v>
      </c>
      <c r="H428" s="2" t="s">
        <v>3618</v>
      </c>
      <c r="J428" s="2" t="s">
        <v>3619</v>
      </c>
      <c r="K428" s="2" t="s">
        <v>3620</v>
      </c>
      <c r="L428" s="2" t="s">
        <v>1712</v>
      </c>
      <c r="M428" s="2" t="s">
        <v>3621</v>
      </c>
      <c r="N428" s="2">
        <v>30.0</v>
      </c>
      <c r="O428" s="2" t="s">
        <v>264</v>
      </c>
      <c r="S428" s="2" t="s">
        <v>137</v>
      </c>
      <c r="T428" s="2" t="s">
        <v>137</v>
      </c>
      <c r="Z428" s="2" t="s">
        <v>3622</v>
      </c>
      <c r="AA428" s="2" t="s">
        <v>3623</v>
      </c>
      <c r="AB428" s="2" t="s">
        <v>1368</v>
      </c>
      <c r="AC428" s="2" t="s">
        <v>2257</v>
      </c>
      <c r="AD428" s="2" t="s">
        <v>2258</v>
      </c>
      <c r="AE428" s="2">
        <v>-0.1238386</v>
      </c>
      <c r="AF428" s="2">
        <v>109.9713147</v>
      </c>
      <c r="AG428" s="2" t="s">
        <v>2274</v>
      </c>
      <c r="AK428" s="2" t="s">
        <v>2285</v>
      </c>
      <c r="AO428" s="2" t="s">
        <v>1667</v>
      </c>
    </row>
    <row r="429">
      <c r="A429" s="2" t="s">
        <v>1766</v>
      </c>
      <c r="B429" s="2" t="s">
        <v>3486</v>
      </c>
      <c r="C429" s="2" t="s">
        <v>2249</v>
      </c>
      <c r="D429" s="146" t="s">
        <v>1702</v>
      </c>
      <c r="E429" s="2" t="s">
        <v>3487</v>
      </c>
      <c r="F429" s="2" t="s">
        <v>2747</v>
      </c>
      <c r="G429" s="2" t="s">
        <v>1765</v>
      </c>
      <c r="H429" s="2" t="s">
        <v>3488</v>
      </c>
      <c r="J429" s="2" t="s">
        <v>3489</v>
      </c>
      <c r="K429" s="2" t="s">
        <v>3490</v>
      </c>
      <c r="L429" s="2" t="s">
        <v>1706</v>
      </c>
      <c r="M429" s="2" t="s">
        <v>3491</v>
      </c>
      <c r="N429" s="2">
        <v>380.0</v>
      </c>
      <c r="O429" s="2" t="s">
        <v>10</v>
      </c>
      <c r="S429" s="2" t="s">
        <v>137</v>
      </c>
      <c r="T429" s="2" t="s">
        <v>137</v>
      </c>
      <c r="Y429" s="2" t="s">
        <v>3492</v>
      </c>
      <c r="Z429" s="2" t="s">
        <v>3485</v>
      </c>
      <c r="AA429" s="2" t="s">
        <v>2746</v>
      </c>
      <c r="AB429" s="2" t="s">
        <v>1365</v>
      </c>
      <c r="AC429" s="2" t="s">
        <v>2257</v>
      </c>
      <c r="AD429" s="2" t="s">
        <v>2258</v>
      </c>
      <c r="AE429" s="2">
        <v>-2.87427</v>
      </c>
      <c r="AF429" s="2">
        <v>122.1776968</v>
      </c>
      <c r="AG429" s="2" t="s">
        <v>2274</v>
      </c>
      <c r="AK429" s="2" t="s">
        <v>3493</v>
      </c>
      <c r="AL429" s="2" t="s">
        <v>2286</v>
      </c>
      <c r="AN429" s="2" t="s">
        <v>1721</v>
      </c>
    </row>
    <row r="430">
      <c r="A430" s="2" t="s">
        <v>2021</v>
      </c>
      <c r="B430" s="2" t="s">
        <v>3486</v>
      </c>
      <c r="C430" s="2" t="s">
        <v>2249</v>
      </c>
      <c r="D430" s="146" t="s">
        <v>1702</v>
      </c>
      <c r="E430" s="2" t="s">
        <v>3487</v>
      </c>
      <c r="F430" s="2" t="s">
        <v>2075</v>
      </c>
      <c r="G430" s="2" t="s">
        <v>418</v>
      </c>
      <c r="H430" s="2" t="s">
        <v>3488</v>
      </c>
      <c r="J430" s="2" t="s">
        <v>3624</v>
      </c>
      <c r="K430" s="2" t="s">
        <v>3625</v>
      </c>
      <c r="L430" s="2" t="s">
        <v>3626</v>
      </c>
      <c r="M430" s="2" t="s">
        <v>3627</v>
      </c>
      <c r="N430" s="2">
        <v>350.0</v>
      </c>
      <c r="O430" s="2" t="s">
        <v>51</v>
      </c>
      <c r="P430" s="2">
        <v>2022.0</v>
      </c>
      <c r="S430" s="2" t="s">
        <v>137</v>
      </c>
      <c r="T430" s="2" t="s">
        <v>137</v>
      </c>
      <c r="Y430" s="2" t="s">
        <v>3492</v>
      </c>
      <c r="Z430" s="2" t="s">
        <v>3485</v>
      </c>
      <c r="AA430" s="2" t="s">
        <v>2746</v>
      </c>
      <c r="AB430" s="2" t="s">
        <v>1365</v>
      </c>
      <c r="AC430" s="2" t="s">
        <v>2257</v>
      </c>
      <c r="AD430" s="2" t="s">
        <v>2258</v>
      </c>
      <c r="AE430" s="2">
        <v>-2.8679078</v>
      </c>
      <c r="AF430" s="2">
        <v>122.1770864</v>
      </c>
      <c r="AG430" s="2" t="s">
        <v>2274</v>
      </c>
      <c r="AK430" s="2" t="s">
        <v>3493</v>
      </c>
      <c r="AL430" s="2" t="s">
        <v>2286</v>
      </c>
      <c r="AN430" s="2" t="s">
        <v>1721</v>
      </c>
    </row>
    <row r="431">
      <c r="A431" s="2" t="s">
        <v>2022</v>
      </c>
      <c r="B431" s="2" t="s">
        <v>3486</v>
      </c>
      <c r="C431" s="2" t="s">
        <v>2249</v>
      </c>
      <c r="D431" s="146" t="s">
        <v>1702</v>
      </c>
      <c r="E431" s="2" t="s">
        <v>3487</v>
      </c>
      <c r="F431" s="2" t="s">
        <v>2076</v>
      </c>
      <c r="G431" s="2" t="s">
        <v>421</v>
      </c>
      <c r="H431" s="2" t="s">
        <v>3488</v>
      </c>
      <c r="J431" s="2" t="s">
        <v>3628</v>
      </c>
      <c r="K431" s="2" t="s">
        <v>3629</v>
      </c>
      <c r="L431" s="2" t="s">
        <v>3630</v>
      </c>
      <c r="M431" s="2" t="s">
        <v>3631</v>
      </c>
      <c r="N431" s="2">
        <v>380.0</v>
      </c>
      <c r="O431" s="2" t="s">
        <v>51</v>
      </c>
      <c r="P431" s="2">
        <v>2023.0</v>
      </c>
      <c r="S431" s="2" t="s">
        <v>137</v>
      </c>
      <c r="T431" s="2" t="s">
        <v>137</v>
      </c>
      <c r="Y431" s="2" t="s">
        <v>3492</v>
      </c>
      <c r="Z431" s="2" t="s">
        <v>3485</v>
      </c>
      <c r="AA431" s="2" t="s">
        <v>2746</v>
      </c>
      <c r="AB431" s="2" t="s">
        <v>1365</v>
      </c>
      <c r="AC431" s="2" t="s">
        <v>2257</v>
      </c>
      <c r="AD431" s="2" t="s">
        <v>2258</v>
      </c>
      <c r="AE431" s="2">
        <v>-2.8679078</v>
      </c>
      <c r="AF431" s="2">
        <v>122.1770864</v>
      </c>
      <c r="AG431" s="2" t="s">
        <v>2274</v>
      </c>
      <c r="AK431" s="2" t="s">
        <v>3493</v>
      </c>
      <c r="AL431" s="2" t="s">
        <v>2286</v>
      </c>
      <c r="AN431" s="2" t="s">
        <v>1721</v>
      </c>
    </row>
    <row r="432">
      <c r="A432" s="2" t="s">
        <v>2013</v>
      </c>
      <c r="B432" s="2" t="s">
        <v>3486</v>
      </c>
      <c r="C432" s="2" t="s">
        <v>2249</v>
      </c>
      <c r="D432" s="146" t="s">
        <v>1702</v>
      </c>
      <c r="E432" s="2" t="s">
        <v>3487</v>
      </c>
      <c r="F432" s="2" t="s">
        <v>2435</v>
      </c>
      <c r="G432" s="2" t="s">
        <v>424</v>
      </c>
      <c r="H432" s="2" t="s">
        <v>3488</v>
      </c>
      <c r="J432" s="2" t="s">
        <v>3632</v>
      </c>
      <c r="K432" s="2" t="s">
        <v>3633</v>
      </c>
      <c r="L432" s="2" t="s">
        <v>3634</v>
      </c>
      <c r="M432" s="2" t="s">
        <v>3635</v>
      </c>
      <c r="N432" s="2">
        <v>380.0</v>
      </c>
      <c r="O432" s="2" t="s">
        <v>51</v>
      </c>
      <c r="P432" s="2">
        <v>2023.0</v>
      </c>
      <c r="S432" s="2" t="s">
        <v>2267</v>
      </c>
      <c r="T432" s="2" t="s">
        <v>137</v>
      </c>
      <c r="Y432" s="2" t="s">
        <v>3492</v>
      </c>
      <c r="Z432" s="2" t="s">
        <v>3485</v>
      </c>
      <c r="AA432" s="2" t="s">
        <v>2746</v>
      </c>
      <c r="AB432" s="2" t="s">
        <v>1365</v>
      </c>
      <c r="AC432" s="2" t="s">
        <v>2257</v>
      </c>
      <c r="AD432" s="2" t="s">
        <v>2258</v>
      </c>
      <c r="AE432" s="2">
        <v>-2.8689871</v>
      </c>
      <c r="AF432" s="2">
        <v>122.17188</v>
      </c>
      <c r="AG432" s="2" t="s">
        <v>2274</v>
      </c>
      <c r="AK432" s="2" t="s">
        <v>3493</v>
      </c>
      <c r="AL432" s="2" t="s">
        <v>2286</v>
      </c>
      <c r="AN432" s="2" t="s">
        <v>1721</v>
      </c>
    </row>
    <row r="433">
      <c r="A433" s="2" t="s">
        <v>2014</v>
      </c>
      <c r="B433" s="2" t="s">
        <v>3486</v>
      </c>
      <c r="C433" s="2" t="s">
        <v>2249</v>
      </c>
      <c r="D433" s="146" t="s">
        <v>1702</v>
      </c>
      <c r="E433" s="2" t="s">
        <v>3487</v>
      </c>
      <c r="F433" s="2" t="s">
        <v>2359</v>
      </c>
      <c r="G433" s="2" t="s">
        <v>427</v>
      </c>
      <c r="H433" s="2" t="s">
        <v>3488</v>
      </c>
      <c r="J433" s="2" t="s">
        <v>3636</v>
      </c>
      <c r="K433" s="2" t="s">
        <v>3637</v>
      </c>
      <c r="L433" s="2" t="s">
        <v>3638</v>
      </c>
      <c r="M433" s="2" t="s">
        <v>3639</v>
      </c>
      <c r="N433" s="2">
        <v>380.0</v>
      </c>
      <c r="O433" s="2" t="s">
        <v>51</v>
      </c>
      <c r="P433" s="2">
        <v>2023.0</v>
      </c>
      <c r="S433" s="2" t="s">
        <v>2267</v>
      </c>
      <c r="T433" s="2" t="s">
        <v>137</v>
      </c>
      <c r="Y433" s="2" t="s">
        <v>3492</v>
      </c>
      <c r="Z433" s="2" t="s">
        <v>3485</v>
      </c>
      <c r="AA433" s="2" t="s">
        <v>2746</v>
      </c>
      <c r="AB433" s="2" t="s">
        <v>1365</v>
      </c>
      <c r="AC433" s="2" t="s">
        <v>2257</v>
      </c>
      <c r="AD433" s="2" t="s">
        <v>2258</v>
      </c>
      <c r="AE433" s="2">
        <v>-2.8689871</v>
      </c>
      <c r="AF433" s="2">
        <v>122.17188</v>
      </c>
      <c r="AG433" s="2" t="s">
        <v>2274</v>
      </c>
      <c r="AK433" s="2" t="s">
        <v>3493</v>
      </c>
      <c r="AL433" s="2" t="s">
        <v>2286</v>
      </c>
      <c r="AN433" s="2" t="s">
        <v>1721</v>
      </c>
    </row>
    <row r="434">
      <c r="A434" s="2" t="s">
        <v>2015</v>
      </c>
      <c r="B434" s="2" t="s">
        <v>3486</v>
      </c>
      <c r="C434" s="2" t="s">
        <v>2249</v>
      </c>
      <c r="D434" s="146" t="s">
        <v>1702</v>
      </c>
      <c r="E434" s="2" t="s">
        <v>3487</v>
      </c>
      <c r="F434" s="2" t="s">
        <v>2361</v>
      </c>
      <c r="G434" s="2" t="s">
        <v>430</v>
      </c>
      <c r="H434" s="2" t="s">
        <v>3488</v>
      </c>
      <c r="J434" s="2" t="s">
        <v>3640</v>
      </c>
      <c r="K434" s="2" t="s">
        <v>3641</v>
      </c>
      <c r="L434" s="2" t="s">
        <v>432</v>
      </c>
      <c r="M434" s="2" t="s">
        <v>3642</v>
      </c>
      <c r="N434" s="2">
        <v>380.0</v>
      </c>
      <c r="O434" s="2" t="s">
        <v>51</v>
      </c>
      <c r="P434" s="2">
        <v>2023.0</v>
      </c>
      <c r="S434" s="2" t="s">
        <v>2267</v>
      </c>
      <c r="T434" s="2" t="s">
        <v>137</v>
      </c>
      <c r="Y434" s="2" t="s">
        <v>3492</v>
      </c>
      <c r="Z434" s="2" t="s">
        <v>3485</v>
      </c>
      <c r="AA434" s="2" t="s">
        <v>2746</v>
      </c>
      <c r="AB434" s="2" t="s">
        <v>1365</v>
      </c>
      <c r="AC434" s="2" t="s">
        <v>2257</v>
      </c>
      <c r="AD434" s="2" t="s">
        <v>2258</v>
      </c>
      <c r="AE434" s="2">
        <v>-2.8689871</v>
      </c>
      <c r="AF434" s="2">
        <v>122.17188</v>
      </c>
      <c r="AG434" s="2" t="s">
        <v>2274</v>
      </c>
      <c r="AK434" s="2" t="s">
        <v>3493</v>
      </c>
      <c r="AL434" s="2" t="s">
        <v>2286</v>
      </c>
      <c r="AN434" s="2" t="s">
        <v>1721</v>
      </c>
    </row>
    <row r="435">
      <c r="A435" s="2" t="s">
        <v>2042</v>
      </c>
      <c r="B435" s="2" t="s">
        <v>3486</v>
      </c>
      <c r="C435" s="2" t="s">
        <v>2249</v>
      </c>
      <c r="D435" s="146" t="s">
        <v>1702</v>
      </c>
      <c r="E435" s="2" t="s">
        <v>3487</v>
      </c>
      <c r="F435" s="2" t="s">
        <v>2722</v>
      </c>
      <c r="G435" s="2" t="s">
        <v>433</v>
      </c>
      <c r="H435" s="2" t="s">
        <v>3488</v>
      </c>
      <c r="J435" s="2" t="s">
        <v>3640</v>
      </c>
      <c r="K435" s="2" t="s">
        <v>3641</v>
      </c>
      <c r="L435" s="2" t="s">
        <v>432</v>
      </c>
      <c r="M435" s="2" t="s">
        <v>3642</v>
      </c>
      <c r="N435" s="2">
        <v>380.0</v>
      </c>
      <c r="O435" s="2" t="s">
        <v>51</v>
      </c>
      <c r="P435" s="2">
        <v>2023.0</v>
      </c>
      <c r="S435" s="2" t="s">
        <v>2267</v>
      </c>
      <c r="T435" s="2" t="s">
        <v>137</v>
      </c>
      <c r="Y435" s="2" t="s">
        <v>3492</v>
      </c>
      <c r="Z435" s="2" t="s">
        <v>3485</v>
      </c>
      <c r="AA435" s="2" t="s">
        <v>2746</v>
      </c>
      <c r="AB435" s="2" t="s">
        <v>1365</v>
      </c>
      <c r="AC435" s="2" t="s">
        <v>2257</v>
      </c>
      <c r="AD435" s="2" t="s">
        <v>2258</v>
      </c>
      <c r="AE435" s="2">
        <v>-2.8688307</v>
      </c>
      <c r="AF435" s="2">
        <v>122.1692807</v>
      </c>
      <c r="AG435" s="2" t="s">
        <v>2274</v>
      </c>
      <c r="AK435" s="2" t="s">
        <v>3493</v>
      </c>
      <c r="AL435" s="2" t="s">
        <v>2286</v>
      </c>
      <c r="AN435" s="2" t="s">
        <v>1721</v>
      </c>
    </row>
    <row r="436">
      <c r="A436" s="2" t="s">
        <v>2043</v>
      </c>
      <c r="B436" s="2" t="s">
        <v>3486</v>
      </c>
      <c r="C436" s="2" t="s">
        <v>2249</v>
      </c>
      <c r="D436" s="146" t="s">
        <v>1702</v>
      </c>
      <c r="E436" s="2" t="s">
        <v>3487</v>
      </c>
      <c r="F436" s="2" t="s">
        <v>2723</v>
      </c>
      <c r="G436" s="2" t="s">
        <v>435</v>
      </c>
      <c r="H436" s="2" t="s">
        <v>3488</v>
      </c>
      <c r="J436" s="2" t="s">
        <v>3640</v>
      </c>
      <c r="K436" s="2" t="s">
        <v>3641</v>
      </c>
      <c r="L436" s="2" t="s">
        <v>432</v>
      </c>
      <c r="M436" s="2" t="s">
        <v>3642</v>
      </c>
      <c r="N436" s="2">
        <v>380.0</v>
      </c>
      <c r="O436" s="2" t="s">
        <v>51</v>
      </c>
      <c r="P436" s="2">
        <v>2024.0</v>
      </c>
      <c r="S436" s="2" t="s">
        <v>2267</v>
      </c>
      <c r="T436" s="2" t="s">
        <v>137</v>
      </c>
      <c r="Y436" s="2" t="s">
        <v>3492</v>
      </c>
      <c r="Z436" s="2" t="s">
        <v>3485</v>
      </c>
      <c r="AA436" s="2" t="s">
        <v>2746</v>
      </c>
      <c r="AB436" s="2" t="s">
        <v>1365</v>
      </c>
      <c r="AC436" s="2" t="s">
        <v>2257</v>
      </c>
      <c r="AD436" s="2" t="s">
        <v>2258</v>
      </c>
      <c r="AE436" s="2">
        <v>-2.8688307</v>
      </c>
      <c r="AF436" s="2">
        <v>122.1692807</v>
      </c>
      <c r="AG436" s="2" t="s">
        <v>2274</v>
      </c>
      <c r="AK436" s="2" t="s">
        <v>3493</v>
      </c>
      <c r="AL436" s="2" t="s">
        <v>2286</v>
      </c>
      <c r="AN436" s="2" t="s">
        <v>1721</v>
      </c>
    </row>
    <row r="437">
      <c r="A437" s="2" t="s">
        <v>2044</v>
      </c>
      <c r="B437" s="2" t="s">
        <v>3486</v>
      </c>
      <c r="C437" s="2" t="s">
        <v>2249</v>
      </c>
      <c r="D437" s="146" t="s">
        <v>1702</v>
      </c>
      <c r="E437" s="2" t="s">
        <v>3487</v>
      </c>
      <c r="F437" s="2" t="s">
        <v>3643</v>
      </c>
      <c r="G437" s="2" t="s">
        <v>437</v>
      </c>
      <c r="H437" s="2" t="s">
        <v>3488</v>
      </c>
      <c r="J437" s="2" t="s">
        <v>3640</v>
      </c>
      <c r="K437" s="2" t="s">
        <v>3641</v>
      </c>
      <c r="L437" s="2" t="s">
        <v>432</v>
      </c>
      <c r="M437" s="2" t="s">
        <v>3642</v>
      </c>
      <c r="N437" s="2">
        <v>380.0</v>
      </c>
      <c r="O437" s="2" t="s">
        <v>51</v>
      </c>
      <c r="P437" s="2">
        <v>2024.0</v>
      </c>
      <c r="S437" s="2" t="s">
        <v>2267</v>
      </c>
      <c r="T437" s="2" t="s">
        <v>137</v>
      </c>
      <c r="Y437" s="2" t="s">
        <v>3492</v>
      </c>
      <c r="Z437" s="2" t="s">
        <v>3485</v>
      </c>
      <c r="AA437" s="2" t="s">
        <v>2746</v>
      </c>
      <c r="AB437" s="2" t="s">
        <v>1365</v>
      </c>
      <c r="AC437" s="2" t="s">
        <v>2257</v>
      </c>
      <c r="AD437" s="2" t="s">
        <v>2258</v>
      </c>
      <c r="AE437" s="2">
        <v>-2.8688307</v>
      </c>
      <c r="AF437" s="2">
        <v>122.1692807</v>
      </c>
      <c r="AG437" s="2" t="s">
        <v>2274</v>
      </c>
      <c r="AK437" s="2" t="s">
        <v>3493</v>
      </c>
      <c r="AL437" s="2" t="s">
        <v>2286</v>
      </c>
      <c r="AN437" s="2" t="s">
        <v>1721</v>
      </c>
    </row>
    <row r="438">
      <c r="A438" s="2" t="s">
        <v>1879</v>
      </c>
      <c r="B438" s="2" t="s">
        <v>3644</v>
      </c>
      <c r="C438" s="2" t="s">
        <v>2249</v>
      </c>
      <c r="D438" s="146" t="s">
        <v>1878</v>
      </c>
      <c r="E438" s="2" t="s">
        <v>3645</v>
      </c>
      <c r="F438" s="2" t="s">
        <v>2302</v>
      </c>
      <c r="G438" s="2" t="s">
        <v>439</v>
      </c>
      <c r="H438" s="2" t="s">
        <v>3646</v>
      </c>
      <c r="J438" s="2" t="s">
        <v>3640</v>
      </c>
      <c r="K438" s="2" t="s">
        <v>3641</v>
      </c>
      <c r="L438" s="2" t="s">
        <v>432</v>
      </c>
      <c r="M438" s="2" t="s">
        <v>3642</v>
      </c>
      <c r="N438" s="2">
        <v>65.0</v>
      </c>
      <c r="O438" s="2" t="s">
        <v>51</v>
      </c>
      <c r="P438" s="2">
        <v>2015.0</v>
      </c>
      <c r="S438" s="2" t="s">
        <v>137</v>
      </c>
      <c r="T438" s="2" t="s">
        <v>137</v>
      </c>
      <c r="Z438" s="2" t="s">
        <v>3485</v>
      </c>
      <c r="AA438" s="2" t="s">
        <v>2746</v>
      </c>
      <c r="AB438" s="2" t="s">
        <v>1365</v>
      </c>
      <c r="AC438" s="2" t="s">
        <v>2257</v>
      </c>
      <c r="AD438" s="2" t="s">
        <v>2258</v>
      </c>
      <c r="AE438" s="2">
        <v>-2.8255878</v>
      </c>
      <c r="AF438" s="2">
        <v>122.1554483</v>
      </c>
      <c r="AG438" s="2" t="s">
        <v>2274</v>
      </c>
      <c r="AK438" s="2" t="s">
        <v>2298</v>
      </c>
      <c r="AL438" s="2" t="s">
        <v>2286</v>
      </c>
      <c r="AN438" s="2" t="s">
        <v>1721</v>
      </c>
    </row>
    <row r="439">
      <c r="A439" s="2" t="s">
        <v>1880</v>
      </c>
      <c r="B439" s="2" t="s">
        <v>3644</v>
      </c>
      <c r="C439" s="2" t="s">
        <v>2249</v>
      </c>
      <c r="D439" s="146" t="s">
        <v>1878</v>
      </c>
      <c r="E439" s="2" t="s">
        <v>3645</v>
      </c>
      <c r="F439" s="2" t="s">
        <v>2500</v>
      </c>
      <c r="G439" s="2" t="s">
        <v>441</v>
      </c>
      <c r="H439" s="2" t="s">
        <v>3646</v>
      </c>
      <c r="J439" s="2" t="s">
        <v>3640</v>
      </c>
      <c r="K439" s="2" t="s">
        <v>3641</v>
      </c>
      <c r="L439" s="2" t="s">
        <v>432</v>
      </c>
      <c r="M439" s="2" t="s">
        <v>3642</v>
      </c>
      <c r="N439" s="2">
        <v>65.0</v>
      </c>
      <c r="O439" s="2" t="s">
        <v>51</v>
      </c>
      <c r="P439" s="2">
        <v>2015.0</v>
      </c>
      <c r="S439" s="2" t="s">
        <v>137</v>
      </c>
      <c r="T439" s="2" t="s">
        <v>137</v>
      </c>
      <c r="Z439" s="2" t="s">
        <v>3485</v>
      </c>
      <c r="AA439" s="2" t="s">
        <v>2746</v>
      </c>
      <c r="AB439" s="2" t="s">
        <v>1365</v>
      </c>
      <c r="AC439" s="2" t="s">
        <v>2257</v>
      </c>
      <c r="AD439" s="2" t="s">
        <v>2258</v>
      </c>
      <c r="AE439" s="2">
        <v>-2.8255878</v>
      </c>
      <c r="AF439" s="2">
        <v>122.1554483</v>
      </c>
      <c r="AG439" s="2" t="s">
        <v>2274</v>
      </c>
      <c r="AK439" s="2" t="s">
        <v>2298</v>
      </c>
      <c r="AL439" s="2" t="s">
        <v>2286</v>
      </c>
      <c r="AN439" s="2" t="s">
        <v>1721</v>
      </c>
    </row>
    <row r="440">
      <c r="A440" s="2" t="s">
        <v>1881</v>
      </c>
      <c r="B440" s="2" t="s">
        <v>3644</v>
      </c>
      <c r="C440" s="2" t="s">
        <v>2249</v>
      </c>
      <c r="D440" s="146" t="s">
        <v>1878</v>
      </c>
      <c r="E440" s="2" t="s">
        <v>3645</v>
      </c>
      <c r="F440" s="2" t="s">
        <v>2277</v>
      </c>
      <c r="G440" s="2" t="s">
        <v>443</v>
      </c>
      <c r="H440" s="2" t="s">
        <v>3646</v>
      </c>
      <c r="J440" s="2" t="s">
        <v>3647</v>
      </c>
      <c r="K440" s="2" t="s">
        <v>3648</v>
      </c>
      <c r="L440" s="2" t="s">
        <v>445</v>
      </c>
      <c r="M440" s="2" t="s">
        <v>3649</v>
      </c>
      <c r="N440" s="2">
        <v>150.0</v>
      </c>
      <c r="O440" s="2" t="s">
        <v>51</v>
      </c>
      <c r="P440" s="2">
        <v>2016.0</v>
      </c>
      <c r="S440" s="2" t="s">
        <v>137</v>
      </c>
      <c r="T440" s="2" t="s">
        <v>137</v>
      </c>
      <c r="Z440" s="2" t="s">
        <v>3485</v>
      </c>
      <c r="AA440" s="2" t="s">
        <v>2746</v>
      </c>
      <c r="AB440" s="2" t="s">
        <v>1365</v>
      </c>
      <c r="AC440" s="2" t="s">
        <v>2257</v>
      </c>
      <c r="AD440" s="2" t="s">
        <v>2258</v>
      </c>
      <c r="AE440" s="2">
        <v>-2.827384</v>
      </c>
      <c r="AF440" s="2">
        <v>122.1552699</v>
      </c>
      <c r="AG440" s="2" t="s">
        <v>2274</v>
      </c>
      <c r="AK440" s="2" t="s">
        <v>2298</v>
      </c>
      <c r="AL440" s="2" t="s">
        <v>2286</v>
      </c>
      <c r="AN440" s="2" t="s">
        <v>1721</v>
      </c>
    </row>
    <row r="441">
      <c r="A441" s="2" t="s">
        <v>1882</v>
      </c>
      <c r="B441" s="2" t="s">
        <v>3644</v>
      </c>
      <c r="C441" s="2" t="s">
        <v>2249</v>
      </c>
      <c r="D441" s="146" t="s">
        <v>1878</v>
      </c>
      <c r="E441" s="2" t="s">
        <v>3645</v>
      </c>
      <c r="F441" s="2" t="s">
        <v>2287</v>
      </c>
      <c r="G441" s="2" t="s">
        <v>446</v>
      </c>
      <c r="H441" s="2" t="s">
        <v>3646</v>
      </c>
      <c r="J441" s="2" t="s">
        <v>3647</v>
      </c>
      <c r="K441" s="2" t="s">
        <v>3648</v>
      </c>
      <c r="L441" s="2" t="s">
        <v>445</v>
      </c>
      <c r="M441" s="2" t="s">
        <v>3649</v>
      </c>
      <c r="N441" s="2">
        <v>150.0</v>
      </c>
      <c r="O441" s="2" t="s">
        <v>51</v>
      </c>
      <c r="P441" s="2">
        <v>2020.0</v>
      </c>
      <c r="S441" s="2" t="s">
        <v>137</v>
      </c>
      <c r="T441" s="2" t="s">
        <v>137</v>
      </c>
      <c r="Z441" s="2" t="s">
        <v>3485</v>
      </c>
      <c r="AA441" s="2" t="s">
        <v>2746</v>
      </c>
      <c r="AB441" s="2" t="s">
        <v>1365</v>
      </c>
      <c r="AC441" s="2" t="s">
        <v>2257</v>
      </c>
      <c r="AD441" s="2" t="s">
        <v>2258</v>
      </c>
      <c r="AE441" s="2">
        <v>-2.827384</v>
      </c>
      <c r="AF441" s="2">
        <v>122.1552699</v>
      </c>
      <c r="AG441" s="2" t="s">
        <v>2274</v>
      </c>
      <c r="AK441" s="2" t="s">
        <v>2298</v>
      </c>
      <c r="AL441" s="2" t="s">
        <v>2286</v>
      </c>
      <c r="AN441" s="2" t="s">
        <v>1721</v>
      </c>
    </row>
    <row r="442">
      <c r="A442" s="2" t="s">
        <v>1883</v>
      </c>
      <c r="B442" s="2" t="s">
        <v>3644</v>
      </c>
      <c r="C442" s="2" t="s">
        <v>2249</v>
      </c>
      <c r="D442" s="146" t="s">
        <v>1878</v>
      </c>
      <c r="E442" s="2" t="s">
        <v>3645</v>
      </c>
      <c r="F442" s="2" t="s">
        <v>3308</v>
      </c>
      <c r="G442" s="2" t="s">
        <v>448</v>
      </c>
      <c r="H442" s="2" t="s">
        <v>3646</v>
      </c>
      <c r="J442" s="2" t="s">
        <v>3650</v>
      </c>
      <c r="K442" s="2" t="s">
        <v>3651</v>
      </c>
      <c r="L442" s="2" t="s">
        <v>3626</v>
      </c>
      <c r="M442" s="2" t="s">
        <v>3627</v>
      </c>
      <c r="N442" s="2">
        <v>350.0</v>
      </c>
      <c r="O442" s="2" t="s">
        <v>51</v>
      </c>
      <c r="P442" s="2">
        <v>2017.0</v>
      </c>
      <c r="S442" s="2" t="s">
        <v>137</v>
      </c>
      <c r="T442" s="2" t="s">
        <v>137</v>
      </c>
      <c r="Z442" s="2" t="s">
        <v>3485</v>
      </c>
      <c r="AA442" s="2" t="s">
        <v>2746</v>
      </c>
      <c r="AB442" s="2" t="s">
        <v>1365</v>
      </c>
      <c r="AC442" s="2" t="s">
        <v>2257</v>
      </c>
      <c r="AD442" s="2" t="s">
        <v>2258</v>
      </c>
      <c r="AE442" s="2">
        <v>-2.8295432</v>
      </c>
      <c r="AF442" s="2">
        <v>122.1551372</v>
      </c>
      <c r="AG442" s="2" t="s">
        <v>2274</v>
      </c>
      <c r="AK442" s="2" t="s">
        <v>2298</v>
      </c>
      <c r="AL442" s="2" t="s">
        <v>2286</v>
      </c>
      <c r="AN442" s="2" t="s">
        <v>1721</v>
      </c>
    </row>
    <row r="443">
      <c r="A443" s="2" t="s">
        <v>1893</v>
      </c>
      <c r="B443" s="2" t="s">
        <v>3644</v>
      </c>
      <c r="C443" s="2" t="s">
        <v>2249</v>
      </c>
      <c r="D443" s="146" t="s">
        <v>1878</v>
      </c>
      <c r="E443" s="2" t="s">
        <v>3645</v>
      </c>
      <c r="F443" s="2" t="s">
        <v>3310</v>
      </c>
      <c r="G443" s="2" t="s">
        <v>450</v>
      </c>
      <c r="H443" s="2" t="s">
        <v>3646</v>
      </c>
      <c r="J443" s="2" t="s">
        <v>3650</v>
      </c>
      <c r="K443" s="2" t="s">
        <v>3651</v>
      </c>
      <c r="L443" s="2" t="s">
        <v>3626</v>
      </c>
      <c r="M443" s="2" t="s">
        <v>3627</v>
      </c>
      <c r="N443" s="2">
        <v>350.0</v>
      </c>
      <c r="O443" s="2" t="s">
        <v>51</v>
      </c>
      <c r="P443" s="2">
        <v>2017.0</v>
      </c>
      <c r="S443" s="2" t="s">
        <v>137</v>
      </c>
      <c r="T443" s="2" t="s">
        <v>137</v>
      </c>
      <c r="Z443" s="2" t="s">
        <v>3485</v>
      </c>
      <c r="AA443" s="2" t="s">
        <v>2746</v>
      </c>
      <c r="AB443" s="2" t="s">
        <v>1365</v>
      </c>
      <c r="AC443" s="2" t="s">
        <v>2257</v>
      </c>
      <c r="AD443" s="2" t="s">
        <v>2258</v>
      </c>
      <c r="AE443" s="2">
        <v>-2.8295432</v>
      </c>
      <c r="AF443" s="2">
        <v>122.1551372</v>
      </c>
      <c r="AG443" s="2" t="s">
        <v>2274</v>
      </c>
      <c r="AK443" s="2" t="s">
        <v>2298</v>
      </c>
      <c r="AL443" s="2" t="s">
        <v>2286</v>
      </c>
      <c r="AN443" s="2" t="s">
        <v>1721</v>
      </c>
    </row>
    <row r="444">
      <c r="A444" s="2" t="s">
        <v>1923</v>
      </c>
      <c r="B444" s="2" t="s">
        <v>3644</v>
      </c>
      <c r="C444" s="2" t="s">
        <v>2249</v>
      </c>
      <c r="D444" s="146" t="s">
        <v>1878</v>
      </c>
      <c r="E444" s="2" t="s">
        <v>3645</v>
      </c>
      <c r="F444" s="2" t="s">
        <v>3314</v>
      </c>
      <c r="G444" s="2" t="s">
        <v>452</v>
      </c>
      <c r="H444" s="2" t="s">
        <v>3646</v>
      </c>
      <c r="J444" s="2" t="s">
        <v>3650</v>
      </c>
      <c r="K444" s="2" t="s">
        <v>3651</v>
      </c>
      <c r="L444" s="2" t="s">
        <v>3626</v>
      </c>
      <c r="M444" s="2" t="s">
        <v>3627</v>
      </c>
      <c r="N444" s="2">
        <v>350.0</v>
      </c>
      <c r="O444" s="2" t="s">
        <v>51</v>
      </c>
      <c r="P444" s="2">
        <v>2019.0</v>
      </c>
      <c r="S444" s="2" t="s">
        <v>137</v>
      </c>
      <c r="T444" s="2" t="s">
        <v>137</v>
      </c>
      <c r="Y444" s="2" t="s">
        <v>3492</v>
      </c>
      <c r="Z444" s="2" t="s">
        <v>3485</v>
      </c>
      <c r="AA444" s="2" t="s">
        <v>2746</v>
      </c>
      <c r="AB444" s="2" t="s">
        <v>1365</v>
      </c>
      <c r="AC444" s="2" t="s">
        <v>2257</v>
      </c>
      <c r="AD444" s="2" t="s">
        <v>2258</v>
      </c>
      <c r="AE444" s="2">
        <v>-2.827384</v>
      </c>
      <c r="AF444" s="2">
        <v>122.1552699</v>
      </c>
      <c r="AG444" s="2" t="s">
        <v>2274</v>
      </c>
      <c r="AK444" s="2" t="s">
        <v>2298</v>
      </c>
      <c r="AL444" s="2" t="s">
        <v>2286</v>
      </c>
      <c r="AN444" s="2" t="s">
        <v>1721</v>
      </c>
    </row>
    <row r="445">
      <c r="A445" s="2" t="s">
        <v>1924</v>
      </c>
      <c r="B445" s="2" t="s">
        <v>3644</v>
      </c>
      <c r="C445" s="2" t="s">
        <v>2249</v>
      </c>
      <c r="D445" s="146" t="s">
        <v>1878</v>
      </c>
      <c r="E445" s="2" t="s">
        <v>3645</v>
      </c>
      <c r="F445" s="2" t="s">
        <v>3316</v>
      </c>
      <c r="G445" s="2" t="s">
        <v>454</v>
      </c>
      <c r="H445" s="2" t="s">
        <v>3646</v>
      </c>
      <c r="J445" s="2" t="s">
        <v>3650</v>
      </c>
      <c r="K445" s="2" t="s">
        <v>3651</v>
      </c>
      <c r="L445" s="2" t="s">
        <v>3626</v>
      </c>
      <c r="M445" s="2" t="s">
        <v>3627</v>
      </c>
      <c r="N445" s="2">
        <v>350.0</v>
      </c>
      <c r="O445" s="2" t="s">
        <v>51</v>
      </c>
      <c r="P445" s="2">
        <v>2019.0</v>
      </c>
      <c r="S445" s="2" t="s">
        <v>137</v>
      </c>
      <c r="T445" s="2" t="s">
        <v>137</v>
      </c>
      <c r="Y445" s="2" t="s">
        <v>3492</v>
      </c>
      <c r="Z445" s="2" t="s">
        <v>3485</v>
      </c>
      <c r="AA445" s="2" t="s">
        <v>2746</v>
      </c>
      <c r="AB445" s="2" t="s">
        <v>1365</v>
      </c>
      <c r="AC445" s="2" t="s">
        <v>2257</v>
      </c>
      <c r="AD445" s="2" t="s">
        <v>2258</v>
      </c>
      <c r="AE445" s="2">
        <v>-2.827384</v>
      </c>
      <c r="AF445" s="2">
        <v>122.1552699</v>
      </c>
      <c r="AG445" s="2" t="s">
        <v>2274</v>
      </c>
      <c r="AK445" s="2" t="s">
        <v>2298</v>
      </c>
      <c r="AL445" s="2" t="s">
        <v>2286</v>
      </c>
      <c r="AN445" s="2" t="s">
        <v>1721</v>
      </c>
    </row>
    <row r="446">
      <c r="A446" s="2" t="s">
        <v>2045</v>
      </c>
      <c r="B446" s="2" t="s">
        <v>3644</v>
      </c>
      <c r="C446" s="2" t="s">
        <v>2249</v>
      </c>
      <c r="D446" s="146" t="s">
        <v>1878</v>
      </c>
      <c r="E446" s="2" t="s">
        <v>3645</v>
      </c>
      <c r="F446" s="2" t="s">
        <v>3643</v>
      </c>
      <c r="G446" s="2" t="s">
        <v>456</v>
      </c>
      <c r="H446" s="2" t="s">
        <v>3646</v>
      </c>
      <c r="J446" s="2" t="s">
        <v>3652</v>
      </c>
      <c r="K446" s="2" t="s">
        <v>3653</v>
      </c>
      <c r="L446" s="2" t="s">
        <v>3626</v>
      </c>
      <c r="M446" s="2" t="s">
        <v>3627</v>
      </c>
      <c r="N446" s="2">
        <v>250.0</v>
      </c>
      <c r="O446" s="2" t="s">
        <v>51</v>
      </c>
      <c r="P446" s="2">
        <v>2020.0</v>
      </c>
      <c r="S446" s="2" t="s">
        <v>137</v>
      </c>
      <c r="T446" s="2" t="s">
        <v>137</v>
      </c>
      <c r="Y446" s="2" t="s">
        <v>3492</v>
      </c>
      <c r="Z446" s="2" t="s">
        <v>3485</v>
      </c>
      <c r="AA446" s="2" t="s">
        <v>2746</v>
      </c>
      <c r="AB446" s="2" t="s">
        <v>1365</v>
      </c>
      <c r="AC446" s="2" t="s">
        <v>2257</v>
      </c>
      <c r="AD446" s="2" t="s">
        <v>2258</v>
      </c>
      <c r="AE446" s="2">
        <v>-2.827384</v>
      </c>
      <c r="AF446" s="2">
        <v>122.1552699</v>
      </c>
      <c r="AG446" s="2" t="s">
        <v>2274</v>
      </c>
      <c r="AK446" s="2" t="s">
        <v>2298</v>
      </c>
      <c r="AL446" s="2" t="s">
        <v>2286</v>
      </c>
      <c r="AN446" s="2" t="s">
        <v>1721</v>
      </c>
    </row>
    <row r="447" hidden="1">
      <c r="A447" s="2" t="s">
        <v>3654</v>
      </c>
      <c r="B447" s="2" t="s">
        <v>3655</v>
      </c>
      <c r="C447" s="2" t="s">
        <v>2249</v>
      </c>
      <c r="D447" s="146" t="s">
        <v>3656</v>
      </c>
      <c r="E447" s="2" t="s">
        <v>3657</v>
      </c>
      <c r="F447" s="2" t="s">
        <v>2636</v>
      </c>
      <c r="G447" s="2" t="s">
        <v>3658</v>
      </c>
      <c r="J447" s="2" t="s">
        <v>3659</v>
      </c>
      <c r="K447" s="2" t="s">
        <v>3660</v>
      </c>
      <c r="L447" s="2" t="s">
        <v>3659</v>
      </c>
      <c r="M447" s="2" t="s">
        <v>3661</v>
      </c>
      <c r="N447" s="2">
        <v>200.0</v>
      </c>
      <c r="O447" s="2" t="s">
        <v>63</v>
      </c>
      <c r="S447" s="2" t="s">
        <v>2317</v>
      </c>
      <c r="T447" s="2" t="s">
        <v>137</v>
      </c>
      <c r="AB447" s="2" t="s">
        <v>1365</v>
      </c>
      <c r="AC447" s="2" t="s">
        <v>2257</v>
      </c>
      <c r="AD447" s="2" t="s">
        <v>2258</v>
      </c>
      <c r="AE447" s="2">
        <v>-4.8</v>
      </c>
      <c r="AF447" s="2">
        <v>119.9</v>
      </c>
      <c r="AG447" s="2" t="s">
        <v>2259</v>
      </c>
      <c r="AN447" s="2" t="s">
        <v>1721</v>
      </c>
    </row>
    <row r="448" hidden="1">
      <c r="A448" s="2" t="s">
        <v>3662</v>
      </c>
      <c r="B448" s="2" t="s">
        <v>3663</v>
      </c>
      <c r="C448" s="2" t="s">
        <v>2249</v>
      </c>
      <c r="D448" s="146" t="s">
        <v>3664</v>
      </c>
      <c r="E448" s="2" t="s">
        <v>3665</v>
      </c>
      <c r="F448" s="2" t="s">
        <v>2068</v>
      </c>
      <c r="G448" s="2" t="s">
        <v>1242</v>
      </c>
      <c r="J448" s="2" t="s">
        <v>2264</v>
      </c>
      <c r="K448" s="2" t="s">
        <v>2265</v>
      </c>
      <c r="L448" s="2" t="s">
        <v>679</v>
      </c>
      <c r="M448" s="2" t="s">
        <v>2266</v>
      </c>
      <c r="N448" s="2">
        <v>200.0</v>
      </c>
      <c r="O448" s="2" t="s">
        <v>63</v>
      </c>
      <c r="P448" s="2">
        <v>2023.0</v>
      </c>
      <c r="S448" s="2" t="s">
        <v>137</v>
      </c>
      <c r="T448" s="2" t="s">
        <v>137</v>
      </c>
      <c r="Y448" s="2" t="s">
        <v>3666</v>
      </c>
      <c r="AA448" s="2" t="s">
        <v>3667</v>
      </c>
      <c r="AB448" s="2" t="s">
        <v>1365</v>
      </c>
      <c r="AC448" s="2" t="s">
        <v>2257</v>
      </c>
      <c r="AD448" s="2" t="s">
        <v>2258</v>
      </c>
      <c r="AE448" s="2">
        <v>-3.821501</v>
      </c>
      <c r="AF448" s="2">
        <v>121.972097</v>
      </c>
      <c r="AG448" s="2" t="s">
        <v>2259</v>
      </c>
      <c r="AN448" s="2" t="s">
        <v>1721</v>
      </c>
    </row>
    <row r="449" hidden="1">
      <c r="A449" s="2" t="s">
        <v>3668</v>
      </c>
      <c r="B449" s="2" t="s">
        <v>3663</v>
      </c>
      <c r="C449" s="2" t="s">
        <v>2249</v>
      </c>
      <c r="D449" s="146" t="s">
        <v>3664</v>
      </c>
      <c r="E449" s="2" t="s">
        <v>3665</v>
      </c>
      <c r="F449" s="2" t="s">
        <v>2075</v>
      </c>
      <c r="G449" s="2" t="s">
        <v>1244</v>
      </c>
      <c r="J449" s="2" t="s">
        <v>2264</v>
      </c>
      <c r="K449" s="2" t="s">
        <v>2265</v>
      </c>
      <c r="L449" s="2" t="s">
        <v>679</v>
      </c>
      <c r="M449" s="2" t="s">
        <v>2266</v>
      </c>
      <c r="N449" s="2">
        <v>200.0</v>
      </c>
      <c r="O449" s="2" t="s">
        <v>63</v>
      </c>
      <c r="P449" s="2">
        <v>2024.0</v>
      </c>
      <c r="S449" s="2" t="s">
        <v>137</v>
      </c>
      <c r="T449" s="2" t="s">
        <v>137</v>
      </c>
      <c r="Y449" s="2" t="s">
        <v>3666</v>
      </c>
      <c r="AA449" s="2" t="s">
        <v>3667</v>
      </c>
      <c r="AB449" s="2" t="s">
        <v>1365</v>
      </c>
      <c r="AC449" s="2" t="s">
        <v>2257</v>
      </c>
      <c r="AD449" s="2" t="s">
        <v>2258</v>
      </c>
      <c r="AE449" s="2">
        <v>-3.821501</v>
      </c>
      <c r="AF449" s="2">
        <v>121.972097</v>
      </c>
      <c r="AG449" s="2" t="s">
        <v>2259</v>
      </c>
      <c r="AN449" s="2" t="s">
        <v>1721</v>
      </c>
    </row>
    <row r="450" hidden="1">
      <c r="A450" s="2" t="s">
        <v>3669</v>
      </c>
      <c r="B450" s="2" t="s">
        <v>3670</v>
      </c>
      <c r="C450" s="2" t="s">
        <v>2249</v>
      </c>
      <c r="D450" s="146" t="s">
        <v>3671</v>
      </c>
      <c r="E450" s="2" t="s">
        <v>3672</v>
      </c>
      <c r="F450" s="2" t="s">
        <v>2068</v>
      </c>
      <c r="G450" s="2" t="s">
        <v>872</v>
      </c>
      <c r="J450" s="2" t="s">
        <v>2264</v>
      </c>
      <c r="K450" s="2" t="s">
        <v>2265</v>
      </c>
      <c r="L450" s="2" t="s">
        <v>679</v>
      </c>
      <c r="M450" s="2" t="s">
        <v>2266</v>
      </c>
      <c r="N450" s="2">
        <v>200.0</v>
      </c>
      <c r="O450" s="2" t="s">
        <v>63</v>
      </c>
      <c r="P450" s="2">
        <v>2023.0</v>
      </c>
      <c r="S450" s="2" t="s">
        <v>137</v>
      </c>
      <c r="T450" s="2" t="s">
        <v>137</v>
      </c>
      <c r="AA450" s="2" t="s">
        <v>3673</v>
      </c>
      <c r="AB450" s="2" t="s">
        <v>1365</v>
      </c>
      <c r="AC450" s="2" t="s">
        <v>2257</v>
      </c>
      <c r="AD450" s="2" t="s">
        <v>2258</v>
      </c>
      <c r="AE450" s="2">
        <v>-3.814451</v>
      </c>
      <c r="AF450" s="2">
        <v>122.447753</v>
      </c>
      <c r="AG450" s="2" t="s">
        <v>2259</v>
      </c>
      <c r="AN450" s="2" t="s">
        <v>1721</v>
      </c>
    </row>
    <row r="451" hidden="1">
      <c r="A451" s="2" t="s">
        <v>3674</v>
      </c>
      <c r="B451" s="2" t="s">
        <v>3670</v>
      </c>
      <c r="C451" s="2" t="s">
        <v>2249</v>
      </c>
      <c r="D451" s="146" t="s">
        <v>3671</v>
      </c>
      <c r="E451" s="2" t="s">
        <v>3672</v>
      </c>
      <c r="F451" s="2" t="s">
        <v>2075</v>
      </c>
      <c r="G451" s="2" t="s">
        <v>874</v>
      </c>
      <c r="J451" s="2" t="s">
        <v>2264</v>
      </c>
      <c r="K451" s="2" t="s">
        <v>2265</v>
      </c>
      <c r="L451" s="2" t="s">
        <v>679</v>
      </c>
      <c r="M451" s="2" t="s">
        <v>2266</v>
      </c>
      <c r="N451" s="2">
        <v>200.0</v>
      </c>
      <c r="O451" s="2" t="s">
        <v>63</v>
      </c>
      <c r="P451" s="2">
        <v>2024.0</v>
      </c>
      <c r="S451" s="2" t="s">
        <v>137</v>
      </c>
      <c r="T451" s="2" t="s">
        <v>137</v>
      </c>
      <c r="AA451" s="2" t="s">
        <v>3673</v>
      </c>
      <c r="AB451" s="2" t="s">
        <v>1365</v>
      </c>
      <c r="AC451" s="2" t="s">
        <v>2257</v>
      </c>
      <c r="AD451" s="2" t="s">
        <v>2258</v>
      </c>
      <c r="AE451" s="2">
        <v>-3.814451</v>
      </c>
      <c r="AF451" s="2">
        <v>122.447753</v>
      </c>
      <c r="AG451" s="2" t="s">
        <v>2259</v>
      </c>
      <c r="AN451" s="2" t="s">
        <v>1721</v>
      </c>
    </row>
    <row r="452" hidden="1">
      <c r="A452" s="2" t="s">
        <v>1603</v>
      </c>
      <c r="B452" s="2" t="s">
        <v>3675</v>
      </c>
      <c r="C452" s="2" t="s">
        <v>2249</v>
      </c>
      <c r="D452" s="146" t="s">
        <v>3676</v>
      </c>
      <c r="E452" s="2" t="s">
        <v>3677</v>
      </c>
      <c r="F452" s="2" t="s">
        <v>2068</v>
      </c>
      <c r="G452" s="2" t="s">
        <v>876</v>
      </c>
      <c r="H452" s="2" t="s">
        <v>3678</v>
      </c>
      <c r="J452" s="2" t="s">
        <v>3679</v>
      </c>
      <c r="K452" s="2" t="s">
        <v>3680</v>
      </c>
      <c r="L452" s="2" t="s">
        <v>3681</v>
      </c>
      <c r="M452" s="2" t="s">
        <v>3682</v>
      </c>
      <c r="N452" s="2">
        <v>50.0</v>
      </c>
      <c r="O452" s="2" t="s">
        <v>51</v>
      </c>
      <c r="P452" s="2">
        <v>2022.0</v>
      </c>
      <c r="S452" s="2" t="s">
        <v>2317</v>
      </c>
      <c r="T452" s="2" t="s">
        <v>137</v>
      </c>
      <c r="U452" s="2" t="s">
        <v>3683</v>
      </c>
      <c r="Y452" s="2" t="s">
        <v>3684</v>
      </c>
      <c r="AB452" s="2" t="s">
        <v>1365</v>
      </c>
      <c r="AC452" s="2" t="s">
        <v>2257</v>
      </c>
      <c r="AD452" s="2" t="s">
        <v>2258</v>
      </c>
      <c r="AE452" s="2">
        <v>0.942698</v>
      </c>
      <c r="AF452" s="2">
        <v>122.941575</v>
      </c>
      <c r="AG452" s="2" t="s">
        <v>2274</v>
      </c>
      <c r="AN452" s="2" t="s">
        <v>1721</v>
      </c>
    </row>
    <row r="453" hidden="1">
      <c r="A453" s="2" t="s">
        <v>1604</v>
      </c>
      <c r="B453" s="2" t="s">
        <v>3675</v>
      </c>
      <c r="C453" s="2" t="s">
        <v>2249</v>
      </c>
      <c r="D453" s="146" t="s">
        <v>3676</v>
      </c>
      <c r="E453" s="2" t="s">
        <v>3677</v>
      </c>
      <c r="F453" s="2" t="s">
        <v>2075</v>
      </c>
      <c r="G453" s="2" t="s">
        <v>880</v>
      </c>
      <c r="H453" s="2" t="s">
        <v>3678</v>
      </c>
      <c r="J453" s="2" t="s">
        <v>3679</v>
      </c>
      <c r="K453" s="2" t="s">
        <v>3680</v>
      </c>
      <c r="L453" s="2" t="s">
        <v>3681</v>
      </c>
      <c r="M453" s="2" t="s">
        <v>3682</v>
      </c>
      <c r="N453" s="2">
        <v>50.0</v>
      </c>
      <c r="O453" s="2" t="s">
        <v>51</v>
      </c>
      <c r="P453" s="2">
        <v>2022.0</v>
      </c>
      <c r="S453" s="2" t="s">
        <v>2317</v>
      </c>
      <c r="T453" s="2" t="s">
        <v>137</v>
      </c>
      <c r="U453" s="2" t="s">
        <v>3683</v>
      </c>
      <c r="Y453" s="2" t="s">
        <v>3684</v>
      </c>
      <c r="AB453" s="2" t="s">
        <v>1365</v>
      </c>
      <c r="AC453" s="2" t="s">
        <v>2257</v>
      </c>
      <c r="AD453" s="2" t="s">
        <v>2258</v>
      </c>
      <c r="AE453" s="2">
        <v>0.942698</v>
      </c>
      <c r="AF453" s="2">
        <v>122.941575</v>
      </c>
      <c r="AG453" s="2" t="s">
        <v>2274</v>
      </c>
      <c r="AN453" s="2" t="s">
        <v>1721</v>
      </c>
    </row>
    <row r="454" hidden="1">
      <c r="A454" s="2" t="s">
        <v>3685</v>
      </c>
      <c r="B454" s="2" t="s">
        <v>3686</v>
      </c>
      <c r="C454" s="2" t="s">
        <v>2249</v>
      </c>
      <c r="D454" s="146" t="s">
        <v>3687</v>
      </c>
      <c r="E454" s="2" t="s">
        <v>3688</v>
      </c>
      <c r="F454" s="2" t="s">
        <v>2068</v>
      </c>
      <c r="G454" s="2" t="s">
        <v>882</v>
      </c>
      <c r="J454" s="2" t="s">
        <v>2898</v>
      </c>
      <c r="K454" s="2" t="s">
        <v>2899</v>
      </c>
      <c r="L454" s="2" t="s">
        <v>583</v>
      </c>
      <c r="M454" s="2" t="s">
        <v>2900</v>
      </c>
      <c r="N454" s="2">
        <v>100.0</v>
      </c>
      <c r="O454" s="2" t="s">
        <v>63</v>
      </c>
      <c r="P454" s="2">
        <v>2027.0</v>
      </c>
      <c r="S454" s="2" t="s">
        <v>2317</v>
      </c>
      <c r="T454" s="2" t="s">
        <v>137</v>
      </c>
      <c r="AB454" s="2" t="s">
        <v>1365</v>
      </c>
      <c r="AC454" s="2" t="s">
        <v>2257</v>
      </c>
      <c r="AD454" s="2" t="s">
        <v>2258</v>
      </c>
      <c r="AE454" s="2">
        <v>1.185709</v>
      </c>
      <c r="AF454" s="2">
        <v>124.474885</v>
      </c>
      <c r="AG454" s="2" t="s">
        <v>2259</v>
      </c>
      <c r="AN454" s="2" t="s">
        <v>1721</v>
      </c>
    </row>
    <row r="455" hidden="1">
      <c r="A455" s="2" t="s">
        <v>3689</v>
      </c>
      <c r="B455" s="2" t="s">
        <v>3686</v>
      </c>
      <c r="C455" s="2" t="s">
        <v>2249</v>
      </c>
      <c r="D455" s="146" t="s">
        <v>3687</v>
      </c>
      <c r="E455" s="2" t="s">
        <v>3688</v>
      </c>
      <c r="F455" s="2" t="s">
        <v>2075</v>
      </c>
      <c r="G455" s="2" t="s">
        <v>886</v>
      </c>
      <c r="J455" s="2" t="s">
        <v>2898</v>
      </c>
      <c r="K455" s="2" t="s">
        <v>2899</v>
      </c>
      <c r="L455" s="2" t="s">
        <v>583</v>
      </c>
      <c r="M455" s="2" t="s">
        <v>2900</v>
      </c>
      <c r="N455" s="2">
        <v>100.0</v>
      </c>
      <c r="O455" s="2" t="s">
        <v>63</v>
      </c>
      <c r="P455" s="2">
        <v>2028.0</v>
      </c>
      <c r="S455" s="2" t="s">
        <v>2317</v>
      </c>
      <c r="T455" s="2" t="s">
        <v>137</v>
      </c>
      <c r="AB455" s="2" t="s">
        <v>1365</v>
      </c>
      <c r="AC455" s="2" t="s">
        <v>2257</v>
      </c>
      <c r="AD455" s="2" t="s">
        <v>2258</v>
      </c>
      <c r="AE455" s="2">
        <v>1.185709</v>
      </c>
      <c r="AF455" s="2">
        <v>124.474885</v>
      </c>
      <c r="AG455" s="2" t="s">
        <v>2259</v>
      </c>
      <c r="AN455" s="2" t="s">
        <v>1721</v>
      </c>
    </row>
    <row r="456" hidden="1">
      <c r="A456" s="2" t="s">
        <v>3690</v>
      </c>
      <c r="B456" s="2" t="s">
        <v>3691</v>
      </c>
      <c r="C456" s="2" t="s">
        <v>2249</v>
      </c>
      <c r="D456" s="146" t="s">
        <v>3692</v>
      </c>
      <c r="E456" s="2" t="s">
        <v>3693</v>
      </c>
      <c r="F456" s="2" t="s">
        <v>2068</v>
      </c>
      <c r="G456" s="2" t="s">
        <v>888</v>
      </c>
      <c r="J456" s="2" t="s">
        <v>2898</v>
      </c>
      <c r="K456" s="2" t="s">
        <v>2899</v>
      </c>
      <c r="L456" s="2" t="s">
        <v>583</v>
      </c>
      <c r="M456" s="2" t="s">
        <v>2900</v>
      </c>
      <c r="N456" s="2">
        <v>50.0</v>
      </c>
      <c r="O456" s="2" t="s">
        <v>63</v>
      </c>
      <c r="P456" s="2">
        <v>2024.0</v>
      </c>
      <c r="S456" s="2" t="s">
        <v>2317</v>
      </c>
      <c r="T456" s="2" t="s">
        <v>137</v>
      </c>
      <c r="AB456" s="2" t="s">
        <v>1365</v>
      </c>
      <c r="AC456" s="2" t="s">
        <v>2257</v>
      </c>
      <c r="AD456" s="2" t="s">
        <v>2258</v>
      </c>
      <c r="AE456" s="2">
        <v>0.868701</v>
      </c>
      <c r="AF456" s="2">
        <v>123.96431</v>
      </c>
      <c r="AG456" s="2" t="s">
        <v>2259</v>
      </c>
      <c r="AN456" s="2" t="s">
        <v>1721</v>
      </c>
    </row>
    <row r="457" hidden="1">
      <c r="A457" s="2" t="s">
        <v>3694</v>
      </c>
      <c r="B457" s="2" t="s">
        <v>3691</v>
      </c>
      <c r="C457" s="2" t="s">
        <v>2249</v>
      </c>
      <c r="D457" s="146" t="s">
        <v>3692</v>
      </c>
      <c r="E457" s="2" t="s">
        <v>3693</v>
      </c>
      <c r="F457" s="2" t="s">
        <v>2075</v>
      </c>
      <c r="G457" s="2" t="s">
        <v>890</v>
      </c>
      <c r="J457" s="2" t="s">
        <v>2898</v>
      </c>
      <c r="K457" s="2" t="s">
        <v>2899</v>
      </c>
      <c r="L457" s="2" t="s">
        <v>583</v>
      </c>
      <c r="M457" s="2" t="s">
        <v>2900</v>
      </c>
      <c r="N457" s="2">
        <v>50.0</v>
      </c>
      <c r="O457" s="2" t="s">
        <v>63</v>
      </c>
      <c r="P457" s="2">
        <v>2025.0</v>
      </c>
      <c r="S457" s="2" t="s">
        <v>2317</v>
      </c>
      <c r="T457" s="2" t="s">
        <v>137</v>
      </c>
      <c r="AB457" s="2" t="s">
        <v>1365</v>
      </c>
      <c r="AC457" s="2" t="s">
        <v>2257</v>
      </c>
      <c r="AD457" s="2" t="s">
        <v>2258</v>
      </c>
      <c r="AE457" s="2">
        <v>0.868701</v>
      </c>
      <c r="AF457" s="2">
        <v>123.96431</v>
      </c>
      <c r="AG457" s="2" t="s">
        <v>2259</v>
      </c>
      <c r="AN457" s="2" t="s">
        <v>1721</v>
      </c>
    </row>
    <row r="458" hidden="1">
      <c r="A458" s="2" t="s">
        <v>3695</v>
      </c>
      <c r="B458" s="2" t="s">
        <v>3696</v>
      </c>
      <c r="C458" s="2" t="s">
        <v>2249</v>
      </c>
      <c r="D458" s="146" t="s">
        <v>3697</v>
      </c>
      <c r="E458" s="2" t="s">
        <v>3698</v>
      </c>
      <c r="F458" s="2" t="s">
        <v>2068</v>
      </c>
      <c r="G458" s="2" t="s">
        <v>892</v>
      </c>
      <c r="J458" s="2" t="s">
        <v>2898</v>
      </c>
      <c r="K458" s="2" t="s">
        <v>2899</v>
      </c>
      <c r="L458" s="2" t="s">
        <v>583</v>
      </c>
      <c r="M458" s="2" t="s">
        <v>2900</v>
      </c>
      <c r="N458" s="2">
        <v>200.0</v>
      </c>
      <c r="O458" s="2" t="s">
        <v>63</v>
      </c>
      <c r="S458" s="2" t="s">
        <v>2317</v>
      </c>
      <c r="T458" s="2" t="s">
        <v>137</v>
      </c>
      <c r="AB458" s="2" t="s">
        <v>1365</v>
      </c>
      <c r="AC458" s="2" t="s">
        <v>2257</v>
      </c>
      <c r="AD458" s="2" t="s">
        <v>2258</v>
      </c>
      <c r="AE458" s="2">
        <v>-5.70008</v>
      </c>
      <c r="AF458" s="2">
        <v>119.725767</v>
      </c>
      <c r="AG458" s="2" t="s">
        <v>2259</v>
      </c>
      <c r="AN458" s="2" t="s">
        <v>1721</v>
      </c>
    </row>
    <row r="459" hidden="1">
      <c r="A459" s="2" t="s">
        <v>3699</v>
      </c>
      <c r="B459" s="2" t="s">
        <v>3696</v>
      </c>
      <c r="C459" s="2" t="s">
        <v>2249</v>
      </c>
      <c r="D459" s="146" t="s">
        <v>3697</v>
      </c>
      <c r="E459" s="2" t="s">
        <v>3698</v>
      </c>
      <c r="F459" s="2" t="s">
        <v>2075</v>
      </c>
      <c r="G459" s="2" t="s">
        <v>894</v>
      </c>
      <c r="J459" s="2" t="s">
        <v>2898</v>
      </c>
      <c r="K459" s="2" t="s">
        <v>2899</v>
      </c>
      <c r="L459" s="2" t="s">
        <v>583</v>
      </c>
      <c r="M459" s="2" t="s">
        <v>2900</v>
      </c>
      <c r="N459" s="2">
        <v>200.0</v>
      </c>
      <c r="O459" s="2" t="s">
        <v>63</v>
      </c>
      <c r="S459" s="2" t="s">
        <v>2317</v>
      </c>
      <c r="T459" s="2" t="s">
        <v>137</v>
      </c>
      <c r="AB459" s="2" t="s">
        <v>1365</v>
      </c>
      <c r="AC459" s="2" t="s">
        <v>2257</v>
      </c>
      <c r="AD459" s="2" t="s">
        <v>2258</v>
      </c>
      <c r="AE459" s="2">
        <v>-5.70008</v>
      </c>
      <c r="AF459" s="2">
        <v>119.725767</v>
      </c>
      <c r="AG459" s="2" t="s">
        <v>2259</v>
      </c>
      <c r="AN459" s="2" t="s">
        <v>1721</v>
      </c>
    </row>
    <row r="460" hidden="1">
      <c r="A460" s="2" t="s">
        <v>1605</v>
      </c>
      <c r="B460" s="2" t="s">
        <v>3700</v>
      </c>
      <c r="C460" s="2" t="s">
        <v>2249</v>
      </c>
      <c r="D460" s="146" t="s">
        <v>3701</v>
      </c>
      <c r="E460" s="2" t="s">
        <v>3702</v>
      </c>
      <c r="F460" s="2" t="s">
        <v>2068</v>
      </c>
      <c r="G460" s="2" t="s">
        <v>1252</v>
      </c>
      <c r="J460" s="2" t="s">
        <v>2264</v>
      </c>
      <c r="K460" s="2" t="s">
        <v>2265</v>
      </c>
      <c r="L460" s="2" t="s">
        <v>679</v>
      </c>
      <c r="M460" s="2" t="s">
        <v>2266</v>
      </c>
      <c r="N460" s="2">
        <v>50.0</v>
      </c>
      <c r="O460" s="2" t="s">
        <v>51</v>
      </c>
      <c r="P460" s="2">
        <v>2025.0</v>
      </c>
      <c r="S460" s="2" t="s">
        <v>2317</v>
      </c>
      <c r="T460" s="2" t="s">
        <v>137</v>
      </c>
      <c r="AB460" s="2" t="s">
        <v>1365</v>
      </c>
      <c r="AC460" s="2" t="s">
        <v>2257</v>
      </c>
      <c r="AD460" s="2" t="s">
        <v>2258</v>
      </c>
      <c r="AE460" s="2">
        <v>0.890184</v>
      </c>
      <c r="AF460" s="2">
        <v>123.470106</v>
      </c>
      <c r="AG460" s="2" t="s">
        <v>2274</v>
      </c>
      <c r="AN460" s="2" t="s">
        <v>1721</v>
      </c>
    </row>
    <row r="461" hidden="1">
      <c r="A461" s="2" t="s">
        <v>1606</v>
      </c>
      <c r="B461" s="2" t="s">
        <v>3700</v>
      </c>
      <c r="C461" s="2" t="s">
        <v>2249</v>
      </c>
      <c r="D461" s="146" t="s">
        <v>3701</v>
      </c>
      <c r="E461" s="2" t="s">
        <v>3702</v>
      </c>
      <c r="F461" s="2" t="s">
        <v>2075</v>
      </c>
      <c r="G461" s="2" t="s">
        <v>1254</v>
      </c>
      <c r="J461" s="2" t="s">
        <v>2264</v>
      </c>
      <c r="K461" s="2" t="s">
        <v>2265</v>
      </c>
      <c r="L461" s="2" t="s">
        <v>679</v>
      </c>
      <c r="M461" s="2" t="s">
        <v>2266</v>
      </c>
      <c r="N461" s="2">
        <v>50.0</v>
      </c>
      <c r="O461" s="2" t="s">
        <v>51</v>
      </c>
      <c r="P461" s="2">
        <v>2025.0</v>
      </c>
      <c r="S461" s="2" t="s">
        <v>2317</v>
      </c>
      <c r="T461" s="2" t="s">
        <v>137</v>
      </c>
      <c r="AB461" s="2" t="s">
        <v>1365</v>
      </c>
      <c r="AC461" s="2" t="s">
        <v>2257</v>
      </c>
      <c r="AD461" s="2" t="s">
        <v>2258</v>
      </c>
      <c r="AE461" s="2">
        <v>0.890184</v>
      </c>
      <c r="AF461" s="2">
        <v>123.470106</v>
      </c>
      <c r="AG461" s="2" t="s">
        <v>2274</v>
      </c>
      <c r="AN461" s="2" t="s">
        <v>1721</v>
      </c>
    </row>
    <row r="462" hidden="1">
      <c r="A462" s="2" t="s">
        <v>1608</v>
      </c>
      <c r="B462" s="2" t="s">
        <v>3703</v>
      </c>
      <c r="C462" s="2" t="s">
        <v>2249</v>
      </c>
      <c r="D462" s="146" t="s">
        <v>3704</v>
      </c>
      <c r="E462" s="2" t="s">
        <v>3705</v>
      </c>
      <c r="F462" s="2" t="s">
        <v>2068</v>
      </c>
      <c r="G462" s="2" t="s">
        <v>896</v>
      </c>
      <c r="H462" s="2" t="s">
        <v>3706</v>
      </c>
      <c r="J462" s="2" t="s">
        <v>3707</v>
      </c>
      <c r="K462" s="2" t="s">
        <v>3708</v>
      </c>
      <c r="L462" s="2" t="s">
        <v>3709</v>
      </c>
      <c r="M462" s="2" t="s">
        <v>3710</v>
      </c>
      <c r="N462" s="2">
        <v>50.0</v>
      </c>
      <c r="O462" s="2" t="s">
        <v>51</v>
      </c>
      <c r="P462" s="2">
        <v>2021.0</v>
      </c>
      <c r="S462" s="2" t="s">
        <v>2317</v>
      </c>
      <c r="T462" s="2" t="s">
        <v>137</v>
      </c>
      <c r="Y462" s="2" t="s">
        <v>3711</v>
      </c>
      <c r="AA462" s="2" t="s">
        <v>3712</v>
      </c>
      <c r="AB462" s="2" t="s">
        <v>1365</v>
      </c>
      <c r="AC462" s="2" t="s">
        <v>2257</v>
      </c>
      <c r="AD462" s="2" t="s">
        <v>2258</v>
      </c>
      <c r="AE462" s="2">
        <v>1.374331</v>
      </c>
      <c r="AF462" s="2">
        <v>125.085455</v>
      </c>
      <c r="AG462" s="2" t="s">
        <v>2274</v>
      </c>
      <c r="AN462" s="2" t="s">
        <v>1721</v>
      </c>
    </row>
    <row r="463" hidden="1">
      <c r="A463" s="2" t="s">
        <v>1610</v>
      </c>
      <c r="B463" s="2" t="s">
        <v>3703</v>
      </c>
      <c r="C463" s="2" t="s">
        <v>2249</v>
      </c>
      <c r="D463" s="146" t="s">
        <v>3704</v>
      </c>
      <c r="E463" s="2" t="s">
        <v>3705</v>
      </c>
      <c r="F463" s="2" t="s">
        <v>2075</v>
      </c>
      <c r="G463" s="2" t="s">
        <v>899</v>
      </c>
      <c r="H463" s="2" t="s">
        <v>3706</v>
      </c>
      <c r="J463" s="2" t="s">
        <v>3707</v>
      </c>
      <c r="K463" s="2" t="s">
        <v>3708</v>
      </c>
      <c r="L463" s="2" t="s">
        <v>3709</v>
      </c>
      <c r="M463" s="2" t="s">
        <v>3710</v>
      </c>
      <c r="N463" s="2">
        <v>50.0</v>
      </c>
      <c r="O463" s="2" t="s">
        <v>51</v>
      </c>
      <c r="P463" s="2">
        <v>2021.0</v>
      </c>
      <c r="S463" s="2" t="s">
        <v>2317</v>
      </c>
      <c r="T463" s="2" t="s">
        <v>137</v>
      </c>
      <c r="Y463" s="2" t="s">
        <v>3711</v>
      </c>
      <c r="AA463" s="2" t="s">
        <v>3712</v>
      </c>
      <c r="AB463" s="2" t="s">
        <v>1365</v>
      </c>
      <c r="AC463" s="2" t="s">
        <v>2257</v>
      </c>
      <c r="AD463" s="2" t="s">
        <v>2258</v>
      </c>
      <c r="AE463" s="2">
        <v>1.374331</v>
      </c>
      <c r="AF463" s="2">
        <v>125.085455</v>
      </c>
      <c r="AG463" s="2" t="s">
        <v>2274</v>
      </c>
      <c r="AN463" s="2" t="s">
        <v>1721</v>
      </c>
    </row>
    <row r="464" hidden="1">
      <c r="A464" s="2" t="s">
        <v>1612</v>
      </c>
      <c r="B464" s="2" t="s">
        <v>3713</v>
      </c>
      <c r="C464" s="2" t="s">
        <v>2249</v>
      </c>
      <c r="D464" s="146" t="s">
        <v>3714</v>
      </c>
      <c r="E464" s="2" t="s">
        <v>3715</v>
      </c>
      <c r="F464" s="2" t="s">
        <v>2068</v>
      </c>
      <c r="G464" s="2" t="s">
        <v>3716</v>
      </c>
      <c r="N464" s="2">
        <v>600.0</v>
      </c>
      <c r="O464" s="2" t="s">
        <v>48</v>
      </c>
      <c r="P464" s="2">
        <v>2032.0</v>
      </c>
      <c r="S464" s="2" t="s">
        <v>137</v>
      </c>
      <c r="T464" s="2" t="s">
        <v>137</v>
      </c>
      <c r="AB464" s="2" t="s">
        <v>2284</v>
      </c>
      <c r="AC464" s="2" t="s">
        <v>2257</v>
      </c>
      <c r="AD464" s="2" t="s">
        <v>2258</v>
      </c>
      <c r="AE464" s="2">
        <v>0.5897</v>
      </c>
      <c r="AF464" s="2">
        <v>101.3431</v>
      </c>
      <c r="AG464" s="2" t="s">
        <v>2259</v>
      </c>
    </row>
    <row r="465" hidden="1">
      <c r="A465" s="2" t="s">
        <v>1616</v>
      </c>
      <c r="B465" s="2" t="s">
        <v>3713</v>
      </c>
      <c r="C465" s="2" t="s">
        <v>2249</v>
      </c>
      <c r="D465" s="146" t="s">
        <v>3714</v>
      </c>
      <c r="E465" s="2" t="s">
        <v>3715</v>
      </c>
      <c r="F465" s="2" t="s">
        <v>2075</v>
      </c>
      <c r="G465" s="2" t="s">
        <v>3717</v>
      </c>
      <c r="N465" s="2">
        <v>600.0</v>
      </c>
      <c r="O465" s="2" t="s">
        <v>48</v>
      </c>
      <c r="P465" s="2">
        <v>2033.0</v>
      </c>
      <c r="S465" s="2" t="s">
        <v>137</v>
      </c>
      <c r="T465" s="2" t="s">
        <v>137</v>
      </c>
      <c r="AB465" s="2" t="s">
        <v>2284</v>
      </c>
      <c r="AC465" s="2" t="s">
        <v>2257</v>
      </c>
      <c r="AD465" s="2" t="s">
        <v>2258</v>
      </c>
      <c r="AE465" s="2">
        <v>0.5897</v>
      </c>
      <c r="AF465" s="2">
        <v>101.3431</v>
      </c>
      <c r="AG465" s="2" t="s">
        <v>2259</v>
      </c>
    </row>
    <row r="466" hidden="1">
      <c r="A466" s="2" t="s">
        <v>1618</v>
      </c>
      <c r="B466" s="2" t="s">
        <v>3718</v>
      </c>
      <c r="C466" s="2" t="s">
        <v>2249</v>
      </c>
      <c r="D466" s="146" t="s">
        <v>3719</v>
      </c>
      <c r="E466" s="2" t="s">
        <v>3720</v>
      </c>
      <c r="F466" s="2" t="s">
        <v>2068</v>
      </c>
      <c r="G466" s="2" t="s">
        <v>901</v>
      </c>
      <c r="J466" s="2" t="s">
        <v>3721</v>
      </c>
      <c r="K466" s="2" t="s">
        <v>3722</v>
      </c>
      <c r="L466" s="2" t="s">
        <v>903</v>
      </c>
      <c r="M466" s="2" t="s">
        <v>3723</v>
      </c>
      <c r="N466" s="2">
        <v>150.0</v>
      </c>
      <c r="O466" s="2" t="s">
        <v>264</v>
      </c>
      <c r="P466" s="2">
        <v>2026.0</v>
      </c>
      <c r="S466" s="2" t="s">
        <v>137</v>
      </c>
      <c r="T466" s="2" t="s">
        <v>137</v>
      </c>
      <c r="Z466" s="2" t="s">
        <v>3724</v>
      </c>
      <c r="AA466" s="2" t="s">
        <v>3725</v>
      </c>
      <c r="AB466" s="2" t="s">
        <v>2284</v>
      </c>
      <c r="AC466" s="2" t="s">
        <v>2257</v>
      </c>
      <c r="AD466" s="2" t="s">
        <v>2258</v>
      </c>
      <c r="AE466" s="2">
        <v>-4.10589</v>
      </c>
      <c r="AF466" s="2">
        <v>103.99474</v>
      </c>
      <c r="AG466" s="2" t="s">
        <v>2274</v>
      </c>
      <c r="AN466" s="2" t="s">
        <v>1721</v>
      </c>
    </row>
    <row r="467" hidden="1">
      <c r="A467" s="2" t="s">
        <v>1619</v>
      </c>
      <c r="B467" s="2" t="s">
        <v>3718</v>
      </c>
      <c r="C467" s="2" t="s">
        <v>2249</v>
      </c>
      <c r="D467" s="146" t="s">
        <v>3719</v>
      </c>
      <c r="E467" s="2" t="s">
        <v>3720</v>
      </c>
      <c r="F467" s="2" t="s">
        <v>2075</v>
      </c>
      <c r="G467" s="2" t="s">
        <v>904</v>
      </c>
      <c r="J467" s="2" t="s">
        <v>3721</v>
      </c>
      <c r="K467" s="2" t="s">
        <v>3722</v>
      </c>
      <c r="L467" s="2" t="s">
        <v>903</v>
      </c>
      <c r="M467" s="2" t="s">
        <v>3723</v>
      </c>
      <c r="N467" s="2">
        <v>150.0</v>
      </c>
      <c r="O467" s="2" t="s">
        <v>264</v>
      </c>
      <c r="P467" s="2">
        <v>2026.0</v>
      </c>
      <c r="S467" s="2" t="s">
        <v>137</v>
      </c>
      <c r="T467" s="2" t="s">
        <v>137</v>
      </c>
      <c r="Z467" s="2" t="s">
        <v>3724</v>
      </c>
      <c r="AA467" s="2" t="s">
        <v>3725</v>
      </c>
      <c r="AB467" s="2" t="s">
        <v>2284</v>
      </c>
      <c r="AC467" s="2" t="s">
        <v>2257</v>
      </c>
      <c r="AD467" s="2" t="s">
        <v>2258</v>
      </c>
      <c r="AE467" s="2">
        <v>-4.10589</v>
      </c>
      <c r="AF467" s="2">
        <v>103.99474</v>
      </c>
      <c r="AG467" s="2" t="s">
        <v>2274</v>
      </c>
      <c r="AN467" s="2" t="s">
        <v>1721</v>
      </c>
    </row>
    <row r="468" hidden="1">
      <c r="A468" s="2" t="s">
        <v>3726</v>
      </c>
      <c r="B468" s="2" t="s">
        <v>3727</v>
      </c>
      <c r="C468" s="2" t="s">
        <v>2249</v>
      </c>
      <c r="D468" s="146" t="s">
        <v>3728</v>
      </c>
      <c r="E468" s="2" t="s">
        <v>3729</v>
      </c>
      <c r="F468" s="2" t="s">
        <v>2068</v>
      </c>
      <c r="G468" s="2" t="s">
        <v>1256</v>
      </c>
      <c r="J468" s="2" t="s">
        <v>2264</v>
      </c>
      <c r="K468" s="2" t="s">
        <v>2265</v>
      </c>
      <c r="L468" s="2" t="s">
        <v>679</v>
      </c>
      <c r="M468" s="2" t="s">
        <v>2266</v>
      </c>
      <c r="N468" s="2">
        <v>115.0</v>
      </c>
      <c r="O468" s="2" t="s">
        <v>63</v>
      </c>
      <c r="S468" s="2" t="s">
        <v>2317</v>
      </c>
      <c r="T468" s="2" t="s">
        <v>2332</v>
      </c>
      <c r="Y468" s="2" t="s">
        <v>3185</v>
      </c>
      <c r="AB468" s="2" t="s">
        <v>2284</v>
      </c>
      <c r="AC468" s="2" t="s">
        <v>2257</v>
      </c>
      <c r="AD468" s="2" t="s">
        <v>2258</v>
      </c>
      <c r="AE468" s="2">
        <v>1.7176</v>
      </c>
      <c r="AF468" s="2">
        <v>98.7265</v>
      </c>
      <c r="AG468" s="2" t="s">
        <v>2259</v>
      </c>
      <c r="AN468" s="2" t="s">
        <v>1721</v>
      </c>
    </row>
    <row r="469" hidden="1">
      <c r="A469" s="2" t="s">
        <v>3730</v>
      </c>
      <c r="B469" s="2" t="s">
        <v>3727</v>
      </c>
      <c r="C469" s="2" t="s">
        <v>2249</v>
      </c>
      <c r="D469" s="146" t="s">
        <v>3728</v>
      </c>
      <c r="E469" s="2" t="s">
        <v>3729</v>
      </c>
      <c r="F469" s="2" t="s">
        <v>2075</v>
      </c>
      <c r="G469" s="2" t="s">
        <v>1258</v>
      </c>
      <c r="J469" s="2" t="s">
        <v>2264</v>
      </c>
      <c r="K469" s="2" t="s">
        <v>2265</v>
      </c>
      <c r="L469" s="2" t="s">
        <v>679</v>
      </c>
      <c r="M469" s="2" t="s">
        <v>2266</v>
      </c>
      <c r="N469" s="2">
        <v>115.0</v>
      </c>
      <c r="O469" s="2" t="s">
        <v>63</v>
      </c>
      <c r="S469" s="2" t="s">
        <v>2317</v>
      </c>
      <c r="T469" s="2" t="s">
        <v>2332</v>
      </c>
      <c r="Y469" s="2" t="s">
        <v>3185</v>
      </c>
      <c r="AB469" s="2" t="s">
        <v>2284</v>
      </c>
      <c r="AC469" s="2" t="s">
        <v>2257</v>
      </c>
      <c r="AD469" s="2" t="s">
        <v>2258</v>
      </c>
      <c r="AE469" s="2">
        <v>1.7176</v>
      </c>
      <c r="AF469" s="2">
        <v>98.7265</v>
      </c>
      <c r="AG469" s="2" t="s">
        <v>2259</v>
      </c>
      <c r="AN469" s="2" t="s">
        <v>1721</v>
      </c>
    </row>
    <row r="470" hidden="1">
      <c r="A470" s="2" t="s">
        <v>3731</v>
      </c>
      <c r="B470" s="2" t="s">
        <v>3732</v>
      </c>
      <c r="C470" s="2" t="s">
        <v>2249</v>
      </c>
      <c r="D470" s="146" t="s">
        <v>3733</v>
      </c>
      <c r="E470" s="2" t="s">
        <v>3734</v>
      </c>
      <c r="F470" s="2" t="s">
        <v>2068</v>
      </c>
      <c r="G470" s="2" t="s">
        <v>906</v>
      </c>
      <c r="J470" s="2" t="s">
        <v>2898</v>
      </c>
      <c r="K470" s="2" t="s">
        <v>2899</v>
      </c>
      <c r="L470" s="2" t="s">
        <v>583</v>
      </c>
      <c r="M470" s="2" t="s">
        <v>2900</v>
      </c>
      <c r="N470" s="2">
        <v>50.0</v>
      </c>
      <c r="O470" s="2" t="s">
        <v>63</v>
      </c>
      <c r="P470" s="2">
        <v>2023.0</v>
      </c>
      <c r="S470" s="2" t="s">
        <v>2317</v>
      </c>
      <c r="T470" s="2" t="s">
        <v>137</v>
      </c>
      <c r="Y470" s="2" t="s">
        <v>3735</v>
      </c>
      <c r="AB470" s="2" t="s">
        <v>1361</v>
      </c>
      <c r="AC470" s="2" t="s">
        <v>2257</v>
      </c>
      <c r="AD470" s="2" t="s">
        <v>2258</v>
      </c>
      <c r="AE470" s="2">
        <v>-8.747981</v>
      </c>
      <c r="AF470" s="2">
        <v>117.957654</v>
      </c>
      <c r="AG470" s="2" t="s">
        <v>2259</v>
      </c>
      <c r="AN470" s="2" t="s">
        <v>1721</v>
      </c>
    </row>
    <row r="471" hidden="1">
      <c r="A471" s="2" t="s">
        <v>3736</v>
      </c>
      <c r="B471" s="2" t="s">
        <v>3732</v>
      </c>
      <c r="C471" s="2" t="s">
        <v>2249</v>
      </c>
      <c r="D471" s="146" t="s">
        <v>3733</v>
      </c>
      <c r="E471" s="2" t="s">
        <v>3734</v>
      </c>
      <c r="F471" s="2" t="s">
        <v>2075</v>
      </c>
      <c r="G471" s="2" t="s">
        <v>908</v>
      </c>
      <c r="J471" s="2" t="s">
        <v>2898</v>
      </c>
      <c r="K471" s="2" t="s">
        <v>2899</v>
      </c>
      <c r="L471" s="2" t="s">
        <v>583</v>
      </c>
      <c r="M471" s="2" t="s">
        <v>2900</v>
      </c>
      <c r="N471" s="2">
        <v>50.0</v>
      </c>
      <c r="O471" s="2" t="s">
        <v>63</v>
      </c>
      <c r="P471" s="2">
        <v>2024.0</v>
      </c>
      <c r="S471" s="2" t="s">
        <v>2317</v>
      </c>
      <c r="T471" s="2" t="s">
        <v>137</v>
      </c>
      <c r="Y471" s="2" t="s">
        <v>3735</v>
      </c>
      <c r="AB471" s="2" t="s">
        <v>1361</v>
      </c>
      <c r="AC471" s="2" t="s">
        <v>2257</v>
      </c>
      <c r="AD471" s="2" t="s">
        <v>2258</v>
      </c>
      <c r="AE471" s="2">
        <v>-8.747981</v>
      </c>
      <c r="AF471" s="2">
        <v>117.957654</v>
      </c>
      <c r="AG471" s="2" t="s">
        <v>2259</v>
      </c>
      <c r="AN471" s="2" t="s">
        <v>1721</v>
      </c>
    </row>
    <row r="472" hidden="1">
      <c r="A472" s="2" t="s">
        <v>1620</v>
      </c>
      <c r="B472" s="2" t="s">
        <v>3737</v>
      </c>
      <c r="C472" s="2" t="s">
        <v>2249</v>
      </c>
      <c r="D472" s="146" t="s">
        <v>3738</v>
      </c>
      <c r="E472" s="2" t="s">
        <v>3739</v>
      </c>
      <c r="F472" s="2" t="s">
        <v>2068</v>
      </c>
      <c r="G472" s="2" t="s">
        <v>910</v>
      </c>
      <c r="H472" s="2" t="s">
        <v>3740</v>
      </c>
      <c r="J472" s="2" t="s">
        <v>3741</v>
      </c>
      <c r="K472" s="2" t="s">
        <v>3742</v>
      </c>
      <c r="L472" s="2" t="s">
        <v>3743</v>
      </c>
      <c r="M472" s="2" t="s">
        <v>3744</v>
      </c>
      <c r="N472" s="2">
        <v>350.0</v>
      </c>
      <c r="O472" s="2" t="s">
        <v>51</v>
      </c>
      <c r="P472" s="2">
        <v>2025.0</v>
      </c>
      <c r="S472" s="2" t="s">
        <v>2267</v>
      </c>
      <c r="T472" s="2" t="s">
        <v>137</v>
      </c>
      <c r="Y472" s="2" t="s">
        <v>3745</v>
      </c>
      <c r="AA472" s="2" t="s">
        <v>3746</v>
      </c>
      <c r="AB472" s="2" t="s">
        <v>2284</v>
      </c>
      <c r="AC472" s="2" t="s">
        <v>2257</v>
      </c>
      <c r="AD472" s="2" t="s">
        <v>2258</v>
      </c>
      <c r="AE472" s="2">
        <v>-3.476667</v>
      </c>
      <c r="AF472" s="2">
        <v>103.999167</v>
      </c>
      <c r="AG472" s="2" t="s">
        <v>2274</v>
      </c>
      <c r="AN472" s="2" t="s">
        <v>1721</v>
      </c>
    </row>
    <row r="473" hidden="1">
      <c r="A473" s="2" t="s">
        <v>1621</v>
      </c>
      <c r="B473" s="2" t="s">
        <v>3737</v>
      </c>
      <c r="C473" s="2" t="s">
        <v>2249</v>
      </c>
      <c r="D473" s="146" t="s">
        <v>3738</v>
      </c>
      <c r="E473" s="2" t="s">
        <v>3739</v>
      </c>
      <c r="F473" s="2" t="s">
        <v>2075</v>
      </c>
      <c r="G473" s="2" t="s">
        <v>913</v>
      </c>
      <c r="H473" s="2" t="s">
        <v>3740</v>
      </c>
      <c r="J473" s="2" t="s">
        <v>3741</v>
      </c>
      <c r="K473" s="2" t="s">
        <v>3742</v>
      </c>
      <c r="L473" s="2" t="s">
        <v>3743</v>
      </c>
      <c r="M473" s="2" t="s">
        <v>3744</v>
      </c>
      <c r="N473" s="2">
        <v>350.0</v>
      </c>
      <c r="O473" s="2" t="s">
        <v>51</v>
      </c>
      <c r="P473" s="2">
        <v>2025.0</v>
      </c>
      <c r="S473" s="2" t="s">
        <v>2267</v>
      </c>
      <c r="T473" s="2" t="s">
        <v>137</v>
      </c>
      <c r="Y473" s="2" t="s">
        <v>3745</v>
      </c>
      <c r="AA473" s="2" t="s">
        <v>3746</v>
      </c>
      <c r="AB473" s="2" t="s">
        <v>2284</v>
      </c>
      <c r="AC473" s="2" t="s">
        <v>2257</v>
      </c>
      <c r="AD473" s="2" t="s">
        <v>2258</v>
      </c>
      <c r="AE473" s="2">
        <v>-3.476667</v>
      </c>
      <c r="AF473" s="2">
        <v>103.999167</v>
      </c>
      <c r="AG473" s="2" t="s">
        <v>2274</v>
      </c>
      <c r="AN473" s="2" t="s">
        <v>1721</v>
      </c>
    </row>
    <row r="474" hidden="1">
      <c r="A474" s="2" t="s">
        <v>3747</v>
      </c>
      <c r="B474" s="2" t="s">
        <v>3748</v>
      </c>
      <c r="C474" s="2" t="s">
        <v>2249</v>
      </c>
      <c r="D474" s="146" t="s">
        <v>3749</v>
      </c>
      <c r="E474" s="2" t="s">
        <v>3750</v>
      </c>
      <c r="F474" s="2" t="s">
        <v>2068</v>
      </c>
      <c r="G474" s="2" t="s">
        <v>915</v>
      </c>
      <c r="J474" s="2" t="s">
        <v>2898</v>
      </c>
      <c r="K474" s="2" t="s">
        <v>2899</v>
      </c>
      <c r="L474" s="2" t="s">
        <v>583</v>
      </c>
      <c r="M474" s="2" t="s">
        <v>2900</v>
      </c>
      <c r="N474" s="2">
        <v>300.0</v>
      </c>
      <c r="O474" s="2" t="s">
        <v>63</v>
      </c>
      <c r="S474" s="2" t="s">
        <v>2317</v>
      </c>
      <c r="T474" s="2" t="s">
        <v>137</v>
      </c>
      <c r="AB474" s="2" t="s">
        <v>2284</v>
      </c>
      <c r="AC474" s="2" t="s">
        <v>2257</v>
      </c>
      <c r="AD474" s="2" t="s">
        <v>2258</v>
      </c>
      <c r="AE474" s="2">
        <v>-2.75</v>
      </c>
      <c r="AF474" s="2">
        <v>103.833333</v>
      </c>
      <c r="AG474" s="2" t="s">
        <v>2259</v>
      </c>
      <c r="AN474" s="2" t="s">
        <v>1721</v>
      </c>
    </row>
    <row r="475" hidden="1">
      <c r="A475" s="2" t="s">
        <v>3751</v>
      </c>
      <c r="B475" s="2" t="s">
        <v>3748</v>
      </c>
      <c r="C475" s="2" t="s">
        <v>2249</v>
      </c>
      <c r="D475" s="146" t="s">
        <v>3749</v>
      </c>
      <c r="E475" s="2" t="s">
        <v>3750</v>
      </c>
      <c r="F475" s="2" t="s">
        <v>2075</v>
      </c>
      <c r="G475" s="2" t="s">
        <v>917</v>
      </c>
      <c r="J475" s="2" t="s">
        <v>2898</v>
      </c>
      <c r="K475" s="2" t="s">
        <v>2899</v>
      </c>
      <c r="L475" s="2" t="s">
        <v>583</v>
      </c>
      <c r="M475" s="2" t="s">
        <v>2900</v>
      </c>
      <c r="N475" s="2">
        <v>300.0</v>
      </c>
      <c r="O475" s="2" t="s">
        <v>63</v>
      </c>
      <c r="S475" s="2" t="s">
        <v>2317</v>
      </c>
      <c r="T475" s="2" t="s">
        <v>137</v>
      </c>
      <c r="AB475" s="2" t="s">
        <v>2284</v>
      </c>
      <c r="AC475" s="2" t="s">
        <v>2257</v>
      </c>
      <c r="AD475" s="2" t="s">
        <v>2258</v>
      </c>
      <c r="AE475" s="2">
        <v>-2.75</v>
      </c>
      <c r="AF475" s="2">
        <v>103.833333</v>
      </c>
      <c r="AG475" s="2" t="s">
        <v>2259</v>
      </c>
      <c r="AN475" s="2" t="s">
        <v>1721</v>
      </c>
    </row>
    <row r="476" hidden="1">
      <c r="A476" s="2" t="s">
        <v>1622</v>
      </c>
      <c r="B476" s="2" t="s">
        <v>3752</v>
      </c>
      <c r="C476" s="2" t="s">
        <v>2249</v>
      </c>
      <c r="D476" s="146" t="s">
        <v>3753</v>
      </c>
      <c r="E476" s="2" t="s">
        <v>3754</v>
      </c>
      <c r="F476" s="2" t="s">
        <v>2068</v>
      </c>
      <c r="G476" s="2" t="s">
        <v>919</v>
      </c>
      <c r="H476" s="2" t="s">
        <v>3755</v>
      </c>
      <c r="J476" s="2" t="s">
        <v>3756</v>
      </c>
      <c r="K476" s="2" t="s">
        <v>3757</v>
      </c>
      <c r="L476" s="2" t="s">
        <v>3003</v>
      </c>
      <c r="M476" s="2" t="s">
        <v>3004</v>
      </c>
      <c r="N476" s="2">
        <v>150.0</v>
      </c>
      <c r="O476" s="2" t="s">
        <v>51</v>
      </c>
      <c r="P476" s="2">
        <v>2016.0</v>
      </c>
      <c r="R476" s="2">
        <v>2041.0</v>
      </c>
      <c r="S476" s="2" t="s">
        <v>2317</v>
      </c>
      <c r="T476" s="2" t="s">
        <v>137</v>
      </c>
      <c r="Y476" s="2" t="s">
        <v>3758</v>
      </c>
      <c r="Z476" s="2" t="s">
        <v>3759</v>
      </c>
      <c r="AA476" s="2" t="s">
        <v>3760</v>
      </c>
      <c r="AB476" s="2" t="s">
        <v>2284</v>
      </c>
      <c r="AC476" s="2" t="s">
        <v>2257</v>
      </c>
      <c r="AD476" s="2" t="s">
        <v>2258</v>
      </c>
      <c r="AE476" s="2">
        <v>-2.1562529</v>
      </c>
      <c r="AF476" s="2">
        <v>103.7552716</v>
      </c>
      <c r="AG476" s="2" t="s">
        <v>2274</v>
      </c>
      <c r="AN476" s="2" t="s">
        <v>1721</v>
      </c>
    </row>
    <row r="477" hidden="1">
      <c r="A477" s="2" t="s">
        <v>1623</v>
      </c>
      <c r="B477" s="2" t="s">
        <v>3752</v>
      </c>
      <c r="C477" s="2" t="s">
        <v>2249</v>
      </c>
      <c r="D477" s="146" t="s">
        <v>3753</v>
      </c>
      <c r="E477" s="2" t="s">
        <v>3754</v>
      </c>
      <c r="F477" s="2" t="s">
        <v>2075</v>
      </c>
      <c r="G477" s="2" t="s">
        <v>921</v>
      </c>
      <c r="H477" s="2" t="s">
        <v>3755</v>
      </c>
      <c r="J477" s="2" t="s">
        <v>3756</v>
      </c>
      <c r="K477" s="2" t="s">
        <v>3757</v>
      </c>
      <c r="L477" s="2" t="s">
        <v>3003</v>
      </c>
      <c r="M477" s="2" t="s">
        <v>3004</v>
      </c>
      <c r="N477" s="2">
        <v>150.0</v>
      </c>
      <c r="O477" s="2" t="s">
        <v>51</v>
      </c>
      <c r="P477" s="2">
        <v>2016.0</v>
      </c>
      <c r="R477" s="2">
        <v>2041.0</v>
      </c>
      <c r="S477" s="2" t="s">
        <v>2317</v>
      </c>
      <c r="T477" s="2" t="s">
        <v>137</v>
      </c>
      <c r="Y477" s="2" t="s">
        <v>3758</v>
      </c>
      <c r="Z477" s="2" t="s">
        <v>3759</v>
      </c>
      <c r="AA477" s="2" t="s">
        <v>3760</v>
      </c>
      <c r="AB477" s="2" t="s">
        <v>2284</v>
      </c>
      <c r="AC477" s="2" t="s">
        <v>2257</v>
      </c>
      <c r="AD477" s="2" t="s">
        <v>2258</v>
      </c>
      <c r="AE477" s="2">
        <v>-2.1562529</v>
      </c>
      <c r="AF477" s="2">
        <v>103.7552716</v>
      </c>
      <c r="AG477" s="2" t="s">
        <v>2274</v>
      </c>
      <c r="AN477" s="2" t="s">
        <v>1721</v>
      </c>
    </row>
    <row r="478" hidden="1">
      <c r="A478" s="2" t="s">
        <v>3761</v>
      </c>
      <c r="B478" s="2" t="s">
        <v>3752</v>
      </c>
      <c r="C478" s="2" t="s">
        <v>2249</v>
      </c>
      <c r="D478" s="146" t="s">
        <v>3753</v>
      </c>
      <c r="E478" s="2" t="s">
        <v>3754</v>
      </c>
      <c r="F478" s="2" t="s">
        <v>2076</v>
      </c>
      <c r="G478" s="2" t="s">
        <v>923</v>
      </c>
      <c r="H478" s="2" t="s">
        <v>3755</v>
      </c>
      <c r="J478" s="2" t="s">
        <v>3756</v>
      </c>
      <c r="K478" s="2" t="s">
        <v>3757</v>
      </c>
      <c r="L478" s="2" t="s">
        <v>3003</v>
      </c>
      <c r="M478" s="2" t="s">
        <v>3004</v>
      </c>
      <c r="N478" s="2">
        <v>350.0</v>
      </c>
      <c r="O478" s="2" t="s">
        <v>63</v>
      </c>
      <c r="P478" s="2">
        <v>2023.0</v>
      </c>
      <c r="S478" s="2" t="s">
        <v>137</v>
      </c>
      <c r="T478" s="2" t="s">
        <v>137</v>
      </c>
      <c r="Z478" s="2" t="s">
        <v>3759</v>
      </c>
      <c r="AA478" s="2" t="s">
        <v>3760</v>
      </c>
      <c r="AB478" s="2" t="s">
        <v>2284</v>
      </c>
      <c r="AC478" s="2" t="s">
        <v>2257</v>
      </c>
      <c r="AD478" s="2" t="s">
        <v>2258</v>
      </c>
      <c r="AE478" s="2">
        <v>-2.1562529</v>
      </c>
      <c r="AF478" s="2">
        <v>103.7552716</v>
      </c>
      <c r="AG478" s="2" t="s">
        <v>2274</v>
      </c>
      <c r="AN478" s="2" t="s">
        <v>1721</v>
      </c>
    </row>
    <row r="479" hidden="1">
      <c r="A479" s="2" t="s">
        <v>3762</v>
      </c>
      <c r="B479" s="2" t="s">
        <v>3763</v>
      </c>
      <c r="C479" s="2" t="s">
        <v>2249</v>
      </c>
      <c r="D479" s="146" t="s">
        <v>3764</v>
      </c>
      <c r="E479" s="2" t="s">
        <v>3765</v>
      </c>
      <c r="F479" s="2" t="s">
        <v>2068</v>
      </c>
      <c r="G479" s="2" t="s">
        <v>925</v>
      </c>
      <c r="J479" s="2" t="s">
        <v>3154</v>
      </c>
      <c r="K479" s="2" t="s">
        <v>3155</v>
      </c>
      <c r="L479" s="2" t="s">
        <v>1781</v>
      </c>
      <c r="M479" s="2" t="s">
        <v>3156</v>
      </c>
      <c r="N479" s="2">
        <v>300.0</v>
      </c>
      <c r="O479" s="2" t="s">
        <v>63</v>
      </c>
      <c r="P479" s="2">
        <v>2027.0</v>
      </c>
      <c r="S479" s="2" t="s">
        <v>2317</v>
      </c>
      <c r="T479" s="2" t="s">
        <v>137</v>
      </c>
      <c r="U479" s="2" t="s">
        <v>2256</v>
      </c>
      <c r="AB479" s="2" t="s">
        <v>2284</v>
      </c>
      <c r="AC479" s="2" t="s">
        <v>2257</v>
      </c>
      <c r="AD479" s="2" t="s">
        <v>2258</v>
      </c>
      <c r="AE479" s="2">
        <v>-2.355761</v>
      </c>
      <c r="AF479" s="2">
        <v>103.44339</v>
      </c>
      <c r="AG479" s="2" t="s">
        <v>2259</v>
      </c>
      <c r="AN479" s="2" t="s">
        <v>1721</v>
      </c>
    </row>
    <row r="480" hidden="1">
      <c r="A480" s="2" t="s">
        <v>3766</v>
      </c>
      <c r="B480" s="2" t="s">
        <v>3763</v>
      </c>
      <c r="C480" s="2" t="s">
        <v>2249</v>
      </c>
      <c r="D480" s="146" t="s">
        <v>3764</v>
      </c>
      <c r="E480" s="2" t="s">
        <v>3765</v>
      </c>
      <c r="F480" s="2" t="s">
        <v>2075</v>
      </c>
      <c r="G480" s="2" t="s">
        <v>927</v>
      </c>
      <c r="J480" s="2" t="s">
        <v>3154</v>
      </c>
      <c r="K480" s="2" t="s">
        <v>3155</v>
      </c>
      <c r="L480" s="2" t="s">
        <v>1781</v>
      </c>
      <c r="M480" s="2" t="s">
        <v>3156</v>
      </c>
      <c r="N480" s="2">
        <v>300.0</v>
      </c>
      <c r="O480" s="2" t="s">
        <v>63</v>
      </c>
      <c r="S480" s="2" t="s">
        <v>2317</v>
      </c>
      <c r="T480" s="2" t="s">
        <v>137</v>
      </c>
      <c r="U480" s="2" t="s">
        <v>2256</v>
      </c>
      <c r="AB480" s="2" t="s">
        <v>2284</v>
      </c>
      <c r="AC480" s="2" t="s">
        <v>2257</v>
      </c>
      <c r="AD480" s="2" t="s">
        <v>2258</v>
      </c>
      <c r="AE480" s="2">
        <v>-2.355761</v>
      </c>
      <c r="AF480" s="2">
        <v>103.44339</v>
      </c>
      <c r="AG480" s="2" t="s">
        <v>2259</v>
      </c>
      <c r="AN480" s="2" t="s">
        <v>1721</v>
      </c>
    </row>
    <row r="481" hidden="1">
      <c r="A481" s="2" t="s">
        <v>3767</v>
      </c>
      <c r="B481" s="2" t="s">
        <v>3768</v>
      </c>
      <c r="C481" s="2" t="s">
        <v>2249</v>
      </c>
      <c r="D481" s="146" t="s">
        <v>3769</v>
      </c>
      <c r="E481" s="2" t="s">
        <v>3770</v>
      </c>
      <c r="F481" s="2" t="s">
        <v>2068</v>
      </c>
      <c r="G481" s="2" t="s">
        <v>929</v>
      </c>
      <c r="J481" s="2" t="s">
        <v>3771</v>
      </c>
      <c r="K481" s="2" t="s">
        <v>3772</v>
      </c>
      <c r="L481" s="2" t="s">
        <v>3773</v>
      </c>
      <c r="M481" s="2" t="s">
        <v>3774</v>
      </c>
      <c r="N481" s="2">
        <v>150.0</v>
      </c>
      <c r="O481" s="2" t="s">
        <v>63</v>
      </c>
      <c r="S481" s="2" t="s">
        <v>2317</v>
      </c>
      <c r="T481" s="2" t="s">
        <v>137</v>
      </c>
      <c r="Z481" s="2" t="s">
        <v>3775</v>
      </c>
      <c r="AA481" s="2" t="s">
        <v>3760</v>
      </c>
      <c r="AB481" s="2" t="s">
        <v>2284</v>
      </c>
      <c r="AC481" s="2" t="s">
        <v>2257</v>
      </c>
      <c r="AD481" s="2" t="s">
        <v>2258</v>
      </c>
      <c r="AE481" s="2">
        <v>-2.604</v>
      </c>
      <c r="AF481" s="2">
        <v>103.914</v>
      </c>
      <c r="AG481" s="2" t="s">
        <v>2259</v>
      </c>
      <c r="AN481" s="2" t="s">
        <v>1721</v>
      </c>
    </row>
    <row r="482" hidden="1">
      <c r="A482" s="2" t="s">
        <v>3776</v>
      </c>
      <c r="B482" s="2" t="s">
        <v>3768</v>
      </c>
      <c r="C482" s="2" t="s">
        <v>2249</v>
      </c>
      <c r="D482" s="146" t="s">
        <v>3769</v>
      </c>
      <c r="E482" s="2" t="s">
        <v>3770</v>
      </c>
      <c r="F482" s="2" t="s">
        <v>2075</v>
      </c>
      <c r="G482" s="2" t="s">
        <v>932</v>
      </c>
      <c r="J482" s="2" t="s">
        <v>3771</v>
      </c>
      <c r="K482" s="2" t="s">
        <v>3772</v>
      </c>
      <c r="L482" s="2" t="s">
        <v>3773</v>
      </c>
      <c r="M482" s="2" t="s">
        <v>3774</v>
      </c>
      <c r="N482" s="2">
        <v>150.0</v>
      </c>
      <c r="O482" s="2" t="s">
        <v>63</v>
      </c>
      <c r="S482" s="2" t="s">
        <v>2317</v>
      </c>
      <c r="T482" s="2" t="s">
        <v>137</v>
      </c>
      <c r="Z482" s="2" t="s">
        <v>3775</v>
      </c>
      <c r="AA482" s="2" t="s">
        <v>3760</v>
      </c>
      <c r="AB482" s="2" t="s">
        <v>2284</v>
      </c>
      <c r="AC482" s="2" t="s">
        <v>2257</v>
      </c>
      <c r="AD482" s="2" t="s">
        <v>2258</v>
      </c>
      <c r="AE482" s="2">
        <v>-2.604</v>
      </c>
      <c r="AF482" s="2">
        <v>103.914</v>
      </c>
      <c r="AG482" s="2" t="s">
        <v>2259</v>
      </c>
      <c r="AN482" s="2" t="s">
        <v>1721</v>
      </c>
    </row>
    <row r="483" hidden="1">
      <c r="A483" s="2" t="s">
        <v>1624</v>
      </c>
      <c r="B483" s="2" t="s">
        <v>3777</v>
      </c>
      <c r="C483" s="2" t="s">
        <v>2249</v>
      </c>
      <c r="D483" s="146" t="s">
        <v>3778</v>
      </c>
      <c r="E483" s="2" t="s">
        <v>3779</v>
      </c>
      <c r="F483" s="2" t="s">
        <v>2068</v>
      </c>
      <c r="G483" s="2" t="s">
        <v>938</v>
      </c>
      <c r="H483" s="2" t="s">
        <v>3780</v>
      </c>
      <c r="J483" s="2" t="s">
        <v>3781</v>
      </c>
      <c r="K483" s="2" t="s">
        <v>3782</v>
      </c>
      <c r="L483" s="2" t="s">
        <v>940</v>
      </c>
      <c r="M483" s="2" t="s">
        <v>3783</v>
      </c>
      <c r="N483" s="2">
        <v>150.0</v>
      </c>
      <c r="O483" s="2" t="s">
        <v>11</v>
      </c>
      <c r="P483" s="2">
        <v>2028.0</v>
      </c>
      <c r="S483" s="2" t="s">
        <v>2317</v>
      </c>
      <c r="T483" s="2" t="s">
        <v>137</v>
      </c>
      <c r="Y483" s="2" t="s">
        <v>3784</v>
      </c>
      <c r="AA483" s="2" t="s">
        <v>3785</v>
      </c>
      <c r="AB483" s="2" t="s">
        <v>2284</v>
      </c>
      <c r="AC483" s="2" t="s">
        <v>2257</v>
      </c>
      <c r="AD483" s="2" t="s">
        <v>2258</v>
      </c>
      <c r="AE483" s="2">
        <v>3.78025</v>
      </c>
      <c r="AF483" s="2">
        <v>98.63694</v>
      </c>
      <c r="AG483" s="2" t="s">
        <v>2274</v>
      </c>
      <c r="AN483" s="2" t="s">
        <v>1721</v>
      </c>
    </row>
    <row r="484" hidden="1">
      <c r="A484" s="2" t="s">
        <v>1626</v>
      </c>
      <c r="B484" s="2" t="s">
        <v>3777</v>
      </c>
      <c r="C484" s="2" t="s">
        <v>2249</v>
      </c>
      <c r="D484" s="146" t="s">
        <v>3778</v>
      </c>
      <c r="E484" s="2" t="s">
        <v>3779</v>
      </c>
      <c r="F484" s="2" t="s">
        <v>2075</v>
      </c>
      <c r="G484" s="2" t="s">
        <v>941</v>
      </c>
      <c r="H484" s="2" t="s">
        <v>3780</v>
      </c>
      <c r="J484" s="2" t="s">
        <v>3781</v>
      </c>
      <c r="K484" s="2" t="s">
        <v>3782</v>
      </c>
      <c r="L484" s="2" t="s">
        <v>940</v>
      </c>
      <c r="M484" s="2" t="s">
        <v>3783</v>
      </c>
      <c r="N484" s="2">
        <v>150.0</v>
      </c>
      <c r="O484" s="2" t="s">
        <v>11</v>
      </c>
      <c r="P484" s="2">
        <v>2028.0</v>
      </c>
      <c r="S484" s="2" t="s">
        <v>2317</v>
      </c>
      <c r="T484" s="2" t="s">
        <v>137</v>
      </c>
      <c r="Y484" s="2" t="s">
        <v>3784</v>
      </c>
      <c r="AA484" s="2" t="s">
        <v>3785</v>
      </c>
      <c r="AB484" s="2" t="s">
        <v>2284</v>
      </c>
      <c r="AC484" s="2" t="s">
        <v>2257</v>
      </c>
      <c r="AD484" s="2" t="s">
        <v>2258</v>
      </c>
      <c r="AE484" s="2">
        <v>3.78025</v>
      </c>
      <c r="AF484" s="2">
        <v>98.63694</v>
      </c>
      <c r="AG484" s="2" t="s">
        <v>2274</v>
      </c>
      <c r="AN484" s="2" t="s">
        <v>1721</v>
      </c>
    </row>
    <row r="485" hidden="1">
      <c r="A485" s="2" t="s">
        <v>1627</v>
      </c>
      <c r="B485" s="2" t="s">
        <v>3786</v>
      </c>
      <c r="C485" s="2" t="s">
        <v>2249</v>
      </c>
      <c r="D485" s="146" t="s">
        <v>3787</v>
      </c>
      <c r="E485" s="2" t="s">
        <v>3788</v>
      </c>
      <c r="F485" s="2" t="s">
        <v>2068</v>
      </c>
      <c r="G485" s="2" t="s">
        <v>3789</v>
      </c>
      <c r="H485" s="2" t="s">
        <v>3790</v>
      </c>
      <c r="J485" s="2" t="s">
        <v>3791</v>
      </c>
      <c r="K485" s="2" t="s">
        <v>3792</v>
      </c>
      <c r="L485" s="2" t="s">
        <v>3793</v>
      </c>
      <c r="M485" s="2" t="s">
        <v>3794</v>
      </c>
      <c r="N485" s="2">
        <v>100.0</v>
      </c>
      <c r="O485" s="2" t="s">
        <v>51</v>
      </c>
      <c r="P485" s="2">
        <v>2019.0</v>
      </c>
      <c r="S485" s="2" t="s">
        <v>2317</v>
      </c>
      <c r="T485" s="2" t="s">
        <v>2354</v>
      </c>
      <c r="U485" s="2" t="s">
        <v>2256</v>
      </c>
      <c r="Y485" s="2" t="s">
        <v>3795</v>
      </c>
      <c r="AA485" s="2" t="s">
        <v>3796</v>
      </c>
      <c r="AB485" s="2" t="s">
        <v>1368</v>
      </c>
      <c r="AC485" s="2" t="s">
        <v>2257</v>
      </c>
      <c r="AD485" s="2" t="s">
        <v>2258</v>
      </c>
      <c r="AE485" s="2">
        <v>-2.163427</v>
      </c>
      <c r="AF485" s="2">
        <v>115.440814</v>
      </c>
      <c r="AG485" s="2" t="s">
        <v>2274</v>
      </c>
      <c r="AN485" s="2" t="s">
        <v>1721</v>
      </c>
    </row>
    <row r="486" hidden="1">
      <c r="A486" s="2" t="s">
        <v>1628</v>
      </c>
      <c r="B486" s="2" t="s">
        <v>3786</v>
      </c>
      <c r="C486" s="2" t="s">
        <v>2249</v>
      </c>
      <c r="D486" s="146" t="s">
        <v>3787</v>
      </c>
      <c r="E486" s="2" t="s">
        <v>3788</v>
      </c>
      <c r="F486" s="2" t="s">
        <v>2075</v>
      </c>
      <c r="G486" s="2" t="s">
        <v>3797</v>
      </c>
      <c r="H486" s="2" t="s">
        <v>3790</v>
      </c>
      <c r="J486" s="2" t="s">
        <v>3791</v>
      </c>
      <c r="K486" s="2" t="s">
        <v>3792</v>
      </c>
      <c r="L486" s="2" t="s">
        <v>3793</v>
      </c>
      <c r="M486" s="2" t="s">
        <v>3794</v>
      </c>
      <c r="N486" s="2">
        <v>100.0</v>
      </c>
      <c r="O486" s="2" t="s">
        <v>51</v>
      </c>
      <c r="P486" s="2">
        <v>2019.0</v>
      </c>
      <c r="S486" s="2" t="s">
        <v>2317</v>
      </c>
      <c r="T486" s="2" t="s">
        <v>2354</v>
      </c>
      <c r="U486" s="2" t="s">
        <v>2256</v>
      </c>
      <c r="Y486" s="2" t="s">
        <v>3795</v>
      </c>
      <c r="AA486" s="2" t="s">
        <v>3796</v>
      </c>
      <c r="AB486" s="2" t="s">
        <v>1368</v>
      </c>
      <c r="AC486" s="2" t="s">
        <v>2257</v>
      </c>
      <c r="AD486" s="2" t="s">
        <v>2258</v>
      </c>
      <c r="AE486" s="2">
        <v>-2.163427</v>
      </c>
      <c r="AF486" s="2">
        <v>115.440814</v>
      </c>
      <c r="AG486" s="2" t="s">
        <v>2274</v>
      </c>
      <c r="AN486" s="2" t="s">
        <v>1721</v>
      </c>
    </row>
    <row r="487">
      <c r="A487" s="2" t="s">
        <v>1885</v>
      </c>
      <c r="B487" s="2" t="s">
        <v>3798</v>
      </c>
      <c r="C487" s="2" t="s">
        <v>2249</v>
      </c>
      <c r="D487" s="146" t="s">
        <v>1884</v>
      </c>
      <c r="E487" s="2" t="s">
        <v>3799</v>
      </c>
      <c r="F487" s="2" t="s">
        <v>2068</v>
      </c>
      <c r="G487" s="2" t="s">
        <v>214</v>
      </c>
      <c r="J487" s="2" t="s">
        <v>3800</v>
      </c>
      <c r="K487" s="2" t="s">
        <v>3801</v>
      </c>
      <c r="L487" s="2" t="s">
        <v>3802</v>
      </c>
      <c r="M487" s="2" t="s">
        <v>3803</v>
      </c>
      <c r="N487" s="2">
        <v>30.0</v>
      </c>
      <c r="O487" s="2" t="s">
        <v>51</v>
      </c>
      <c r="P487" s="2">
        <v>2013.0</v>
      </c>
      <c r="S487" s="2" t="s">
        <v>2317</v>
      </c>
      <c r="T487" s="2" t="s">
        <v>137</v>
      </c>
      <c r="U487" s="2" t="s">
        <v>2256</v>
      </c>
      <c r="X487" s="2" t="s">
        <v>2269</v>
      </c>
      <c r="Y487" s="2" t="s">
        <v>3804</v>
      </c>
      <c r="AB487" s="2" t="s">
        <v>1368</v>
      </c>
      <c r="AC487" s="2" t="s">
        <v>2257</v>
      </c>
      <c r="AD487" s="2" t="s">
        <v>2258</v>
      </c>
      <c r="AE487" s="2">
        <v>-2.158586</v>
      </c>
      <c r="AF487" s="2">
        <v>115.445925</v>
      </c>
      <c r="AG487" s="2" t="s">
        <v>2274</v>
      </c>
      <c r="AK487" s="2" t="s">
        <v>2322</v>
      </c>
      <c r="AN487" s="2" t="s">
        <v>1721</v>
      </c>
    </row>
    <row r="488">
      <c r="A488" s="2" t="s">
        <v>1886</v>
      </c>
      <c r="B488" s="2" t="s">
        <v>3798</v>
      </c>
      <c r="C488" s="2" t="s">
        <v>2249</v>
      </c>
      <c r="D488" s="146" t="s">
        <v>1884</v>
      </c>
      <c r="E488" s="2" t="s">
        <v>3799</v>
      </c>
      <c r="F488" s="2" t="s">
        <v>2075</v>
      </c>
      <c r="G488" s="2" t="s">
        <v>216</v>
      </c>
      <c r="J488" s="2" t="s">
        <v>3800</v>
      </c>
      <c r="K488" s="2" t="s">
        <v>3801</v>
      </c>
      <c r="L488" s="2" t="s">
        <v>3802</v>
      </c>
      <c r="M488" s="2" t="s">
        <v>3803</v>
      </c>
      <c r="N488" s="2">
        <v>30.0</v>
      </c>
      <c r="O488" s="2" t="s">
        <v>51</v>
      </c>
      <c r="P488" s="2">
        <v>2013.0</v>
      </c>
      <c r="S488" s="2" t="s">
        <v>2317</v>
      </c>
      <c r="T488" s="2" t="s">
        <v>137</v>
      </c>
      <c r="U488" s="2" t="s">
        <v>2256</v>
      </c>
      <c r="X488" s="2" t="s">
        <v>2269</v>
      </c>
      <c r="Y488" s="2" t="s">
        <v>3804</v>
      </c>
      <c r="AB488" s="2" t="s">
        <v>1368</v>
      </c>
      <c r="AC488" s="2" t="s">
        <v>2257</v>
      </c>
      <c r="AD488" s="2" t="s">
        <v>2258</v>
      </c>
      <c r="AE488" s="2">
        <v>-2.158586</v>
      </c>
      <c r="AF488" s="2">
        <v>115.445925</v>
      </c>
      <c r="AG488" s="2" t="s">
        <v>2274</v>
      </c>
      <c r="AK488" s="2" t="s">
        <v>2322</v>
      </c>
      <c r="AN488" s="2" t="s">
        <v>1721</v>
      </c>
    </row>
    <row r="489" hidden="1">
      <c r="A489" s="2" t="s">
        <v>1629</v>
      </c>
      <c r="B489" s="2" t="s">
        <v>3805</v>
      </c>
      <c r="C489" s="2" t="s">
        <v>2249</v>
      </c>
      <c r="D489" s="146" t="s">
        <v>3806</v>
      </c>
      <c r="E489" s="2" t="s">
        <v>3807</v>
      </c>
      <c r="F489" s="2" t="s">
        <v>2068</v>
      </c>
      <c r="G489" s="2" t="s">
        <v>3808</v>
      </c>
      <c r="H489" s="2" t="s">
        <v>3809</v>
      </c>
      <c r="J489" s="2" t="s">
        <v>2264</v>
      </c>
      <c r="K489" s="2" t="s">
        <v>2265</v>
      </c>
      <c r="L489" s="2" t="s">
        <v>679</v>
      </c>
      <c r="M489" s="2" t="s">
        <v>2266</v>
      </c>
      <c r="N489" s="2">
        <v>100.0</v>
      </c>
      <c r="O489" s="2" t="s">
        <v>51</v>
      </c>
      <c r="P489" s="2">
        <v>2017.0</v>
      </c>
      <c r="S489" s="2" t="s">
        <v>2317</v>
      </c>
      <c r="T489" s="2" t="s">
        <v>137</v>
      </c>
      <c r="X489" s="2" t="s">
        <v>2269</v>
      </c>
      <c r="Y489" s="2" t="s">
        <v>3523</v>
      </c>
      <c r="Z489" s="2" t="s">
        <v>3520</v>
      </c>
      <c r="AA489" s="2" t="s">
        <v>3394</v>
      </c>
      <c r="AB489" s="2" t="s">
        <v>1365</v>
      </c>
      <c r="AC489" s="2" t="s">
        <v>2257</v>
      </c>
      <c r="AD489" s="2" t="s">
        <v>2258</v>
      </c>
      <c r="AE489" s="2">
        <v>-5.623635</v>
      </c>
      <c r="AF489" s="2">
        <v>119.550822</v>
      </c>
      <c r="AG489" s="2" t="s">
        <v>2274</v>
      </c>
      <c r="AN489" s="2" t="s">
        <v>1721</v>
      </c>
    </row>
    <row r="490" hidden="1">
      <c r="A490" s="2" t="s">
        <v>1630</v>
      </c>
      <c r="B490" s="2" t="s">
        <v>3805</v>
      </c>
      <c r="C490" s="2" t="s">
        <v>2249</v>
      </c>
      <c r="D490" s="146" t="s">
        <v>3806</v>
      </c>
      <c r="E490" s="2" t="s">
        <v>3807</v>
      </c>
      <c r="F490" s="2" t="s">
        <v>2075</v>
      </c>
      <c r="G490" s="2" t="s">
        <v>3810</v>
      </c>
      <c r="H490" s="2" t="s">
        <v>3809</v>
      </c>
      <c r="J490" s="2" t="s">
        <v>2264</v>
      </c>
      <c r="K490" s="2" t="s">
        <v>2265</v>
      </c>
      <c r="L490" s="2" t="s">
        <v>679</v>
      </c>
      <c r="M490" s="2" t="s">
        <v>2266</v>
      </c>
      <c r="N490" s="2">
        <v>100.0</v>
      </c>
      <c r="O490" s="2" t="s">
        <v>51</v>
      </c>
      <c r="P490" s="2">
        <v>2018.0</v>
      </c>
      <c r="S490" s="2" t="s">
        <v>2317</v>
      </c>
      <c r="T490" s="2" t="s">
        <v>137</v>
      </c>
      <c r="X490" s="2" t="s">
        <v>2269</v>
      </c>
      <c r="Y490" s="2" t="s">
        <v>3523</v>
      </c>
      <c r="Z490" s="2" t="s">
        <v>3520</v>
      </c>
      <c r="AA490" s="2" t="s">
        <v>3394</v>
      </c>
      <c r="AB490" s="2" t="s">
        <v>1365</v>
      </c>
      <c r="AC490" s="2" t="s">
        <v>2257</v>
      </c>
      <c r="AD490" s="2" t="s">
        <v>2258</v>
      </c>
      <c r="AE490" s="2">
        <v>-5.623635</v>
      </c>
      <c r="AF490" s="2">
        <v>119.550822</v>
      </c>
      <c r="AG490" s="2" t="s">
        <v>2274</v>
      </c>
      <c r="AN490" s="2" t="s">
        <v>1721</v>
      </c>
    </row>
    <row r="491" hidden="1">
      <c r="A491" s="2" t="s">
        <v>1631</v>
      </c>
      <c r="B491" s="2" t="s">
        <v>3811</v>
      </c>
      <c r="C491" s="2" t="s">
        <v>2249</v>
      </c>
      <c r="D491" s="146" t="s">
        <v>3812</v>
      </c>
      <c r="E491" s="2" t="s">
        <v>3813</v>
      </c>
      <c r="F491" s="2" t="s">
        <v>2068</v>
      </c>
      <c r="G491" s="2" t="s">
        <v>1282</v>
      </c>
      <c r="J491" s="2" t="s">
        <v>2264</v>
      </c>
      <c r="K491" s="2" t="s">
        <v>2265</v>
      </c>
      <c r="L491" s="2" t="s">
        <v>679</v>
      </c>
      <c r="M491" s="2" t="s">
        <v>2266</v>
      </c>
      <c r="N491" s="2">
        <v>350.0</v>
      </c>
      <c r="O491" s="2" t="s">
        <v>51</v>
      </c>
      <c r="P491" s="2">
        <v>2012.0</v>
      </c>
      <c r="S491" s="2" t="s">
        <v>2317</v>
      </c>
      <c r="T491" s="2" t="s">
        <v>2332</v>
      </c>
      <c r="X491" s="2" t="s">
        <v>2269</v>
      </c>
      <c r="Y491" s="2" t="s">
        <v>3814</v>
      </c>
      <c r="Z491" s="2" t="s">
        <v>3815</v>
      </c>
      <c r="AA491" s="2" t="s">
        <v>3816</v>
      </c>
      <c r="AB491" s="2" t="s">
        <v>2273</v>
      </c>
      <c r="AC491" s="2" t="s">
        <v>2257</v>
      </c>
      <c r="AD491" s="2" t="s">
        <v>2258</v>
      </c>
      <c r="AE491" s="2">
        <v>-6.810524</v>
      </c>
      <c r="AF491" s="2">
        <v>111.995503</v>
      </c>
      <c r="AG491" s="2" t="s">
        <v>2274</v>
      </c>
      <c r="AN491" s="2" t="s">
        <v>1721</v>
      </c>
    </row>
    <row r="492" hidden="1">
      <c r="A492" s="2" t="s">
        <v>1633</v>
      </c>
      <c r="B492" s="2" t="s">
        <v>3811</v>
      </c>
      <c r="C492" s="2" t="s">
        <v>2249</v>
      </c>
      <c r="D492" s="146" t="s">
        <v>3812</v>
      </c>
      <c r="E492" s="2" t="s">
        <v>3813</v>
      </c>
      <c r="F492" s="2" t="s">
        <v>2075</v>
      </c>
      <c r="G492" s="2" t="s">
        <v>1284</v>
      </c>
      <c r="J492" s="2" t="s">
        <v>2264</v>
      </c>
      <c r="K492" s="2" t="s">
        <v>2265</v>
      </c>
      <c r="L492" s="2" t="s">
        <v>679</v>
      </c>
      <c r="M492" s="2" t="s">
        <v>2266</v>
      </c>
      <c r="N492" s="2">
        <v>350.0</v>
      </c>
      <c r="O492" s="2" t="s">
        <v>51</v>
      </c>
      <c r="P492" s="2">
        <v>2013.0</v>
      </c>
      <c r="S492" s="2" t="s">
        <v>2317</v>
      </c>
      <c r="T492" s="2" t="s">
        <v>2332</v>
      </c>
      <c r="X492" s="2" t="s">
        <v>2269</v>
      </c>
      <c r="Y492" s="2" t="s">
        <v>3814</v>
      </c>
      <c r="Z492" s="2" t="s">
        <v>3815</v>
      </c>
      <c r="AA492" s="2" t="s">
        <v>3816</v>
      </c>
      <c r="AB492" s="2" t="s">
        <v>2273</v>
      </c>
      <c r="AC492" s="2" t="s">
        <v>2257</v>
      </c>
      <c r="AD492" s="2" t="s">
        <v>2258</v>
      </c>
      <c r="AE492" s="2">
        <v>-6.810524</v>
      </c>
      <c r="AF492" s="2">
        <v>111.995503</v>
      </c>
      <c r="AG492" s="2" t="s">
        <v>2274</v>
      </c>
      <c r="AN492" s="2" t="s">
        <v>1721</v>
      </c>
    </row>
    <row r="493" hidden="1">
      <c r="A493" s="2" t="s">
        <v>1634</v>
      </c>
      <c r="B493" s="2" t="s">
        <v>3817</v>
      </c>
      <c r="C493" s="2" t="s">
        <v>2249</v>
      </c>
      <c r="D493" s="146" t="s">
        <v>3818</v>
      </c>
      <c r="E493" s="2" t="s">
        <v>3819</v>
      </c>
      <c r="F493" s="2" t="s">
        <v>2068</v>
      </c>
      <c r="G493" s="2" t="s">
        <v>3820</v>
      </c>
      <c r="H493" s="2" t="s">
        <v>3821</v>
      </c>
      <c r="J493" s="2" t="s">
        <v>3822</v>
      </c>
      <c r="K493" s="2" t="s">
        <v>3823</v>
      </c>
      <c r="L493" s="2" t="s">
        <v>3824</v>
      </c>
      <c r="M493" s="2" t="s">
        <v>3825</v>
      </c>
      <c r="N493" s="2">
        <v>660.0</v>
      </c>
      <c r="O493" s="2" t="s">
        <v>63</v>
      </c>
      <c r="P493" s="2">
        <v>2025.0</v>
      </c>
      <c r="S493" s="2" t="s">
        <v>137</v>
      </c>
      <c r="T493" s="2" t="s">
        <v>2332</v>
      </c>
      <c r="Y493" s="2" t="s">
        <v>3826</v>
      </c>
      <c r="Z493" s="2" t="s">
        <v>3827</v>
      </c>
      <c r="AA493" s="2" t="s">
        <v>2712</v>
      </c>
      <c r="AB493" s="2" t="s">
        <v>2273</v>
      </c>
      <c r="AC493" s="2" t="s">
        <v>2257</v>
      </c>
      <c r="AD493" s="2" t="s">
        <v>2258</v>
      </c>
      <c r="AE493" s="2">
        <v>-6.768519</v>
      </c>
      <c r="AF493" s="2">
        <v>108.6451913</v>
      </c>
      <c r="AG493" s="2" t="s">
        <v>2274</v>
      </c>
      <c r="AN493" s="2" t="s">
        <v>1721</v>
      </c>
    </row>
    <row r="494" hidden="1">
      <c r="A494" s="2" t="s">
        <v>1636</v>
      </c>
      <c r="B494" s="2" t="s">
        <v>3817</v>
      </c>
      <c r="C494" s="2" t="s">
        <v>2249</v>
      </c>
      <c r="D494" s="146" t="s">
        <v>3818</v>
      </c>
      <c r="E494" s="2" t="s">
        <v>3819</v>
      </c>
      <c r="F494" s="2" t="s">
        <v>2075</v>
      </c>
      <c r="G494" s="2" t="s">
        <v>3828</v>
      </c>
      <c r="H494" s="2" t="s">
        <v>3821</v>
      </c>
      <c r="J494" s="2" t="s">
        <v>3822</v>
      </c>
      <c r="K494" s="2" t="s">
        <v>3829</v>
      </c>
      <c r="L494" s="2" t="s">
        <v>3824</v>
      </c>
      <c r="M494" s="2" t="s">
        <v>3825</v>
      </c>
      <c r="N494" s="2">
        <v>660.0</v>
      </c>
      <c r="O494" s="2" t="s">
        <v>63</v>
      </c>
      <c r="P494" s="2">
        <v>2026.0</v>
      </c>
      <c r="S494" s="2" t="s">
        <v>137</v>
      </c>
      <c r="T494" s="2" t="s">
        <v>2332</v>
      </c>
      <c r="AA494" s="2" t="s">
        <v>2712</v>
      </c>
      <c r="AB494" s="2" t="s">
        <v>2273</v>
      </c>
      <c r="AC494" s="2" t="s">
        <v>2257</v>
      </c>
      <c r="AD494" s="2" t="s">
        <v>2258</v>
      </c>
      <c r="AE494" s="2">
        <v>-6.768519</v>
      </c>
      <c r="AF494" s="2">
        <v>108.6451913</v>
      </c>
      <c r="AG494" s="2" t="s">
        <v>2274</v>
      </c>
      <c r="AN494" s="2" t="s">
        <v>1721</v>
      </c>
    </row>
    <row r="495" hidden="1">
      <c r="A495" s="2" t="s">
        <v>1637</v>
      </c>
      <c r="B495" s="2" t="s">
        <v>3830</v>
      </c>
      <c r="C495" s="2" t="s">
        <v>2249</v>
      </c>
      <c r="D495" s="146" t="s">
        <v>3831</v>
      </c>
      <c r="E495" s="2" t="s">
        <v>3832</v>
      </c>
      <c r="F495" s="2" t="s">
        <v>2068</v>
      </c>
      <c r="G495" s="2" t="s">
        <v>3833</v>
      </c>
      <c r="H495" s="2" t="s">
        <v>3834</v>
      </c>
      <c r="J495" s="2" t="s">
        <v>3835</v>
      </c>
      <c r="K495" s="2" t="s">
        <v>3836</v>
      </c>
      <c r="L495" s="2" t="s">
        <v>945</v>
      </c>
      <c r="M495" s="2" t="s">
        <v>3837</v>
      </c>
      <c r="N495" s="2">
        <v>660.0</v>
      </c>
      <c r="O495" s="2" t="s">
        <v>51</v>
      </c>
      <c r="P495" s="2">
        <v>2006.0</v>
      </c>
      <c r="S495" s="2" t="s">
        <v>2317</v>
      </c>
      <c r="T495" s="2" t="s">
        <v>3204</v>
      </c>
      <c r="Y495" s="2" t="s">
        <v>3838</v>
      </c>
      <c r="Z495" s="2" t="s">
        <v>3839</v>
      </c>
      <c r="AA495" s="2" t="s">
        <v>3840</v>
      </c>
      <c r="AB495" s="2" t="s">
        <v>2273</v>
      </c>
      <c r="AC495" s="2" t="s">
        <v>2257</v>
      </c>
      <c r="AD495" s="2" t="s">
        <v>2258</v>
      </c>
      <c r="AE495" s="2">
        <v>-6.4447822</v>
      </c>
      <c r="AF495" s="2">
        <v>110.743491</v>
      </c>
      <c r="AG495" s="2" t="s">
        <v>2274</v>
      </c>
      <c r="AN495" s="2" t="s">
        <v>1721</v>
      </c>
    </row>
    <row r="496" hidden="1">
      <c r="A496" s="2" t="s">
        <v>1641</v>
      </c>
      <c r="B496" s="2" t="s">
        <v>3830</v>
      </c>
      <c r="C496" s="2" t="s">
        <v>2249</v>
      </c>
      <c r="D496" s="146" t="s">
        <v>3831</v>
      </c>
      <c r="E496" s="2" t="s">
        <v>3832</v>
      </c>
      <c r="F496" s="2" t="s">
        <v>2075</v>
      </c>
      <c r="G496" s="2" t="s">
        <v>3841</v>
      </c>
      <c r="H496" s="2" t="s">
        <v>3834</v>
      </c>
      <c r="J496" s="2" t="s">
        <v>3835</v>
      </c>
      <c r="K496" s="2" t="s">
        <v>3836</v>
      </c>
      <c r="L496" s="2" t="s">
        <v>945</v>
      </c>
      <c r="M496" s="2" t="s">
        <v>3837</v>
      </c>
      <c r="N496" s="2">
        <v>660.0</v>
      </c>
      <c r="O496" s="2" t="s">
        <v>51</v>
      </c>
      <c r="P496" s="2">
        <v>2006.0</v>
      </c>
      <c r="S496" s="2" t="s">
        <v>2317</v>
      </c>
      <c r="T496" s="2" t="s">
        <v>3204</v>
      </c>
      <c r="Y496" s="2" t="s">
        <v>3838</v>
      </c>
      <c r="Z496" s="2" t="s">
        <v>3839</v>
      </c>
      <c r="AA496" s="2" t="s">
        <v>3840</v>
      </c>
      <c r="AB496" s="2" t="s">
        <v>2273</v>
      </c>
      <c r="AC496" s="2" t="s">
        <v>2257</v>
      </c>
      <c r="AD496" s="2" t="s">
        <v>2258</v>
      </c>
      <c r="AE496" s="2">
        <v>-6.4447822</v>
      </c>
      <c r="AF496" s="2">
        <v>110.743491</v>
      </c>
      <c r="AG496" s="2" t="s">
        <v>2274</v>
      </c>
      <c r="AN496" s="2" t="s">
        <v>1721</v>
      </c>
    </row>
    <row r="497" hidden="1">
      <c r="A497" s="2" t="s">
        <v>1643</v>
      </c>
      <c r="B497" s="2" t="s">
        <v>3830</v>
      </c>
      <c r="C497" s="2" t="s">
        <v>2249</v>
      </c>
      <c r="D497" s="146" t="s">
        <v>3831</v>
      </c>
      <c r="E497" s="2" t="s">
        <v>3832</v>
      </c>
      <c r="F497" s="2" t="s">
        <v>2076</v>
      </c>
      <c r="G497" s="2" t="s">
        <v>3842</v>
      </c>
      <c r="H497" s="2" t="s">
        <v>3834</v>
      </c>
      <c r="J497" s="2" t="s">
        <v>3835</v>
      </c>
      <c r="K497" s="2" t="s">
        <v>3836</v>
      </c>
      <c r="L497" s="2" t="s">
        <v>945</v>
      </c>
      <c r="M497" s="2" t="s">
        <v>3837</v>
      </c>
      <c r="N497" s="2">
        <v>660.0</v>
      </c>
      <c r="O497" s="2" t="s">
        <v>51</v>
      </c>
      <c r="P497" s="2">
        <v>2011.0</v>
      </c>
      <c r="S497" s="2" t="s">
        <v>2317</v>
      </c>
      <c r="T497" s="2" t="s">
        <v>3204</v>
      </c>
      <c r="Y497" s="2" t="s">
        <v>3838</v>
      </c>
      <c r="Z497" s="2" t="s">
        <v>3839</v>
      </c>
      <c r="AA497" s="2" t="s">
        <v>3840</v>
      </c>
      <c r="AB497" s="2" t="s">
        <v>2273</v>
      </c>
      <c r="AC497" s="2" t="s">
        <v>2257</v>
      </c>
      <c r="AD497" s="2" t="s">
        <v>2258</v>
      </c>
      <c r="AE497" s="2">
        <v>-6.446</v>
      </c>
      <c r="AF497" s="2">
        <v>110.7423</v>
      </c>
      <c r="AG497" s="2" t="s">
        <v>2274</v>
      </c>
      <c r="AN497" s="2" t="s">
        <v>1721</v>
      </c>
    </row>
    <row r="498" hidden="1">
      <c r="A498" s="2" t="s">
        <v>1645</v>
      </c>
      <c r="B498" s="2" t="s">
        <v>3830</v>
      </c>
      <c r="C498" s="2" t="s">
        <v>2249</v>
      </c>
      <c r="D498" s="146" t="s">
        <v>3831</v>
      </c>
      <c r="E498" s="2" t="s">
        <v>3832</v>
      </c>
      <c r="F498" s="2" t="s">
        <v>2435</v>
      </c>
      <c r="G498" s="2" t="s">
        <v>3843</v>
      </c>
      <c r="H498" s="2" t="s">
        <v>3834</v>
      </c>
      <c r="J498" s="2" t="s">
        <v>3835</v>
      </c>
      <c r="K498" s="2" t="s">
        <v>3836</v>
      </c>
      <c r="L498" s="2" t="s">
        <v>945</v>
      </c>
      <c r="M498" s="2" t="s">
        <v>3837</v>
      </c>
      <c r="N498" s="2">
        <v>660.0</v>
      </c>
      <c r="O498" s="2" t="s">
        <v>51</v>
      </c>
      <c r="P498" s="2">
        <v>2012.0</v>
      </c>
      <c r="S498" s="2" t="s">
        <v>2317</v>
      </c>
      <c r="T498" s="2" t="s">
        <v>3204</v>
      </c>
      <c r="Y498" s="2" t="s">
        <v>3838</v>
      </c>
      <c r="Z498" s="2" t="s">
        <v>3839</v>
      </c>
      <c r="AA498" s="2" t="s">
        <v>3840</v>
      </c>
      <c r="AB498" s="2" t="s">
        <v>2273</v>
      </c>
      <c r="AC498" s="2" t="s">
        <v>2257</v>
      </c>
      <c r="AD498" s="2" t="s">
        <v>2258</v>
      </c>
      <c r="AE498" s="2">
        <v>-6.446</v>
      </c>
      <c r="AF498" s="2">
        <v>110.7423</v>
      </c>
      <c r="AG498" s="2" t="s">
        <v>2274</v>
      </c>
      <c r="AN498" s="2" t="s">
        <v>1721</v>
      </c>
    </row>
    <row r="499" hidden="1">
      <c r="A499" s="2" t="s">
        <v>1647</v>
      </c>
      <c r="B499" s="2" t="s">
        <v>3830</v>
      </c>
      <c r="C499" s="2" t="s">
        <v>2249</v>
      </c>
      <c r="D499" s="146" t="s">
        <v>3831</v>
      </c>
      <c r="E499" s="2" t="s">
        <v>3832</v>
      </c>
      <c r="F499" s="2" t="s">
        <v>2359</v>
      </c>
      <c r="G499" s="2" t="s">
        <v>3844</v>
      </c>
      <c r="H499" s="2" t="s">
        <v>3834</v>
      </c>
      <c r="J499" s="2" t="s">
        <v>3845</v>
      </c>
      <c r="K499" s="2" t="s">
        <v>3846</v>
      </c>
      <c r="L499" s="2" t="s">
        <v>3847</v>
      </c>
      <c r="M499" s="2" t="s">
        <v>3848</v>
      </c>
      <c r="N499" s="2">
        <v>1000.0</v>
      </c>
      <c r="O499" s="2" t="s">
        <v>51</v>
      </c>
      <c r="P499" s="2">
        <v>2022.0</v>
      </c>
      <c r="R499" s="2">
        <v>2047.0</v>
      </c>
      <c r="S499" s="2" t="s">
        <v>2479</v>
      </c>
      <c r="T499" s="2" t="s">
        <v>2332</v>
      </c>
      <c r="Y499" s="2" t="s">
        <v>3838</v>
      </c>
      <c r="Z499" s="2" t="s">
        <v>3839</v>
      </c>
      <c r="AA499" s="2" t="s">
        <v>3840</v>
      </c>
      <c r="AB499" s="2" t="s">
        <v>2273</v>
      </c>
      <c r="AC499" s="2" t="s">
        <v>2257</v>
      </c>
      <c r="AD499" s="2" t="s">
        <v>2258</v>
      </c>
      <c r="AE499" s="2">
        <v>-6.446488</v>
      </c>
      <c r="AF499" s="2">
        <v>110.742359</v>
      </c>
      <c r="AG499" s="2" t="s">
        <v>2274</v>
      </c>
      <c r="AN499" s="2" t="s">
        <v>1721</v>
      </c>
    </row>
    <row r="500" hidden="1">
      <c r="A500" s="2" t="s">
        <v>1649</v>
      </c>
      <c r="B500" s="2" t="s">
        <v>3830</v>
      </c>
      <c r="C500" s="2" t="s">
        <v>2249</v>
      </c>
      <c r="D500" s="146" t="s">
        <v>3831</v>
      </c>
      <c r="E500" s="2" t="s">
        <v>3832</v>
      </c>
      <c r="F500" s="2" t="s">
        <v>2361</v>
      </c>
      <c r="G500" s="2" t="s">
        <v>3849</v>
      </c>
      <c r="H500" s="2" t="s">
        <v>3834</v>
      </c>
      <c r="J500" s="2" t="s">
        <v>3845</v>
      </c>
      <c r="K500" s="2" t="s">
        <v>3846</v>
      </c>
      <c r="L500" s="2" t="s">
        <v>3847</v>
      </c>
      <c r="M500" s="2" t="s">
        <v>3848</v>
      </c>
      <c r="N500" s="2">
        <v>1000.0</v>
      </c>
      <c r="O500" s="2" t="s">
        <v>51</v>
      </c>
      <c r="P500" s="2">
        <v>2022.0</v>
      </c>
      <c r="R500" s="2">
        <v>2047.0</v>
      </c>
      <c r="S500" s="2" t="s">
        <v>2479</v>
      </c>
      <c r="T500" s="2" t="s">
        <v>2332</v>
      </c>
      <c r="Y500" s="2" t="s">
        <v>3838</v>
      </c>
      <c r="Z500" s="2" t="s">
        <v>3839</v>
      </c>
      <c r="AA500" s="2" t="s">
        <v>3840</v>
      </c>
      <c r="AB500" s="2" t="s">
        <v>2273</v>
      </c>
      <c r="AC500" s="2" t="s">
        <v>2257</v>
      </c>
      <c r="AD500" s="2" t="s">
        <v>2258</v>
      </c>
      <c r="AE500" s="2">
        <v>-6.446488</v>
      </c>
      <c r="AF500" s="2">
        <v>110.742359</v>
      </c>
      <c r="AG500" s="2" t="s">
        <v>2274</v>
      </c>
      <c r="AN500" s="2" t="s">
        <v>1721</v>
      </c>
    </row>
    <row r="501" hidden="1">
      <c r="A501" s="2" t="s">
        <v>1651</v>
      </c>
      <c r="B501" s="2" t="s">
        <v>3850</v>
      </c>
      <c r="C501" s="2" t="s">
        <v>2249</v>
      </c>
      <c r="D501" s="146" t="s">
        <v>3851</v>
      </c>
      <c r="E501" s="2" t="s">
        <v>3852</v>
      </c>
      <c r="F501" s="2" t="s">
        <v>2068</v>
      </c>
      <c r="G501" s="2" t="s">
        <v>952</v>
      </c>
      <c r="H501" s="2" t="s">
        <v>3853</v>
      </c>
      <c r="J501" s="2" t="s">
        <v>3854</v>
      </c>
      <c r="K501" s="2" t="s">
        <v>3855</v>
      </c>
      <c r="L501" s="2" t="s">
        <v>3856</v>
      </c>
      <c r="M501" s="2" t="s">
        <v>3857</v>
      </c>
      <c r="N501" s="2">
        <v>65.0</v>
      </c>
      <c r="O501" s="2" t="s">
        <v>51</v>
      </c>
      <c r="P501" s="2">
        <v>2012.0</v>
      </c>
      <c r="S501" s="2" t="s">
        <v>2317</v>
      </c>
      <c r="T501" s="2" t="s">
        <v>2332</v>
      </c>
      <c r="Y501" s="2" t="s">
        <v>3858</v>
      </c>
      <c r="Z501" s="2" t="s">
        <v>3859</v>
      </c>
      <c r="AA501" s="2" t="s">
        <v>2793</v>
      </c>
      <c r="AB501" s="2" t="s">
        <v>2284</v>
      </c>
      <c r="AC501" s="2" t="s">
        <v>2257</v>
      </c>
      <c r="AD501" s="2" t="s">
        <v>2258</v>
      </c>
      <c r="AE501" s="2">
        <v>1.044137</v>
      </c>
      <c r="AF501" s="2">
        <v>104.135714</v>
      </c>
      <c r="AG501" s="2" t="s">
        <v>2274</v>
      </c>
      <c r="AN501" s="2" t="s">
        <v>1721</v>
      </c>
    </row>
    <row r="502" hidden="1">
      <c r="A502" s="2" t="s">
        <v>1652</v>
      </c>
      <c r="B502" s="2" t="s">
        <v>3850</v>
      </c>
      <c r="C502" s="2" t="s">
        <v>2249</v>
      </c>
      <c r="D502" s="146" t="s">
        <v>3851</v>
      </c>
      <c r="E502" s="2" t="s">
        <v>3852</v>
      </c>
      <c r="F502" s="2" t="s">
        <v>2075</v>
      </c>
      <c r="G502" s="2" t="s">
        <v>955</v>
      </c>
      <c r="H502" s="2" t="s">
        <v>3853</v>
      </c>
      <c r="J502" s="2" t="s">
        <v>3854</v>
      </c>
      <c r="K502" s="2" t="s">
        <v>3855</v>
      </c>
      <c r="L502" s="2" t="s">
        <v>3856</v>
      </c>
      <c r="M502" s="2" t="s">
        <v>3857</v>
      </c>
      <c r="N502" s="2">
        <v>65.0</v>
      </c>
      <c r="O502" s="2" t="s">
        <v>51</v>
      </c>
      <c r="P502" s="2">
        <v>2012.0</v>
      </c>
      <c r="S502" s="2" t="s">
        <v>2317</v>
      </c>
      <c r="T502" s="2" t="s">
        <v>2332</v>
      </c>
      <c r="Y502" s="2" t="s">
        <v>3858</v>
      </c>
      <c r="Z502" s="2" t="s">
        <v>3859</v>
      </c>
      <c r="AA502" s="2" t="s">
        <v>2793</v>
      </c>
      <c r="AB502" s="2" t="s">
        <v>2284</v>
      </c>
      <c r="AC502" s="2" t="s">
        <v>2257</v>
      </c>
      <c r="AD502" s="2" t="s">
        <v>2258</v>
      </c>
      <c r="AE502" s="2">
        <v>1.044137</v>
      </c>
      <c r="AF502" s="2">
        <v>104.135714</v>
      </c>
      <c r="AG502" s="2" t="s">
        <v>2274</v>
      </c>
      <c r="AN502" s="2" t="s">
        <v>1721</v>
      </c>
    </row>
    <row r="503" hidden="1">
      <c r="A503" s="2" t="s">
        <v>3860</v>
      </c>
      <c r="B503" s="2" t="s">
        <v>3861</v>
      </c>
      <c r="C503" s="2" t="s">
        <v>2249</v>
      </c>
      <c r="D503" s="146" t="s">
        <v>3862</v>
      </c>
      <c r="E503" s="2" t="s">
        <v>3863</v>
      </c>
      <c r="F503" s="2" t="s">
        <v>2068</v>
      </c>
      <c r="G503" s="2" t="s">
        <v>1290</v>
      </c>
      <c r="J503" s="2" t="s">
        <v>2264</v>
      </c>
      <c r="K503" s="2" t="s">
        <v>2265</v>
      </c>
      <c r="L503" s="2" t="s">
        <v>679</v>
      </c>
      <c r="M503" s="2" t="s">
        <v>2266</v>
      </c>
      <c r="N503" s="2">
        <v>200.0</v>
      </c>
      <c r="O503" s="2" t="s">
        <v>63</v>
      </c>
      <c r="S503" s="2" t="s">
        <v>2317</v>
      </c>
      <c r="T503" s="2" t="s">
        <v>137</v>
      </c>
      <c r="Z503" s="2" t="s">
        <v>3400</v>
      </c>
      <c r="AA503" s="2" t="s">
        <v>3401</v>
      </c>
      <c r="AB503" s="2" t="s">
        <v>2284</v>
      </c>
      <c r="AC503" s="2" t="s">
        <v>2257</v>
      </c>
      <c r="AD503" s="2" t="s">
        <v>2258</v>
      </c>
      <c r="AE503" s="2">
        <v>4.110192</v>
      </c>
      <c r="AF503" s="2">
        <v>98.219131</v>
      </c>
      <c r="AG503" s="2" t="s">
        <v>2259</v>
      </c>
      <c r="AN503" s="2" t="s">
        <v>1721</v>
      </c>
    </row>
    <row r="504" hidden="1">
      <c r="A504" s="2" t="s">
        <v>3864</v>
      </c>
      <c r="B504" s="2" t="s">
        <v>3861</v>
      </c>
      <c r="C504" s="2" t="s">
        <v>2249</v>
      </c>
      <c r="D504" s="146" t="s">
        <v>3862</v>
      </c>
      <c r="E504" s="2" t="s">
        <v>3863</v>
      </c>
      <c r="F504" s="2" t="s">
        <v>2075</v>
      </c>
      <c r="G504" s="2" t="s">
        <v>1292</v>
      </c>
      <c r="J504" s="2" t="s">
        <v>2264</v>
      </c>
      <c r="K504" s="2" t="s">
        <v>2265</v>
      </c>
      <c r="L504" s="2" t="s">
        <v>679</v>
      </c>
      <c r="M504" s="2" t="s">
        <v>2266</v>
      </c>
      <c r="N504" s="2">
        <v>200.0</v>
      </c>
      <c r="O504" s="2" t="s">
        <v>63</v>
      </c>
      <c r="S504" s="2" t="s">
        <v>2317</v>
      </c>
      <c r="T504" s="2" t="s">
        <v>137</v>
      </c>
      <c r="Z504" s="2" t="s">
        <v>3400</v>
      </c>
      <c r="AA504" s="2" t="s">
        <v>3401</v>
      </c>
      <c r="AB504" s="2" t="s">
        <v>2284</v>
      </c>
      <c r="AC504" s="2" t="s">
        <v>2257</v>
      </c>
      <c r="AD504" s="2" t="s">
        <v>2258</v>
      </c>
      <c r="AE504" s="2">
        <v>4.110192</v>
      </c>
      <c r="AF504" s="2">
        <v>98.219131</v>
      </c>
      <c r="AG504" s="2" t="s">
        <v>2259</v>
      </c>
      <c r="AN504" s="2" t="s">
        <v>1721</v>
      </c>
    </row>
    <row r="505">
      <c r="A505" s="2" t="s">
        <v>1774</v>
      </c>
      <c r="B505" s="2" t="s">
        <v>3865</v>
      </c>
      <c r="C505" s="2" t="s">
        <v>2249</v>
      </c>
      <c r="D505" s="146" t="s">
        <v>1772</v>
      </c>
      <c r="E505" s="2" t="s">
        <v>3866</v>
      </c>
      <c r="F505" s="2" t="s">
        <v>2068</v>
      </c>
      <c r="G505" s="2" t="s">
        <v>1773</v>
      </c>
      <c r="H505" s="2" t="s">
        <v>3867</v>
      </c>
      <c r="J505" s="2" t="s">
        <v>3868</v>
      </c>
      <c r="K505" s="2" t="s">
        <v>3869</v>
      </c>
      <c r="L505" s="2" t="s">
        <v>1775</v>
      </c>
      <c r="M505" s="2" t="s">
        <v>3870</v>
      </c>
      <c r="N505" s="2">
        <v>150.0</v>
      </c>
      <c r="O505" s="2" t="s">
        <v>10</v>
      </c>
      <c r="P505" s="2">
        <v>2026.0</v>
      </c>
      <c r="S505" s="2" t="s">
        <v>137</v>
      </c>
      <c r="T505" s="2" t="s">
        <v>137</v>
      </c>
      <c r="AA505" s="2" t="s">
        <v>3871</v>
      </c>
      <c r="AB505" s="2" t="s">
        <v>2284</v>
      </c>
      <c r="AC505" s="2" t="s">
        <v>2257</v>
      </c>
      <c r="AD505" s="2" t="s">
        <v>2258</v>
      </c>
      <c r="AE505" s="2">
        <v>1.0614475</v>
      </c>
      <c r="AF505" s="2">
        <v>104.1737382</v>
      </c>
      <c r="AG505" s="2" t="s">
        <v>2274</v>
      </c>
      <c r="AK505" s="2" t="s">
        <v>2667</v>
      </c>
    </row>
    <row r="506">
      <c r="A506" s="2" t="s">
        <v>1777</v>
      </c>
      <c r="B506" s="2" t="s">
        <v>3865</v>
      </c>
      <c r="C506" s="2" t="s">
        <v>2249</v>
      </c>
      <c r="D506" s="146" t="s">
        <v>1772</v>
      </c>
      <c r="E506" s="2" t="s">
        <v>3866</v>
      </c>
      <c r="F506" s="2" t="s">
        <v>2075</v>
      </c>
      <c r="G506" s="2" t="s">
        <v>1776</v>
      </c>
      <c r="H506" s="2" t="s">
        <v>3867</v>
      </c>
      <c r="J506" s="2" t="s">
        <v>3868</v>
      </c>
      <c r="K506" s="2" t="s">
        <v>3869</v>
      </c>
      <c r="L506" s="2" t="s">
        <v>1775</v>
      </c>
      <c r="M506" s="2" t="s">
        <v>3870</v>
      </c>
      <c r="N506" s="2">
        <v>150.0</v>
      </c>
      <c r="O506" s="2" t="s">
        <v>10</v>
      </c>
      <c r="P506" s="2">
        <v>2027.0</v>
      </c>
      <c r="S506" s="2" t="s">
        <v>137</v>
      </c>
      <c r="T506" s="2" t="s">
        <v>137</v>
      </c>
      <c r="AA506" s="2" t="s">
        <v>3871</v>
      </c>
      <c r="AB506" s="2" t="s">
        <v>2284</v>
      </c>
      <c r="AC506" s="2" t="s">
        <v>2257</v>
      </c>
      <c r="AD506" s="2" t="s">
        <v>2258</v>
      </c>
      <c r="AE506" s="2">
        <v>1.0614475</v>
      </c>
      <c r="AF506" s="2">
        <v>104.1737382</v>
      </c>
      <c r="AG506" s="2" t="s">
        <v>2274</v>
      </c>
      <c r="AK506" s="2" t="s">
        <v>2667</v>
      </c>
    </row>
    <row r="507" hidden="1">
      <c r="A507" s="2" t="s">
        <v>1653</v>
      </c>
      <c r="B507" s="2" t="s">
        <v>3872</v>
      </c>
      <c r="C507" s="2" t="s">
        <v>2249</v>
      </c>
      <c r="D507" s="146" t="s">
        <v>3873</v>
      </c>
      <c r="E507" s="2" t="s">
        <v>3874</v>
      </c>
      <c r="F507" s="2" t="s">
        <v>2076</v>
      </c>
      <c r="G507" s="2" t="s">
        <v>1296</v>
      </c>
      <c r="H507" s="2" t="s">
        <v>3875</v>
      </c>
      <c r="J507" s="2" t="s">
        <v>2264</v>
      </c>
      <c r="K507" s="2" t="s">
        <v>2265</v>
      </c>
      <c r="L507" s="2" t="s">
        <v>679</v>
      </c>
      <c r="M507" s="2" t="s">
        <v>2266</v>
      </c>
      <c r="N507" s="2">
        <v>100.0</v>
      </c>
      <c r="O507" s="2" t="s">
        <v>51</v>
      </c>
      <c r="P507" s="2">
        <v>2008.0</v>
      </c>
      <c r="S507" s="2" t="s">
        <v>2317</v>
      </c>
      <c r="T507" s="2" t="s">
        <v>137</v>
      </c>
      <c r="X507" s="2" t="s">
        <v>2269</v>
      </c>
      <c r="Z507" s="2" t="s">
        <v>3206</v>
      </c>
      <c r="AA507" s="2" t="s">
        <v>3876</v>
      </c>
      <c r="AB507" s="2" t="s">
        <v>2284</v>
      </c>
      <c r="AC507" s="2" t="s">
        <v>2257</v>
      </c>
      <c r="AD507" s="2" t="s">
        <v>2258</v>
      </c>
      <c r="AE507" s="2">
        <v>-5.521207</v>
      </c>
      <c r="AF507" s="2">
        <v>105.353477</v>
      </c>
      <c r="AG507" s="2" t="s">
        <v>2274</v>
      </c>
      <c r="AN507" s="2" t="s">
        <v>1721</v>
      </c>
    </row>
    <row r="508" hidden="1">
      <c r="A508" s="2" t="s">
        <v>1654</v>
      </c>
      <c r="B508" s="2" t="s">
        <v>3872</v>
      </c>
      <c r="C508" s="2" t="s">
        <v>2249</v>
      </c>
      <c r="D508" s="146" t="s">
        <v>3873</v>
      </c>
      <c r="E508" s="2" t="s">
        <v>3874</v>
      </c>
      <c r="F508" s="2" t="s">
        <v>2435</v>
      </c>
      <c r="G508" s="2" t="s">
        <v>1298</v>
      </c>
      <c r="H508" s="2" t="s">
        <v>3875</v>
      </c>
      <c r="J508" s="2" t="s">
        <v>2264</v>
      </c>
      <c r="K508" s="2" t="s">
        <v>2265</v>
      </c>
      <c r="L508" s="2" t="s">
        <v>679</v>
      </c>
      <c r="M508" s="2" t="s">
        <v>2266</v>
      </c>
      <c r="N508" s="2">
        <v>100.0</v>
      </c>
      <c r="O508" s="2" t="s">
        <v>51</v>
      </c>
      <c r="P508" s="2">
        <v>2007.0</v>
      </c>
      <c r="S508" s="2" t="s">
        <v>2317</v>
      </c>
      <c r="T508" s="2" t="s">
        <v>137</v>
      </c>
      <c r="X508" s="2" t="s">
        <v>2269</v>
      </c>
      <c r="Z508" s="2" t="s">
        <v>3206</v>
      </c>
      <c r="AA508" s="2" t="s">
        <v>3876</v>
      </c>
      <c r="AB508" s="2" t="s">
        <v>2284</v>
      </c>
      <c r="AC508" s="2" t="s">
        <v>2257</v>
      </c>
      <c r="AD508" s="2" t="s">
        <v>2258</v>
      </c>
      <c r="AE508" s="2">
        <v>-5.521207</v>
      </c>
      <c r="AF508" s="2">
        <v>105.353477</v>
      </c>
      <c r="AG508" s="2" t="s">
        <v>2274</v>
      </c>
      <c r="AN508" s="2" t="s">
        <v>1721</v>
      </c>
    </row>
    <row r="509" hidden="1">
      <c r="A509" s="2" t="s">
        <v>3877</v>
      </c>
      <c r="B509" s="2" t="s">
        <v>3872</v>
      </c>
      <c r="C509" s="2" t="s">
        <v>2249</v>
      </c>
      <c r="D509" s="146" t="s">
        <v>3873</v>
      </c>
      <c r="E509" s="2" t="s">
        <v>3874</v>
      </c>
      <c r="F509" s="2" t="s">
        <v>2359</v>
      </c>
      <c r="G509" s="2" t="s">
        <v>1300</v>
      </c>
      <c r="H509" s="2" t="s">
        <v>3875</v>
      </c>
      <c r="J509" s="2" t="s">
        <v>2264</v>
      </c>
      <c r="K509" s="2" t="s">
        <v>2265</v>
      </c>
      <c r="L509" s="2" t="s">
        <v>679</v>
      </c>
      <c r="M509" s="2" t="s">
        <v>2266</v>
      </c>
      <c r="N509" s="2">
        <v>300.0</v>
      </c>
      <c r="O509" s="2" t="s">
        <v>63</v>
      </c>
      <c r="P509" s="2">
        <v>2022.0</v>
      </c>
      <c r="S509" s="2" t="s">
        <v>2317</v>
      </c>
      <c r="T509" s="2" t="s">
        <v>137</v>
      </c>
      <c r="Z509" s="2" t="s">
        <v>3206</v>
      </c>
      <c r="AA509" s="2" t="s">
        <v>3876</v>
      </c>
      <c r="AB509" s="2" t="s">
        <v>2284</v>
      </c>
      <c r="AC509" s="2" t="s">
        <v>2257</v>
      </c>
      <c r="AD509" s="2" t="s">
        <v>2258</v>
      </c>
      <c r="AE509" s="2">
        <v>-5.521207</v>
      </c>
      <c r="AF509" s="2">
        <v>105.353477</v>
      </c>
      <c r="AG509" s="2" t="s">
        <v>2274</v>
      </c>
      <c r="AN509" s="2" t="s">
        <v>1721</v>
      </c>
    </row>
    <row r="510" hidden="1">
      <c r="A510" s="2" t="s">
        <v>3878</v>
      </c>
      <c r="B510" s="2" t="s">
        <v>3879</v>
      </c>
      <c r="C510" s="2" t="s">
        <v>2249</v>
      </c>
      <c r="D510" s="146" t="s">
        <v>3880</v>
      </c>
      <c r="E510" s="2" t="s">
        <v>3881</v>
      </c>
      <c r="F510" s="2" t="s">
        <v>2636</v>
      </c>
      <c r="G510" s="2" t="s">
        <v>3882</v>
      </c>
      <c r="J510" s="2" t="s">
        <v>2264</v>
      </c>
      <c r="K510" s="2" t="s">
        <v>2265</v>
      </c>
      <c r="L510" s="2" t="s">
        <v>679</v>
      </c>
      <c r="M510" s="2" t="s">
        <v>2266</v>
      </c>
      <c r="N510" s="2">
        <v>200.0</v>
      </c>
      <c r="O510" s="2" t="s">
        <v>63</v>
      </c>
      <c r="S510" s="2" t="s">
        <v>2317</v>
      </c>
      <c r="T510" s="2" t="s">
        <v>137</v>
      </c>
      <c r="Y510" s="2" t="s">
        <v>1302</v>
      </c>
      <c r="AB510" s="2" t="s">
        <v>1368</v>
      </c>
      <c r="AC510" s="2" t="s">
        <v>2257</v>
      </c>
      <c r="AD510" s="2" t="s">
        <v>2258</v>
      </c>
      <c r="AE510" s="2">
        <v>3.3</v>
      </c>
      <c r="AF510" s="2">
        <v>117.633333</v>
      </c>
      <c r="AG510" s="2" t="s">
        <v>2259</v>
      </c>
      <c r="AN510" s="2" t="s">
        <v>1721</v>
      </c>
    </row>
    <row r="511" hidden="1">
      <c r="A511" s="2" t="s">
        <v>1655</v>
      </c>
      <c r="B511" s="2" t="s">
        <v>3883</v>
      </c>
      <c r="C511" s="2" t="s">
        <v>2249</v>
      </c>
      <c r="D511" s="146" t="s">
        <v>3884</v>
      </c>
      <c r="E511" s="2" t="s">
        <v>3885</v>
      </c>
      <c r="F511" s="2" t="s">
        <v>2068</v>
      </c>
      <c r="G511" s="2" t="s">
        <v>1308</v>
      </c>
      <c r="H511" s="2" t="s">
        <v>3886</v>
      </c>
      <c r="J511" s="2" t="s">
        <v>2264</v>
      </c>
      <c r="K511" s="2" t="s">
        <v>2265</v>
      </c>
      <c r="L511" s="2" t="s">
        <v>679</v>
      </c>
      <c r="M511" s="2" t="s">
        <v>2266</v>
      </c>
      <c r="N511" s="2">
        <v>112.0</v>
      </c>
      <c r="O511" s="2" t="s">
        <v>51</v>
      </c>
      <c r="P511" s="2">
        <v>2013.0</v>
      </c>
      <c r="R511" s="2">
        <v>2060.0</v>
      </c>
      <c r="S511" s="2" t="s">
        <v>2317</v>
      </c>
      <c r="T511" s="2" t="s">
        <v>137</v>
      </c>
      <c r="X511" s="2" t="s">
        <v>2269</v>
      </c>
      <c r="Z511" s="2" t="s">
        <v>3887</v>
      </c>
      <c r="AA511" s="2" t="s">
        <v>2838</v>
      </c>
      <c r="AB511" s="2" t="s">
        <v>2284</v>
      </c>
      <c r="AC511" s="2" t="s">
        <v>2257</v>
      </c>
      <c r="AD511" s="2" t="s">
        <v>2258</v>
      </c>
      <c r="AE511" s="2">
        <v>-1.07655</v>
      </c>
      <c r="AF511" s="2">
        <v>100.3724</v>
      </c>
      <c r="AG511" s="2" t="s">
        <v>2274</v>
      </c>
      <c r="AN511" s="2" t="s">
        <v>1721</v>
      </c>
    </row>
    <row r="512" hidden="1">
      <c r="A512" s="2" t="s">
        <v>1656</v>
      </c>
      <c r="B512" s="2" t="s">
        <v>3883</v>
      </c>
      <c r="C512" s="2" t="s">
        <v>2249</v>
      </c>
      <c r="D512" s="146" t="s">
        <v>3884</v>
      </c>
      <c r="E512" s="2" t="s">
        <v>3885</v>
      </c>
      <c r="F512" s="2" t="s">
        <v>2075</v>
      </c>
      <c r="G512" s="2" t="s">
        <v>1310</v>
      </c>
      <c r="H512" s="2" t="s">
        <v>3886</v>
      </c>
      <c r="J512" s="2" t="s">
        <v>2264</v>
      </c>
      <c r="K512" s="2" t="s">
        <v>2265</v>
      </c>
      <c r="L512" s="2" t="s">
        <v>679</v>
      </c>
      <c r="M512" s="2" t="s">
        <v>2266</v>
      </c>
      <c r="N512" s="2">
        <v>112.0</v>
      </c>
      <c r="O512" s="2" t="s">
        <v>51</v>
      </c>
      <c r="P512" s="2">
        <v>2013.0</v>
      </c>
      <c r="R512" s="2">
        <v>2060.0</v>
      </c>
      <c r="S512" s="2" t="s">
        <v>2317</v>
      </c>
      <c r="T512" s="2" t="s">
        <v>137</v>
      </c>
      <c r="X512" s="2" t="s">
        <v>2269</v>
      </c>
      <c r="Z512" s="2" t="s">
        <v>3887</v>
      </c>
      <c r="AA512" s="2" t="s">
        <v>2838</v>
      </c>
      <c r="AB512" s="2" t="s">
        <v>2284</v>
      </c>
      <c r="AC512" s="2" t="s">
        <v>2257</v>
      </c>
      <c r="AD512" s="2" t="s">
        <v>2258</v>
      </c>
      <c r="AE512" s="2">
        <v>-1.07655</v>
      </c>
      <c r="AF512" s="2">
        <v>100.3724</v>
      </c>
      <c r="AG512" s="2" t="s">
        <v>2274</v>
      </c>
      <c r="AN512" s="2" t="s">
        <v>1721</v>
      </c>
    </row>
    <row r="513" hidden="1">
      <c r="A513" s="2" t="s">
        <v>1888</v>
      </c>
      <c r="B513" s="2" t="s">
        <v>3888</v>
      </c>
      <c r="C513" s="2" t="s">
        <v>2249</v>
      </c>
      <c r="D513" s="146" t="s">
        <v>1887</v>
      </c>
      <c r="E513" s="2" t="s">
        <v>3889</v>
      </c>
      <c r="F513" s="2" t="s">
        <v>2068</v>
      </c>
      <c r="G513" s="2" t="s">
        <v>569</v>
      </c>
      <c r="J513" s="2" t="s">
        <v>3890</v>
      </c>
      <c r="K513" s="2" t="s">
        <v>3891</v>
      </c>
      <c r="L513" s="2" t="s">
        <v>3892</v>
      </c>
      <c r="M513" s="2" t="s">
        <v>3893</v>
      </c>
      <c r="N513" s="2">
        <v>150.0</v>
      </c>
      <c r="O513" s="2" t="s">
        <v>63</v>
      </c>
      <c r="S513" s="2" t="s">
        <v>2317</v>
      </c>
      <c r="T513" s="2" t="s">
        <v>137</v>
      </c>
      <c r="Z513" s="2" t="s">
        <v>3894</v>
      </c>
      <c r="AA513" s="2" t="s">
        <v>2606</v>
      </c>
      <c r="AB513" s="2" t="s">
        <v>2284</v>
      </c>
      <c r="AC513" s="2" t="s">
        <v>2257</v>
      </c>
      <c r="AD513" s="2" t="s">
        <v>2258</v>
      </c>
      <c r="AE513" s="2">
        <v>-3.539482</v>
      </c>
      <c r="AF513" s="2">
        <v>103.754844</v>
      </c>
      <c r="AG513" s="2" t="s">
        <v>2259</v>
      </c>
      <c r="AN513" s="2" t="s">
        <v>1721</v>
      </c>
    </row>
    <row r="514" hidden="1">
      <c r="A514" s="2" t="s">
        <v>1889</v>
      </c>
      <c r="B514" s="2" t="s">
        <v>3888</v>
      </c>
      <c r="C514" s="2" t="s">
        <v>2249</v>
      </c>
      <c r="D514" s="146" t="s">
        <v>1887</v>
      </c>
      <c r="E514" s="2" t="s">
        <v>3889</v>
      </c>
      <c r="F514" s="2" t="s">
        <v>2075</v>
      </c>
      <c r="G514" s="2" t="s">
        <v>573</v>
      </c>
      <c r="J514" s="2" t="s">
        <v>3890</v>
      </c>
      <c r="K514" s="2" t="s">
        <v>3891</v>
      </c>
      <c r="L514" s="2" t="s">
        <v>3892</v>
      </c>
      <c r="M514" s="2" t="s">
        <v>3893</v>
      </c>
      <c r="N514" s="2">
        <v>150.0</v>
      </c>
      <c r="O514" s="2" t="s">
        <v>63</v>
      </c>
      <c r="S514" s="2" t="s">
        <v>2317</v>
      </c>
      <c r="T514" s="2" t="s">
        <v>137</v>
      </c>
      <c r="Z514" s="2" t="s">
        <v>3894</v>
      </c>
      <c r="AA514" s="2" t="s">
        <v>2606</v>
      </c>
      <c r="AB514" s="2" t="s">
        <v>2284</v>
      </c>
      <c r="AC514" s="2" t="s">
        <v>2257</v>
      </c>
      <c r="AD514" s="2" t="s">
        <v>2258</v>
      </c>
      <c r="AE514" s="2">
        <v>-3.539482</v>
      </c>
      <c r="AF514" s="2">
        <v>103.754844</v>
      </c>
      <c r="AG514" s="2" t="s">
        <v>2259</v>
      </c>
      <c r="AN514" s="2" t="s">
        <v>1721</v>
      </c>
    </row>
    <row r="515" hidden="1">
      <c r="A515" s="2" t="s">
        <v>1657</v>
      </c>
      <c r="B515" s="2" t="s">
        <v>3895</v>
      </c>
      <c r="C515" s="2" t="s">
        <v>2249</v>
      </c>
      <c r="D515" s="146" t="s">
        <v>3896</v>
      </c>
      <c r="E515" s="2" t="s">
        <v>3897</v>
      </c>
      <c r="F515" s="2" t="s">
        <v>2068</v>
      </c>
      <c r="G515" s="2" t="s">
        <v>1320</v>
      </c>
      <c r="J515" s="2" t="s">
        <v>2264</v>
      </c>
      <c r="K515" s="2" t="s">
        <v>2265</v>
      </c>
      <c r="L515" s="2" t="s">
        <v>679</v>
      </c>
      <c r="M515" s="2" t="s">
        <v>2266</v>
      </c>
      <c r="N515" s="2">
        <v>50.0</v>
      </c>
      <c r="O515" s="2" t="s">
        <v>51</v>
      </c>
      <c r="P515" s="2">
        <v>2024.0</v>
      </c>
      <c r="S515" s="2" t="s">
        <v>2317</v>
      </c>
      <c r="T515" s="2" t="s">
        <v>137</v>
      </c>
      <c r="Y515" s="2" t="s">
        <v>3898</v>
      </c>
      <c r="Z515" s="2" t="s">
        <v>3899</v>
      </c>
      <c r="AA515" s="2" t="s">
        <v>3900</v>
      </c>
      <c r="AB515" s="2" t="s">
        <v>1361</v>
      </c>
      <c r="AC515" s="2" t="s">
        <v>2257</v>
      </c>
      <c r="AD515" s="2" t="s">
        <v>2258</v>
      </c>
      <c r="AE515" s="2">
        <v>-10.351964</v>
      </c>
      <c r="AF515" s="2">
        <v>123.459882</v>
      </c>
      <c r="AG515" s="2" t="s">
        <v>2274</v>
      </c>
      <c r="AN515" s="2" t="s">
        <v>1721</v>
      </c>
    </row>
    <row r="516" hidden="1">
      <c r="A516" s="2" t="s">
        <v>1658</v>
      </c>
      <c r="B516" s="2" t="s">
        <v>3895</v>
      </c>
      <c r="C516" s="2" t="s">
        <v>2249</v>
      </c>
      <c r="D516" s="146" t="s">
        <v>3896</v>
      </c>
      <c r="E516" s="2" t="s">
        <v>3897</v>
      </c>
      <c r="F516" s="2" t="s">
        <v>2075</v>
      </c>
      <c r="G516" s="2" t="s">
        <v>1322</v>
      </c>
      <c r="J516" s="2" t="s">
        <v>2264</v>
      </c>
      <c r="K516" s="2" t="s">
        <v>2265</v>
      </c>
      <c r="L516" s="2" t="s">
        <v>679</v>
      </c>
      <c r="M516" s="2" t="s">
        <v>2266</v>
      </c>
      <c r="N516" s="2">
        <v>50.0</v>
      </c>
      <c r="O516" s="2" t="s">
        <v>51</v>
      </c>
      <c r="P516" s="2">
        <v>2024.0</v>
      </c>
      <c r="S516" s="2" t="s">
        <v>2317</v>
      </c>
      <c r="T516" s="2" t="s">
        <v>137</v>
      </c>
      <c r="Y516" s="2" t="s">
        <v>3898</v>
      </c>
      <c r="Z516" s="2" t="s">
        <v>3899</v>
      </c>
      <c r="AA516" s="2" t="s">
        <v>3900</v>
      </c>
      <c r="AB516" s="2" t="s">
        <v>1361</v>
      </c>
      <c r="AC516" s="2" t="s">
        <v>2257</v>
      </c>
      <c r="AD516" s="2" t="s">
        <v>2258</v>
      </c>
      <c r="AE516" s="2">
        <v>-10.351964</v>
      </c>
      <c r="AF516" s="2">
        <v>123.459882</v>
      </c>
      <c r="AG516" s="2" t="s">
        <v>2274</v>
      </c>
      <c r="AN516" s="2" t="s">
        <v>1721</v>
      </c>
    </row>
    <row r="517" hidden="1">
      <c r="A517" s="2" t="s">
        <v>3901</v>
      </c>
      <c r="B517" s="2" t="s">
        <v>3902</v>
      </c>
      <c r="C517" s="2" t="s">
        <v>2249</v>
      </c>
      <c r="D517" s="146" t="s">
        <v>3903</v>
      </c>
      <c r="E517" s="2" t="s">
        <v>3904</v>
      </c>
      <c r="F517" s="2" t="s">
        <v>2068</v>
      </c>
      <c r="G517" s="2" t="s">
        <v>957</v>
      </c>
      <c r="J517" s="2" t="s">
        <v>2264</v>
      </c>
      <c r="K517" s="2" t="s">
        <v>2265</v>
      </c>
      <c r="L517" s="2" t="s">
        <v>679</v>
      </c>
      <c r="M517" s="2" t="s">
        <v>2266</v>
      </c>
      <c r="N517" s="2">
        <v>50.0</v>
      </c>
      <c r="O517" s="2" t="s">
        <v>63</v>
      </c>
      <c r="P517" s="2">
        <v>2026.0</v>
      </c>
      <c r="S517" s="2" t="s">
        <v>2317</v>
      </c>
      <c r="T517" s="2" t="s">
        <v>137</v>
      </c>
      <c r="AB517" s="2" t="s">
        <v>1361</v>
      </c>
      <c r="AC517" s="2" t="s">
        <v>2257</v>
      </c>
      <c r="AD517" s="2" t="s">
        <v>2258</v>
      </c>
      <c r="AE517" s="2">
        <v>-10.357382</v>
      </c>
      <c r="AF517" s="2">
        <v>123.45931</v>
      </c>
      <c r="AG517" s="2" t="s">
        <v>2259</v>
      </c>
      <c r="AN517" s="2" t="s">
        <v>1721</v>
      </c>
    </row>
    <row r="518" hidden="1">
      <c r="A518" s="2" t="s">
        <v>3905</v>
      </c>
      <c r="B518" s="2" t="s">
        <v>3902</v>
      </c>
      <c r="C518" s="2" t="s">
        <v>2249</v>
      </c>
      <c r="D518" s="146" t="s">
        <v>3903</v>
      </c>
      <c r="E518" s="2" t="s">
        <v>3904</v>
      </c>
      <c r="F518" s="2" t="s">
        <v>2075</v>
      </c>
      <c r="G518" s="2" t="s">
        <v>961</v>
      </c>
      <c r="J518" s="2" t="s">
        <v>2264</v>
      </c>
      <c r="K518" s="2" t="s">
        <v>2265</v>
      </c>
      <c r="L518" s="2" t="s">
        <v>679</v>
      </c>
      <c r="M518" s="2" t="s">
        <v>2266</v>
      </c>
      <c r="N518" s="2">
        <v>50.0</v>
      </c>
      <c r="O518" s="2" t="s">
        <v>63</v>
      </c>
      <c r="S518" s="2" t="s">
        <v>2317</v>
      </c>
      <c r="T518" s="2" t="s">
        <v>137</v>
      </c>
      <c r="AB518" s="2" t="s">
        <v>1361</v>
      </c>
      <c r="AC518" s="2" t="s">
        <v>2257</v>
      </c>
      <c r="AD518" s="2" t="s">
        <v>2258</v>
      </c>
      <c r="AE518" s="2">
        <v>-10.357382</v>
      </c>
      <c r="AF518" s="2">
        <v>123.45931</v>
      </c>
      <c r="AG518" s="2" t="s">
        <v>2259</v>
      </c>
      <c r="AN518" s="2" t="s">
        <v>1721</v>
      </c>
    </row>
    <row r="519">
      <c r="A519" s="2" t="s">
        <v>1988</v>
      </c>
      <c r="B519" s="2" t="s">
        <v>3906</v>
      </c>
      <c r="C519" s="2" t="s">
        <v>2249</v>
      </c>
      <c r="D519" s="146" t="s">
        <v>3907</v>
      </c>
      <c r="E519" s="2" t="s">
        <v>3908</v>
      </c>
      <c r="F519" s="2" t="s">
        <v>2068</v>
      </c>
      <c r="G519" s="2" t="s">
        <v>3909</v>
      </c>
      <c r="H519" s="2" t="s">
        <v>3910</v>
      </c>
      <c r="J519" s="2" t="s">
        <v>3911</v>
      </c>
      <c r="K519" s="2" t="s">
        <v>3912</v>
      </c>
      <c r="L519" s="2" t="s">
        <v>3913</v>
      </c>
      <c r="M519" s="2" t="s">
        <v>3914</v>
      </c>
      <c r="N519" s="2">
        <v>35.0</v>
      </c>
      <c r="O519" s="2" t="s">
        <v>51</v>
      </c>
      <c r="P519" s="2">
        <v>1992.0</v>
      </c>
      <c r="S519" s="2" t="s">
        <v>2317</v>
      </c>
      <c r="T519" s="2" t="s">
        <v>137</v>
      </c>
      <c r="Y519" s="2" t="s">
        <v>3915</v>
      </c>
      <c r="AB519" s="2" t="s">
        <v>2273</v>
      </c>
      <c r="AC519" s="2" t="s">
        <v>2257</v>
      </c>
      <c r="AD519" s="2" t="s">
        <v>2258</v>
      </c>
      <c r="AE519" s="2">
        <v>-7.436835</v>
      </c>
      <c r="AF519" s="2">
        <v>112.468802</v>
      </c>
      <c r="AG519" s="2" t="s">
        <v>2274</v>
      </c>
      <c r="AK519" s="2" t="s">
        <v>2786</v>
      </c>
      <c r="AL519" s="2" t="s">
        <v>2286</v>
      </c>
      <c r="AN519" s="2" t="s">
        <v>1721</v>
      </c>
    </row>
    <row r="520">
      <c r="A520" s="2" t="s">
        <v>1989</v>
      </c>
      <c r="B520" s="2" t="s">
        <v>3906</v>
      </c>
      <c r="C520" s="2" t="s">
        <v>2249</v>
      </c>
      <c r="D520" s="146" t="s">
        <v>3907</v>
      </c>
      <c r="E520" s="2" t="s">
        <v>3908</v>
      </c>
      <c r="F520" s="2" t="s">
        <v>2075</v>
      </c>
      <c r="G520" s="2" t="s">
        <v>3916</v>
      </c>
      <c r="H520" s="2" t="s">
        <v>3910</v>
      </c>
      <c r="J520" s="2" t="s">
        <v>3911</v>
      </c>
      <c r="K520" s="2" t="s">
        <v>3912</v>
      </c>
      <c r="L520" s="2" t="s">
        <v>3913</v>
      </c>
      <c r="M520" s="2" t="s">
        <v>3914</v>
      </c>
      <c r="N520" s="2">
        <v>35.0</v>
      </c>
      <c r="O520" s="2" t="s">
        <v>51</v>
      </c>
      <c r="P520" s="2">
        <v>1993.0</v>
      </c>
      <c r="S520" s="2" t="s">
        <v>2317</v>
      </c>
      <c r="T520" s="2" t="s">
        <v>137</v>
      </c>
      <c r="Y520" s="2" t="s">
        <v>3915</v>
      </c>
      <c r="AB520" s="2" t="s">
        <v>2273</v>
      </c>
      <c r="AC520" s="2" t="s">
        <v>2257</v>
      </c>
      <c r="AD520" s="2" t="s">
        <v>2258</v>
      </c>
      <c r="AE520" s="2">
        <v>-7.436835</v>
      </c>
      <c r="AF520" s="2">
        <v>112.468802</v>
      </c>
      <c r="AG520" s="2" t="s">
        <v>2274</v>
      </c>
      <c r="AK520" s="2" t="s">
        <v>2786</v>
      </c>
      <c r="AL520" s="2" t="s">
        <v>2286</v>
      </c>
      <c r="AN520" s="2" t="s">
        <v>1721</v>
      </c>
    </row>
    <row r="521">
      <c r="A521" s="2" t="s">
        <v>1990</v>
      </c>
      <c r="B521" s="2" t="s">
        <v>3906</v>
      </c>
      <c r="C521" s="2" t="s">
        <v>2249</v>
      </c>
      <c r="D521" s="146" t="s">
        <v>3907</v>
      </c>
      <c r="E521" s="2" t="s">
        <v>3908</v>
      </c>
      <c r="F521" s="2" t="s">
        <v>2076</v>
      </c>
      <c r="G521" s="2" t="s">
        <v>3917</v>
      </c>
      <c r="H521" s="2" t="s">
        <v>3910</v>
      </c>
      <c r="J521" s="2" t="s">
        <v>3911</v>
      </c>
      <c r="K521" s="2" t="s">
        <v>3912</v>
      </c>
      <c r="L521" s="2" t="s">
        <v>3913</v>
      </c>
      <c r="M521" s="2" t="s">
        <v>3914</v>
      </c>
      <c r="N521" s="2">
        <v>70.0</v>
      </c>
      <c r="O521" s="2" t="s">
        <v>51</v>
      </c>
      <c r="P521" s="2">
        <v>1996.0</v>
      </c>
      <c r="S521" s="2" t="s">
        <v>137</v>
      </c>
      <c r="T521" s="2" t="s">
        <v>137</v>
      </c>
      <c r="Y521" s="2" t="s">
        <v>3915</v>
      </c>
      <c r="AB521" s="2" t="s">
        <v>2273</v>
      </c>
      <c r="AC521" s="2" t="s">
        <v>2257</v>
      </c>
      <c r="AD521" s="2" t="s">
        <v>2258</v>
      </c>
      <c r="AE521" s="2">
        <v>-7.436835</v>
      </c>
      <c r="AF521" s="2">
        <v>112.468802</v>
      </c>
      <c r="AG521" s="2" t="s">
        <v>2274</v>
      </c>
      <c r="AK521" s="2" t="s">
        <v>2786</v>
      </c>
      <c r="AL521" s="2" t="s">
        <v>2286</v>
      </c>
      <c r="AN521" s="2" t="s">
        <v>1721</v>
      </c>
    </row>
    <row r="522">
      <c r="A522" s="2" t="s">
        <v>1991</v>
      </c>
      <c r="B522" s="2" t="s">
        <v>3906</v>
      </c>
      <c r="C522" s="2" t="s">
        <v>2249</v>
      </c>
      <c r="D522" s="146" t="s">
        <v>3907</v>
      </c>
      <c r="E522" s="2" t="s">
        <v>3908</v>
      </c>
      <c r="F522" s="2" t="s">
        <v>2435</v>
      </c>
      <c r="G522" s="2" t="s">
        <v>3918</v>
      </c>
      <c r="H522" s="2" t="s">
        <v>3910</v>
      </c>
      <c r="J522" s="2" t="s">
        <v>3911</v>
      </c>
      <c r="K522" s="2" t="s">
        <v>3912</v>
      </c>
      <c r="L522" s="2" t="s">
        <v>3913</v>
      </c>
      <c r="M522" s="2" t="s">
        <v>3914</v>
      </c>
      <c r="N522" s="2">
        <v>90.0</v>
      </c>
      <c r="O522" s="2" t="s">
        <v>51</v>
      </c>
      <c r="P522" s="2">
        <v>2015.0</v>
      </c>
      <c r="S522" s="2" t="s">
        <v>137</v>
      </c>
      <c r="T522" s="2" t="s">
        <v>137</v>
      </c>
      <c r="Y522" s="2" t="s">
        <v>3915</v>
      </c>
      <c r="AB522" s="2" t="s">
        <v>2273</v>
      </c>
      <c r="AC522" s="2" t="s">
        <v>2257</v>
      </c>
      <c r="AD522" s="2" t="s">
        <v>2258</v>
      </c>
      <c r="AE522" s="2">
        <v>-7.436835</v>
      </c>
      <c r="AF522" s="2">
        <v>112.468802</v>
      </c>
      <c r="AG522" s="2" t="s">
        <v>2274</v>
      </c>
      <c r="AK522" s="2" t="s">
        <v>2786</v>
      </c>
      <c r="AL522" s="2" t="s">
        <v>2286</v>
      </c>
      <c r="AN522" s="2" t="s">
        <v>1721</v>
      </c>
    </row>
    <row r="523">
      <c r="A523" s="2" t="s">
        <v>1750</v>
      </c>
      <c r="B523" s="2" t="s">
        <v>3919</v>
      </c>
      <c r="C523" s="2" t="s">
        <v>2249</v>
      </c>
      <c r="D523" s="146" t="s">
        <v>1715</v>
      </c>
      <c r="E523" s="2" t="s">
        <v>3920</v>
      </c>
      <c r="F523" s="2" t="s">
        <v>2068</v>
      </c>
      <c r="G523" s="2" t="s">
        <v>1749</v>
      </c>
      <c r="J523" s="2" t="s">
        <v>3921</v>
      </c>
      <c r="K523" s="2" t="s">
        <v>3922</v>
      </c>
      <c r="L523" s="2" t="s">
        <v>1719</v>
      </c>
      <c r="M523" s="2" t="s">
        <v>3923</v>
      </c>
      <c r="N523" s="2">
        <v>50.0</v>
      </c>
      <c r="O523" s="2" t="s">
        <v>51</v>
      </c>
      <c r="P523" s="2">
        <v>2014.0</v>
      </c>
      <c r="S523" s="2" t="s">
        <v>137</v>
      </c>
      <c r="T523" s="2" t="s">
        <v>137</v>
      </c>
      <c r="X523" s="2" t="s">
        <v>2269</v>
      </c>
      <c r="Z523" s="2" t="s">
        <v>3924</v>
      </c>
      <c r="AA523" s="2" t="s">
        <v>3622</v>
      </c>
      <c r="AB523" s="2" t="s">
        <v>2284</v>
      </c>
      <c r="AC523" s="2" t="s">
        <v>2257</v>
      </c>
      <c r="AD523" s="2" t="s">
        <v>2258</v>
      </c>
      <c r="AE523" s="2">
        <v>2.4636762</v>
      </c>
      <c r="AF523" s="2">
        <v>99.1972775</v>
      </c>
      <c r="AG523" s="2" t="s">
        <v>2274</v>
      </c>
      <c r="AK523" s="2" t="s">
        <v>2786</v>
      </c>
    </row>
    <row r="524" hidden="1">
      <c r="A524" s="2" t="s">
        <v>1717</v>
      </c>
      <c r="B524" s="2" t="s">
        <v>3919</v>
      </c>
      <c r="C524" s="2" t="s">
        <v>2249</v>
      </c>
      <c r="D524" s="146" t="s">
        <v>1715</v>
      </c>
      <c r="E524" s="2" t="s">
        <v>3920</v>
      </c>
      <c r="F524" s="2" t="s">
        <v>2075</v>
      </c>
      <c r="G524" s="2" t="s">
        <v>1716</v>
      </c>
      <c r="J524" s="2" t="s">
        <v>3921</v>
      </c>
      <c r="K524" s="2" t="s">
        <v>3922</v>
      </c>
      <c r="L524" s="2" t="s">
        <v>1719</v>
      </c>
      <c r="M524" s="2" t="s">
        <v>3923</v>
      </c>
      <c r="N524" s="2">
        <v>30.0</v>
      </c>
      <c r="O524" s="2" t="s">
        <v>1718</v>
      </c>
      <c r="P524" s="2">
        <v>2014.0</v>
      </c>
      <c r="S524" s="2" t="s">
        <v>137</v>
      </c>
      <c r="T524" s="2" t="s">
        <v>137</v>
      </c>
      <c r="X524" s="2" t="s">
        <v>2269</v>
      </c>
      <c r="Z524" s="2" t="s">
        <v>3924</v>
      </c>
      <c r="AA524" s="2" t="s">
        <v>3622</v>
      </c>
      <c r="AB524" s="2" t="s">
        <v>2284</v>
      </c>
      <c r="AC524" s="2" t="s">
        <v>2257</v>
      </c>
      <c r="AD524" s="2" t="s">
        <v>2258</v>
      </c>
      <c r="AE524" s="2">
        <v>2.4636762</v>
      </c>
      <c r="AF524" s="2">
        <v>99.1972775</v>
      </c>
      <c r="AG524" s="2" t="s">
        <v>2274</v>
      </c>
      <c r="AK524" s="2" t="s">
        <v>2786</v>
      </c>
    </row>
    <row r="525">
      <c r="A525" s="2" t="s">
        <v>1890</v>
      </c>
      <c r="B525" s="2" t="s">
        <v>3925</v>
      </c>
      <c r="C525" s="2" t="s">
        <v>2249</v>
      </c>
      <c r="D525" s="146" t="s">
        <v>1796</v>
      </c>
      <c r="E525" s="2" t="s">
        <v>3926</v>
      </c>
      <c r="F525" s="2" t="s">
        <v>3927</v>
      </c>
      <c r="G525" s="2" t="s">
        <v>3928</v>
      </c>
      <c r="J525" s="2" t="s">
        <v>3929</v>
      </c>
      <c r="K525" s="2" t="s">
        <v>3930</v>
      </c>
      <c r="L525" s="2" t="s">
        <v>2834</v>
      </c>
      <c r="M525" s="2" t="s">
        <v>2835</v>
      </c>
      <c r="N525" s="2">
        <v>35.0</v>
      </c>
      <c r="O525" s="2" t="s">
        <v>51</v>
      </c>
      <c r="P525" s="2">
        <v>2013.0</v>
      </c>
      <c r="S525" s="2" t="s">
        <v>2317</v>
      </c>
      <c r="T525" s="2" t="s">
        <v>137</v>
      </c>
      <c r="X525" s="2" t="s">
        <v>2269</v>
      </c>
      <c r="Y525" s="2" t="s">
        <v>3931</v>
      </c>
      <c r="Z525" s="2" t="s">
        <v>3932</v>
      </c>
      <c r="AA525" s="2" t="s">
        <v>3933</v>
      </c>
      <c r="AB525" s="2" t="s">
        <v>1365</v>
      </c>
      <c r="AC525" s="2" t="s">
        <v>2257</v>
      </c>
      <c r="AD525" s="2" t="s">
        <v>2258</v>
      </c>
      <c r="AE525" s="2">
        <v>-4.816711</v>
      </c>
      <c r="AF525" s="2">
        <v>119.501684</v>
      </c>
      <c r="AG525" s="2" t="s">
        <v>2274</v>
      </c>
      <c r="AK525" s="2" t="s">
        <v>2643</v>
      </c>
      <c r="AL525" s="2" t="s">
        <v>2286</v>
      </c>
      <c r="AN525" s="2" t="s">
        <v>1721</v>
      </c>
    </row>
    <row r="526">
      <c r="A526" s="2" t="s">
        <v>1891</v>
      </c>
      <c r="B526" s="2" t="s">
        <v>3925</v>
      </c>
      <c r="C526" s="2" t="s">
        <v>2249</v>
      </c>
      <c r="D526" s="146" t="s">
        <v>1796</v>
      </c>
      <c r="E526" s="2" t="s">
        <v>3926</v>
      </c>
      <c r="F526" s="2" t="s">
        <v>3934</v>
      </c>
      <c r="G526" s="2" t="s">
        <v>3935</v>
      </c>
      <c r="J526" s="2" t="s">
        <v>3929</v>
      </c>
      <c r="K526" s="2" t="s">
        <v>3930</v>
      </c>
      <c r="L526" s="2" t="s">
        <v>2834</v>
      </c>
      <c r="M526" s="2" t="s">
        <v>2835</v>
      </c>
      <c r="N526" s="2">
        <v>35.0</v>
      </c>
      <c r="O526" s="2" t="s">
        <v>51</v>
      </c>
      <c r="P526" s="2">
        <v>2013.0</v>
      </c>
      <c r="S526" s="2" t="s">
        <v>2317</v>
      </c>
      <c r="T526" s="2" t="s">
        <v>137</v>
      </c>
      <c r="X526" s="2" t="s">
        <v>2269</v>
      </c>
      <c r="Y526" s="2" t="s">
        <v>3931</v>
      </c>
      <c r="Z526" s="2" t="s">
        <v>3932</v>
      </c>
      <c r="AA526" s="2" t="s">
        <v>3933</v>
      </c>
      <c r="AB526" s="2" t="s">
        <v>1365</v>
      </c>
      <c r="AC526" s="2" t="s">
        <v>2257</v>
      </c>
      <c r="AD526" s="2" t="s">
        <v>2258</v>
      </c>
      <c r="AE526" s="2">
        <v>-4.816711</v>
      </c>
      <c r="AF526" s="2">
        <v>119.501684</v>
      </c>
      <c r="AG526" s="2" t="s">
        <v>2274</v>
      </c>
      <c r="AK526" s="2" t="s">
        <v>2643</v>
      </c>
      <c r="AL526" s="2" t="s">
        <v>2286</v>
      </c>
      <c r="AN526" s="2" t="s">
        <v>1721</v>
      </c>
    </row>
    <row r="527">
      <c r="A527" s="2" t="s">
        <v>2018</v>
      </c>
      <c r="B527" s="2" t="s">
        <v>3936</v>
      </c>
      <c r="C527" s="2" t="s">
        <v>2249</v>
      </c>
      <c r="D527" s="146" t="s">
        <v>1767</v>
      </c>
      <c r="E527" s="2" t="s">
        <v>3937</v>
      </c>
      <c r="F527" s="2" t="s">
        <v>2302</v>
      </c>
      <c r="G527" s="2" t="s">
        <v>3938</v>
      </c>
      <c r="H527" s="2" t="s">
        <v>3939</v>
      </c>
      <c r="J527" s="2" t="s">
        <v>3940</v>
      </c>
      <c r="K527" s="2" t="s">
        <v>3941</v>
      </c>
      <c r="L527" s="2" t="s">
        <v>460</v>
      </c>
      <c r="M527" s="2" t="s">
        <v>3942</v>
      </c>
      <c r="N527" s="2">
        <v>65.0</v>
      </c>
      <c r="O527" s="2" t="s">
        <v>51</v>
      </c>
      <c r="P527" s="2">
        <v>2022.0</v>
      </c>
      <c r="S527" s="2" t="s">
        <v>137</v>
      </c>
      <c r="T527" s="2" t="s">
        <v>137</v>
      </c>
      <c r="Y527" s="2" t="s">
        <v>3943</v>
      </c>
      <c r="Z527" s="2" t="s">
        <v>3944</v>
      </c>
      <c r="AA527" s="2" t="s">
        <v>2746</v>
      </c>
      <c r="AB527" s="2" t="s">
        <v>1365</v>
      </c>
      <c r="AC527" s="2" t="s">
        <v>2257</v>
      </c>
      <c r="AD527" s="2" t="s">
        <v>2258</v>
      </c>
      <c r="AE527" s="2">
        <v>-2.730952</v>
      </c>
      <c r="AF527" s="2">
        <v>122.030621</v>
      </c>
      <c r="AG527" s="2" t="s">
        <v>2274</v>
      </c>
      <c r="AK527" s="2" t="s">
        <v>2298</v>
      </c>
      <c r="AN527" s="2" t="s">
        <v>1721</v>
      </c>
    </row>
    <row r="528">
      <c r="A528" s="2" t="s">
        <v>2019</v>
      </c>
      <c r="B528" s="2" t="s">
        <v>3936</v>
      </c>
      <c r="C528" s="2" t="s">
        <v>2249</v>
      </c>
      <c r="D528" s="146" t="s">
        <v>1767</v>
      </c>
      <c r="E528" s="2" t="s">
        <v>3937</v>
      </c>
      <c r="F528" s="2" t="s">
        <v>2500</v>
      </c>
      <c r="G528" s="2" t="s">
        <v>3945</v>
      </c>
      <c r="H528" s="2" t="s">
        <v>3939</v>
      </c>
      <c r="J528" s="2" t="s">
        <v>3940</v>
      </c>
      <c r="K528" s="2" t="s">
        <v>3941</v>
      </c>
      <c r="L528" s="2" t="s">
        <v>460</v>
      </c>
      <c r="M528" s="2" t="s">
        <v>3942</v>
      </c>
      <c r="N528" s="2">
        <v>65.0</v>
      </c>
      <c r="O528" s="2" t="s">
        <v>51</v>
      </c>
      <c r="P528" s="2">
        <v>2022.0</v>
      </c>
      <c r="S528" s="2" t="s">
        <v>137</v>
      </c>
      <c r="T528" s="2" t="s">
        <v>137</v>
      </c>
      <c r="Y528" s="2" t="s">
        <v>3943</v>
      </c>
      <c r="Z528" s="2" t="s">
        <v>3944</v>
      </c>
      <c r="AA528" s="2" t="s">
        <v>2746</v>
      </c>
      <c r="AB528" s="2" t="s">
        <v>1365</v>
      </c>
      <c r="AC528" s="2" t="s">
        <v>2257</v>
      </c>
      <c r="AD528" s="2" t="s">
        <v>2258</v>
      </c>
      <c r="AE528" s="2">
        <v>-2.730952</v>
      </c>
      <c r="AF528" s="2">
        <v>122.030621</v>
      </c>
      <c r="AG528" s="2" t="s">
        <v>2274</v>
      </c>
      <c r="AK528" s="2" t="s">
        <v>2298</v>
      </c>
      <c r="AN528" s="2" t="s">
        <v>1721</v>
      </c>
    </row>
    <row r="529">
      <c r="A529" s="2" t="s">
        <v>1769</v>
      </c>
      <c r="B529" s="2" t="s">
        <v>3936</v>
      </c>
      <c r="C529" s="2" t="s">
        <v>2249</v>
      </c>
      <c r="D529" s="146" t="s">
        <v>1767</v>
      </c>
      <c r="E529" s="2" t="s">
        <v>3937</v>
      </c>
      <c r="F529" s="2" t="s">
        <v>2277</v>
      </c>
      <c r="G529" s="2" t="s">
        <v>1768</v>
      </c>
      <c r="H529" s="2" t="s">
        <v>3939</v>
      </c>
      <c r="J529" s="2" t="s">
        <v>3940</v>
      </c>
      <c r="K529" s="2" t="s">
        <v>3941</v>
      </c>
      <c r="L529" s="2" t="s">
        <v>460</v>
      </c>
      <c r="M529" s="2" t="s">
        <v>3942</v>
      </c>
      <c r="N529" s="2">
        <v>200.0</v>
      </c>
      <c r="O529" s="2" t="s">
        <v>10</v>
      </c>
      <c r="S529" s="2" t="s">
        <v>137</v>
      </c>
      <c r="T529" s="2" t="s">
        <v>137</v>
      </c>
      <c r="Y529" s="2" t="s">
        <v>3943</v>
      </c>
      <c r="Z529" s="2" t="s">
        <v>3944</v>
      </c>
      <c r="AA529" s="2" t="s">
        <v>2746</v>
      </c>
      <c r="AB529" s="2" t="s">
        <v>1365</v>
      </c>
      <c r="AC529" s="2" t="s">
        <v>2257</v>
      </c>
      <c r="AD529" s="2" t="s">
        <v>2258</v>
      </c>
      <c r="AE529" s="2">
        <v>-2.730952</v>
      </c>
      <c r="AF529" s="2">
        <v>122.030621</v>
      </c>
      <c r="AG529" s="2" t="s">
        <v>2274</v>
      </c>
      <c r="AK529" s="2" t="s">
        <v>2298</v>
      </c>
      <c r="AN529" s="2" t="s">
        <v>1721</v>
      </c>
    </row>
    <row r="530">
      <c r="A530" s="2" t="s">
        <v>1771</v>
      </c>
      <c r="B530" s="2" t="s">
        <v>3936</v>
      </c>
      <c r="C530" s="2" t="s">
        <v>2249</v>
      </c>
      <c r="D530" s="146" t="s">
        <v>1767</v>
      </c>
      <c r="E530" s="2" t="s">
        <v>3937</v>
      </c>
      <c r="F530" s="2" t="s">
        <v>2287</v>
      </c>
      <c r="G530" s="2" t="s">
        <v>1770</v>
      </c>
      <c r="H530" s="2" t="s">
        <v>3939</v>
      </c>
      <c r="J530" s="2" t="s">
        <v>3940</v>
      </c>
      <c r="K530" s="2" t="s">
        <v>3941</v>
      </c>
      <c r="L530" s="2" t="s">
        <v>460</v>
      </c>
      <c r="M530" s="2" t="s">
        <v>3942</v>
      </c>
      <c r="N530" s="2">
        <v>200.0</v>
      </c>
      <c r="O530" s="2" t="s">
        <v>10</v>
      </c>
      <c r="S530" s="2" t="s">
        <v>137</v>
      </c>
      <c r="T530" s="2" t="s">
        <v>137</v>
      </c>
      <c r="Y530" s="2" t="s">
        <v>3943</v>
      </c>
      <c r="Z530" s="2" t="s">
        <v>3944</v>
      </c>
      <c r="AA530" s="2" t="s">
        <v>2746</v>
      </c>
      <c r="AB530" s="2" t="s">
        <v>1365</v>
      </c>
      <c r="AC530" s="2" t="s">
        <v>2257</v>
      </c>
      <c r="AD530" s="2" t="s">
        <v>2258</v>
      </c>
      <c r="AE530" s="2">
        <v>-2.730952</v>
      </c>
      <c r="AF530" s="2">
        <v>122.030621</v>
      </c>
      <c r="AG530" s="2" t="s">
        <v>2274</v>
      </c>
      <c r="AK530" s="2" t="s">
        <v>2298</v>
      </c>
      <c r="AN530" s="2" t="s">
        <v>1721</v>
      </c>
    </row>
    <row r="531">
      <c r="A531" s="2" t="s">
        <v>1913</v>
      </c>
      <c r="B531" s="2" t="s">
        <v>3946</v>
      </c>
      <c r="C531" s="2" t="s">
        <v>2249</v>
      </c>
      <c r="D531" s="146" t="s">
        <v>1800</v>
      </c>
      <c r="E531" s="2" t="s">
        <v>3947</v>
      </c>
      <c r="F531" s="2" t="s">
        <v>2068</v>
      </c>
      <c r="G531" s="2" t="s">
        <v>463</v>
      </c>
      <c r="H531" s="2" t="s">
        <v>3948</v>
      </c>
      <c r="J531" s="2" t="s">
        <v>3949</v>
      </c>
      <c r="K531" s="2" t="s">
        <v>3950</v>
      </c>
      <c r="L531" s="2" t="s">
        <v>3951</v>
      </c>
      <c r="M531" s="2" t="s">
        <v>3952</v>
      </c>
      <c r="N531" s="2">
        <v>250.0</v>
      </c>
      <c r="O531" s="2" t="s">
        <v>51</v>
      </c>
      <c r="P531" s="2">
        <v>2020.0</v>
      </c>
      <c r="S531" s="2" t="s">
        <v>2267</v>
      </c>
      <c r="T531" s="2" t="s">
        <v>137</v>
      </c>
      <c r="AA531" s="2" t="s">
        <v>3953</v>
      </c>
      <c r="AB531" s="2" t="s">
        <v>363</v>
      </c>
      <c r="AC531" s="2" t="s">
        <v>2257</v>
      </c>
      <c r="AD531" s="2" t="s">
        <v>2258</v>
      </c>
      <c r="AE531" s="2">
        <v>0.4764089</v>
      </c>
      <c r="AF531" s="2">
        <v>128.0012881</v>
      </c>
      <c r="AG531" s="2" t="s">
        <v>2274</v>
      </c>
      <c r="AK531" s="2" t="s">
        <v>2298</v>
      </c>
      <c r="AL531" s="2" t="s">
        <v>2286</v>
      </c>
      <c r="AN531" s="2" t="s">
        <v>1721</v>
      </c>
    </row>
    <row r="532">
      <c r="A532" s="2" t="s">
        <v>2027</v>
      </c>
      <c r="B532" s="2" t="s">
        <v>3946</v>
      </c>
      <c r="C532" s="2" t="s">
        <v>2249</v>
      </c>
      <c r="D532" s="146" t="s">
        <v>1800</v>
      </c>
      <c r="E532" s="2" t="s">
        <v>3947</v>
      </c>
      <c r="F532" s="2" t="s">
        <v>2517</v>
      </c>
      <c r="G532" s="2" t="s">
        <v>466</v>
      </c>
      <c r="H532" s="2" t="s">
        <v>3948</v>
      </c>
      <c r="J532" s="2" t="s">
        <v>3954</v>
      </c>
      <c r="K532" s="2" t="s">
        <v>3955</v>
      </c>
      <c r="L532" s="2" t="s">
        <v>3956</v>
      </c>
      <c r="M532" s="2" t="s">
        <v>3957</v>
      </c>
      <c r="N532" s="2">
        <v>380.0</v>
      </c>
      <c r="O532" s="2" t="s">
        <v>51</v>
      </c>
      <c r="P532" s="2">
        <v>2023.0</v>
      </c>
      <c r="S532" s="2" t="s">
        <v>2267</v>
      </c>
      <c r="T532" s="2" t="s">
        <v>137</v>
      </c>
      <c r="AA532" s="2" t="s">
        <v>3953</v>
      </c>
      <c r="AB532" s="2" t="s">
        <v>363</v>
      </c>
      <c r="AC532" s="2" t="s">
        <v>2257</v>
      </c>
      <c r="AD532" s="2" t="s">
        <v>2258</v>
      </c>
      <c r="AE532" s="2">
        <v>0.4764089</v>
      </c>
      <c r="AF532" s="2">
        <v>128.0012881</v>
      </c>
      <c r="AG532" s="2" t="s">
        <v>2274</v>
      </c>
      <c r="AK532" s="2" t="s">
        <v>2298</v>
      </c>
      <c r="AL532" s="2" t="s">
        <v>2286</v>
      </c>
      <c r="AN532" s="2" t="s">
        <v>1721</v>
      </c>
    </row>
    <row r="533">
      <c r="A533" s="2" t="s">
        <v>2028</v>
      </c>
      <c r="B533" s="2" t="s">
        <v>3946</v>
      </c>
      <c r="C533" s="2" t="s">
        <v>2249</v>
      </c>
      <c r="D533" s="146" t="s">
        <v>1800</v>
      </c>
      <c r="E533" s="2" t="s">
        <v>3947</v>
      </c>
      <c r="F533" s="2" t="s">
        <v>2737</v>
      </c>
      <c r="G533" s="2" t="s">
        <v>468</v>
      </c>
      <c r="H533" s="2" t="s">
        <v>3948</v>
      </c>
      <c r="J533" s="2" t="s">
        <v>3954</v>
      </c>
      <c r="K533" s="2" t="s">
        <v>3955</v>
      </c>
      <c r="L533" s="2" t="s">
        <v>3956</v>
      </c>
      <c r="M533" s="2" t="s">
        <v>3957</v>
      </c>
      <c r="N533" s="2">
        <v>380.0</v>
      </c>
      <c r="O533" s="2" t="s">
        <v>51</v>
      </c>
      <c r="P533" s="2">
        <v>2023.0</v>
      </c>
      <c r="S533" s="2" t="s">
        <v>2267</v>
      </c>
      <c r="T533" s="2" t="s">
        <v>137</v>
      </c>
      <c r="AA533" s="2" t="s">
        <v>3953</v>
      </c>
      <c r="AB533" s="2" t="s">
        <v>363</v>
      </c>
      <c r="AC533" s="2" t="s">
        <v>2257</v>
      </c>
      <c r="AD533" s="2" t="s">
        <v>2258</v>
      </c>
      <c r="AE533" s="2">
        <v>0.4764089</v>
      </c>
      <c r="AF533" s="2">
        <v>128.0012881</v>
      </c>
      <c r="AG533" s="2" t="s">
        <v>2274</v>
      </c>
      <c r="AK533" s="2" t="s">
        <v>2298</v>
      </c>
      <c r="AL533" s="2" t="s">
        <v>2286</v>
      </c>
      <c r="AN533" s="2" t="s">
        <v>1721</v>
      </c>
    </row>
    <row r="534">
      <c r="A534" s="2" t="s">
        <v>2046</v>
      </c>
      <c r="B534" s="2" t="s">
        <v>3946</v>
      </c>
      <c r="C534" s="2" t="s">
        <v>2249</v>
      </c>
      <c r="D534" s="146" t="s">
        <v>1800</v>
      </c>
      <c r="E534" s="2" t="s">
        <v>3947</v>
      </c>
      <c r="F534" s="2" t="s">
        <v>2747</v>
      </c>
      <c r="G534" s="2" t="s">
        <v>470</v>
      </c>
      <c r="H534" s="2" t="s">
        <v>3948</v>
      </c>
      <c r="J534" s="2" t="s">
        <v>3954</v>
      </c>
      <c r="K534" s="2" t="s">
        <v>3955</v>
      </c>
      <c r="L534" s="2" t="s">
        <v>3956</v>
      </c>
      <c r="M534" s="2" t="s">
        <v>3957</v>
      </c>
      <c r="N534" s="2">
        <v>380.0</v>
      </c>
      <c r="O534" s="2" t="s">
        <v>51</v>
      </c>
      <c r="P534" s="2">
        <v>2024.0</v>
      </c>
      <c r="S534" s="2" t="s">
        <v>2267</v>
      </c>
      <c r="T534" s="2" t="s">
        <v>137</v>
      </c>
      <c r="AA534" s="2" t="s">
        <v>3953</v>
      </c>
      <c r="AB534" s="2" t="s">
        <v>363</v>
      </c>
      <c r="AC534" s="2" t="s">
        <v>2257</v>
      </c>
      <c r="AD534" s="2" t="s">
        <v>2258</v>
      </c>
      <c r="AE534" s="2">
        <v>0.4764089</v>
      </c>
      <c r="AF534" s="2">
        <v>128.0012881</v>
      </c>
      <c r="AG534" s="2" t="s">
        <v>2274</v>
      </c>
      <c r="AK534" s="2" t="s">
        <v>2298</v>
      </c>
      <c r="AL534" s="2" t="s">
        <v>2286</v>
      </c>
      <c r="AN534" s="2" t="s">
        <v>1721</v>
      </c>
    </row>
    <row r="535">
      <c r="A535" s="2" t="s">
        <v>473</v>
      </c>
      <c r="B535" s="2" t="s">
        <v>3946</v>
      </c>
      <c r="C535" s="2" t="s">
        <v>2249</v>
      </c>
      <c r="D535" s="146" t="s">
        <v>1800</v>
      </c>
      <c r="E535" s="2" t="s">
        <v>3947</v>
      </c>
      <c r="F535" s="2" t="s">
        <v>3958</v>
      </c>
      <c r="G535" s="2" t="s">
        <v>472</v>
      </c>
      <c r="H535" s="2" t="s">
        <v>3948</v>
      </c>
      <c r="J535" s="2" t="s">
        <v>3954</v>
      </c>
      <c r="K535" s="2" t="s">
        <v>3955</v>
      </c>
      <c r="L535" s="2" t="s">
        <v>3956</v>
      </c>
      <c r="M535" s="2" t="s">
        <v>3957</v>
      </c>
      <c r="N535" s="2">
        <v>380.0</v>
      </c>
      <c r="O535" s="2" t="s">
        <v>51</v>
      </c>
      <c r="P535" s="2">
        <v>2024.0</v>
      </c>
      <c r="S535" s="2" t="s">
        <v>2267</v>
      </c>
      <c r="T535" s="2" t="s">
        <v>137</v>
      </c>
      <c r="AA535" s="2" t="s">
        <v>3953</v>
      </c>
      <c r="AB535" s="2" t="s">
        <v>363</v>
      </c>
      <c r="AC535" s="2" t="s">
        <v>2257</v>
      </c>
      <c r="AD535" s="2" t="s">
        <v>2258</v>
      </c>
      <c r="AE535" s="2">
        <v>0.4764089</v>
      </c>
      <c r="AF535" s="2">
        <v>128.0012881</v>
      </c>
      <c r="AG535" s="2" t="s">
        <v>2274</v>
      </c>
      <c r="AK535" s="2" t="s">
        <v>2298</v>
      </c>
      <c r="AL535" s="2" t="s">
        <v>2286</v>
      </c>
      <c r="AN535" s="2" t="s">
        <v>1721</v>
      </c>
    </row>
    <row r="536">
      <c r="A536" s="2" t="s">
        <v>475</v>
      </c>
      <c r="B536" s="2" t="s">
        <v>3946</v>
      </c>
      <c r="C536" s="2" t="s">
        <v>2249</v>
      </c>
      <c r="D536" s="146" t="s">
        <v>1800</v>
      </c>
      <c r="E536" s="2" t="s">
        <v>3947</v>
      </c>
      <c r="F536" s="2" t="s">
        <v>3959</v>
      </c>
      <c r="G536" s="2" t="s">
        <v>474</v>
      </c>
      <c r="H536" s="2" t="s">
        <v>3948</v>
      </c>
      <c r="J536" s="2" t="s">
        <v>3954</v>
      </c>
      <c r="K536" s="2" t="s">
        <v>3955</v>
      </c>
      <c r="L536" s="2" t="s">
        <v>3956</v>
      </c>
      <c r="M536" s="2" t="s">
        <v>3957</v>
      </c>
      <c r="N536" s="2">
        <v>380.0</v>
      </c>
      <c r="O536" s="2" t="s">
        <v>51</v>
      </c>
      <c r="P536" s="2">
        <v>2025.0</v>
      </c>
      <c r="S536" s="2" t="s">
        <v>2267</v>
      </c>
      <c r="T536" s="2" t="s">
        <v>137</v>
      </c>
      <c r="AA536" s="2" t="s">
        <v>3953</v>
      </c>
      <c r="AB536" s="2" t="s">
        <v>363</v>
      </c>
      <c r="AC536" s="2" t="s">
        <v>2257</v>
      </c>
      <c r="AD536" s="2" t="s">
        <v>2258</v>
      </c>
      <c r="AE536" s="2">
        <v>0.4764089</v>
      </c>
      <c r="AF536" s="2">
        <v>128.0012881</v>
      </c>
      <c r="AG536" s="2" t="s">
        <v>2274</v>
      </c>
      <c r="AK536" s="2" t="s">
        <v>2298</v>
      </c>
      <c r="AL536" s="2" t="s">
        <v>2286</v>
      </c>
      <c r="AN536" s="2" t="s">
        <v>1721</v>
      </c>
    </row>
    <row r="537">
      <c r="A537" s="2" t="s">
        <v>1914</v>
      </c>
      <c r="B537" s="2" t="s">
        <v>3946</v>
      </c>
      <c r="C537" s="2" t="s">
        <v>2249</v>
      </c>
      <c r="D537" s="146" t="s">
        <v>1800</v>
      </c>
      <c r="E537" s="2" t="s">
        <v>3947</v>
      </c>
      <c r="F537" s="2" t="s">
        <v>2075</v>
      </c>
      <c r="G537" s="2" t="s">
        <v>476</v>
      </c>
      <c r="H537" s="2" t="s">
        <v>3948</v>
      </c>
      <c r="J537" s="2" t="s">
        <v>3960</v>
      </c>
      <c r="K537" s="2" t="s">
        <v>3961</v>
      </c>
      <c r="L537" s="2" t="s">
        <v>3962</v>
      </c>
      <c r="M537" s="2" t="s">
        <v>3963</v>
      </c>
      <c r="N537" s="2">
        <v>250.0</v>
      </c>
      <c r="O537" s="2" t="s">
        <v>51</v>
      </c>
      <c r="P537" s="2">
        <v>2020.0</v>
      </c>
      <c r="S537" s="2" t="s">
        <v>2267</v>
      </c>
      <c r="T537" s="2" t="s">
        <v>137</v>
      </c>
      <c r="AA537" s="2" t="s">
        <v>3953</v>
      </c>
      <c r="AB537" s="2" t="s">
        <v>363</v>
      </c>
      <c r="AC537" s="2" t="s">
        <v>2257</v>
      </c>
      <c r="AD537" s="2" t="s">
        <v>2258</v>
      </c>
      <c r="AE537" s="2">
        <v>0.4764089</v>
      </c>
      <c r="AF537" s="2">
        <v>128.0012881</v>
      </c>
      <c r="AG537" s="2" t="s">
        <v>2274</v>
      </c>
      <c r="AK537" s="2" t="s">
        <v>2298</v>
      </c>
      <c r="AL537" s="2" t="s">
        <v>2286</v>
      </c>
      <c r="AN537" s="2" t="s">
        <v>1721</v>
      </c>
    </row>
    <row r="538">
      <c r="A538" s="2" t="s">
        <v>1915</v>
      </c>
      <c r="B538" s="2" t="s">
        <v>3946</v>
      </c>
      <c r="C538" s="2" t="s">
        <v>2249</v>
      </c>
      <c r="D538" s="146" t="s">
        <v>1800</v>
      </c>
      <c r="E538" s="2" t="s">
        <v>3947</v>
      </c>
      <c r="F538" s="2" t="s">
        <v>2076</v>
      </c>
      <c r="G538" s="2" t="s">
        <v>479</v>
      </c>
      <c r="H538" s="2" t="s">
        <v>3948</v>
      </c>
      <c r="J538" s="2" t="s">
        <v>3964</v>
      </c>
      <c r="K538" s="2" t="s">
        <v>3965</v>
      </c>
      <c r="L538" s="2" t="s">
        <v>3966</v>
      </c>
      <c r="M538" s="2" t="s">
        <v>3967</v>
      </c>
      <c r="N538" s="2">
        <v>250.0</v>
      </c>
      <c r="O538" s="2" t="s">
        <v>51</v>
      </c>
      <c r="P538" s="2">
        <v>2021.0</v>
      </c>
      <c r="S538" s="2" t="s">
        <v>2267</v>
      </c>
      <c r="T538" s="2" t="s">
        <v>137</v>
      </c>
      <c r="AA538" s="2" t="s">
        <v>3953</v>
      </c>
      <c r="AB538" s="2" t="s">
        <v>363</v>
      </c>
      <c r="AC538" s="2" t="s">
        <v>2257</v>
      </c>
      <c r="AD538" s="2" t="s">
        <v>2258</v>
      </c>
      <c r="AE538" s="2">
        <v>0.4764089</v>
      </c>
      <c r="AF538" s="2">
        <v>128.0012881</v>
      </c>
      <c r="AG538" s="2" t="s">
        <v>2274</v>
      </c>
      <c r="AK538" s="2" t="s">
        <v>2298</v>
      </c>
      <c r="AL538" s="2" t="s">
        <v>2286</v>
      </c>
      <c r="AN538" s="2" t="s">
        <v>1721</v>
      </c>
    </row>
    <row r="539">
      <c r="A539" s="2" t="s">
        <v>1916</v>
      </c>
      <c r="B539" s="2" t="s">
        <v>3946</v>
      </c>
      <c r="C539" s="2" t="s">
        <v>2249</v>
      </c>
      <c r="D539" s="146" t="s">
        <v>1800</v>
      </c>
      <c r="E539" s="2" t="s">
        <v>3947</v>
      </c>
      <c r="F539" s="2" t="s">
        <v>2435</v>
      </c>
      <c r="G539" s="2" t="s">
        <v>481</v>
      </c>
      <c r="H539" s="2" t="s">
        <v>3948</v>
      </c>
      <c r="J539" s="2" t="s">
        <v>3968</v>
      </c>
      <c r="K539" s="2" t="s">
        <v>3969</v>
      </c>
      <c r="L539" s="2" t="s">
        <v>3970</v>
      </c>
      <c r="M539" s="2" t="s">
        <v>3971</v>
      </c>
      <c r="N539" s="2">
        <v>250.0</v>
      </c>
      <c r="O539" s="2" t="s">
        <v>51</v>
      </c>
      <c r="P539" s="2">
        <v>2021.0</v>
      </c>
      <c r="S539" s="2" t="s">
        <v>2267</v>
      </c>
      <c r="T539" s="2" t="s">
        <v>137</v>
      </c>
      <c r="AA539" s="2" t="s">
        <v>3953</v>
      </c>
      <c r="AB539" s="2" t="s">
        <v>363</v>
      </c>
      <c r="AC539" s="2" t="s">
        <v>2257</v>
      </c>
      <c r="AD539" s="2" t="s">
        <v>2258</v>
      </c>
      <c r="AE539" s="2">
        <v>0.4764089</v>
      </c>
      <c r="AF539" s="2">
        <v>128.0012881</v>
      </c>
      <c r="AG539" s="2" t="s">
        <v>2274</v>
      </c>
      <c r="AK539" s="2" t="s">
        <v>2298</v>
      </c>
      <c r="AL539" s="2" t="s">
        <v>2286</v>
      </c>
      <c r="AN539" s="2" t="s">
        <v>1721</v>
      </c>
    </row>
    <row r="540">
      <c r="A540" s="2" t="s">
        <v>2023</v>
      </c>
      <c r="B540" s="2" t="s">
        <v>3946</v>
      </c>
      <c r="C540" s="2" t="s">
        <v>2249</v>
      </c>
      <c r="D540" s="146" t="s">
        <v>1800</v>
      </c>
      <c r="E540" s="2" t="s">
        <v>3947</v>
      </c>
      <c r="F540" s="2" t="s">
        <v>2359</v>
      </c>
      <c r="G540" s="2" t="s">
        <v>484</v>
      </c>
      <c r="H540" s="2" t="s">
        <v>3948</v>
      </c>
      <c r="J540" s="2" t="s">
        <v>3972</v>
      </c>
      <c r="K540" s="2" t="s">
        <v>3973</v>
      </c>
      <c r="L540" s="2" t="s">
        <v>3974</v>
      </c>
      <c r="M540" s="2" t="s">
        <v>3975</v>
      </c>
      <c r="N540" s="2">
        <v>250.0</v>
      </c>
      <c r="O540" s="2" t="s">
        <v>51</v>
      </c>
      <c r="P540" s="2">
        <v>2022.0</v>
      </c>
      <c r="S540" s="2" t="s">
        <v>2267</v>
      </c>
      <c r="T540" s="2" t="s">
        <v>137</v>
      </c>
      <c r="AA540" s="2" t="s">
        <v>3953</v>
      </c>
      <c r="AB540" s="2" t="s">
        <v>363</v>
      </c>
      <c r="AC540" s="2" t="s">
        <v>2257</v>
      </c>
      <c r="AD540" s="2" t="s">
        <v>2258</v>
      </c>
      <c r="AE540" s="2">
        <v>0.4764089</v>
      </c>
      <c r="AF540" s="2">
        <v>128.0012881</v>
      </c>
      <c r="AG540" s="2" t="s">
        <v>2274</v>
      </c>
      <c r="AK540" s="2" t="s">
        <v>2298</v>
      </c>
      <c r="AL540" s="2" t="s">
        <v>2286</v>
      </c>
      <c r="AN540" s="2" t="s">
        <v>1721</v>
      </c>
    </row>
    <row r="541">
      <c r="A541" s="2" t="s">
        <v>2024</v>
      </c>
      <c r="B541" s="2" t="s">
        <v>3946</v>
      </c>
      <c r="C541" s="2" t="s">
        <v>2249</v>
      </c>
      <c r="D541" s="146" t="s">
        <v>1800</v>
      </c>
      <c r="E541" s="2" t="s">
        <v>3947</v>
      </c>
      <c r="F541" s="2" t="s">
        <v>2361</v>
      </c>
      <c r="G541" s="2" t="s">
        <v>487</v>
      </c>
      <c r="H541" s="2" t="s">
        <v>3948</v>
      </c>
      <c r="J541" s="2" t="s">
        <v>3976</v>
      </c>
      <c r="K541" s="2" t="s">
        <v>3977</v>
      </c>
      <c r="L541" s="2" t="s">
        <v>3978</v>
      </c>
      <c r="M541" s="2" t="s">
        <v>3979</v>
      </c>
      <c r="N541" s="2">
        <v>250.0</v>
      </c>
      <c r="O541" s="2" t="s">
        <v>51</v>
      </c>
      <c r="P541" s="2">
        <v>2022.0</v>
      </c>
      <c r="S541" s="2" t="s">
        <v>2267</v>
      </c>
      <c r="T541" s="2" t="s">
        <v>137</v>
      </c>
      <c r="AA541" s="2" t="s">
        <v>3953</v>
      </c>
      <c r="AB541" s="2" t="s">
        <v>363</v>
      </c>
      <c r="AC541" s="2" t="s">
        <v>2257</v>
      </c>
      <c r="AD541" s="2" t="s">
        <v>2258</v>
      </c>
      <c r="AE541" s="2">
        <v>0.4764089</v>
      </c>
      <c r="AF541" s="2">
        <v>128.0012881</v>
      </c>
      <c r="AG541" s="2" t="s">
        <v>2274</v>
      </c>
      <c r="AK541" s="2" t="s">
        <v>2298</v>
      </c>
      <c r="AL541" s="2" t="s">
        <v>2286</v>
      </c>
      <c r="AN541" s="2" t="s">
        <v>1721</v>
      </c>
    </row>
    <row r="542">
      <c r="A542" s="2" t="s">
        <v>2025</v>
      </c>
      <c r="B542" s="2" t="s">
        <v>3946</v>
      </c>
      <c r="C542" s="2" t="s">
        <v>2249</v>
      </c>
      <c r="D542" s="146" t="s">
        <v>1800</v>
      </c>
      <c r="E542" s="2" t="s">
        <v>3947</v>
      </c>
      <c r="F542" s="2" t="s">
        <v>2722</v>
      </c>
      <c r="G542" s="2" t="s">
        <v>490</v>
      </c>
      <c r="H542" s="2" t="s">
        <v>3948</v>
      </c>
      <c r="J542" s="2" t="s">
        <v>3980</v>
      </c>
      <c r="K542" s="2" t="s">
        <v>3981</v>
      </c>
      <c r="L542" s="2" t="s">
        <v>3982</v>
      </c>
      <c r="M542" s="2" t="s">
        <v>3983</v>
      </c>
      <c r="N542" s="2">
        <v>380.0</v>
      </c>
      <c r="O542" s="2" t="s">
        <v>51</v>
      </c>
      <c r="P542" s="2">
        <v>2022.0</v>
      </c>
      <c r="S542" s="2" t="s">
        <v>2267</v>
      </c>
      <c r="T542" s="2" t="s">
        <v>137</v>
      </c>
      <c r="AA542" s="2" t="s">
        <v>3953</v>
      </c>
      <c r="AB542" s="2" t="s">
        <v>363</v>
      </c>
      <c r="AC542" s="2" t="s">
        <v>2257</v>
      </c>
      <c r="AD542" s="2" t="s">
        <v>2258</v>
      </c>
      <c r="AE542" s="2">
        <v>0.4764089</v>
      </c>
      <c r="AF542" s="2">
        <v>128.0012881</v>
      </c>
      <c r="AG542" s="2" t="s">
        <v>2274</v>
      </c>
      <c r="AK542" s="2" t="s">
        <v>2298</v>
      </c>
      <c r="AL542" s="2" t="s">
        <v>2286</v>
      </c>
      <c r="AN542" s="2" t="s">
        <v>1721</v>
      </c>
    </row>
    <row r="543">
      <c r="A543" s="2" t="s">
        <v>2026</v>
      </c>
      <c r="B543" s="2" t="s">
        <v>3946</v>
      </c>
      <c r="C543" s="2" t="s">
        <v>2249</v>
      </c>
      <c r="D543" s="146" t="s">
        <v>1800</v>
      </c>
      <c r="E543" s="2" t="s">
        <v>3947</v>
      </c>
      <c r="F543" s="2" t="s">
        <v>2723</v>
      </c>
      <c r="G543" s="2" t="s">
        <v>493</v>
      </c>
      <c r="H543" s="2" t="s">
        <v>3948</v>
      </c>
      <c r="J543" s="2" t="s">
        <v>3984</v>
      </c>
      <c r="K543" s="2" t="s">
        <v>3985</v>
      </c>
      <c r="L543" s="2" t="s">
        <v>495</v>
      </c>
      <c r="M543" s="2" t="s">
        <v>3986</v>
      </c>
      <c r="N543" s="2">
        <v>380.0</v>
      </c>
      <c r="O543" s="2" t="s">
        <v>51</v>
      </c>
      <c r="P543" s="2">
        <v>2022.0</v>
      </c>
      <c r="S543" s="2" t="s">
        <v>2267</v>
      </c>
      <c r="T543" s="2" t="s">
        <v>137</v>
      </c>
      <c r="AA543" s="2" t="s">
        <v>3953</v>
      </c>
      <c r="AB543" s="2" t="s">
        <v>363</v>
      </c>
      <c r="AC543" s="2" t="s">
        <v>2257</v>
      </c>
      <c r="AD543" s="2" t="s">
        <v>2258</v>
      </c>
      <c r="AE543" s="2">
        <v>0.4764089</v>
      </c>
      <c r="AF543" s="2">
        <v>128.0012881</v>
      </c>
      <c r="AG543" s="2" t="s">
        <v>2274</v>
      </c>
      <c r="AK543" s="2" t="s">
        <v>2298</v>
      </c>
      <c r="AL543" s="2" t="s">
        <v>2286</v>
      </c>
      <c r="AN543" s="2" t="s">
        <v>1721</v>
      </c>
    </row>
    <row r="544">
      <c r="A544" s="2" t="s">
        <v>1959</v>
      </c>
      <c r="B544" s="2" t="s">
        <v>3946</v>
      </c>
      <c r="C544" s="2" t="s">
        <v>2249</v>
      </c>
      <c r="D544" s="146" t="s">
        <v>1800</v>
      </c>
      <c r="E544" s="2" t="s">
        <v>3947</v>
      </c>
      <c r="F544" s="2" t="s">
        <v>3643</v>
      </c>
      <c r="G544" s="2" t="s">
        <v>496</v>
      </c>
      <c r="H544" s="2" t="s">
        <v>3948</v>
      </c>
      <c r="J544" s="2" t="s">
        <v>3984</v>
      </c>
      <c r="K544" s="2" t="s">
        <v>3985</v>
      </c>
      <c r="L544" s="2" t="s">
        <v>495</v>
      </c>
      <c r="M544" s="2" t="s">
        <v>3986</v>
      </c>
      <c r="N544" s="2">
        <v>380.0</v>
      </c>
      <c r="O544" s="2" t="s">
        <v>51</v>
      </c>
      <c r="P544" s="2">
        <v>2023.0</v>
      </c>
      <c r="S544" s="2" t="s">
        <v>2267</v>
      </c>
      <c r="T544" s="2" t="s">
        <v>137</v>
      </c>
      <c r="AA544" s="2" t="s">
        <v>3953</v>
      </c>
      <c r="AB544" s="2" t="s">
        <v>363</v>
      </c>
      <c r="AC544" s="2" t="s">
        <v>2257</v>
      </c>
      <c r="AD544" s="2" t="s">
        <v>2258</v>
      </c>
      <c r="AE544" s="2">
        <v>0.4764089</v>
      </c>
      <c r="AF544" s="2">
        <v>128.0012881</v>
      </c>
      <c r="AG544" s="2" t="s">
        <v>2274</v>
      </c>
      <c r="AK544" s="2" t="s">
        <v>2298</v>
      </c>
      <c r="AL544" s="2" t="s">
        <v>2286</v>
      </c>
      <c r="AN544" s="2" t="s">
        <v>1721</v>
      </c>
    </row>
    <row r="545">
      <c r="A545" s="2" t="s">
        <v>1918</v>
      </c>
      <c r="B545" s="2" t="s">
        <v>3987</v>
      </c>
      <c r="C545" s="2" t="s">
        <v>2249</v>
      </c>
      <c r="D545" s="146" t="s">
        <v>1917</v>
      </c>
      <c r="E545" s="2" t="s">
        <v>3988</v>
      </c>
      <c r="F545" s="2" t="s">
        <v>2068</v>
      </c>
      <c r="G545" s="2" t="s">
        <v>3989</v>
      </c>
      <c r="H545" s="2" t="s">
        <v>3990</v>
      </c>
      <c r="J545" s="2" t="s">
        <v>3991</v>
      </c>
      <c r="K545" s="2" t="s">
        <v>3992</v>
      </c>
      <c r="L545" s="2" t="s">
        <v>3993</v>
      </c>
      <c r="M545" s="2" t="s">
        <v>3994</v>
      </c>
      <c r="N545" s="2">
        <v>38.0</v>
      </c>
      <c r="O545" s="2" t="s">
        <v>51</v>
      </c>
      <c r="P545" s="2">
        <v>2017.0</v>
      </c>
      <c r="S545" s="2" t="s">
        <v>137</v>
      </c>
      <c r="T545" s="2" t="s">
        <v>137</v>
      </c>
      <c r="Y545" s="2" t="s">
        <v>2295</v>
      </c>
      <c r="Z545" s="2" t="s">
        <v>2296</v>
      </c>
      <c r="AA545" s="2" t="s">
        <v>2297</v>
      </c>
      <c r="AB545" s="2" t="s">
        <v>363</v>
      </c>
      <c r="AC545" s="2" t="s">
        <v>2257</v>
      </c>
      <c r="AD545" s="2" t="s">
        <v>2258</v>
      </c>
      <c r="AE545" s="2">
        <v>-1.530514</v>
      </c>
      <c r="AF545" s="2">
        <v>127.418975</v>
      </c>
      <c r="AG545" s="2" t="s">
        <v>2274</v>
      </c>
      <c r="AK545" s="2" t="s">
        <v>2298</v>
      </c>
      <c r="AN545" s="2" t="s">
        <v>1721</v>
      </c>
    </row>
    <row r="546">
      <c r="A546" s="2" t="s">
        <v>1919</v>
      </c>
      <c r="B546" s="2" t="s">
        <v>3987</v>
      </c>
      <c r="C546" s="2" t="s">
        <v>2249</v>
      </c>
      <c r="D546" s="146" t="s">
        <v>1917</v>
      </c>
      <c r="E546" s="2" t="s">
        <v>3988</v>
      </c>
      <c r="F546" s="2" t="s">
        <v>2075</v>
      </c>
      <c r="G546" s="2" t="s">
        <v>3995</v>
      </c>
      <c r="H546" s="2" t="s">
        <v>3990</v>
      </c>
      <c r="J546" s="2" t="s">
        <v>3991</v>
      </c>
      <c r="K546" s="2" t="s">
        <v>3992</v>
      </c>
      <c r="L546" s="2" t="s">
        <v>3993</v>
      </c>
      <c r="M546" s="2" t="s">
        <v>3994</v>
      </c>
      <c r="N546" s="2">
        <v>38.0</v>
      </c>
      <c r="O546" s="2" t="s">
        <v>51</v>
      </c>
      <c r="P546" s="2">
        <v>2017.0</v>
      </c>
      <c r="S546" s="2" t="s">
        <v>137</v>
      </c>
      <c r="T546" s="2" t="s">
        <v>137</v>
      </c>
      <c r="Y546" s="2" t="s">
        <v>2295</v>
      </c>
      <c r="Z546" s="2" t="s">
        <v>2296</v>
      </c>
      <c r="AA546" s="2" t="s">
        <v>2297</v>
      </c>
      <c r="AB546" s="2" t="s">
        <v>363</v>
      </c>
      <c r="AC546" s="2" t="s">
        <v>2257</v>
      </c>
      <c r="AD546" s="2" t="s">
        <v>2258</v>
      </c>
      <c r="AE546" s="2">
        <v>-1.530514</v>
      </c>
      <c r="AF546" s="2">
        <v>127.418975</v>
      </c>
      <c r="AG546" s="2" t="s">
        <v>2274</v>
      </c>
      <c r="AK546" s="2" t="s">
        <v>2298</v>
      </c>
      <c r="AN546" s="2" t="s">
        <v>1721</v>
      </c>
    </row>
    <row r="547">
      <c r="A547" s="2" t="s">
        <v>1920</v>
      </c>
      <c r="B547" s="2" t="s">
        <v>3987</v>
      </c>
      <c r="C547" s="2" t="s">
        <v>2249</v>
      </c>
      <c r="D547" s="146" t="s">
        <v>1917</v>
      </c>
      <c r="E547" s="2" t="s">
        <v>3988</v>
      </c>
      <c r="F547" s="2" t="s">
        <v>2076</v>
      </c>
      <c r="G547" s="2" t="s">
        <v>3996</v>
      </c>
      <c r="H547" s="2" t="s">
        <v>3990</v>
      </c>
      <c r="J547" s="2" t="s">
        <v>3991</v>
      </c>
      <c r="K547" s="2" t="s">
        <v>3992</v>
      </c>
      <c r="L547" s="2" t="s">
        <v>3993</v>
      </c>
      <c r="M547" s="2" t="s">
        <v>3994</v>
      </c>
      <c r="N547" s="2">
        <v>38.0</v>
      </c>
      <c r="O547" s="2" t="s">
        <v>51</v>
      </c>
      <c r="P547" s="2">
        <v>2017.0</v>
      </c>
      <c r="S547" s="2" t="s">
        <v>137</v>
      </c>
      <c r="T547" s="2" t="s">
        <v>137</v>
      </c>
      <c r="Y547" s="2" t="s">
        <v>2295</v>
      </c>
      <c r="Z547" s="2" t="s">
        <v>2296</v>
      </c>
      <c r="AA547" s="2" t="s">
        <v>2297</v>
      </c>
      <c r="AB547" s="2" t="s">
        <v>363</v>
      </c>
      <c r="AC547" s="2" t="s">
        <v>2257</v>
      </c>
      <c r="AD547" s="2" t="s">
        <v>2258</v>
      </c>
      <c r="AE547" s="2">
        <v>-1.530514</v>
      </c>
      <c r="AF547" s="2">
        <v>127.418975</v>
      </c>
      <c r="AG547" s="2" t="s">
        <v>2274</v>
      </c>
      <c r="AK547" s="2" t="s">
        <v>2298</v>
      </c>
      <c r="AN547" s="2" t="s">
        <v>1721</v>
      </c>
    </row>
    <row r="548">
      <c r="A548" s="2" t="s">
        <v>1921</v>
      </c>
      <c r="B548" s="2" t="s">
        <v>3987</v>
      </c>
      <c r="C548" s="2" t="s">
        <v>2249</v>
      </c>
      <c r="D548" s="146" t="s">
        <v>1917</v>
      </c>
      <c r="E548" s="2" t="s">
        <v>3988</v>
      </c>
      <c r="F548" s="2" t="s">
        <v>2435</v>
      </c>
      <c r="G548" s="2" t="s">
        <v>3997</v>
      </c>
      <c r="H548" s="2" t="s">
        <v>3990</v>
      </c>
      <c r="J548" s="2" t="s">
        <v>3991</v>
      </c>
      <c r="K548" s="2" t="s">
        <v>3992</v>
      </c>
      <c r="L548" s="2" t="s">
        <v>3993</v>
      </c>
      <c r="M548" s="2" t="s">
        <v>3994</v>
      </c>
      <c r="N548" s="2">
        <v>38.0</v>
      </c>
      <c r="O548" s="2" t="s">
        <v>51</v>
      </c>
      <c r="P548" s="2">
        <v>2017.0</v>
      </c>
      <c r="S548" s="2" t="s">
        <v>137</v>
      </c>
      <c r="T548" s="2" t="s">
        <v>137</v>
      </c>
      <c r="Y548" s="2" t="s">
        <v>2295</v>
      </c>
      <c r="Z548" s="2" t="s">
        <v>2296</v>
      </c>
      <c r="AA548" s="2" t="s">
        <v>2297</v>
      </c>
      <c r="AB548" s="2" t="s">
        <v>363</v>
      </c>
      <c r="AC548" s="2" t="s">
        <v>2257</v>
      </c>
      <c r="AD548" s="2" t="s">
        <v>2258</v>
      </c>
      <c r="AE548" s="2">
        <v>-1.530514</v>
      </c>
      <c r="AF548" s="2">
        <v>127.418975</v>
      </c>
      <c r="AG548" s="2" t="s">
        <v>2274</v>
      </c>
      <c r="AK548" s="2" t="s">
        <v>2298</v>
      </c>
      <c r="AN548" s="2" t="s">
        <v>1721</v>
      </c>
    </row>
    <row r="549" hidden="1">
      <c r="A549" s="2" t="s">
        <v>1922</v>
      </c>
      <c r="B549" s="2" t="s">
        <v>3987</v>
      </c>
      <c r="C549" s="2" t="s">
        <v>2249</v>
      </c>
      <c r="D549" s="146" t="s">
        <v>1917</v>
      </c>
      <c r="E549" s="2" t="s">
        <v>3988</v>
      </c>
      <c r="F549" s="2" t="s">
        <v>2359</v>
      </c>
      <c r="G549" s="2" t="s">
        <v>3998</v>
      </c>
      <c r="H549" s="2" t="s">
        <v>3990</v>
      </c>
      <c r="J549" s="2" t="s">
        <v>3991</v>
      </c>
      <c r="K549" s="2" t="s">
        <v>3992</v>
      </c>
      <c r="L549" s="2" t="s">
        <v>3993</v>
      </c>
      <c r="M549" s="2" t="s">
        <v>3994</v>
      </c>
      <c r="N549" s="2">
        <v>65.0</v>
      </c>
      <c r="O549" s="2" t="s">
        <v>63</v>
      </c>
      <c r="S549" s="2" t="s">
        <v>137</v>
      </c>
      <c r="T549" s="2" t="s">
        <v>137</v>
      </c>
      <c r="Y549" s="2" t="s">
        <v>2295</v>
      </c>
      <c r="Z549" s="2" t="s">
        <v>2296</v>
      </c>
      <c r="AA549" s="2" t="s">
        <v>2297</v>
      </c>
      <c r="AB549" s="2" t="s">
        <v>363</v>
      </c>
      <c r="AC549" s="2" t="s">
        <v>2257</v>
      </c>
      <c r="AD549" s="2" t="s">
        <v>2258</v>
      </c>
      <c r="AE549" s="2">
        <v>-1.530514</v>
      </c>
      <c r="AF549" s="2">
        <v>127.418975</v>
      </c>
      <c r="AG549" s="2" t="s">
        <v>2274</v>
      </c>
      <c r="AK549" s="2" t="s">
        <v>2298</v>
      </c>
      <c r="AN549" s="2" t="s">
        <v>1721</v>
      </c>
    </row>
    <row r="550">
      <c r="A550" s="2" t="s">
        <v>273</v>
      </c>
      <c r="B550" s="2" t="s">
        <v>3999</v>
      </c>
      <c r="C550" s="2" t="s">
        <v>2249</v>
      </c>
      <c r="D550" s="146" t="s">
        <v>1799</v>
      </c>
      <c r="E550" s="2" t="s">
        <v>4000</v>
      </c>
      <c r="F550" s="2" t="s">
        <v>2636</v>
      </c>
      <c r="G550" s="2" t="s">
        <v>4001</v>
      </c>
      <c r="H550" s="2" t="s">
        <v>4002</v>
      </c>
      <c r="J550" s="2" t="s">
        <v>4003</v>
      </c>
      <c r="K550" s="2" t="s">
        <v>4004</v>
      </c>
      <c r="L550" s="2" t="s">
        <v>4005</v>
      </c>
      <c r="M550" s="2" t="s">
        <v>4006</v>
      </c>
      <c r="N550" s="2">
        <v>2500.0</v>
      </c>
      <c r="O550" s="2" t="s">
        <v>48</v>
      </c>
      <c r="S550" s="2" t="s">
        <v>137</v>
      </c>
      <c r="T550" s="2" t="s">
        <v>137</v>
      </c>
      <c r="X550" s="2" t="s">
        <v>4007</v>
      </c>
      <c r="AA550" s="2" t="s">
        <v>4008</v>
      </c>
      <c r="AB550" s="2" t="s">
        <v>2284</v>
      </c>
      <c r="AC550" s="2" t="s">
        <v>2257</v>
      </c>
      <c r="AD550" s="2" t="s">
        <v>2258</v>
      </c>
      <c r="AE550" s="2">
        <v>0.86008</v>
      </c>
      <c r="AF550" s="2">
        <v>104.1801</v>
      </c>
      <c r="AG550" s="2" t="s">
        <v>2259</v>
      </c>
      <c r="AK550" s="2" t="s">
        <v>2667</v>
      </c>
      <c r="AL550" s="2" t="s">
        <v>2286</v>
      </c>
    </row>
  </sheetData>
  <autoFilter ref="$A$1:$AO$550">
    <filterColumn colId="14">
      <filters>
        <filter val="announced"/>
        <filter val="permitted"/>
        <filter val="pre-permit"/>
        <filter val="construction"/>
        <filter val="operating"/>
      </filters>
    </filterColumn>
    <filterColumn colId="36">
      <filters>
        <filter val="industrial park"/>
        <filter val="nickel"/>
        <filter val="cement &amp; building"/>
        <filter val="pulp &amp; paper"/>
        <filter val="iron &amp; steel"/>
        <filter val="aluminum, nickel"/>
        <filter val="textiles"/>
        <filter val="aluminum"/>
        <filter val="chemicals"/>
        <filter val="chemicals, iron &amp; steel"/>
        <filter val="other metals &amp; mining"/>
      </filters>
    </filterColumn>
    <sortState ref="A1:AO550">
      <sortCondition ref="A1:A550"/>
      <sortCondition ref="G1:G550"/>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s>
  <drawing r:id="rId55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2.63"/>
    <col customWidth="1" min="3" max="3" width="16.13"/>
    <col customWidth="1" min="4" max="4" width="19.38"/>
    <col customWidth="1" min="5" max="5" width="11.63"/>
    <col customWidth="1" min="6" max="6" width="17.25"/>
    <col customWidth="1" min="7" max="7" width="15.38"/>
    <col customWidth="1" min="8" max="8" width="16.88"/>
    <col customWidth="1" min="9" max="9" width="16.0"/>
    <col customWidth="1" min="10" max="10" width="17.25"/>
    <col customWidth="1" min="12" max="12" width="14.5"/>
    <col customWidth="1" min="15" max="15" width="52.88"/>
    <col customWidth="1" min="16" max="16" width="19.25"/>
  </cols>
  <sheetData>
    <row r="1">
      <c r="A1" s="160" t="s">
        <v>4009</v>
      </c>
      <c r="B1" s="160" t="s">
        <v>4010</v>
      </c>
      <c r="C1" s="160" t="s">
        <v>1331</v>
      </c>
      <c r="D1" s="160" t="s">
        <v>2236</v>
      </c>
      <c r="E1" s="160" t="s">
        <v>4011</v>
      </c>
      <c r="F1" s="160" t="s">
        <v>4012</v>
      </c>
      <c r="G1" s="160" t="s">
        <v>4013</v>
      </c>
      <c r="H1" s="160" t="s">
        <v>4014</v>
      </c>
      <c r="I1" s="160" t="s">
        <v>4015</v>
      </c>
      <c r="J1" s="160" t="s">
        <v>4016</v>
      </c>
      <c r="K1" s="161" t="s">
        <v>4017</v>
      </c>
      <c r="L1" s="161" t="s">
        <v>4018</v>
      </c>
      <c r="M1" s="161" t="s">
        <v>4019</v>
      </c>
      <c r="N1" s="161" t="s">
        <v>4020</v>
      </c>
      <c r="O1" s="162"/>
    </row>
    <row r="2">
      <c r="A2" s="161">
        <v>1.0</v>
      </c>
      <c r="B2" s="163" t="s">
        <v>4021</v>
      </c>
      <c r="C2" s="161" t="s">
        <v>1400</v>
      </c>
      <c r="D2" s="164" t="s">
        <v>4022</v>
      </c>
      <c r="E2" s="165" t="s">
        <v>4023</v>
      </c>
      <c r="F2" s="166" t="s">
        <v>4024</v>
      </c>
      <c r="G2" s="167">
        <v>5.0</v>
      </c>
      <c r="H2" s="168">
        <v>145302.0</v>
      </c>
      <c r="I2" s="168">
        <v>158094.0</v>
      </c>
      <c r="J2" s="168">
        <v>154977.0</v>
      </c>
      <c r="K2" s="168">
        <v>94795.0</v>
      </c>
      <c r="L2" s="169">
        <f t="shared" ref="L2:L24" si="1">J2/H2</f>
        <v>1.066585456</v>
      </c>
      <c r="M2" s="161">
        <v>-7.7147</v>
      </c>
      <c r="N2" s="161">
        <v>113.585</v>
      </c>
      <c r="O2" s="162"/>
      <c r="P2" s="170"/>
    </row>
    <row r="3">
      <c r="A3" s="161">
        <v>2.0</v>
      </c>
      <c r="B3" s="163" t="s">
        <v>4025</v>
      </c>
      <c r="C3" s="161" t="s">
        <v>1400</v>
      </c>
      <c r="D3" s="164" t="s">
        <v>4026</v>
      </c>
      <c r="E3" s="165" t="s">
        <v>4027</v>
      </c>
      <c r="F3" s="166" t="s">
        <v>4024</v>
      </c>
      <c r="G3" s="164">
        <v>5.0</v>
      </c>
      <c r="H3" s="168">
        <v>96177.0</v>
      </c>
      <c r="I3" s="168">
        <v>97337.0</v>
      </c>
      <c r="J3" s="168">
        <v>99479.0</v>
      </c>
      <c r="K3" s="168">
        <v>26660.0</v>
      </c>
      <c r="L3" s="169">
        <f t="shared" si="1"/>
        <v>1.034332533</v>
      </c>
      <c r="M3" s="161">
        <v>-8.25782</v>
      </c>
      <c r="N3" s="161">
        <v>111.3736</v>
      </c>
      <c r="O3" s="171"/>
    </row>
    <row r="4">
      <c r="A4" s="161">
        <v>3.0</v>
      </c>
      <c r="B4" s="163" t="s">
        <v>4028</v>
      </c>
      <c r="C4" s="161" t="s">
        <v>1400</v>
      </c>
      <c r="D4" s="164" t="s">
        <v>4029</v>
      </c>
      <c r="E4" s="165" t="s">
        <v>4027</v>
      </c>
      <c r="F4" s="166" t="s">
        <v>4024</v>
      </c>
      <c r="G4" s="164">
        <v>5.0</v>
      </c>
      <c r="H4" s="168">
        <v>99072.0</v>
      </c>
      <c r="I4" s="168">
        <v>108187.0</v>
      </c>
      <c r="J4" s="168">
        <v>111325.0</v>
      </c>
      <c r="K4" s="168">
        <v>24567.0</v>
      </c>
      <c r="L4" s="169">
        <f t="shared" si="1"/>
        <v>1.123677729</v>
      </c>
      <c r="M4" s="161">
        <v>-6.636</v>
      </c>
      <c r="N4" s="161">
        <v>111.4749</v>
      </c>
      <c r="O4" s="171"/>
    </row>
    <row r="5">
      <c r="A5" s="161">
        <v>4.0</v>
      </c>
      <c r="B5" s="163" t="s">
        <v>4030</v>
      </c>
      <c r="C5" s="161" t="s">
        <v>1400</v>
      </c>
      <c r="D5" s="164" t="s">
        <v>4022</v>
      </c>
      <c r="E5" s="165" t="s">
        <v>4031</v>
      </c>
      <c r="F5" s="166" t="s">
        <v>4024</v>
      </c>
      <c r="G5" s="164">
        <v>5.0</v>
      </c>
      <c r="H5" s="168">
        <v>33829.0</v>
      </c>
      <c r="I5" s="168">
        <v>37051.0</v>
      </c>
      <c r="J5" s="168">
        <v>36903.0</v>
      </c>
      <c r="K5" s="161">
        <v>26776.0</v>
      </c>
      <c r="L5" s="169">
        <f t="shared" si="1"/>
        <v>1.090868781</v>
      </c>
      <c r="M5" s="161">
        <v>-7.71103</v>
      </c>
      <c r="N5" s="161">
        <v>113.5707</v>
      </c>
      <c r="O5" s="171"/>
    </row>
    <row r="6">
      <c r="A6" s="161">
        <v>5.0</v>
      </c>
      <c r="B6" s="163" t="s">
        <v>4032</v>
      </c>
      <c r="C6" s="161" t="s">
        <v>1400</v>
      </c>
      <c r="D6" s="164" t="s">
        <v>4033</v>
      </c>
      <c r="E6" s="165" t="s">
        <v>4034</v>
      </c>
      <c r="F6" s="166" t="s">
        <v>4024</v>
      </c>
      <c r="G6" s="164">
        <v>3.0</v>
      </c>
      <c r="H6" s="168">
        <v>53120.0</v>
      </c>
      <c r="I6" s="168">
        <v>56672.0</v>
      </c>
      <c r="J6" s="168">
        <v>58372.0</v>
      </c>
      <c r="K6" s="161">
        <v>21004.0</v>
      </c>
      <c r="L6" s="169">
        <f t="shared" si="1"/>
        <v>1.098870482</v>
      </c>
      <c r="M6" s="161">
        <v>-6.81052</v>
      </c>
      <c r="N6" s="161">
        <v>111.9955</v>
      </c>
      <c r="O6" s="171"/>
    </row>
    <row r="7">
      <c r="A7" s="161">
        <v>6.0</v>
      </c>
      <c r="B7" s="163" t="s">
        <v>4035</v>
      </c>
      <c r="C7" s="161" t="s">
        <v>1400</v>
      </c>
      <c r="D7" s="164" t="s">
        <v>4036</v>
      </c>
      <c r="E7" s="165" t="s">
        <v>4037</v>
      </c>
      <c r="F7" s="166" t="s">
        <v>4024</v>
      </c>
      <c r="G7" s="164">
        <v>5.0</v>
      </c>
      <c r="H7" s="168">
        <v>53839.0</v>
      </c>
      <c r="I7" s="168">
        <v>56612.0</v>
      </c>
      <c r="J7" s="168">
        <v>56102.0</v>
      </c>
      <c r="K7" s="161">
        <v>24984.0</v>
      </c>
      <c r="L7" s="169">
        <f t="shared" si="1"/>
        <v>1.042032727</v>
      </c>
      <c r="M7" s="161">
        <v>-6.27474</v>
      </c>
      <c r="N7" s="161">
        <v>107.9704</v>
      </c>
      <c r="O7" s="171"/>
    </row>
    <row r="8">
      <c r="A8" s="161">
        <v>7.0</v>
      </c>
      <c r="B8" s="163" t="s">
        <v>4038</v>
      </c>
      <c r="C8" s="161" t="s">
        <v>1400</v>
      </c>
      <c r="D8" s="164" t="s">
        <v>4039</v>
      </c>
      <c r="E8" s="165" t="s">
        <v>4040</v>
      </c>
      <c r="F8" s="166" t="s">
        <v>4024</v>
      </c>
      <c r="G8" s="164">
        <v>5.0</v>
      </c>
      <c r="H8" s="168">
        <v>74403.0</v>
      </c>
      <c r="I8" s="168">
        <v>72789.0</v>
      </c>
      <c r="J8" s="168">
        <v>70751.0</v>
      </c>
      <c r="K8" s="161">
        <v>76318.0</v>
      </c>
      <c r="L8" s="169">
        <f t="shared" si="1"/>
        <v>0.9509159577</v>
      </c>
      <c r="M8" s="161">
        <v>-5.89191</v>
      </c>
      <c r="N8" s="161">
        <v>106.0302</v>
      </c>
      <c r="O8" s="171"/>
    </row>
    <row r="9">
      <c r="A9" s="161">
        <v>8.0</v>
      </c>
      <c r="B9" s="163" t="s">
        <v>4041</v>
      </c>
      <c r="C9" s="161" t="s">
        <v>1400</v>
      </c>
      <c r="D9" s="164" t="s">
        <v>4039</v>
      </c>
      <c r="E9" s="165" t="s">
        <v>4042</v>
      </c>
      <c r="F9" s="166" t="s">
        <v>4024</v>
      </c>
      <c r="G9" s="164" t="s">
        <v>4043</v>
      </c>
      <c r="H9" s="168">
        <v>72224.0</v>
      </c>
      <c r="I9" s="168">
        <v>76915.0</v>
      </c>
      <c r="J9" s="168">
        <v>70253.0</v>
      </c>
      <c r="K9" s="161">
        <v>56642.0</v>
      </c>
      <c r="L9" s="169">
        <f t="shared" si="1"/>
        <v>0.9727099025</v>
      </c>
      <c r="M9" s="161">
        <v>-5.89191</v>
      </c>
      <c r="N9" s="161">
        <v>106.0302</v>
      </c>
      <c r="O9" s="171"/>
    </row>
    <row r="10">
      <c r="A10" s="161">
        <v>9.0</v>
      </c>
      <c r="B10" s="163" t="s">
        <v>4044</v>
      </c>
      <c r="C10" s="161" t="s">
        <v>1400</v>
      </c>
      <c r="D10" s="164" t="s">
        <v>4045</v>
      </c>
      <c r="E10" s="165" t="s">
        <v>4046</v>
      </c>
      <c r="F10" s="166" t="s">
        <v>4024</v>
      </c>
      <c r="G10" s="164">
        <v>1.0</v>
      </c>
      <c r="H10" s="168">
        <v>116541.0</v>
      </c>
      <c r="I10" s="168">
        <v>134264.0</v>
      </c>
      <c r="J10" s="168">
        <v>143931.0</v>
      </c>
      <c r="K10" s="161">
        <v>59945.0</v>
      </c>
      <c r="L10" s="169">
        <f t="shared" si="1"/>
        <v>1.235024584</v>
      </c>
      <c r="M10" s="161">
        <v>-6.05887</v>
      </c>
      <c r="N10" s="161">
        <v>106.4643</v>
      </c>
      <c r="O10" s="171"/>
    </row>
    <row r="11">
      <c r="A11" s="161">
        <v>10.0</v>
      </c>
      <c r="B11" s="163" t="s">
        <v>4047</v>
      </c>
      <c r="C11" s="161" t="s">
        <v>1400</v>
      </c>
      <c r="D11" s="164" t="s">
        <v>4048</v>
      </c>
      <c r="E11" s="165" t="s">
        <v>4049</v>
      </c>
      <c r="F11" s="166" t="s">
        <v>4024</v>
      </c>
      <c r="G11" s="164">
        <v>5.0</v>
      </c>
      <c r="H11" s="168">
        <v>59287.0</v>
      </c>
      <c r="I11" s="168">
        <v>69997.0</v>
      </c>
      <c r="J11" s="168">
        <v>73147.0</v>
      </c>
      <c r="K11" s="161">
        <v>32594.0</v>
      </c>
      <c r="L11" s="169">
        <f t="shared" si="1"/>
        <v>1.233778063</v>
      </c>
      <c r="M11" s="161">
        <v>-6.39218</v>
      </c>
      <c r="N11" s="161">
        <v>105.8278</v>
      </c>
      <c r="O11" s="171"/>
    </row>
    <row r="12">
      <c r="A12" s="161">
        <v>11.0</v>
      </c>
      <c r="B12" s="163" t="s">
        <v>4050</v>
      </c>
      <c r="C12" s="161" t="s">
        <v>1400</v>
      </c>
      <c r="D12" s="164" t="s">
        <v>4051</v>
      </c>
      <c r="E12" s="165" t="s">
        <v>4052</v>
      </c>
      <c r="F12" s="166" t="s">
        <v>4024</v>
      </c>
      <c r="G12" s="164">
        <v>5.0</v>
      </c>
      <c r="H12" s="168">
        <v>61011.0</v>
      </c>
      <c r="I12" s="168">
        <v>58114.0</v>
      </c>
      <c r="J12" s="168">
        <v>61717.0</v>
      </c>
      <c r="K12" s="161">
        <v>31974.0</v>
      </c>
      <c r="L12" s="169">
        <f t="shared" si="1"/>
        <v>1.011571684</v>
      </c>
      <c r="M12" s="161">
        <v>-7.0242</v>
      </c>
      <c r="N12" s="161">
        <v>106.5464</v>
      </c>
      <c r="O12" s="171"/>
    </row>
    <row r="13">
      <c r="A13" s="161">
        <v>12.0</v>
      </c>
      <c r="B13" s="163" t="s">
        <v>2271</v>
      </c>
      <c r="C13" s="161" t="s">
        <v>1400</v>
      </c>
      <c r="D13" s="164" t="s">
        <v>4053</v>
      </c>
      <c r="E13" s="165" t="s">
        <v>4031</v>
      </c>
      <c r="F13" s="166" t="s">
        <v>4024</v>
      </c>
      <c r="G13" s="164">
        <v>5.0</v>
      </c>
      <c r="H13" s="168">
        <v>67545.0</v>
      </c>
      <c r="I13" s="168">
        <v>79940.0</v>
      </c>
      <c r="J13" s="168">
        <v>72185.0</v>
      </c>
      <c r="K13" s="161">
        <v>18780.0</v>
      </c>
      <c r="L13" s="169">
        <f t="shared" si="1"/>
        <v>1.068694944</v>
      </c>
      <c r="M13" s="161">
        <v>-7.68594</v>
      </c>
      <c r="N13" s="161">
        <v>109.1376</v>
      </c>
      <c r="O13" s="171"/>
    </row>
    <row r="14">
      <c r="A14" s="161">
        <v>13.0</v>
      </c>
      <c r="B14" s="163" t="s">
        <v>4054</v>
      </c>
      <c r="C14" s="161" t="s">
        <v>1400</v>
      </c>
      <c r="D14" s="164" t="s">
        <v>4039</v>
      </c>
      <c r="E14" s="165" t="s">
        <v>4055</v>
      </c>
      <c r="F14" s="166" t="s">
        <v>4024</v>
      </c>
      <c r="G14" s="164" t="s">
        <v>4043</v>
      </c>
      <c r="H14" s="168">
        <v>56832.0</v>
      </c>
      <c r="I14" s="168">
        <v>59977.0</v>
      </c>
      <c r="J14" s="168">
        <v>63456.0</v>
      </c>
      <c r="K14" s="161">
        <v>24747.0</v>
      </c>
      <c r="L14" s="169">
        <f t="shared" si="1"/>
        <v>1.116554054</v>
      </c>
      <c r="M14" s="161">
        <v>-5.88922</v>
      </c>
      <c r="N14" s="161">
        <v>106.0336</v>
      </c>
      <c r="O14" s="171"/>
    </row>
    <row r="15">
      <c r="A15" s="161">
        <v>14.0</v>
      </c>
      <c r="B15" s="163" t="s">
        <v>4056</v>
      </c>
      <c r="C15" s="163" t="s">
        <v>1377</v>
      </c>
      <c r="D15" s="164" t="s">
        <v>4057</v>
      </c>
      <c r="E15" s="165" t="s">
        <v>4058</v>
      </c>
      <c r="F15" s="166" t="s">
        <v>4059</v>
      </c>
      <c r="G15" s="164">
        <v>3.0</v>
      </c>
      <c r="H15" s="168">
        <v>26121.0</v>
      </c>
      <c r="I15" s="168">
        <v>23137.0</v>
      </c>
      <c r="J15" s="168">
        <v>32971.0</v>
      </c>
      <c r="K15" s="168">
        <v>4223.0</v>
      </c>
      <c r="L15" s="169">
        <f t="shared" si="1"/>
        <v>1.262241109</v>
      </c>
      <c r="M15" s="161">
        <v>-8.6588</v>
      </c>
      <c r="N15" s="161">
        <v>116.0731</v>
      </c>
      <c r="O15" s="171"/>
    </row>
    <row r="16">
      <c r="A16" s="161">
        <v>15.0</v>
      </c>
      <c r="B16" s="163" t="s">
        <v>4060</v>
      </c>
      <c r="C16" s="163" t="s">
        <v>1374</v>
      </c>
      <c r="D16" s="164" t="s">
        <v>4061</v>
      </c>
      <c r="E16" s="165" t="s">
        <v>4062</v>
      </c>
      <c r="F16" s="166" t="s">
        <v>4059</v>
      </c>
      <c r="G16" s="164">
        <v>5.0</v>
      </c>
      <c r="H16" s="168">
        <v>861.0</v>
      </c>
      <c r="I16" s="168">
        <v>558.0</v>
      </c>
      <c r="J16" s="168">
        <v>924.0</v>
      </c>
      <c r="K16" s="161">
        <v>2108.0</v>
      </c>
      <c r="L16" s="169">
        <f t="shared" si="1"/>
        <v>1.073170732</v>
      </c>
      <c r="M16" s="161">
        <v>0.8505</v>
      </c>
      <c r="N16" s="161">
        <v>122.7964</v>
      </c>
      <c r="O16" s="171"/>
    </row>
    <row r="17">
      <c r="A17" s="161">
        <v>16.0</v>
      </c>
      <c r="B17" s="163" t="s">
        <v>4063</v>
      </c>
      <c r="C17" s="163" t="s">
        <v>1400</v>
      </c>
      <c r="D17" s="164" t="s">
        <v>4064</v>
      </c>
      <c r="E17" s="165" t="s">
        <v>4065</v>
      </c>
      <c r="F17" s="166" t="s">
        <v>4059</v>
      </c>
      <c r="G17" s="164">
        <v>3.0</v>
      </c>
      <c r="H17" s="168">
        <v>17071.0</v>
      </c>
      <c r="I17" s="168">
        <v>18283.0</v>
      </c>
      <c r="J17" s="168">
        <v>26237.0</v>
      </c>
      <c r="K17" s="161">
        <v>2168.0</v>
      </c>
      <c r="L17" s="169">
        <f t="shared" si="1"/>
        <v>1.536933982</v>
      </c>
      <c r="M17" s="161">
        <v>-4.29329</v>
      </c>
      <c r="N17" s="161">
        <v>119.6314</v>
      </c>
      <c r="O17" s="171"/>
    </row>
    <row r="18">
      <c r="A18" s="161">
        <v>17.0</v>
      </c>
      <c r="B18" s="163" t="s">
        <v>4066</v>
      </c>
      <c r="C18" s="163" t="s">
        <v>1389</v>
      </c>
      <c r="D18" s="164" t="s">
        <v>4067</v>
      </c>
      <c r="E18" s="165" t="s">
        <v>4068</v>
      </c>
      <c r="F18" s="166" t="s">
        <v>1364</v>
      </c>
      <c r="G18" s="167">
        <v>10.0</v>
      </c>
      <c r="H18" s="168">
        <v>288.0</v>
      </c>
      <c r="I18" s="168">
        <v>297.0</v>
      </c>
      <c r="J18" s="168">
        <v>531.0</v>
      </c>
      <c r="K18" s="168">
        <v>185.0</v>
      </c>
      <c r="L18" s="169">
        <f t="shared" si="1"/>
        <v>1.84375</v>
      </c>
      <c r="M18" s="161">
        <v>-8.5086</v>
      </c>
      <c r="N18" s="161">
        <v>121.7013</v>
      </c>
      <c r="O18" s="171"/>
    </row>
    <row r="19">
      <c r="A19" s="161">
        <v>18.0</v>
      </c>
      <c r="B19" s="163" t="s">
        <v>4069</v>
      </c>
      <c r="C19" s="163" t="s">
        <v>1367</v>
      </c>
      <c r="D19" s="164" t="s">
        <v>4070</v>
      </c>
      <c r="E19" s="165" t="s">
        <v>4071</v>
      </c>
      <c r="F19" s="166" t="s">
        <v>4059</v>
      </c>
      <c r="G19" s="164">
        <v>5.0</v>
      </c>
      <c r="H19" s="168">
        <v>4553.0</v>
      </c>
      <c r="I19" s="168">
        <v>4621.0</v>
      </c>
      <c r="J19" s="168">
        <v>6692.0</v>
      </c>
      <c r="K19" s="161">
        <v>1259.0</v>
      </c>
      <c r="L19" s="169">
        <f t="shared" si="1"/>
        <v>1.469800132</v>
      </c>
      <c r="M19" s="161">
        <v>-10.2389</v>
      </c>
      <c r="N19" s="161">
        <v>123.4903</v>
      </c>
      <c r="O19" s="171"/>
    </row>
    <row r="20">
      <c r="A20" s="161">
        <v>19.0</v>
      </c>
      <c r="B20" s="163" t="s">
        <v>4072</v>
      </c>
      <c r="C20" s="163" t="s">
        <v>1369</v>
      </c>
      <c r="D20" s="164" t="s">
        <v>4073</v>
      </c>
      <c r="E20" s="165" t="s">
        <v>4074</v>
      </c>
      <c r="F20" s="166" t="s">
        <v>1364</v>
      </c>
      <c r="G20" s="164" t="s">
        <v>4043</v>
      </c>
      <c r="H20" s="168">
        <v>8016.0</v>
      </c>
      <c r="I20" s="168">
        <v>6656.0</v>
      </c>
      <c r="J20" s="168">
        <v>12800.0</v>
      </c>
      <c r="K20" s="161">
        <v>862.0</v>
      </c>
      <c r="L20" s="169">
        <f t="shared" si="1"/>
        <v>1.596806387</v>
      </c>
      <c r="M20" s="161">
        <v>-3.8962</v>
      </c>
      <c r="N20" s="161">
        <v>122.5378</v>
      </c>
      <c r="O20" s="171"/>
    </row>
    <row r="21">
      <c r="A21" s="161">
        <v>20.0</v>
      </c>
      <c r="B21" s="163" t="s">
        <v>4075</v>
      </c>
      <c r="C21" s="163" t="s">
        <v>4076</v>
      </c>
      <c r="D21" s="164" t="s">
        <v>4077</v>
      </c>
      <c r="E21" s="165" t="s">
        <v>4078</v>
      </c>
      <c r="F21" s="166" t="s">
        <v>4059</v>
      </c>
      <c r="G21" s="164">
        <v>5.0</v>
      </c>
      <c r="H21" s="168">
        <v>15495.0</v>
      </c>
      <c r="I21" s="168">
        <v>17439.0</v>
      </c>
      <c r="J21" s="168">
        <v>20107.0</v>
      </c>
      <c r="K21" s="168">
        <v>1799.0</v>
      </c>
      <c r="L21" s="169">
        <f t="shared" si="1"/>
        <v>1.297644401</v>
      </c>
      <c r="M21" s="161">
        <v>-5.62363</v>
      </c>
      <c r="N21" s="161">
        <v>119.5508</v>
      </c>
      <c r="O21" s="171"/>
    </row>
    <row r="22">
      <c r="A22" s="161">
        <v>21.0</v>
      </c>
      <c r="B22" s="163" t="s">
        <v>4079</v>
      </c>
      <c r="C22" s="163" t="s">
        <v>1400</v>
      </c>
      <c r="D22" s="164" t="s">
        <v>4080</v>
      </c>
      <c r="E22" s="165" t="s">
        <v>4081</v>
      </c>
      <c r="F22" s="166" t="s">
        <v>4059</v>
      </c>
      <c r="G22" s="164">
        <v>5.0</v>
      </c>
      <c r="H22" s="168">
        <v>1075.0</v>
      </c>
      <c r="I22" s="168">
        <v>964.0</v>
      </c>
      <c r="J22" s="168">
        <v>1686.0</v>
      </c>
      <c r="K22" s="168">
        <v>455.0</v>
      </c>
      <c r="L22" s="169">
        <f t="shared" si="1"/>
        <v>1.568372093</v>
      </c>
      <c r="M22" s="161">
        <v>1.182502</v>
      </c>
      <c r="N22" s="161">
        <v>124.4806</v>
      </c>
      <c r="O22" s="171"/>
    </row>
    <row r="23">
      <c r="A23" s="161">
        <v>22.0</v>
      </c>
      <c r="B23" s="163" t="s">
        <v>4082</v>
      </c>
      <c r="C23" s="163" t="s">
        <v>4076</v>
      </c>
      <c r="D23" s="164" t="s">
        <v>4083</v>
      </c>
      <c r="E23" s="165" t="s">
        <v>4068</v>
      </c>
      <c r="G23" s="164">
        <v>3.0</v>
      </c>
      <c r="H23" s="168">
        <v>4166.0</v>
      </c>
      <c r="I23" s="168">
        <v>2898.0</v>
      </c>
      <c r="J23" s="168">
        <v>4814.0</v>
      </c>
      <c r="K23" s="168">
        <v>1655.0</v>
      </c>
      <c r="L23" s="169">
        <f t="shared" si="1"/>
        <v>1.155544887</v>
      </c>
      <c r="M23" s="161">
        <v>-8.7421</v>
      </c>
      <c r="N23" s="161">
        <v>116.7769</v>
      </c>
      <c r="O23" s="171"/>
    </row>
    <row r="24">
      <c r="A24" s="161">
        <v>23.0</v>
      </c>
      <c r="B24" s="163" t="s">
        <v>4084</v>
      </c>
      <c r="C24" s="163" t="s">
        <v>1367</v>
      </c>
      <c r="D24" s="164" t="s">
        <v>4085</v>
      </c>
      <c r="E24" s="165" t="s">
        <v>4086</v>
      </c>
      <c r="F24" s="166" t="s">
        <v>1364</v>
      </c>
      <c r="G24" s="164" t="s">
        <v>4043</v>
      </c>
      <c r="H24" s="168">
        <v>5402.0</v>
      </c>
      <c r="I24" s="168">
        <v>3709.0</v>
      </c>
      <c r="J24" s="168">
        <v>8142.0</v>
      </c>
      <c r="K24" s="172"/>
      <c r="L24" s="169">
        <f t="shared" si="1"/>
        <v>1.507219548</v>
      </c>
      <c r="M24" s="161">
        <v>-2.6143</v>
      </c>
      <c r="N24" s="161">
        <v>140.7905</v>
      </c>
      <c r="O24" s="171"/>
    </row>
    <row r="25">
      <c r="A25" s="161">
        <v>24.0</v>
      </c>
      <c r="B25" s="163" t="s">
        <v>4087</v>
      </c>
      <c r="C25" s="163" t="s">
        <v>1367</v>
      </c>
      <c r="D25" s="164" t="s">
        <v>4088</v>
      </c>
      <c r="E25" s="165" t="s">
        <v>4089</v>
      </c>
      <c r="F25" s="166" t="s">
        <v>1364</v>
      </c>
      <c r="G25" s="164">
        <v>5.0</v>
      </c>
      <c r="H25" s="173" t="s">
        <v>4090</v>
      </c>
      <c r="I25" s="173" t="s">
        <v>4090</v>
      </c>
      <c r="J25" s="173" t="s">
        <v>4090</v>
      </c>
      <c r="K25" s="172"/>
      <c r="L25" s="169"/>
      <c r="M25" s="161">
        <v>-0.9641841705</v>
      </c>
      <c r="N25" s="161">
        <v>121.8230454</v>
      </c>
      <c r="O25" s="171"/>
    </row>
    <row r="26">
      <c r="A26" s="161">
        <v>25.0</v>
      </c>
      <c r="B26" s="163" t="s">
        <v>4091</v>
      </c>
      <c r="C26" s="163" t="s">
        <v>1367</v>
      </c>
      <c r="D26" s="164" t="s">
        <v>4092</v>
      </c>
      <c r="E26" s="165" t="s">
        <v>4068</v>
      </c>
      <c r="F26" s="166" t="s">
        <v>1364</v>
      </c>
      <c r="G26" s="164">
        <v>5.0</v>
      </c>
      <c r="H26" s="168">
        <v>676.0</v>
      </c>
      <c r="I26" s="168">
        <v>409.0</v>
      </c>
      <c r="J26" s="168">
        <v>722.0</v>
      </c>
      <c r="K26" s="172"/>
      <c r="L26" s="169">
        <f t="shared" ref="L26:L35" si="2">J26/H26</f>
        <v>1.068047337</v>
      </c>
      <c r="M26" s="161">
        <v>0.7391</v>
      </c>
      <c r="N26" s="161">
        <v>127.3887</v>
      </c>
      <c r="O26" s="171"/>
    </row>
    <row r="27">
      <c r="A27" s="161">
        <v>26.0</v>
      </c>
      <c r="B27" s="163" t="s">
        <v>4093</v>
      </c>
      <c r="C27" s="163" t="s">
        <v>1369</v>
      </c>
      <c r="D27" s="164" t="s">
        <v>4094</v>
      </c>
      <c r="E27" s="165" t="s">
        <v>4086</v>
      </c>
      <c r="F27" s="166" t="s">
        <v>4059</v>
      </c>
      <c r="G27" s="164">
        <v>5.0</v>
      </c>
      <c r="H27" s="174">
        <v>945.0</v>
      </c>
      <c r="I27" s="174">
        <v>720.0</v>
      </c>
      <c r="J27" s="174">
        <v>1491.0</v>
      </c>
      <c r="K27" s="172"/>
      <c r="L27" s="169">
        <f t="shared" si="2"/>
        <v>1.577777778</v>
      </c>
      <c r="M27" s="161">
        <v>-1.7801</v>
      </c>
      <c r="N27" s="161">
        <v>109.9427</v>
      </c>
      <c r="O27" s="171"/>
    </row>
    <row r="28">
      <c r="A28" s="161">
        <v>27.0</v>
      </c>
      <c r="B28" s="163" t="s">
        <v>4095</v>
      </c>
      <c r="C28" s="163" t="s">
        <v>1369</v>
      </c>
      <c r="D28" s="164" t="s">
        <v>4096</v>
      </c>
      <c r="E28" s="165" t="s">
        <v>4068</v>
      </c>
      <c r="F28" s="166" t="s">
        <v>1364</v>
      </c>
      <c r="G28" s="164">
        <v>5.0</v>
      </c>
      <c r="H28" s="174">
        <v>19377.0</v>
      </c>
      <c r="I28" s="174">
        <v>15234.0</v>
      </c>
      <c r="J28" s="174">
        <v>29888.0</v>
      </c>
      <c r="K28" s="161">
        <v>1301.0</v>
      </c>
      <c r="L28" s="169">
        <f t="shared" si="2"/>
        <v>1.542447231</v>
      </c>
      <c r="M28" s="161">
        <v>0.0307</v>
      </c>
      <c r="N28" s="161">
        <v>110.5555</v>
      </c>
      <c r="O28" s="171"/>
    </row>
    <row r="29">
      <c r="A29" s="161">
        <v>28.0</v>
      </c>
      <c r="B29" s="163" t="s">
        <v>4097</v>
      </c>
      <c r="C29" s="163" t="s">
        <v>1400</v>
      </c>
      <c r="D29" s="164" t="s">
        <v>4098</v>
      </c>
      <c r="E29" s="165" t="s">
        <v>4099</v>
      </c>
      <c r="F29" s="166" t="s">
        <v>4024</v>
      </c>
      <c r="G29" s="164">
        <v>5.0</v>
      </c>
      <c r="H29" s="174">
        <v>10011.0</v>
      </c>
      <c r="I29" s="174">
        <v>9149.0</v>
      </c>
      <c r="J29" s="174">
        <v>8463.0</v>
      </c>
      <c r="K29" s="175">
        <v>62.9</v>
      </c>
      <c r="L29" s="169">
        <f t="shared" si="2"/>
        <v>0.8453700929</v>
      </c>
      <c r="M29" s="161">
        <v>-3.73213</v>
      </c>
      <c r="N29" s="161">
        <v>103.7975</v>
      </c>
      <c r="O29" s="171"/>
    </row>
    <row r="30">
      <c r="A30" s="161">
        <v>29.0</v>
      </c>
      <c r="B30" s="163" t="s">
        <v>4100</v>
      </c>
      <c r="C30" s="163" t="s">
        <v>1369</v>
      </c>
      <c r="D30" s="164" t="s">
        <v>4101</v>
      </c>
      <c r="E30" s="165" t="s">
        <v>4102</v>
      </c>
      <c r="F30" s="166" t="s">
        <v>1364</v>
      </c>
      <c r="G30" s="164">
        <v>5.0</v>
      </c>
      <c r="H30" s="174">
        <v>37590.0</v>
      </c>
      <c r="I30" s="174">
        <v>31137.0</v>
      </c>
      <c r="J30" s="174">
        <v>60500.0</v>
      </c>
      <c r="K30" s="161">
        <v>3677.0</v>
      </c>
      <c r="L30" s="169">
        <f t="shared" si="2"/>
        <v>1.609470604</v>
      </c>
      <c r="M30" s="161">
        <v>0.0743</v>
      </c>
      <c r="N30" s="161">
        <v>111.434</v>
      </c>
      <c r="O30" s="171"/>
    </row>
    <row r="31">
      <c r="A31" s="161">
        <v>30.0</v>
      </c>
      <c r="B31" s="163" t="s">
        <v>4103</v>
      </c>
      <c r="C31" s="163" t="s">
        <v>1400</v>
      </c>
      <c r="D31" s="164" t="s">
        <v>4104</v>
      </c>
      <c r="E31" s="165" t="s">
        <v>4105</v>
      </c>
      <c r="F31" s="166" t="s">
        <v>4059</v>
      </c>
      <c r="G31" s="164">
        <v>5.0</v>
      </c>
      <c r="H31" s="174">
        <v>31235.0</v>
      </c>
      <c r="I31" s="174">
        <v>30470.0</v>
      </c>
      <c r="J31" s="174">
        <v>39276.0</v>
      </c>
      <c r="K31" s="161">
        <v>4827.0</v>
      </c>
      <c r="L31" s="169">
        <f t="shared" si="2"/>
        <v>1.257435569</v>
      </c>
      <c r="M31" s="161">
        <v>-2.82265</v>
      </c>
      <c r="N31" s="161">
        <v>114.2088</v>
      </c>
      <c r="O31" s="171"/>
    </row>
    <row r="32">
      <c r="A32" s="161">
        <v>31.0</v>
      </c>
      <c r="B32" s="163" t="s">
        <v>4106</v>
      </c>
      <c r="C32" s="163" t="s">
        <v>1400</v>
      </c>
      <c r="D32" s="164" t="s">
        <v>4107</v>
      </c>
      <c r="E32" s="165" t="s">
        <v>4099</v>
      </c>
      <c r="F32" s="166" t="s">
        <v>4024</v>
      </c>
      <c r="G32" s="164">
        <v>5.0</v>
      </c>
      <c r="H32" s="174">
        <v>10867.0</v>
      </c>
      <c r="I32" s="174">
        <v>11945.0</v>
      </c>
      <c r="J32" s="174">
        <v>15087.0</v>
      </c>
      <c r="K32" s="161">
        <v>6878.0</v>
      </c>
      <c r="L32" s="169">
        <f t="shared" si="2"/>
        <v>1.388331646</v>
      </c>
      <c r="M32" s="161">
        <v>-3.92653</v>
      </c>
      <c r="N32" s="161">
        <v>115.1058</v>
      </c>
      <c r="O32" s="171"/>
    </row>
    <row r="33">
      <c r="A33" s="161">
        <v>32.0</v>
      </c>
      <c r="B33" s="163" t="s">
        <v>4108</v>
      </c>
      <c r="C33" s="163" t="s">
        <v>1367</v>
      </c>
      <c r="D33" s="164" t="s">
        <v>4109</v>
      </c>
      <c r="E33" s="165" t="s">
        <v>4078</v>
      </c>
      <c r="F33" s="166" t="s">
        <v>4059</v>
      </c>
      <c r="G33" s="164">
        <v>3.0</v>
      </c>
      <c r="H33" s="174">
        <v>52546.0</v>
      </c>
      <c r="I33" s="174">
        <v>64205.0</v>
      </c>
      <c r="J33" s="174">
        <v>61187.0</v>
      </c>
      <c r="K33" s="161">
        <v>11536.0</v>
      </c>
      <c r="L33" s="169">
        <f t="shared" si="2"/>
        <v>1.16444639</v>
      </c>
      <c r="M33" s="161">
        <v>-5.52121</v>
      </c>
      <c r="N33" s="161">
        <v>105.3535</v>
      </c>
      <c r="O33" s="171"/>
    </row>
    <row r="34">
      <c r="A34" s="161">
        <v>33.0</v>
      </c>
      <c r="B34" s="163" t="s">
        <v>4110</v>
      </c>
      <c r="C34" s="163" t="s">
        <v>1369</v>
      </c>
      <c r="D34" s="164" t="s">
        <v>4111</v>
      </c>
      <c r="E34" s="165" t="s">
        <v>4112</v>
      </c>
      <c r="F34" s="166" t="s">
        <v>4059</v>
      </c>
      <c r="G34" s="164">
        <v>5.0</v>
      </c>
      <c r="H34" s="174">
        <v>17464.0</v>
      </c>
      <c r="I34" s="174">
        <v>16176.0</v>
      </c>
      <c r="J34" s="174">
        <v>18344.0</v>
      </c>
      <c r="K34" s="161">
        <v>10628.0</v>
      </c>
      <c r="L34" s="169">
        <f t="shared" si="2"/>
        <v>1.050389372</v>
      </c>
      <c r="M34" s="161">
        <v>4.10755</v>
      </c>
      <c r="N34" s="161">
        <v>96.19889</v>
      </c>
      <c r="O34" s="171"/>
    </row>
    <row r="35">
      <c r="A35" s="161">
        <v>34.0</v>
      </c>
      <c r="B35" s="163" t="s">
        <v>4113</v>
      </c>
      <c r="C35" s="163" t="s">
        <v>1369</v>
      </c>
      <c r="D35" s="164" t="s">
        <v>4114</v>
      </c>
      <c r="E35" s="165" t="s">
        <v>4071</v>
      </c>
      <c r="F35" s="166" t="s">
        <v>4059</v>
      </c>
      <c r="G35" s="164">
        <v>5.0</v>
      </c>
      <c r="H35" s="174">
        <v>5486.0</v>
      </c>
      <c r="I35" s="174">
        <v>4356.0</v>
      </c>
      <c r="J35" s="174">
        <v>6865.0</v>
      </c>
      <c r="K35" s="168">
        <v>500.0</v>
      </c>
      <c r="L35" s="169">
        <f t="shared" si="2"/>
        <v>1.251367116</v>
      </c>
      <c r="M35" s="161">
        <v>-2.8921</v>
      </c>
      <c r="N35" s="161">
        <v>107.5647</v>
      </c>
      <c r="O35" s="171"/>
    </row>
    <row r="36">
      <c r="A36" s="161">
        <v>35.0</v>
      </c>
      <c r="B36" s="163" t="s">
        <v>4115</v>
      </c>
      <c r="C36" s="163" t="s">
        <v>1369</v>
      </c>
      <c r="D36" s="164" t="s">
        <v>4116</v>
      </c>
      <c r="E36" s="165" t="s">
        <v>4068</v>
      </c>
      <c r="F36" s="166" t="s">
        <v>1364</v>
      </c>
      <c r="G36" s="164">
        <v>5.0</v>
      </c>
      <c r="H36" s="174">
        <v>2170.0</v>
      </c>
      <c r="I36" s="174" t="s">
        <v>4090</v>
      </c>
      <c r="J36" s="174">
        <f>H36*L58</f>
        <v>2718.790057</v>
      </c>
      <c r="K36" s="168">
        <v>2170.0</v>
      </c>
      <c r="L36" s="169"/>
      <c r="M36" s="161">
        <v>2.1567</v>
      </c>
      <c r="N36" s="161">
        <v>117.3923</v>
      </c>
      <c r="O36" s="171"/>
    </row>
    <row r="37">
      <c r="A37" s="161">
        <v>36.0</v>
      </c>
      <c r="B37" s="163" t="s">
        <v>4117</v>
      </c>
      <c r="C37" s="163" t="s">
        <v>1367</v>
      </c>
      <c r="D37" s="164" t="s">
        <v>4118</v>
      </c>
      <c r="E37" s="165" t="s">
        <v>4081</v>
      </c>
      <c r="F37" s="166" t="s">
        <v>4059</v>
      </c>
      <c r="G37" s="164">
        <v>5.0</v>
      </c>
      <c r="H37" s="174">
        <v>33839.0</v>
      </c>
      <c r="I37" s="174">
        <v>26612.0</v>
      </c>
      <c r="J37" s="174">
        <v>43537.0</v>
      </c>
      <c r="K37" s="168">
        <v>1479.0</v>
      </c>
      <c r="L37" s="169">
        <f t="shared" ref="L37:L48" si="3">J37/H37</f>
        <v>1.286592393</v>
      </c>
      <c r="M37" s="161">
        <v>-2.07925</v>
      </c>
      <c r="N37" s="161">
        <v>106.1496</v>
      </c>
      <c r="O37" s="171"/>
    </row>
    <row r="38">
      <c r="A38" s="161">
        <v>37.0</v>
      </c>
      <c r="B38" s="163" t="s">
        <v>4119</v>
      </c>
      <c r="C38" s="163" t="s">
        <v>1571</v>
      </c>
      <c r="D38" s="164" t="s">
        <v>4120</v>
      </c>
      <c r="E38" s="165" t="s">
        <v>4121</v>
      </c>
      <c r="F38" s="166" t="s">
        <v>4024</v>
      </c>
      <c r="G38" s="164" t="s">
        <v>4043</v>
      </c>
      <c r="H38" s="174">
        <v>43120.0</v>
      </c>
      <c r="I38" s="174">
        <v>41810.0</v>
      </c>
      <c r="J38" s="174">
        <v>50674.0</v>
      </c>
      <c r="K38" s="176">
        <v>16.46</v>
      </c>
      <c r="L38" s="169">
        <f t="shared" si="3"/>
        <v>1.175185529</v>
      </c>
      <c r="M38" s="161">
        <v>4.12071</v>
      </c>
      <c r="N38" s="161">
        <v>98.25823</v>
      </c>
      <c r="O38" s="171"/>
    </row>
    <row r="39">
      <c r="A39" s="161">
        <v>38.0</v>
      </c>
      <c r="B39" s="163" t="s">
        <v>4122</v>
      </c>
      <c r="C39" s="163" t="s">
        <v>1367</v>
      </c>
      <c r="D39" s="164" t="s">
        <v>4123</v>
      </c>
      <c r="E39" s="165" t="s">
        <v>4112</v>
      </c>
      <c r="F39" s="166" t="s">
        <v>4059</v>
      </c>
      <c r="G39" s="164">
        <v>5.0</v>
      </c>
      <c r="H39" s="174">
        <v>892.0</v>
      </c>
      <c r="I39" s="174">
        <v>880.0</v>
      </c>
      <c r="J39" s="174">
        <v>1305.0</v>
      </c>
      <c r="K39" s="161">
        <v>20.0</v>
      </c>
      <c r="L39" s="169">
        <f t="shared" si="3"/>
        <v>1.463004484</v>
      </c>
      <c r="M39" s="161">
        <v>-1.17036</v>
      </c>
      <c r="N39" s="161">
        <v>116.7887</v>
      </c>
      <c r="O39" s="171"/>
    </row>
    <row r="40">
      <c r="A40" s="161">
        <v>39.0</v>
      </c>
      <c r="B40" s="163" t="s">
        <v>4124</v>
      </c>
      <c r="C40" s="163" t="s">
        <v>1367</v>
      </c>
      <c r="D40" s="164" t="s">
        <v>4109</v>
      </c>
      <c r="E40" s="165" t="s">
        <v>4078</v>
      </c>
      <c r="F40" s="166" t="s">
        <v>4059</v>
      </c>
      <c r="G40" s="164">
        <v>3.0</v>
      </c>
      <c r="H40" s="174">
        <v>43768.0</v>
      </c>
      <c r="I40" s="174">
        <v>37932.0</v>
      </c>
      <c r="J40" s="174">
        <v>55305.0</v>
      </c>
      <c r="K40" s="161">
        <v>192.0</v>
      </c>
      <c r="L40" s="169">
        <f t="shared" si="3"/>
        <v>1.263594407</v>
      </c>
      <c r="M40" s="161">
        <v>-5.58594</v>
      </c>
      <c r="N40" s="161">
        <v>105.3872</v>
      </c>
      <c r="O40" s="171"/>
    </row>
    <row r="41">
      <c r="A41" s="161">
        <v>40.0</v>
      </c>
      <c r="B41" s="163" t="s">
        <v>4125</v>
      </c>
      <c r="C41" s="163" t="s">
        <v>1369</v>
      </c>
      <c r="D41" s="164" t="s">
        <v>4126</v>
      </c>
      <c r="E41" s="165" t="s">
        <v>4089</v>
      </c>
      <c r="F41" s="166" t="s">
        <v>1364</v>
      </c>
      <c r="G41" s="164" t="s">
        <v>4043</v>
      </c>
      <c r="H41" s="174">
        <v>22.0</v>
      </c>
      <c r="I41" s="174">
        <v>15.0</v>
      </c>
      <c r="J41" s="174">
        <v>32.0</v>
      </c>
      <c r="K41" s="172"/>
      <c r="L41" s="169">
        <f t="shared" si="3"/>
        <v>1.454545455</v>
      </c>
      <c r="M41" s="161">
        <v>3.6363</v>
      </c>
      <c r="N41" s="161">
        <v>116.6717</v>
      </c>
      <c r="O41" s="171"/>
    </row>
    <row r="42">
      <c r="A42" s="161">
        <v>41.0</v>
      </c>
      <c r="B42" s="163" t="s">
        <v>4127</v>
      </c>
      <c r="C42" s="163" t="s">
        <v>1400</v>
      </c>
      <c r="D42" s="164" t="s">
        <v>4128</v>
      </c>
      <c r="E42" s="165" t="s">
        <v>4078</v>
      </c>
      <c r="F42" s="166" t="s">
        <v>4024</v>
      </c>
      <c r="G42" s="164" t="s">
        <v>4043</v>
      </c>
      <c r="H42" s="174">
        <v>12458.0</v>
      </c>
      <c r="I42" s="174">
        <v>9791.0</v>
      </c>
      <c r="J42" s="174">
        <v>11348.0</v>
      </c>
      <c r="K42" s="172"/>
      <c r="L42" s="169">
        <f t="shared" si="3"/>
        <v>0.9109006261</v>
      </c>
      <c r="M42" s="161">
        <v>-0.60902</v>
      </c>
      <c r="N42" s="161">
        <v>100.7537</v>
      </c>
      <c r="O42" s="171"/>
    </row>
    <row r="43">
      <c r="A43" s="161">
        <v>42.0</v>
      </c>
      <c r="B43" s="163" t="s">
        <v>4129</v>
      </c>
      <c r="C43" s="163" t="s">
        <v>1369</v>
      </c>
      <c r="D43" s="164" t="s">
        <v>4130</v>
      </c>
      <c r="E43" s="165" t="s">
        <v>4065</v>
      </c>
      <c r="F43" s="166" t="s">
        <v>4059</v>
      </c>
      <c r="G43" s="164" t="s">
        <v>4043</v>
      </c>
      <c r="H43" s="174">
        <v>3756.0</v>
      </c>
      <c r="I43" s="174">
        <v>3900.0</v>
      </c>
      <c r="J43" s="174">
        <v>5710.0</v>
      </c>
      <c r="K43" s="172"/>
      <c r="L43" s="169">
        <f t="shared" si="3"/>
        <v>1.520234292</v>
      </c>
      <c r="M43" s="161">
        <v>0.8360866141</v>
      </c>
      <c r="N43" s="161">
        <v>108.8735038</v>
      </c>
      <c r="O43" s="171"/>
    </row>
    <row r="44">
      <c r="A44" s="161">
        <v>43.0</v>
      </c>
      <c r="B44" s="163" t="s">
        <v>4131</v>
      </c>
      <c r="C44" s="163" t="s">
        <v>1400</v>
      </c>
      <c r="D44" s="164" t="s">
        <v>4132</v>
      </c>
      <c r="E44" s="165" t="s">
        <v>4112</v>
      </c>
      <c r="F44" s="166" t="s">
        <v>4059</v>
      </c>
      <c r="G44" s="164">
        <v>5.0</v>
      </c>
      <c r="H44" s="174">
        <v>31295.0</v>
      </c>
      <c r="I44" s="174">
        <v>32370.0</v>
      </c>
      <c r="J44" s="174">
        <v>49397.0</v>
      </c>
      <c r="K44" s="172"/>
      <c r="L44" s="169">
        <f t="shared" si="3"/>
        <v>1.578431059</v>
      </c>
      <c r="M44" s="161">
        <v>0.56437</v>
      </c>
      <c r="N44" s="161">
        <v>101.5235</v>
      </c>
      <c r="O44" s="171"/>
    </row>
    <row r="45">
      <c r="A45" s="161">
        <v>44.0</v>
      </c>
      <c r="B45" s="163" t="s">
        <v>4133</v>
      </c>
      <c r="C45" s="163" t="s">
        <v>1400</v>
      </c>
      <c r="D45" s="164" t="s">
        <v>4134</v>
      </c>
      <c r="E45" s="165" t="s">
        <v>4135</v>
      </c>
      <c r="F45" s="166" t="s">
        <v>4059</v>
      </c>
      <c r="G45" s="164" t="s">
        <v>4043</v>
      </c>
      <c r="H45" s="174">
        <v>23268.0</v>
      </c>
      <c r="I45" s="174">
        <v>21034.0</v>
      </c>
      <c r="J45" s="174">
        <v>28101.0</v>
      </c>
      <c r="K45" s="172"/>
      <c r="L45" s="169">
        <f t="shared" si="3"/>
        <v>1.20771016</v>
      </c>
      <c r="M45" s="161">
        <v>-1.07655</v>
      </c>
      <c r="N45" s="161">
        <v>100.3724</v>
      </c>
      <c r="O45" s="171"/>
    </row>
    <row r="46">
      <c r="A46" s="161">
        <v>45.0</v>
      </c>
      <c r="B46" s="163" t="s">
        <v>4136</v>
      </c>
      <c r="C46" s="163" t="s">
        <v>1367</v>
      </c>
      <c r="D46" s="164" t="s">
        <v>4137</v>
      </c>
      <c r="E46" s="165" t="s">
        <v>4068</v>
      </c>
      <c r="F46" s="166" t="s">
        <v>1364</v>
      </c>
      <c r="G46" s="164">
        <v>25.0</v>
      </c>
      <c r="H46" s="174">
        <v>2800.0</v>
      </c>
      <c r="I46" s="174">
        <v>1868.0</v>
      </c>
      <c r="J46" s="174">
        <v>3423.0</v>
      </c>
      <c r="K46" s="172"/>
      <c r="L46" s="169">
        <f t="shared" si="3"/>
        <v>1.2225</v>
      </c>
      <c r="M46" s="161">
        <v>-0.2982</v>
      </c>
      <c r="N46" s="161">
        <v>103.2037</v>
      </c>
      <c r="O46" s="171"/>
    </row>
    <row r="47">
      <c r="A47" s="161">
        <v>46.0</v>
      </c>
      <c r="B47" s="163" t="s">
        <v>4138</v>
      </c>
      <c r="C47" s="163" t="s">
        <v>1367</v>
      </c>
      <c r="D47" s="164" t="s">
        <v>4139</v>
      </c>
      <c r="E47" s="165" t="s">
        <v>4068</v>
      </c>
      <c r="F47" s="166" t="s">
        <v>1364</v>
      </c>
      <c r="G47" s="164" t="s">
        <v>4043</v>
      </c>
      <c r="H47" s="174">
        <v>655.0</v>
      </c>
      <c r="I47" s="174">
        <v>405.0</v>
      </c>
      <c r="J47" s="174">
        <v>601.0</v>
      </c>
      <c r="K47" s="172"/>
      <c r="L47" s="169">
        <f t="shared" si="3"/>
        <v>0.9175572519</v>
      </c>
      <c r="M47" s="161">
        <v>1.0453</v>
      </c>
      <c r="N47" s="161">
        <v>103.4105</v>
      </c>
      <c r="O47" s="171"/>
    </row>
    <row r="48">
      <c r="A48" s="161">
        <v>47.0</v>
      </c>
      <c r="B48" s="163" t="s">
        <v>4140</v>
      </c>
      <c r="C48" s="163" t="s">
        <v>1400</v>
      </c>
      <c r="D48" s="164" t="s">
        <v>4141</v>
      </c>
      <c r="E48" s="165" t="s">
        <v>4142</v>
      </c>
      <c r="F48" s="166" t="s">
        <v>1372</v>
      </c>
      <c r="G48" s="164" t="s">
        <v>4043</v>
      </c>
      <c r="H48" s="174">
        <v>1250.0</v>
      </c>
      <c r="I48" s="174">
        <v>1147.0</v>
      </c>
      <c r="J48" s="174">
        <v>1585.0</v>
      </c>
      <c r="K48" s="172"/>
      <c r="L48" s="169">
        <f t="shared" si="3"/>
        <v>1.268</v>
      </c>
      <c r="M48" s="161">
        <v>-6.39218</v>
      </c>
      <c r="N48" s="161">
        <v>105.8278</v>
      </c>
      <c r="O48" s="171"/>
    </row>
    <row r="49">
      <c r="A49" s="161">
        <v>48.0</v>
      </c>
      <c r="B49" s="177" t="s">
        <v>4143</v>
      </c>
      <c r="C49" s="178"/>
      <c r="D49" s="179" t="s">
        <v>4144</v>
      </c>
      <c r="E49" s="180" t="s">
        <v>4078</v>
      </c>
      <c r="F49" s="181" t="s">
        <v>1372</v>
      </c>
      <c r="G49" s="179" t="s">
        <v>4145</v>
      </c>
      <c r="H49" s="182"/>
      <c r="I49" s="182"/>
      <c r="J49" s="182"/>
      <c r="K49" s="183"/>
      <c r="L49" s="183"/>
      <c r="M49" s="184"/>
      <c r="N49" s="184"/>
      <c r="O49" s="171"/>
    </row>
    <row r="50">
      <c r="A50" s="161">
        <v>49.0</v>
      </c>
      <c r="B50" s="177" t="s">
        <v>4146</v>
      </c>
      <c r="C50" s="178"/>
      <c r="D50" s="179" t="s">
        <v>4147</v>
      </c>
      <c r="E50" s="180" t="s">
        <v>4089</v>
      </c>
      <c r="F50" s="181" t="s">
        <v>1364</v>
      </c>
      <c r="G50" s="179" t="s">
        <v>4145</v>
      </c>
      <c r="H50" s="182"/>
      <c r="I50" s="182"/>
      <c r="J50" s="182"/>
      <c r="K50" s="183"/>
      <c r="L50" s="183"/>
      <c r="M50" s="184"/>
      <c r="N50" s="184"/>
      <c r="O50" s="171"/>
    </row>
    <row r="51">
      <c r="A51" s="161">
        <v>50.0</v>
      </c>
      <c r="B51" s="177" t="s">
        <v>4148</v>
      </c>
      <c r="C51" s="178"/>
      <c r="D51" s="179" t="s">
        <v>4149</v>
      </c>
      <c r="E51" s="180" t="s">
        <v>4150</v>
      </c>
      <c r="F51" s="181" t="s">
        <v>1373</v>
      </c>
      <c r="G51" s="179" t="s">
        <v>4145</v>
      </c>
      <c r="H51" s="182"/>
      <c r="I51" s="182"/>
      <c r="J51" s="182"/>
      <c r="K51" s="183"/>
      <c r="L51" s="183"/>
      <c r="M51" s="184"/>
      <c r="N51" s="184"/>
      <c r="O51" s="171"/>
    </row>
    <row r="52">
      <c r="A52" s="161">
        <v>51.0</v>
      </c>
      <c r="B52" s="177" t="s">
        <v>4151</v>
      </c>
      <c r="C52" s="178"/>
      <c r="D52" s="179" t="s">
        <v>4149</v>
      </c>
      <c r="E52" s="180" t="s">
        <v>4150</v>
      </c>
      <c r="F52" s="181" t="s">
        <v>1373</v>
      </c>
      <c r="G52" s="179" t="s">
        <v>4145</v>
      </c>
      <c r="H52" s="182"/>
      <c r="I52" s="182"/>
      <c r="J52" s="182"/>
      <c r="K52" s="183"/>
      <c r="L52" s="183"/>
      <c r="M52" s="184"/>
      <c r="N52" s="184"/>
      <c r="O52" s="171"/>
    </row>
    <row r="53">
      <c r="A53" s="161">
        <v>52.0</v>
      </c>
      <c r="B53" s="177" t="s">
        <v>4152</v>
      </c>
      <c r="C53" s="178"/>
      <c r="D53" s="179" t="s">
        <v>4057</v>
      </c>
      <c r="E53" s="180" t="s">
        <v>4065</v>
      </c>
      <c r="F53" s="181" t="s">
        <v>1373</v>
      </c>
      <c r="G53" s="179" t="s">
        <v>4145</v>
      </c>
      <c r="H53" s="182"/>
      <c r="I53" s="182"/>
      <c r="J53" s="182"/>
      <c r="K53" s="183"/>
      <c r="L53" s="183"/>
      <c r="M53" s="184"/>
      <c r="N53" s="184"/>
      <c r="O53" s="171"/>
    </row>
    <row r="54">
      <c r="A54" s="172"/>
      <c r="B54" s="185" t="s">
        <v>4153</v>
      </c>
      <c r="C54" s="172"/>
      <c r="D54" s="186"/>
      <c r="E54" s="187"/>
      <c r="F54" s="186"/>
      <c r="G54" s="186"/>
      <c r="H54" s="186">
        <f t="shared" ref="H54:J54" si="4">sum(H2:H14)</f>
        <v>989182</v>
      </c>
      <c r="I54" s="186">
        <f t="shared" si="4"/>
        <v>1065949</v>
      </c>
      <c r="J54" s="186">
        <f t="shared" si="4"/>
        <v>1072598</v>
      </c>
      <c r="K54" s="172"/>
      <c r="L54" s="172"/>
      <c r="M54" s="172"/>
      <c r="N54" s="172"/>
      <c r="O54" s="171"/>
    </row>
    <row r="55">
      <c r="A55" s="172"/>
      <c r="B55" s="185" t="s">
        <v>4154</v>
      </c>
      <c r="C55" s="172"/>
      <c r="D55" s="186"/>
      <c r="E55" s="187"/>
      <c r="F55" s="186"/>
      <c r="G55" s="186"/>
      <c r="H55" s="186">
        <f t="shared" ref="H55:J55" si="5">sum(H15:H26)</f>
        <v>83724</v>
      </c>
      <c r="I55" s="186">
        <f t="shared" si="5"/>
        <v>78971</v>
      </c>
      <c r="J55" s="186">
        <f t="shared" si="5"/>
        <v>115626</v>
      </c>
      <c r="K55" s="172"/>
      <c r="L55" s="172"/>
      <c r="M55" s="172"/>
      <c r="N55" s="172"/>
      <c r="O55" s="171"/>
    </row>
    <row r="56">
      <c r="A56" s="172"/>
      <c r="B56" s="188" t="s">
        <v>4155</v>
      </c>
      <c r="C56" s="188"/>
      <c r="D56" s="189"/>
      <c r="E56" s="190"/>
      <c r="F56" s="189"/>
      <c r="G56" s="189"/>
      <c r="H56" s="189">
        <f t="shared" ref="H56:J56" si="6">sum(H27:H48)</f>
        <v>384814</v>
      </c>
      <c r="I56" s="189">
        <f t="shared" si="6"/>
        <v>361156</v>
      </c>
      <c r="J56" s="189">
        <f t="shared" si="6"/>
        <v>494837.7901</v>
      </c>
      <c r="K56" s="172"/>
      <c r="L56" s="172"/>
      <c r="M56" s="172"/>
      <c r="N56" s="172"/>
      <c r="O56" s="171"/>
    </row>
    <row r="57">
      <c r="A57" s="172"/>
      <c r="B57" s="188" t="s">
        <v>4156</v>
      </c>
      <c r="C57" s="191"/>
      <c r="D57" s="189"/>
      <c r="E57" s="190"/>
      <c r="F57" s="189"/>
      <c r="G57" s="189"/>
      <c r="H57" s="189">
        <f t="shared" ref="H57:J57" si="7">H54+H55+H56</f>
        <v>1457720</v>
      </c>
      <c r="I57" s="189">
        <f t="shared" si="7"/>
        <v>1506076</v>
      </c>
      <c r="J57" s="189">
        <f t="shared" si="7"/>
        <v>1683061.79</v>
      </c>
      <c r="K57" s="172"/>
      <c r="L57" s="172"/>
      <c r="M57" s="172"/>
      <c r="N57" s="172"/>
      <c r="O57" s="171"/>
    </row>
    <row r="58">
      <c r="A58" s="172"/>
      <c r="B58" s="172"/>
      <c r="C58" s="172"/>
      <c r="D58" s="172"/>
      <c r="E58" s="192"/>
      <c r="F58" s="172"/>
      <c r="G58" s="172"/>
      <c r="H58" s="172"/>
      <c r="I58" s="172"/>
      <c r="J58" s="172"/>
      <c r="K58" s="161" t="s">
        <v>4157</v>
      </c>
      <c r="L58" s="169">
        <f>average(L2:L48)</f>
        <v>1.252898644</v>
      </c>
      <c r="M58" s="172"/>
      <c r="N58" s="172"/>
      <c r="O58" s="171"/>
    </row>
    <row r="59">
      <c r="A59" s="172"/>
      <c r="B59" s="172"/>
      <c r="C59" s="172"/>
      <c r="D59" s="161" t="s">
        <v>4157</v>
      </c>
      <c r="E59" s="193"/>
      <c r="F59" s="161"/>
      <c r="G59" s="172">
        <f>AVERAGE(G2:G48)</f>
        <v>5.25</v>
      </c>
      <c r="H59" s="172"/>
      <c r="I59" s="172"/>
      <c r="J59" s="172"/>
      <c r="K59" s="194" t="s">
        <v>1400</v>
      </c>
      <c r="L59" s="172">
        <v>1.2528986436025564</v>
      </c>
      <c r="M59" s="172"/>
      <c r="N59" s="172"/>
      <c r="O59" s="171"/>
    </row>
    <row r="60">
      <c r="A60" s="172"/>
      <c r="B60" s="172"/>
      <c r="C60" s="172"/>
      <c r="D60" s="172"/>
      <c r="E60" s="192"/>
      <c r="F60" s="172"/>
      <c r="G60" s="172"/>
      <c r="H60" s="172"/>
      <c r="I60" s="172"/>
      <c r="J60" s="172"/>
      <c r="K60" s="194" t="s">
        <v>4158</v>
      </c>
      <c r="L60" s="172">
        <v>1.316123983632899</v>
      </c>
      <c r="M60" s="172"/>
      <c r="N60" s="172"/>
      <c r="O60" s="171"/>
    </row>
    <row r="61">
      <c r="A61" s="172"/>
      <c r="B61" s="172"/>
      <c r="C61" s="172"/>
      <c r="D61" s="172"/>
      <c r="E61" s="192"/>
      <c r="F61" s="172"/>
      <c r="G61" s="172"/>
      <c r="H61" s="172"/>
      <c r="I61" s="172"/>
      <c r="J61" s="172"/>
      <c r="K61" s="161" t="s">
        <v>4159</v>
      </c>
      <c r="L61" s="161">
        <v>1.309286157</v>
      </c>
      <c r="M61" s="172"/>
      <c r="N61" s="172"/>
      <c r="O61" s="171"/>
    </row>
    <row r="62">
      <c r="A62" s="172"/>
      <c r="B62" s="172"/>
      <c r="C62" s="172"/>
      <c r="D62" s="172"/>
      <c r="E62" s="192"/>
      <c r="F62" s="172"/>
      <c r="G62" s="172"/>
      <c r="H62" s="172"/>
      <c r="I62" s="172"/>
      <c r="J62" s="172"/>
      <c r="K62" s="161" t="s">
        <v>4160</v>
      </c>
      <c r="L62" s="161">
        <v>1.340520461</v>
      </c>
      <c r="M62" s="172"/>
      <c r="N62" s="172"/>
      <c r="O62" s="171"/>
    </row>
    <row r="63">
      <c r="A63" s="172"/>
      <c r="B63" s="172"/>
      <c r="C63" s="172"/>
      <c r="D63" s="172"/>
      <c r="E63" s="192"/>
      <c r="F63" s="172"/>
      <c r="G63" s="172"/>
      <c r="H63" s="172"/>
      <c r="I63" s="172"/>
      <c r="J63" s="172"/>
      <c r="K63" s="161" t="s">
        <v>4161</v>
      </c>
      <c r="L63" s="161">
        <v>1.175185529</v>
      </c>
      <c r="M63" s="172"/>
      <c r="N63" s="172"/>
      <c r="O63" s="171"/>
    </row>
    <row r="64">
      <c r="E64" s="195"/>
      <c r="O64" s="171"/>
    </row>
    <row r="65">
      <c r="E65" s="195"/>
      <c r="O65" s="171"/>
    </row>
    <row r="66">
      <c r="E66" s="195"/>
      <c r="O66" s="171"/>
    </row>
    <row r="67">
      <c r="E67" s="195"/>
      <c r="O67" s="171"/>
    </row>
    <row r="68">
      <c r="E68" s="195"/>
      <c r="O68" s="171"/>
    </row>
    <row r="69">
      <c r="E69" s="195"/>
      <c r="O69" s="171"/>
    </row>
    <row r="70">
      <c r="E70" s="195"/>
      <c r="O70" s="171"/>
    </row>
    <row r="71">
      <c r="E71" s="195"/>
      <c r="O71" s="171"/>
    </row>
    <row r="72">
      <c r="E72" s="195"/>
      <c r="O72" s="171"/>
    </row>
    <row r="73">
      <c r="E73" s="195"/>
      <c r="O73" s="171"/>
    </row>
    <row r="74">
      <c r="E74" s="195"/>
      <c r="O74" s="171"/>
    </row>
    <row r="75">
      <c r="E75" s="195"/>
      <c r="O75" s="171"/>
    </row>
    <row r="76">
      <c r="E76" s="195"/>
      <c r="O76" s="171"/>
    </row>
    <row r="77">
      <c r="E77" s="195"/>
      <c r="O77" s="171"/>
    </row>
    <row r="78">
      <c r="E78" s="195"/>
      <c r="O78" s="171"/>
    </row>
    <row r="79">
      <c r="E79" s="195"/>
      <c r="O79" s="171"/>
    </row>
    <row r="80">
      <c r="E80" s="195"/>
      <c r="O80" s="171"/>
    </row>
    <row r="81">
      <c r="E81" s="195"/>
      <c r="O81" s="171"/>
    </row>
    <row r="82">
      <c r="E82" s="195"/>
      <c r="O82" s="171"/>
    </row>
    <row r="83">
      <c r="E83" s="195"/>
      <c r="O83" s="171"/>
    </row>
    <row r="84">
      <c r="E84" s="195"/>
      <c r="O84" s="171"/>
    </row>
    <row r="85">
      <c r="E85" s="195"/>
      <c r="O85" s="171"/>
    </row>
    <row r="86">
      <c r="E86" s="195"/>
      <c r="O86" s="171"/>
    </row>
    <row r="87">
      <c r="E87" s="195"/>
      <c r="O87" s="171"/>
    </row>
    <row r="88">
      <c r="E88" s="195"/>
      <c r="O88" s="171"/>
    </row>
    <row r="89">
      <c r="E89" s="195"/>
      <c r="O89" s="171"/>
    </row>
    <row r="90">
      <c r="E90" s="195"/>
      <c r="O90" s="171"/>
    </row>
    <row r="91">
      <c r="E91" s="195"/>
      <c r="O91" s="171"/>
    </row>
    <row r="92">
      <c r="E92" s="195"/>
      <c r="O92" s="171"/>
    </row>
    <row r="93">
      <c r="E93" s="195"/>
      <c r="O93" s="171"/>
    </row>
    <row r="94">
      <c r="E94" s="195"/>
      <c r="O94" s="171"/>
    </row>
    <row r="95">
      <c r="E95" s="195"/>
      <c r="O95" s="171"/>
    </row>
    <row r="96">
      <c r="E96" s="195"/>
      <c r="O96" s="171"/>
    </row>
    <row r="97">
      <c r="E97" s="195"/>
      <c r="O97" s="171"/>
    </row>
    <row r="98">
      <c r="E98" s="195"/>
      <c r="O98" s="171"/>
    </row>
    <row r="99">
      <c r="E99" s="195"/>
      <c r="O99" s="171"/>
    </row>
    <row r="100">
      <c r="E100" s="195"/>
      <c r="O100" s="171"/>
    </row>
    <row r="101">
      <c r="E101" s="195"/>
      <c r="O101" s="171"/>
    </row>
    <row r="102">
      <c r="E102" s="195"/>
      <c r="O102" s="171"/>
    </row>
    <row r="103">
      <c r="E103" s="195"/>
      <c r="O103" s="171"/>
    </row>
    <row r="104">
      <c r="E104" s="195"/>
      <c r="O104" s="171"/>
    </row>
    <row r="105">
      <c r="E105" s="195"/>
      <c r="O105" s="171"/>
    </row>
    <row r="106">
      <c r="E106" s="195"/>
      <c r="O106" s="171"/>
    </row>
    <row r="107">
      <c r="E107" s="195"/>
      <c r="O107" s="171"/>
    </row>
    <row r="108">
      <c r="E108" s="195"/>
      <c r="O108" s="171"/>
    </row>
    <row r="109">
      <c r="E109" s="195"/>
      <c r="O109" s="171"/>
    </row>
    <row r="110">
      <c r="E110" s="195"/>
      <c r="O110" s="171"/>
    </row>
    <row r="111">
      <c r="E111" s="195"/>
      <c r="O111" s="171"/>
    </row>
    <row r="112">
      <c r="E112" s="195"/>
      <c r="O112" s="171"/>
    </row>
    <row r="113">
      <c r="E113" s="195"/>
      <c r="O113" s="171"/>
    </row>
    <row r="114">
      <c r="E114" s="195"/>
      <c r="O114" s="171"/>
    </row>
    <row r="115">
      <c r="E115" s="195"/>
      <c r="O115" s="171"/>
    </row>
    <row r="116">
      <c r="E116" s="195"/>
      <c r="O116" s="171"/>
    </row>
    <row r="117">
      <c r="E117" s="195"/>
      <c r="O117" s="171"/>
    </row>
    <row r="118">
      <c r="E118" s="195"/>
      <c r="O118" s="171"/>
    </row>
    <row r="119">
      <c r="E119" s="195"/>
      <c r="O119" s="171"/>
    </row>
    <row r="120">
      <c r="E120" s="195"/>
      <c r="O120" s="171"/>
    </row>
    <row r="121">
      <c r="E121" s="195"/>
      <c r="O121" s="171"/>
    </row>
    <row r="122">
      <c r="E122" s="195"/>
      <c r="O122" s="171"/>
    </row>
    <row r="123">
      <c r="E123" s="195"/>
      <c r="O123" s="171"/>
    </row>
    <row r="124">
      <c r="E124" s="195"/>
      <c r="O124" s="171"/>
    </row>
    <row r="125">
      <c r="E125" s="195"/>
      <c r="O125" s="171"/>
    </row>
    <row r="126">
      <c r="E126" s="195"/>
      <c r="O126" s="171"/>
    </row>
    <row r="127">
      <c r="E127" s="195"/>
      <c r="O127" s="171"/>
    </row>
    <row r="128">
      <c r="E128" s="195"/>
      <c r="O128" s="171"/>
    </row>
    <row r="129">
      <c r="E129" s="195"/>
      <c r="O129" s="171"/>
    </row>
    <row r="130">
      <c r="E130" s="195"/>
      <c r="O130" s="171"/>
    </row>
    <row r="131">
      <c r="E131" s="195"/>
      <c r="O131" s="171"/>
    </row>
    <row r="132">
      <c r="E132" s="195"/>
      <c r="O132" s="171"/>
    </row>
    <row r="133">
      <c r="E133" s="195"/>
      <c r="O133" s="171"/>
    </row>
    <row r="134">
      <c r="E134" s="195"/>
      <c r="O134" s="171"/>
    </row>
    <row r="135">
      <c r="E135" s="195"/>
      <c r="O135" s="171"/>
    </row>
    <row r="136">
      <c r="E136" s="195"/>
      <c r="O136" s="171"/>
    </row>
    <row r="137">
      <c r="E137" s="195"/>
      <c r="O137" s="171"/>
    </row>
    <row r="138">
      <c r="E138" s="195"/>
      <c r="O138" s="171"/>
    </row>
    <row r="139">
      <c r="E139" s="195"/>
      <c r="O139" s="171"/>
    </row>
    <row r="140">
      <c r="E140" s="195"/>
      <c r="O140" s="171"/>
    </row>
    <row r="141">
      <c r="E141" s="195"/>
      <c r="O141" s="171"/>
    </row>
    <row r="142">
      <c r="E142" s="195"/>
      <c r="O142" s="171"/>
    </row>
    <row r="143">
      <c r="E143" s="195"/>
      <c r="O143" s="171"/>
    </row>
    <row r="144">
      <c r="E144" s="195"/>
      <c r="O144" s="171"/>
    </row>
    <row r="145">
      <c r="E145" s="195"/>
      <c r="O145" s="171"/>
    </row>
    <row r="146">
      <c r="E146" s="195"/>
      <c r="O146" s="171"/>
    </row>
    <row r="147">
      <c r="E147" s="195"/>
      <c r="O147" s="171"/>
    </row>
    <row r="148">
      <c r="E148" s="195"/>
      <c r="O148" s="171"/>
    </row>
    <row r="149">
      <c r="E149" s="195"/>
      <c r="O149" s="171"/>
    </row>
    <row r="150">
      <c r="E150" s="195"/>
      <c r="O150" s="171"/>
    </row>
    <row r="151">
      <c r="E151" s="195"/>
      <c r="O151" s="171"/>
    </row>
    <row r="152">
      <c r="E152" s="195"/>
      <c r="O152" s="171"/>
    </row>
    <row r="153">
      <c r="E153" s="195"/>
      <c r="O153" s="171"/>
    </row>
    <row r="154">
      <c r="E154" s="195"/>
      <c r="O154" s="171"/>
    </row>
    <row r="155">
      <c r="E155" s="195"/>
      <c r="O155" s="171"/>
    </row>
    <row r="156">
      <c r="E156" s="195"/>
      <c r="O156" s="171"/>
    </row>
    <row r="157">
      <c r="E157" s="195"/>
      <c r="O157" s="171"/>
    </row>
    <row r="158">
      <c r="E158" s="195"/>
      <c r="O158" s="171"/>
    </row>
    <row r="159">
      <c r="E159" s="195"/>
      <c r="O159" s="171"/>
    </row>
    <row r="160">
      <c r="E160" s="195"/>
      <c r="O160" s="171"/>
    </row>
    <row r="161">
      <c r="E161" s="195"/>
      <c r="O161" s="171"/>
    </row>
    <row r="162">
      <c r="E162" s="195"/>
      <c r="O162" s="171"/>
    </row>
    <row r="163">
      <c r="E163" s="195"/>
      <c r="O163" s="171"/>
    </row>
    <row r="164">
      <c r="E164" s="195"/>
      <c r="O164" s="171"/>
    </row>
    <row r="165">
      <c r="E165" s="195"/>
      <c r="O165" s="171"/>
    </row>
    <row r="166">
      <c r="E166" s="195"/>
      <c r="O166" s="171"/>
    </row>
    <row r="167">
      <c r="E167" s="195"/>
      <c r="O167" s="171"/>
    </row>
    <row r="168">
      <c r="E168" s="195"/>
      <c r="O168" s="171"/>
    </row>
    <row r="169">
      <c r="E169" s="195"/>
      <c r="O169" s="171"/>
    </row>
    <row r="170">
      <c r="E170" s="195"/>
      <c r="O170" s="171"/>
    </row>
    <row r="171">
      <c r="E171" s="195"/>
      <c r="O171" s="171"/>
    </row>
    <row r="172">
      <c r="E172" s="195"/>
      <c r="O172" s="171"/>
    </row>
    <row r="173">
      <c r="E173" s="195"/>
      <c r="O173" s="171"/>
    </row>
    <row r="174">
      <c r="E174" s="195"/>
      <c r="O174" s="171"/>
    </row>
    <row r="175">
      <c r="E175" s="195"/>
      <c r="O175" s="171"/>
    </row>
    <row r="176">
      <c r="E176" s="195"/>
      <c r="O176" s="171"/>
    </row>
    <row r="177">
      <c r="E177" s="195"/>
      <c r="O177" s="171"/>
    </row>
    <row r="178">
      <c r="E178" s="195"/>
      <c r="O178" s="171"/>
    </row>
    <row r="179">
      <c r="E179" s="195"/>
      <c r="O179" s="171"/>
    </row>
    <row r="180">
      <c r="E180" s="195"/>
      <c r="O180" s="171"/>
    </row>
    <row r="181">
      <c r="E181" s="195"/>
      <c r="O181" s="171"/>
    </row>
    <row r="182">
      <c r="E182" s="195"/>
      <c r="O182" s="171"/>
    </row>
    <row r="183">
      <c r="E183" s="195"/>
      <c r="O183" s="171"/>
    </row>
    <row r="184">
      <c r="E184" s="195"/>
      <c r="O184" s="171"/>
    </row>
    <row r="185">
      <c r="E185" s="195"/>
      <c r="O185" s="171"/>
    </row>
    <row r="186">
      <c r="E186" s="195"/>
      <c r="O186" s="171"/>
    </row>
    <row r="187">
      <c r="E187" s="195"/>
      <c r="O187" s="171"/>
    </row>
    <row r="188">
      <c r="E188" s="195"/>
      <c r="O188" s="171"/>
    </row>
    <row r="189">
      <c r="E189" s="195"/>
      <c r="O189" s="171"/>
    </row>
    <row r="190">
      <c r="E190" s="195"/>
      <c r="O190" s="171"/>
    </row>
    <row r="191">
      <c r="E191" s="195"/>
      <c r="O191" s="171"/>
    </row>
    <row r="192">
      <c r="E192" s="195"/>
      <c r="O192" s="171"/>
    </row>
    <row r="193">
      <c r="E193" s="195"/>
      <c r="O193" s="171"/>
    </row>
    <row r="194">
      <c r="E194" s="195"/>
      <c r="O194" s="171"/>
    </row>
    <row r="195">
      <c r="E195" s="195"/>
      <c r="O195" s="171"/>
    </row>
    <row r="196">
      <c r="E196" s="195"/>
      <c r="O196" s="171"/>
    </row>
    <row r="197">
      <c r="E197" s="195"/>
      <c r="O197" s="171"/>
    </row>
    <row r="198">
      <c r="E198" s="195"/>
      <c r="O198" s="171"/>
    </row>
    <row r="199">
      <c r="E199" s="195"/>
      <c r="O199" s="171"/>
    </row>
    <row r="200">
      <c r="E200" s="195"/>
      <c r="O200" s="171"/>
    </row>
    <row r="201">
      <c r="E201" s="195"/>
      <c r="O201" s="171"/>
    </row>
    <row r="202">
      <c r="E202" s="195"/>
      <c r="O202" s="171"/>
    </row>
    <row r="203">
      <c r="E203" s="195"/>
      <c r="O203" s="171"/>
    </row>
    <row r="204">
      <c r="E204" s="195"/>
      <c r="O204" s="171"/>
    </row>
    <row r="205">
      <c r="E205" s="195"/>
      <c r="O205" s="171"/>
    </row>
    <row r="206">
      <c r="E206" s="195"/>
      <c r="O206" s="171"/>
    </row>
    <row r="207">
      <c r="E207" s="195"/>
      <c r="O207" s="171"/>
    </row>
    <row r="208">
      <c r="E208" s="195"/>
      <c r="O208" s="171"/>
    </row>
    <row r="209">
      <c r="E209" s="195"/>
      <c r="O209" s="171"/>
    </row>
    <row r="210">
      <c r="E210" s="195"/>
      <c r="O210" s="171"/>
    </row>
    <row r="211">
      <c r="E211" s="195"/>
      <c r="O211" s="171"/>
    </row>
    <row r="212">
      <c r="E212" s="195"/>
      <c r="O212" s="171"/>
    </row>
    <row r="213">
      <c r="E213" s="195"/>
      <c r="O213" s="171"/>
    </row>
    <row r="214">
      <c r="E214" s="195"/>
      <c r="O214" s="171"/>
    </row>
    <row r="215">
      <c r="E215" s="195"/>
      <c r="O215" s="171"/>
    </row>
    <row r="216">
      <c r="E216" s="195"/>
      <c r="O216" s="171"/>
    </row>
    <row r="217">
      <c r="E217" s="195"/>
      <c r="O217" s="171"/>
    </row>
    <row r="218">
      <c r="E218" s="195"/>
      <c r="O218" s="171"/>
    </row>
    <row r="219">
      <c r="E219" s="195"/>
      <c r="O219" s="171"/>
    </row>
    <row r="220">
      <c r="E220" s="195"/>
      <c r="O220" s="171"/>
    </row>
    <row r="221">
      <c r="E221" s="195"/>
      <c r="O221" s="171"/>
    </row>
    <row r="222">
      <c r="E222" s="195"/>
      <c r="O222" s="171"/>
    </row>
    <row r="223">
      <c r="E223" s="195"/>
      <c r="O223" s="171"/>
    </row>
    <row r="224">
      <c r="E224" s="195"/>
      <c r="O224" s="171"/>
    </row>
    <row r="225">
      <c r="E225" s="195"/>
      <c r="O225" s="171"/>
    </row>
    <row r="226">
      <c r="E226" s="195"/>
      <c r="O226" s="171"/>
    </row>
    <row r="227">
      <c r="E227" s="195"/>
      <c r="O227" s="171"/>
    </row>
    <row r="228">
      <c r="E228" s="195"/>
      <c r="O228" s="171"/>
    </row>
    <row r="229">
      <c r="E229" s="195"/>
      <c r="O229" s="171"/>
    </row>
    <row r="230">
      <c r="E230" s="195"/>
      <c r="O230" s="171"/>
    </row>
    <row r="231">
      <c r="E231" s="195"/>
      <c r="O231" s="171"/>
    </row>
    <row r="232">
      <c r="E232" s="195"/>
      <c r="O232" s="171"/>
    </row>
    <row r="233">
      <c r="E233" s="195"/>
      <c r="O233" s="171"/>
    </row>
    <row r="234">
      <c r="E234" s="195"/>
      <c r="O234" s="171"/>
    </row>
    <row r="235">
      <c r="E235" s="195"/>
      <c r="O235" s="171"/>
    </row>
    <row r="236">
      <c r="E236" s="195"/>
      <c r="O236" s="171"/>
    </row>
    <row r="237">
      <c r="E237" s="195"/>
      <c r="O237" s="171"/>
    </row>
    <row r="238">
      <c r="E238" s="195"/>
      <c r="O238" s="171"/>
    </row>
    <row r="239">
      <c r="E239" s="195"/>
      <c r="O239" s="171"/>
    </row>
    <row r="240">
      <c r="E240" s="195"/>
      <c r="O240" s="171"/>
    </row>
    <row r="241">
      <c r="E241" s="195"/>
      <c r="O241" s="171"/>
    </row>
    <row r="242">
      <c r="E242" s="195"/>
      <c r="O242" s="171"/>
    </row>
    <row r="243">
      <c r="E243" s="195"/>
      <c r="O243" s="171"/>
    </row>
    <row r="244">
      <c r="E244" s="195"/>
      <c r="O244" s="171"/>
    </row>
    <row r="245">
      <c r="E245" s="195"/>
      <c r="O245" s="171"/>
    </row>
    <row r="246">
      <c r="E246" s="195"/>
      <c r="O246" s="171"/>
    </row>
    <row r="247">
      <c r="E247" s="195"/>
      <c r="O247" s="171"/>
    </row>
    <row r="248">
      <c r="E248" s="195"/>
      <c r="O248" s="171"/>
    </row>
    <row r="249">
      <c r="E249" s="195"/>
      <c r="O249" s="171"/>
    </row>
    <row r="250">
      <c r="E250" s="195"/>
      <c r="O250" s="171"/>
    </row>
    <row r="251">
      <c r="E251" s="195"/>
      <c r="O251" s="171"/>
    </row>
    <row r="252">
      <c r="E252" s="195"/>
      <c r="O252" s="171"/>
    </row>
    <row r="253">
      <c r="E253" s="195"/>
      <c r="O253" s="171"/>
    </row>
    <row r="254">
      <c r="E254" s="195"/>
      <c r="O254" s="171"/>
    </row>
    <row r="255">
      <c r="E255" s="195"/>
      <c r="O255" s="171"/>
    </row>
    <row r="256">
      <c r="E256" s="195"/>
      <c r="O256" s="171"/>
    </row>
    <row r="257">
      <c r="E257" s="195"/>
      <c r="O257" s="171"/>
    </row>
    <row r="258">
      <c r="E258" s="195"/>
      <c r="O258" s="171"/>
    </row>
    <row r="259">
      <c r="E259" s="195"/>
      <c r="O259" s="171"/>
    </row>
    <row r="260">
      <c r="E260" s="195"/>
      <c r="O260" s="171"/>
    </row>
    <row r="261">
      <c r="E261" s="195"/>
      <c r="O261" s="171"/>
    </row>
    <row r="262">
      <c r="E262" s="195"/>
      <c r="O262" s="171"/>
    </row>
    <row r="263">
      <c r="E263" s="195"/>
      <c r="O263" s="171"/>
    </row>
    <row r="264">
      <c r="E264" s="195"/>
      <c r="O264" s="171"/>
    </row>
    <row r="265">
      <c r="E265" s="195"/>
      <c r="O265" s="171"/>
    </row>
    <row r="266">
      <c r="E266" s="195"/>
      <c r="O266" s="171"/>
    </row>
    <row r="267">
      <c r="E267" s="195"/>
      <c r="O267" s="171"/>
    </row>
    <row r="268">
      <c r="E268" s="195"/>
      <c r="O268" s="171"/>
    </row>
    <row r="269">
      <c r="E269" s="195"/>
      <c r="O269" s="171"/>
    </row>
    <row r="270">
      <c r="E270" s="195"/>
      <c r="O270" s="171"/>
    </row>
    <row r="271">
      <c r="E271" s="195"/>
      <c r="O271" s="171"/>
    </row>
    <row r="272">
      <c r="E272" s="195"/>
      <c r="O272" s="171"/>
    </row>
    <row r="273">
      <c r="E273" s="195"/>
      <c r="O273" s="171"/>
    </row>
    <row r="274">
      <c r="E274" s="195"/>
      <c r="O274" s="171"/>
    </row>
    <row r="275">
      <c r="E275" s="195"/>
      <c r="O275" s="171"/>
    </row>
    <row r="276">
      <c r="E276" s="195"/>
      <c r="O276" s="171"/>
    </row>
    <row r="277">
      <c r="E277" s="195"/>
      <c r="O277" s="171"/>
    </row>
    <row r="278">
      <c r="E278" s="195"/>
      <c r="O278" s="171"/>
    </row>
    <row r="279">
      <c r="E279" s="195"/>
      <c r="O279" s="171"/>
    </row>
    <row r="280">
      <c r="E280" s="195"/>
      <c r="O280" s="171"/>
    </row>
    <row r="281">
      <c r="E281" s="195"/>
      <c r="O281" s="171"/>
    </row>
    <row r="282">
      <c r="E282" s="195"/>
      <c r="O282" s="171"/>
    </row>
    <row r="283">
      <c r="E283" s="195"/>
      <c r="O283" s="171"/>
    </row>
    <row r="284">
      <c r="E284" s="195"/>
      <c r="O284" s="171"/>
    </row>
    <row r="285">
      <c r="E285" s="195"/>
      <c r="O285" s="171"/>
    </row>
    <row r="286">
      <c r="E286" s="195"/>
      <c r="O286" s="171"/>
    </row>
    <row r="287">
      <c r="E287" s="195"/>
      <c r="O287" s="171"/>
    </row>
    <row r="288">
      <c r="E288" s="195"/>
      <c r="O288" s="171"/>
    </row>
    <row r="289">
      <c r="E289" s="195"/>
      <c r="O289" s="171"/>
    </row>
    <row r="290">
      <c r="E290" s="195"/>
      <c r="O290" s="171"/>
    </row>
    <row r="291">
      <c r="E291" s="195"/>
      <c r="O291" s="171"/>
    </row>
    <row r="292">
      <c r="E292" s="195"/>
      <c r="O292" s="171"/>
    </row>
    <row r="293">
      <c r="E293" s="195"/>
      <c r="O293" s="171"/>
    </row>
    <row r="294">
      <c r="E294" s="195"/>
      <c r="O294" s="171"/>
    </row>
    <row r="295">
      <c r="E295" s="195"/>
      <c r="O295" s="171"/>
    </row>
    <row r="296">
      <c r="E296" s="195"/>
      <c r="O296" s="171"/>
    </row>
    <row r="297">
      <c r="E297" s="195"/>
      <c r="O297" s="171"/>
    </row>
    <row r="298">
      <c r="E298" s="195"/>
      <c r="O298" s="171"/>
    </row>
    <row r="299">
      <c r="E299" s="195"/>
      <c r="O299" s="171"/>
    </row>
    <row r="300">
      <c r="E300" s="195"/>
      <c r="O300" s="171"/>
    </row>
    <row r="301">
      <c r="E301" s="195"/>
      <c r="O301" s="171"/>
    </row>
    <row r="302">
      <c r="E302" s="195"/>
      <c r="O302" s="171"/>
    </row>
    <row r="303">
      <c r="E303" s="195"/>
      <c r="O303" s="171"/>
    </row>
    <row r="304">
      <c r="E304" s="195"/>
      <c r="O304" s="171"/>
    </row>
    <row r="305">
      <c r="E305" s="195"/>
      <c r="O305" s="171"/>
    </row>
    <row r="306">
      <c r="E306" s="195"/>
      <c r="O306" s="171"/>
    </row>
    <row r="307">
      <c r="E307" s="195"/>
      <c r="O307" s="171"/>
    </row>
    <row r="308">
      <c r="E308" s="195"/>
      <c r="O308" s="171"/>
    </row>
    <row r="309">
      <c r="E309" s="195"/>
      <c r="O309" s="171"/>
    </row>
    <row r="310">
      <c r="E310" s="195"/>
      <c r="O310" s="171"/>
    </row>
    <row r="311">
      <c r="E311" s="195"/>
      <c r="O311" s="171"/>
    </row>
    <row r="312">
      <c r="E312" s="195"/>
      <c r="O312" s="171"/>
    </row>
    <row r="313">
      <c r="E313" s="195"/>
      <c r="O313" s="171"/>
    </row>
    <row r="314">
      <c r="E314" s="195"/>
      <c r="O314" s="171"/>
    </row>
    <row r="315">
      <c r="E315" s="195"/>
      <c r="O315" s="171"/>
    </row>
    <row r="316">
      <c r="E316" s="195"/>
      <c r="O316" s="171"/>
    </row>
    <row r="317">
      <c r="E317" s="195"/>
      <c r="O317" s="171"/>
    </row>
    <row r="318">
      <c r="E318" s="195"/>
      <c r="O318" s="171"/>
    </row>
    <row r="319">
      <c r="E319" s="195"/>
      <c r="O319" s="171"/>
    </row>
    <row r="320">
      <c r="E320" s="195"/>
      <c r="O320" s="171"/>
    </row>
    <row r="321">
      <c r="E321" s="195"/>
      <c r="O321" s="171"/>
    </row>
    <row r="322">
      <c r="E322" s="195"/>
      <c r="O322" s="171"/>
    </row>
    <row r="323">
      <c r="E323" s="195"/>
      <c r="O323" s="171"/>
    </row>
    <row r="324">
      <c r="E324" s="195"/>
      <c r="O324" s="171"/>
    </row>
    <row r="325">
      <c r="E325" s="195"/>
      <c r="O325" s="171"/>
    </row>
    <row r="326">
      <c r="E326" s="195"/>
      <c r="O326" s="171"/>
    </row>
    <row r="327">
      <c r="E327" s="195"/>
      <c r="O327" s="171"/>
    </row>
    <row r="328">
      <c r="E328" s="195"/>
      <c r="O328" s="171"/>
    </row>
    <row r="329">
      <c r="E329" s="195"/>
      <c r="O329" s="171"/>
    </row>
    <row r="330">
      <c r="E330" s="195"/>
      <c r="O330" s="171"/>
    </row>
    <row r="331">
      <c r="E331" s="195"/>
      <c r="O331" s="171"/>
    </row>
    <row r="332">
      <c r="E332" s="195"/>
      <c r="O332" s="171"/>
    </row>
    <row r="333">
      <c r="E333" s="195"/>
      <c r="O333" s="171"/>
    </row>
    <row r="334">
      <c r="E334" s="195"/>
      <c r="O334" s="171"/>
    </row>
    <row r="335">
      <c r="E335" s="195"/>
      <c r="O335" s="171"/>
    </row>
    <row r="336">
      <c r="E336" s="195"/>
      <c r="O336" s="171"/>
    </row>
    <row r="337">
      <c r="E337" s="195"/>
      <c r="O337" s="171"/>
    </row>
    <row r="338">
      <c r="E338" s="195"/>
      <c r="O338" s="171"/>
    </row>
    <row r="339">
      <c r="E339" s="195"/>
      <c r="O339" s="171"/>
    </row>
    <row r="340">
      <c r="E340" s="195"/>
      <c r="O340" s="171"/>
    </row>
    <row r="341">
      <c r="E341" s="195"/>
      <c r="O341" s="171"/>
    </row>
    <row r="342">
      <c r="E342" s="195"/>
      <c r="O342" s="171"/>
    </row>
    <row r="343">
      <c r="E343" s="195"/>
      <c r="O343" s="171"/>
    </row>
    <row r="344">
      <c r="E344" s="195"/>
      <c r="O344" s="171"/>
    </row>
    <row r="345">
      <c r="E345" s="195"/>
      <c r="O345" s="171"/>
    </row>
    <row r="346">
      <c r="E346" s="195"/>
      <c r="O346" s="171"/>
    </row>
    <row r="347">
      <c r="E347" s="195"/>
      <c r="O347" s="171"/>
    </row>
    <row r="348">
      <c r="E348" s="195"/>
      <c r="O348" s="171"/>
    </row>
    <row r="349">
      <c r="E349" s="195"/>
      <c r="O349" s="171"/>
    </row>
    <row r="350">
      <c r="E350" s="195"/>
      <c r="O350" s="171"/>
    </row>
    <row r="351">
      <c r="E351" s="195"/>
      <c r="O351" s="171"/>
    </row>
    <row r="352">
      <c r="E352" s="195"/>
      <c r="O352" s="171"/>
    </row>
    <row r="353">
      <c r="E353" s="195"/>
      <c r="O353" s="171"/>
    </row>
    <row r="354">
      <c r="E354" s="195"/>
      <c r="O354" s="171"/>
    </row>
    <row r="355">
      <c r="E355" s="195"/>
      <c r="O355" s="171"/>
    </row>
    <row r="356">
      <c r="E356" s="195"/>
      <c r="O356" s="171"/>
    </row>
    <row r="357">
      <c r="E357" s="195"/>
      <c r="O357" s="171"/>
    </row>
    <row r="358">
      <c r="E358" s="195"/>
      <c r="O358" s="171"/>
    </row>
    <row r="359">
      <c r="E359" s="195"/>
      <c r="O359" s="171"/>
    </row>
    <row r="360">
      <c r="E360" s="195"/>
      <c r="O360" s="171"/>
    </row>
    <row r="361">
      <c r="E361" s="195"/>
      <c r="O361" s="171"/>
    </row>
    <row r="362">
      <c r="E362" s="195"/>
      <c r="O362" s="171"/>
    </row>
    <row r="363">
      <c r="E363" s="195"/>
      <c r="O363" s="171"/>
    </row>
    <row r="364">
      <c r="E364" s="195"/>
      <c r="O364" s="171"/>
    </row>
    <row r="365">
      <c r="E365" s="195"/>
      <c r="O365" s="171"/>
    </row>
    <row r="366">
      <c r="E366" s="195"/>
      <c r="O366" s="171"/>
    </row>
    <row r="367">
      <c r="E367" s="195"/>
      <c r="O367" s="171"/>
    </row>
    <row r="368">
      <c r="E368" s="195"/>
      <c r="O368" s="171"/>
    </row>
    <row r="369">
      <c r="E369" s="195"/>
      <c r="O369" s="171"/>
    </row>
    <row r="370">
      <c r="E370" s="195"/>
      <c r="O370" s="171"/>
    </row>
    <row r="371">
      <c r="E371" s="195"/>
      <c r="O371" s="171"/>
    </row>
    <row r="372">
      <c r="E372" s="195"/>
      <c r="O372" s="171"/>
    </row>
    <row r="373">
      <c r="E373" s="195"/>
      <c r="O373" s="171"/>
    </row>
    <row r="374">
      <c r="E374" s="195"/>
      <c r="O374" s="171"/>
    </row>
    <row r="375">
      <c r="E375" s="195"/>
      <c r="O375" s="171"/>
    </row>
    <row r="376">
      <c r="E376" s="195"/>
      <c r="O376" s="171"/>
    </row>
    <row r="377">
      <c r="E377" s="195"/>
      <c r="O377" s="171"/>
    </row>
    <row r="378">
      <c r="E378" s="195"/>
      <c r="O378" s="171"/>
    </row>
    <row r="379">
      <c r="E379" s="195"/>
      <c r="O379" s="171"/>
    </row>
    <row r="380">
      <c r="E380" s="195"/>
      <c r="O380" s="171"/>
    </row>
    <row r="381">
      <c r="E381" s="195"/>
      <c r="O381" s="171"/>
    </row>
    <row r="382">
      <c r="E382" s="195"/>
      <c r="O382" s="171"/>
    </row>
    <row r="383">
      <c r="E383" s="195"/>
      <c r="O383" s="171"/>
    </row>
    <row r="384">
      <c r="E384" s="195"/>
      <c r="O384" s="171"/>
    </row>
    <row r="385">
      <c r="E385" s="195"/>
      <c r="O385" s="171"/>
    </row>
    <row r="386">
      <c r="E386" s="195"/>
      <c r="O386" s="171"/>
    </row>
    <row r="387">
      <c r="E387" s="195"/>
      <c r="O387" s="171"/>
    </row>
    <row r="388">
      <c r="E388" s="195"/>
      <c r="O388" s="171"/>
    </row>
    <row r="389">
      <c r="E389" s="195"/>
      <c r="O389" s="171"/>
    </row>
    <row r="390">
      <c r="E390" s="195"/>
      <c r="O390" s="171"/>
    </row>
    <row r="391">
      <c r="E391" s="195"/>
      <c r="O391" s="171"/>
    </row>
    <row r="392">
      <c r="E392" s="195"/>
      <c r="O392" s="171"/>
    </row>
    <row r="393">
      <c r="E393" s="195"/>
      <c r="O393" s="171"/>
    </row>
    <row r="394">
      <c r="E394" s="195"/>
      <c r="O394" s="171"/>
    </row>
    <row r="395">
      <c r="E395" s="195"/>
      <c r="O395" s="171"/>
    </row>
    <row r="396">
      <c r="E396" s="195"/>
      <c r="O396" s="171"/>
    </row>
    <row r="397">
      <c r="E397" s="195"/>
      <c r="O397" s="171"/>
    </row>
    <row r="398">
      <c r="E398" s="195"/>
      <c r="O398" s="171"/>
    </row>
    <row r="399">
      <c r="E399" s="195"/>
      <c r="O399" s="171"/>
    </row>
    <row r="400">
      <c r="E400" s="195"/>
      <c r="O400" s="171"/>
    </row>
    <row r="401">
      <c r="E401" s="195"/>
      <c r="O401" s="171"/>
    </row>
    <row r="402">
      <c r="E402" s="195"/>
      <c r="O402" s="171"/>
    </row>
    <row r="403">
      <c r="E403" s="195"/>
      <c r="O403" s="171"/>
    </row>
    <row r="404">
      <c r="E404" s="195"/>
      <c r="O404" s="171"/>
    </row>
    <row r="405">
      <c r="E405" s="195"/>
      <c r="O405" s="171"/>
    </row>
    <row r="406">
      <c r="E406" s="195"/>
      <c r="O406" s="171"/>
    </row>
    <row r="407">
      <c r="E407" s="195"/>
      <c r="O407" s="171"/>
    </row>
    <row r="408">
      <c r="E408" s="195"/>
      <c r="O408" s="171"/>
    </row>
    <row r="409">
      <c r="E409" s="195"/>
      <c r="O409" s="171"/>
    </row>
    <row r="410">
      <c r="E410" s="195"/>
      <c r="O410" s="171"/>
    </row>
    <row r="411">
      <c r="E411" s="195"/>
      <c r="O411" s="171"/>
    </row>
    <row r="412">
      <c r="E412" s="195"/>
      <c r="O412" s="171"/>
    </row>
    <row r="413">
      <c r="E413" s="195"/>
      <c r="O413" s="171"/>
    </row>
    <row r="414">
      <c r="E414" s="195"/>
      <c r="O414" s="171"/>
    </row>
    <row r="415">
      <c r="E415" s="195"/>
      <c r="O415" s="171"/>
    </row>
    <row r="416">
      <c r="E416" s="195"/>
      <c r="O416" s="171"/>
    </row>
    <row r="417">
      <c r="E417" s="195"/>
      <c r="O417" s="171"/>
    </row>
    <row r="418">
      <c r="E418" s="195"/>
      <c r="O418" s="171"/>
    </row>
    <row r="419">
      <c r="E419" s="195"/>
      <c r="O419" s="171"/>
    </row>
    <row r="420">
      <c r="E420" s="195"/>
      <c r="O420" s="171"/>
    </row>
    <row r="421">
      <c r="E421" s="195"/>
      <c r="O421" s="171"/>
    </row>
    <row r="422">
      <c r="E422" s="195"/>
      <c r="O422" s="171"/>
    </row>
    <row r="423">
      <c r="E423" s="195"/>
      <c r="O423" s="171"/>
    </row>
    <row r="424">
      <c r="E424" s="195"/>
      <c r="O424" s="171"/>
    </row>
    <row r="425">
      <c r="E425" s="195"/>
      <c r="O425" s="171"/>
    </row>
    <row r="426">
      <c r="E426" s="195"/>
      <c r="O426" s="171"/>
    </row>
    <row r="427">
      <c r="E427" s="195"/>
      <c r="O427" s="171"/>
    </row>
    <row r="428">
      <c r="E428" s="195"/>
      <c r="O428" s="171"/>
    </row>
    <row r="429">
      <c r="E429" s="195"/>
      <c r="O429" s="171"/>
    </row>
    <row r="430">
      <c r="E430" s="195"/>
      <c r="O430" s="171"/>
    </row>
    <row r="431">
      <c r="E431" s="195"/>
      <c r="O431" s="171"/>
    </row>
    <row r="432">
      <c r="E432" s="195"/>
      <c r="O432" s="171"/>
    </row>
    <row r="433">
      <c r="E433" s="195"/>
      <c r="O433" s="171"/>
    </row>
    <row r="434">
      <c r="E434" s="195"/>
      <c r="O434" s="171"/>
    </row>
    <row r="435">
      <c r="E435" s="195"/>
      <c r="O435" s="171"/>
    </row>
    <row r="436">
      <c r="E436" s="195"/>
      <c r="O436" s="171"/>
    </row>
    <row r="437">
      <c r="E437" s="195"/>
      <c r="O437" s="171"/>
    </row>
    <row r="438">
      <c r="E438" s="195"/>
      <c r="O438" s="171"/>
    </row>
    <row r="439">
      <c r="E439" s="195"/>
      <c r="O439" s="171"/>
    </row>
    <row r="440">
      <c r="E440" s="195"/>
      <c r="O440" s="171"/>
    </row>
    <row r="441">
      <c r="E441" s="195"/>
      <c r="O441" s="171"/>
    </row>
    <row r="442">
      <c r="E442" s="195"/>
      <c r="O442" s="171"/>
    </row>
    <row r="443">
      <c r="E443" s="195"/>
      <c r="O443" s="171"/>
    </row>
    <row r="444">
      <c r="E444" s="195"/>
      <c r="O444" s="171"/>
    </row>
    <row r="445">
      <c r="E445" s="195"/>
      <c r="O445" s="171"/>
    </row>
    <row r="446">
      <c r="E446" s="195"/>
      <c r="O446" s="171"/>
    </row>
    <row r="447">
      <c r="E447" s="195"/>
      <c r="O447" s="171"/>
    </row>
    <row r="448">
      <c r="E448" s="195"/>
      <c r="O448" s="171"/>
    </row>
    <row r="449">
      <c r="E449" s="195"/>
      <c r="O449" s="171"/>
    </row>
    <row r="450">
      <c r="E450" s="195"/>
      <c r="O450" s="171"/>
    </row>
    <row r="451">
      <c r="E451" s="195"/>
      <c r="O451" s="171"/>
    </row>
    <row r="452">
      <c r="E452" s="195"/>
      <c r="O452" s="171"/>
    </row>
    <row r="453">
      <c r="E453" s="195"/>
      <c r="O453" s="171"/>
    </row>
    <row r="454">
      <c r="E454" s="195"/>
      <c r="O454" s="171"/>
    </row>
    <row r="455">
      <c r="E455" s="195"/>
      <c r="O455" s="171"/>
    </row>
    <row r="456">
      <c r="E456" s="195"/>
      <c r="O456" s="171"/>
    </row>
    <row r="457">
      <c r="E457" s="195"/>
      <c r="O457" s="171"/>
    </row>
    <row r="458">
      <c r="E458" s="195"/>
      <c r="O458" s="171"/>
    </row>
    <row r="459">
      <c r="E459" s="195"/>
      <c r="O459" s="171"/>
    </row>
    <row r="460">
      <c r="E460" s="195"/>
      <c r="O460" s="171"/>
    </row>
    <row r="461">
      <c r="E461" s="195"/>
      <c r="O461" s="171"/>
    </row>
    <row r="462">
      <c r="E462" s="195"/>
      <c r="O462" s="171"/>
    </row>
    <row r="463">
      <c r="E463" s="195"/>
      <c r="O463" s="171"/>
    </row>
    <row r="464">
      <c r="E464" s="195"/>
      <c r="O464" s="171"/>
    </row>
    <row r="465">
      <c r="E465" s="195"/>
      <c r="O465" s="171"/>
    </row>
    <row r="466">
      <c r="E466" s="195"/>
      <c r="O466" s="171"/>
    </row>
    <row r="467">
      <c r="E467" s="195"/>
      <c r="O467" s="171"/>
    </row>
    <row r="468">
      <c r="E468" s="195"/>
      <c r="O468" s="171"/>
    </row>
    <row r="469">
      <c r="E469" s="195"/>
      <c r="O469" s="171"/>
    </row>
    <row r="470">
      <c r="E470" s="195"/>
      <c r="O470" s="171"/>
    </row>
    <row r="471">
      <c r="E471" s="195"/>
      <c r="O471" s="171"/>
    </row>
    <row r="472">
      <c r="E472" s="195"/>
      <c r="O472" s="171"/>
    </row>
    <row r="473">
      <c r="E473" s="195"/>
      <c r="O473" s="171"/>
    </row>
    <row r="474">
      <c r="E474" s="195"/>
      <c r="O474" s="171"/>
    </row>
    <row r="475">
      <c r="E475" s="195"/>
      <c r="O475" s="171"/>
    </row>
    <row r="476">
      <c r="E476" s="195"/>
      <c r="O476" s="171"/>
    </row>
    <row r="477">
      <c r="E477" s="195"/>
      <c r="O477" s="171"/>
    </row>
    <row r="478">
      <c r="E478" s="195"/>
      <c r="O478" s="171"/>
    </row>
    <row r="479">
      <c r="E479" s="195"/>
      <c r="O479" s="171"/>
    </row>
    <row r="480">
      <c r="E480" s="195"/>
      <c r="O480" s="171"/>
    </row>
    <row r="481">
      <c r="E481" s="195"/>
      <c r="O481" s="171"/>
    </row>
    <row r="482">
      <c r="E482" s="195"/>
      <c r="O482" s="171"/>
    </row>
    <row r="483">
      <c r="E483" s="195"/>
      <c r="O483" s="171"/>
    </row>
    <row r="484">
      <c r="E484" s="195"/>
      <c r="O484" s="171"/>
    </row>
    <row r="485">
      <c r="E485" s="195"/>
      <c r="O485" s="171"/>
    </row>
    <row r="486">
      <c r="E486" s="195"/>
      <c r="O486" s="171"/>
    </row>
    <row r="487">
      <c r="E487" s="195"/>
      <c r="O487" s="171"/>
    </row>
    <row r="488">
      <c r="E488" s="195"/>
      <c r="O488" s="171"/>
    </row>
    <row r="489">
      <c r="E489" s="195"/>
      <c r="O489" s="171"/>
    </row>
    <row r="490">
      <c r="E490" s="195"/>
      <c r="O490" s="171"/>
    </row>
    <row r="491">
      <c r="E491" s="195"/>
      <c r="O491" s="171"/>
    </row>
    <row r="492">
      <c r="E492" s="195"/>
      <c r="O492" s="171"/>
    </row>
    <row r="493">
      <c r="E493" s="195"/>
      <c r="O493" s="171"/>
    </row>
    <row r="494">
      <c r="E494" s="195"/>
      <c r="O494" s="171"/>
    </row>
    <row r="495">
      <c r="E495" s="195"/>
      <c r="O495" s="171"/>
    </row>
    <row r="496">
      <c r="E496" s="195"/>
      <c r="O496" s="171"/>
    </row>
    <row r="497">
      <c r="E497" s="195"/>
      <c r="O497" s="171"/>
    </row>
    <row r="498">
      <c r="E498" s="195"/>
      <c r="O498" s="171"/>
    </row>
    <row r="499">
      <c r="E499" s="195"/>
      <c r="O499" s="171"/>
    </row>
    <row r="500">
      <c r="E500" s="195"/>
      <c r="O500" s="171"/>
    </row>
    <row r="501">
      <c r="E501" s="195"/>
      <c r="O501" s="171"/>
    </row>
    <row r="502">
      <c r="E502" s="195"/>
      <c r="O502" s="171"/>
    </row>
    <row r="503">
      <c r="E503" s="195"/>
      <c r="O503" s="171"/>
    </row>
    <row r="504">
      <c r="E504" s="195"/>
      <c r="O504" s="171"/>
    </row>
    <row r="505">
      <c r="E505" s="195"/>
      <c r="O505" s="171"/>
    </row>
    <row r="506">
      <c r="E506" s="195"/>
      <c r="O506" s="171"/>
    </row>
    <row r="507">
      <c r="E507" s="195"/>
      <c r="O507" s="171"/>
    </row>
    <row r="508">
      <c r="E508" s="195"/>
      <c r="O508" s="171"/>
    </row>
    <row r="509">
      <c r="E509" s="195"/>
      <c r="O509" s="171"/>
    </row>
    <row r="510">
      <c r="E510" s="195"/>
      <c r="O510" s="171"/>
    </row>
    <row r="511">
      <c r="E511" s="195"/>
      <c r="O511" s="171"/>
    </row>
    <row r="512">
      <c r="E512" s="195"/>
      <c r="O512" s="171"/>
    </row>
    <row r="513">
      <c r="E513" s="195"/>
      <c r="O513" s="171"/>
    </row>
    <row r="514">
      <c r="E514" s="195"/>
      <c r="O514" s="171"/>
    </row>
    <row r="515">
      <c r="E515" s="195"/>
      <c r="O515" s="171"/>
    </row>
    <row r="516">
      <c r="E516" s="195"/>
      <c r="O516" s="171"/>
    </row>
    <row r="517">
      <c r="E517" s="195"/>
      <c r="O517" s="171"/>
    </row>
    <row r="518">
      <c r="E518" s="195"/>
      <c r="O518" s="171"/>
    </row>
    <row r="519">
      <c r="E519" s="195"/>
      <c r="O519" s="171"/>
    </row>
    <row r="520">
      <c r="E520" s="195"/>
      <c r="O520" s="171"/>
    </row>
    <row r="521">
      <c r="E521" s="195"/>
      <c r="O521" s="171"/>
    </row>
    <row r="522">
      <c r="E522" s="195"/>
      <c r="O522" s="171"/>
    </row>
    <row r="523">
      <c r="E523" s="195"/>
      <c r="O523" s="171"/>
    </row>
    <row r="524">
      <c r="E524" s="195"/>
      <c r="O524" s="171"/>
    </row>
    <row r="525">
      <c r="E525" s="195"/>
      <c r="O525" s="171"/>
    </row>
    <row r="526">
      <c r="E526" s="195"/>
      <c r="O526" s="171"/>
    </row>
    <row r="527">
      <c r="E527" s="195"/>
      <c r="O527" s="171"/>
    </row>
    <row r="528">
      <c r="E528" s="195"/>
      <c r="O528" s="171"/>
    </row>
    <row r="529">
      <c r="E529" s="195"/>
      <c r="O529" s="171"/>
    </row>
    <row r="530">
      <c r="E530" s="195"/>
      <c r="O530" s="171"/>
    </row>
    <row r="531">
      <c r="E531" s="195"/>
      <c r="O531" s="171"/>
    </row>
    <row r="532">
      <c r="E532" s="195"/>
      <c r="O532" s="171"/>
    </row>
    <row r="533">
      <c r="E533" s="195"/>
      <c r="O533" s="171"/>
    </row>
    <row r="534">
      <c r="E534" s="195"/>
      <c r="O534" s="171"/>
    </row>
    <row r="535">
      <c r="E535" s="195"/>
      <c r="O535" s="171"/>
    </row>
    <row r="536">
      <c r="E536" s="195"/>
      <c r="O536" s="171"/>
    </row>
    <row r="537">
      <c r="E537" s="195"/>
      <c r="O537" s="171"/>
    </row>
    <row r="538">
      <c r="E538" s="195"/>
      <c r="O538" s="171"/>
    </row>
    <row r="539">
      <c r="E539" s="195"/>
      <c r="O539" s="171"/>
    </row>
    <row r="540">
      <c r="E540" s="195"/>
      <c r="O540" s="171"/>
    </row>
    <row r="541">
      <c r="E541" s="195"/>
      <c r="O541" s="171"/>
    </row>
    <row r="542">
      <c r="E542" s="195"/>
      <c r="O542" s="171"/>
    </row>
    <row r="543">
      <c r="E543" s="195"/>
      <c r="O543" s="171"/>
    </row>
    <row r="544">
      <c r="E544" s="195"/>
      <c r="O544" s="171"/>
    </row>
    <row r="545">
      <c r="E545" s="195"/>
      <c r="O545" s="171"/>
    </row>
    <row r="546">
      <c r="E546" s="195"/>
      <c r="O546" s="171"/>
    </row>
    <row r="547">
      <c r="E547" s="195"/>
      <c r="O547" s="171"/>
    </row>
    <row r="548">
      <c r="E548" s="195"/>
      <c r="O548" s="171"/>
    </row>
    <row r="549">
      <c r="E549" s="195"/>
      <c r="O549" s="171"/>
    </row>
    <row r="550">
      <c r="E550" s="195"/>
      <c r="O550" s="171"/>
    </row>
    <row r="551">
      <c r="E551" s="195"/>
      <c r="O551" s="171"/>
    </row>
    <row r="552">
      <c r="E552" s="195"/>
      <c r="O552" s="171"/>
    </row>
    <row r="553">
      <c r="E553" s="195"/>
      <c r="O553" s="171"/>
    </row>
    <row r="554">
      <c r="E554" s="195"/>
      <c r="O554" s="171"/>
    </row>
    <row r="555">
      <c r="E555" s="195"/>
      <c r="O555" s="171"/>
    </row>
    <row r="556">
      <c r="E556" s="195"/>
      <c r="O556" s="171"/>
    </row>
    <row r="557">
      <c r="E557" s="195"/>
      <c r="O557" s="171"/>
    </row>
    <row r="558">
      <c r="E558" s="195"/>
      <c r="O558" s="171"/>
    </row>
    <row r="559">
      <c r="E559" s="195"/>
      <c r="O559" s="171"/>
    </row>
    <row r="560">
      <c r="E560" s="195"/>
      <c r="O560" s="171"/>
    </row>
    <row r="561">
      <c r="E561" s="195"/>
      <c r="O561" s="171"/>
    </row>
    <row r="562">
      <c r="E562" s="195"/>
      <c r="O562" s="171"/>
    </row>
    <row r="563">
      <c r="E563" s="195"/>
      <c r="O563" s="171"/>
    </row>
    <row r="564">
      <c r="E564" s="195"/>
      <c r="O564" s="171"/>
    </row>
    <row r="565">
      <c r="E565" s="195"/>
      <c r="O565" s="171"/>
    </row>
    <row r="566">
      <c r="E566" s="195"/>
      <c r="O566" s="171"/>
    </row>
    <row r="567">
      <c r="E567" s="195"/>
      <c r="O567" s="171"/>
    </row>
    <row r="568">
      <c r="E568" s="195"/>
      <c r="O568" s="171"/>
    </row>
    <row r="569">
      <c r="E569" s="195"/>
      <c r="O569" s="171"/>
    </row>
    <row r="570">
      <c r="E570" s="195"/>
      <c r="O570" s="171"/>
    </row>
    <row r="571">
      <c r="E571" s="195"/>
      <c r="O571" s="171"/>
    </row>
    <row r="572">
      <c r="E572" s="195"/>
      <c r="O572" s="171"/>
    </row>
    <row r="573">
      <c r="E573" s="195"/>
      <c r="O573" s="171"/>
    </row>
    <row r="574">
      <c r="E574" s="195"/>
      <c r="O574" s="171"/>
    </row>
    <row r="575">
      <c r="E575" s="195"/>
      <c r="O575" s="171"/>
    </row>
    <row r="576">
      <c r="E576" s="195"/>
      <c r="O576" s="171"/>
    </row>
    <row r="577">
      <c r="E577" s="195"/>
      <c r="O577" s="171"/>
    </row>
    <row r="578">
      <c r="E578" s="195"/>
      <c r="O578" s="171"/>
    </row>
    <row r="579">
      <c r="E579" s="195"/>
      <c r="O579" s="171"/>
    </row>
    <row r="580">
      <c r="E580" s="195"/>
      <c r="O580" s="171"/>
    </row>
    <row r="581">
      <c r="E581" s="195"/>
      <c r="O581" s="171"/>
    </row>
    <row r="582">
      <c r="E582" s="195"/>
      <c r="O582" s="171"/>
    </row>
    <row r="583">
      <c r="E583" s="195"/>
      <c r="O583" s="171"/>
    </row>
    <row r="584">
      <c r="E584" s="195"/>
      <c r="O584" s="171"/>
    </row>
    <row r="585">
      <c r="E585" s="195"/>
      <c r="O585" s="171"/>
    </row>
    <row r="586">
      <c r="E586" s="195"/>
      <c r="O586" s="171"/>
    </row>
    <row r="587">
      <c r="E587" s="195"/>
      <c r="O587" s="171"/>
    </row>
    <row r="588">
      <c r="E588" s="195"/>
      <c r="O588" s="171"/>
    </row>
    <row r="589">
      <c r="E589" s="195"/>
      <c r="O589" s="171"/>
    </row>
    <row r="590">
      <c r="E590" s="195"/>
      <c r="O590" s="171"/>
    </row>
    <row r="591">
      <c r="E591" s="195"/>
      <c r="O591" s="171"/>
    </row>
    <row r="592">
      <c r="E592" s="195"/>
      <c r="O592" s="171"/>
    </row>
    <row r="593">
      <c r="E593" s="195"/>
      <c r="O593" s="171"/>
    </row>
    <row r="594">
      <c r="E594" s="195"/>
      <c r="O594" s="171"/>
    </row>
    <row r="595">
      <c r="E595" s="195"/>
      <c r="O595" s="171"/>
    </row>
    <row r="596">
      <c r="E596" s="195"/>
      <c r="O596" s="171"/>
    </row>
    <row r="597">
      <c r="E597" s="195"/>
      <c r="O597" s="171"/>
    </row>
    <row r="598">
      <c r="E598" s="195"/>
      <c r="O598" s="171"/>
    </row>
    <row r="599">
      <c r="E599" s="195"/>
      <c r="O599" s="171"/>
    </row>
    <row r="600">
      <c r="E600" s="195"/>
      <c r="O600" s="171"/>
    </row>
    <row r="601">
      <c r="E601" s="195"/>
      <c r="O601" s="171"/>
    </row>
    <row r="602">
      <c r="E602" s="195"/>
      <c r="O602" s="171"/>
    </row>
    <row r="603">
      <c r="E603" s="195"/>
      <c r="O603" s="171"/>
    </row>
    <row r="604">
      <c r="E604" s="195"/>
      <c r="O604" s="171"/>
    </row>
    <row r="605">
      <c r="E605" s="195"/>
      <c r="O605" s="171"/>
    </row>
    <row r="606">
      <c r="E606" s="195"/>
      <c r="O606" s="171"/>
    </row>
    <row r="607">
      <c r="E607" s="195"/>
      <c r="O607" s="171"/>
    </row>
    <row r="608">
      <c r="E608" s="195"/>
      <c r="O608" s="171"/>
    </row>
    <row r="609">
      <c r="E609" s="195"/>
      <c r="O609" s="171"/>
    </row>
    <row r="610">
      <c r="E610" s="195"/>
      <c r="O610" s="171"/>
    </row>
    <row r="611">
      <c r="E611" s="195"/>
      <c r="O611" s="171"/>
    </row>
    <row r="612">
      <c r="E612" s="195"/>
      <c r="O612" s="171"/>
    </row>
    <row r="613">
      <c r="E613" s="195"/>
      <c r="O613" s="171"/>
    </row>
    <row r="614">
      <c r="E614" s="195"/>
      <c r="O614" s="171"/>
    </row>
    <row r="615">
      <c r="E615" s="195"/>
      <c r="O615" s="171"/>
    </row>
    <row r="616">
      <c r="E616" s="195"/>
      <c r="O616" s="171"/>
    </row>
    <row r="617">
      <c r="E617" s="195"/>
      <c r="O617" s="171"/>
    </row>
    <row r="618">
      <c r="E618" s="195"/>
      <c r="O618" s="171"/>
    </row>
    <row r="619">
      <c r="E619" s="195"/>
      <c r="O619" s="171"/>
    </row>
    <row r="620">
      <c r="E620" s="195"/>
      <c r="O620" s="171"/>
    </row>
    <row r="621">
      <c r="E621" s="195"/>
      <c r="O621" s="171"/>
    </row>
    <row r="622">
      <c r="E622" s="195"/>
      <c r="O622" s="171"/>
    </row>
    <row r="623">
      <c r="E623" s="195"/>
      <c r="O623" s="171"/>
    </row>
    <row r="624">
      <c r="E624" s="195"/>
      <c r="O624" s="171"/>
    </row>
    <row r="625">
      <c r="E625" s="195"/>
      <c r="O625" s="171"/>
    </row>
    <row r="626">
      <c r="E626" s="195"/>
      <c r="O626" s="171"/>
    </row>
    <row r="627">
      <c r="E627" s="195"/>
      <c r="O627" s="171"/>
    </row>
    <row r="628">
      <c r="E628" s="195"/>
      <c r="O628" s="171"/>
    </row>
    <row r="629">
      <c r="E629" s="195"/>
      <c r="O629" s="171"/>
    </row>
    <row r="630">
      <c r="E630" s="195"/>
      <c r="O630" s="171"/>
    </row>
    <row r="631">
      <c r="E631" s="195"/>
      <c r="O631" s="171"/>
    </row>
    <row r="632">
      <c r="E632" s="195"/>
      <c r="O632" s="171"/>
    </row>
    <row r="633">
      <c r="E633" s="195"/>
      <c r="O633" s="171"/>
    </row>
    <row r="634">
      <c r="E634" s="195"/>
      <c r="O634" s="171"/>
    </row>
    <row r="635">
      <c r="E635" s="195"/>
      <c r="O635" s="171"/>
    </row>
    <row r="636">
      <c r="E636" s="195"/>
      <c r="O636" s="171"/>
    </row>
    <row r="637">
      <c r="E637" s="195"/>
      <c r="O637" s="171"/>
    </row>
    <row r="638">
      <c r="E638" s="195"/>
      <c r="O638" s="171"/>
    </row>
    <row r="639">
      <c r="E639" s="195"/>
      <c r="O639" s="171"/>
    </row>
    <row r="640">
      <c r="E640" s="195"/>
      <c r="O640" s="171"/>
    </row>
    <row r="641">
      <c r="E641" s="195"/>
      <c r="O641" s="171"/>
    </row>
    <row r="642">
      <c r="E642" s="195"/>
      <c r="O642" s="171"/>
    </row>
    <row r="643">
      <c r="E643" s="195"/>
      <c r="O643" s="171"/>
    </row>
    <row r="644">
      <c r="E644" s="195"/>
      <c r="O644" s="171"/>
    </row>
    <row r="645">
      <c r="E645" s="195"/>
      <c r="O645" s="171"/>
    </row>
    <row r="646">
      <c r="E646" s="195"/>
      <c r="O646" s="171"/>
    </row>
    <row r="647">
      <c r="E647" s="195"/>
      <c r="O647" s="171"/>
    </row>
    <row r="648">
      <c r="E648" s="195"/>
      <c r="O648" s="171"/>
    </row>
    <row r="649">
      <c r="E649" s="195"/>
      <c r="O649" s="171"/>
    </row>
    <row r="650">
      <c r="E650" s="195"/>
      <c r="O650" s="171"/>
    </row>
    <row r="651">
      <c r="E651" s="195"/>
      <c r="O651" s="171"/>
    </row>
    <row r="652">
      <c r="E652" s="195"/>
      <c r="O652" s="171"/>
    </row>
    <row r="653">
      <c r="E653" s="195"/>
      <c r="O653" s="171"/>
    </row>
    <row r="654">
      <c r="E654" s="195"/>
      <c r="O654" s="171"/>
    </row>
    <row r="655">
      <c r="E655" s="195"/>
      <c r="O655" s="171"/>
    </row>
    <row r="656">
      <c r="E656" s="195"/>
      <c r="O656" s="171"/>
    </row>
    <row r="657">
      <c r="E657" s="195"/>
      <c r="O657" s="171"/>
    </row>
    <row r="658">
      <c r="E658" s="195"/>
      <c r="O658" s="171"/>
    </row>
    <row r="659">
      <c r="E659" s="195"/>
      <c r="O659" s="171"/>
    </row>
    <row r="660">
      <c r="E660" s="195"/>
      <c r="O660" s="171"/>
    </row>
    <row r="661">
      <c r="E661" s="195"/>
      <c r="O661" s="171"/>
    </row>
    <row r="662">
      <c r="E662" s="195"/>
      <c r="O662" s="171"/>
    </row>
    <row r="663">
      <c r="E663" s="195"/>
      <c r="O663" s="171"/>
    </row>
    <row r="664">
      <c r="E664" s="195"/>
      <c r="O664" s="171"/>
    </row>
    <row r="665">
      <c r="E665" s="195"/>
      <c r="O665" s="171"/>
    </row>
    <row r="666">
      <c r="E666" s="195"/>
      <c r="O666" s="171"/>
    </row>
    <row r="667">
      <c r="E667" s="195"/>
      <c r="O667" s="171"/>
    </row>
    <row r="668">
      <c r="E668" s="195"/>
      <c r="O668" s="171"/>
    </row>
    <row r="669">
      <c r="E669" s="195"/>
      <c r="O669" s="171"/>
    </row>
    <row r="670">
      <c r="E670" s="195"/>
      <c r="O670" s="171"/>
    </row>
    <row r="671">
      <c r="E671" s="195"/>
      <c r="O671" s="171"/>
    </row>
    <row r="672">
      <c r="E672" s="195"/>
      <c r="O672" s="171"/>
    </row>
    <row r="673">
      <c r="E673" s="195"/>
      <c r="O673" s="171"/>
    </row>
    <row r="674">
      <c r="E674" s="195"/>
      <c r="O674" s="171"/>
    </row>
    <row r="675">
      <c r="E675" s="195"/>
      <c r="O675" s="171"/>
    </row>
    <row r="676">
      <c r="E676" s="195"/>
      <c r="O676" s="171"/>
    </row>
    <row r="677">
      <c r="E677" s="195"/>
      <c r="O677" s="171"/>
    </row>
    <row r="678">
      <c r="E678" s="195"/>
      <c r="O678" s="171"/>
    </row>
    <row r="679">
      <c r="E679" s="195"/>
      <c r="O679" s="171"/>
    </row>
    <row r="680">
      <c r="E680" s="195"/>
      <c r="O680" s="171"/>
    </row>
    <row r="681">
      <c r="E681" s="195"/>
      <c r="O681" s="171"/>
    </row>
    <row r="682">
      <c r="E682" s="195"/>
      <c r="O682" s="171"/>
    </row>
    <row r="683">
      <c r="E683" s="195"/>
      <c r="O683" s="171"/>
    </row>
    <row r="684">
      <c r="E684" s="195"/>
      <c r="O684" s="171"/>
    </row>
    <row r="685">
      <c r="E685" s="195"/>
      <c r="O685" s="171"/>
    </row>
    <row r="686">
      <c r="E686" s="195"/>
      <c r="O686" s="171"/>
    </row>
    <row r="687">
      <c r="E687" s="195"/>
      <c r="O687" s="171"/>
    </row>
    <row r="688">
      <c r="E688" s="195"/>
      <c r="O688" s="171"/>
    </row>
    <row r="689">
      <c r="E689" s="195"/>
      <c r="O689" s="171"/>
    </row>
    <row r="690">
      <c r="E690" s="195"/>
      <c r="O690" s="171"/>
    </row>
    <row r="691">
      <c r="E691" s="195"/>
      <c r="O691" s="171"/>
    </row>
    <row r="692">
      <c r="E692" s="195"/>
      <c r="O692" s="171"/>
    </row>
    <row r="693">
      <c r="E693" s="195"/>
      <c r="O693" s="171"/>
    </row>
    <row r="694">
      <c r="E694" s="195"/>
      <c r="O694" s="171"/>
    </row>
    <row r="695">
      <c r="E695" s="195"/>
      <c r="O695" s="171"/>
    </row>
    <row r="696">
      <c r="E696" s="195"/>
      <c r="O696" s="171"/>
    </row>
    <row r="697">
      <c r="E697" s="195"/>
      <c r="O697" s="171"/>
    </row>
    <row r="698">
      <c r="E698" s="195"/>
      <c r="O698" s="171"/>
    </row>
    <row r="699">
      <c r="E699" s="195"/>
      <c r="O699" s="171"/>
    </row>
    <row r="700">
      <c r="E700" s="195"/>
      <c r="O700" s="171"/>
    </row>
    <row r="701">
      <c r="E701" s="195"/>
      <c r="O701" s="171"/>
    </row>
    <row r="702">
      <c r="E702" s="195"/>
      <c r="O702" s="171"/>
    </row>
    <row r="703">
      <c r="E703" s="195"/>
      <c r="O703" s="171"/>
    </row>
    <row r="704">
      <c r="E704" s="195"/>
      <c r="O704" s="171"/>
    </row>
    <row r="705">
      <c r="E705" s="195"/>
      <c r="O705" s="171"/>
    </row>
    <row r="706">
      <c r="E706" s="195"/>
      <c r="O706" s="171"/>
    </row>
    <row r="707">
      <c r="E707" s="195"/>
      <c r="O707" s="171"/>
    </row>
    <row r="708">
      <c r="E708" s="195"/>
      <c r="O708" s="171"/>
    </row>
    <row r="709">
      <c r="E709" s="195"/>
      <c r="O709" s="171"/>
    </row>
    <row r="710">
      <c r="E710" s="195"/>
      <c r="O710" s="171"/>
    </row>
    <row r="711">
      <c r="E711" s="195"/>
      <c r="O711" s="171"/>
    </row>
    <row r="712">
      <c r="E712" s="195"/>
      <c r="O712" s="171"/>
    </row>
    <row r="713">
      <c r="E713" s="195"/>
      <c r="O713" s="171"/>
    </row>
    <row r="714">
      <c r="E714" s="195"/>
      <c r="O714" s="171"/>
    </row>
    <row r="715">
      <c r="E715" s="195"/>
      <c r="O715" s="171"/>
    </row>
    <row r="716">
      <c r="E716" s="195"/>
      <c r="O716" s="171"/>
    </row>
    <row r="717">
      <c r="E717" s="195"/>
      <c r="O717" s="171"/>
    </row>
    <row r="718">
      <c r="E718" s="195"/>
      <c r="O718" s="171"/>
    </row>
    <row r="719">
      <c r="E719" s="195"/>
      <c r="O719" s="171"/>
    </row>
    <row r="720">
      <c r="E720" s="195"/>
      <c r="O720" s="171"/>
    </row>
    <row r="721">
      <c r="E721" s="195"/>
      <c r="O721" s="171"/>
    </row>
    <row r="722">
      <c r="E722" s="195"/>
      <c r="O722" s="171"/>
    </row>
    <row r="723">
      <c r="E723" s="195"/>
      <c r="O723" s="171"/>
    </row>
    <row r="724">
      <c r="E724" s="195"/>
      <c r="O724" s="171"/>
    </row>
    <row r="725">
      <c r="E725" s="195"/>
      <c r="O725" s="171"/>
    </row>
    <row r="726">
      <c r="E726" s="195"/>
      <c r="O726" s="171"/>
    </row>
    <row r="727">
      <c r="E727" s="195"/>
      <c r="O727" s="171"/>
    </row>
    <row r="728">
      <c r="E728" s="195"/>
      <c r="O728" s="171"/>
    </row>
    <row r="729">
      <c r="E729" s="195"/>
      <c r="O729" s="171"/>
    </row>
    <row r="730">
      <c r="E730" s="195"/>
      <c r="O730" s="171"/>
    </row>
    <row r="731">
      <c r="E731" s="195"/>
      <c r="O731" s="171"/>
    </row>
    <row r="732">
      <c r="E732" s="195"/>
      <c r="O732" s="171"/>
    </row>
    <row r="733">
      <c r="E733" s="195"/>
      <c r="O733" s="171"/>
    </row>
    <row r="734">
      <c r="E734" s="195"/>
      <c r="O734" s="171"/>
    </row>
    <row r="735">
      <c r="E735" s="195"/>
      <c r="O735" s="171"/>
    </row>
    <row r="736">
      <c r="E736" s="195"/>
      <c r="O736" s="171"/>
    </row>
    <row r="737">
      <c r="E737" s="195"/>
      <c r="O737" s="171"/>
    </row>
    <row r="738">
      <c r="E738" s="195"/>
      <c r="O738" s="171"/>
    </row>
    <row r="739">
      <c r="E739" s="195"/>
      <c r="O739" s="171"/>
    </row>
    <row r="740">
      <c r="E740" s="195"/>
      <c r="O740" s="171"/>
    </row>
    <row r="741">
      <c r="E741" s="195"/>
      <c r="O741" s="171"/>
    </row>
    <row r="742">
      <c r="E742" s="195"/>
      <c r="O742" s="171"/>
    </row>
    <row r="743">
      <c r="E743" s="195"/>
      <c r="O743" s="171"/>
    </row>
    <row r="744">
      <c r="E744" s="195"/>
      <c r="O744" s="171"/>
    </row>
    <row r="745">
      <c r="E745" s="195"/>
      <c r="O745" s="171"/>
    </row>
    <row r="746">
      <c r="E746" s="195"/>
      <c r="O746" s="171"/>
    </row>
    <row r="747">
      <c r="E747" s="195"/>
      <c r="O747" s="171"/>
    </row>
    <row r="748">
      <c r="E748" s="195"/>
      <c r="O748" s="171"/>
    </row>
    <row r="749">
      <c r="E749" s="195"/>
      <c r="O749" s="171"/>
    </row>
    <row r="750">
      <c r="E750" s="195"/>
      <c r="O750" s="171"/>
    </row>
    <row r="751">
      <c r="E751" s="195"/>
      <c r="O751" s="171"/>
    </row>
    <row r="752">
      <c r="E752" s="195"/>
      <c r="O752" s="171"/>
    </row>
    <row r="753">
      <c r="E753" s="195"/>
      <c r="O753" s="171"/>
    </row>
    <row r="754">
      <c r="E754" s="195"/>
      <c r="O754" s="171"/>
    </row>
    <row r="755">
      <c r="E755" s="195"/>
      <c r="O755" s="171"/>
    </row>
    <row r="756">
      <c r="E756" s="195"/>
      <c r="O756" s="171"/>
    </row>
    <row r="757">
      <c r="E757" s="195"/>
      <c r="O757" s="171"/>
    </row>
    <row r="758">
      <c r="E758" s="195"/>
      <c r="O758" s="171"/>
    </row>
    <row r="759">
      <c r="E759" s="195"/>
      <c r="O759" s="171"/>
    </row>
    <row r="760">
      <c r="E760" s="195"/>
      <c r="O760" s="171"/>
    </row>
    <row r="761">
      <c r="E761" s="195"/>
      <c r="O761" s="171"/>
    </row>
    <row r="762">
      <c r="E762" s="195"/>
      <c r="O762" s="171"/>
    </row>
    <row r="763">
      <c r="E763" s="195"/>
      <c r="O763" s="171"/>
    </row>
    <row r="764">
      <c r="E764" s="195"/>
      <c r="O764" s="171"/>
    </row>
    <row r="765">
      <c r="E765" s="195"/>
      <c r="O765" s="171"/>
    </row>
    <row r="766">
      <c r="E766" s="195"/>
      <c r="O766" s="171"/>
    </row>
    <row r="767">
      <c r="E767" s="195"/>
      <c r="O767" s="171"/>
    </row>
    <row r="768">
      <c r="E768" s="195"/>
      <c r="O768" s="171"/>
    </row>
    <row r="769">
      <c r="E769" s="195"/>
      <c r="O769" s="171"/>
    </row>
    <row r="770">
      <c r="E770" s="195"/>
      <c r="O770" s="171"/>
    </row>
    <row r="771">
      <c r="E771" s="195"/>
      <c r="O771" s="171"/>
    </row>
    <row r="772">
      <c r="E772" s="195"/>
      <c r="O772" s="171"/>
    </row>
    <row r="773">
      <c r="E773" s="195"/>
      <c r="O773" s="171"/>
    </row>
    <row r="774">
      <c r="E774" s="195"/>
      <c r="O774" s="171"/>
    </row>
    <row r="775">
      <c r="E775" s="195"/>
      <c r="O775" s="171"/>
    </row>
    <row r="776">
      <c r="E776" s="195"/>
      <c r="O776" s="171"/>
    </row>
    <row r="777">
      <c r="E777" s="195"/>
      <c r="O777" s="171"/>
    </row>
    <row r="778">
      <c r="E778" s="195"/>
      <c r="O778" s="171"/>
    </row>
    <row r="779">
      <c r="E779" s="195"/>
      <c r="O779" s="171"/>
    </row>
    <row r="780">
      <c r="E780" s="195"/>
      <c r="O780" s="171"/>
    </row>
    <row r="781">
      <c r="E781" s="195"/>
      <c r="O781" s="171"/>
    </row>
    <row r="782">
      <c r="E782" s="195"/>
      <c r="O782" s="171"/>
    </row>
    <row r="783">
      <c r="E783" s="195"/>
      <c r="O783" s="171"/>
    </row>
    <row r="784">
      <c r="E784" s="195"/>
      <c r="O784" s="171"/>
    </row>
    <row r="785">
      <c r="E785" s="195"/>
      <c r="O785" s="171"/>
    </row>
    <row r="786">
      <c r="E786" s="195"/>
      <c r="O786" s="171"/>
    </row>
    <row r="787">
      <c r="E787" s="195"/>
      <c r="O787" s="171"/>
    </row>
    <row r="788">
      <c r="E788" s="195"/>
      <c r="O788" s="171"/>
    </row>
    <row r="789">
      <c r="E789" s="195"/>
      <c r="O789" s="171"/>
    </row>
    <row r="790">
      <c r="E790" s="195"/>
      <c r="O790" s="171"/>
    </row>
    <row r="791">
      <c r="E791" s="195"/>
      <c r="O791" s="171"/>
    </row>
    <row r="792">
      <c r="E792" s="195"/>
      <c r="O792" s="171"/>
    </row>
    <row r="793">
      <c r="E793" s="195"/>
      <c r="O793" s="171"/>
    </row>
    <row r="794">
      <c r="E794" s="195"/>
      <c r="O794" s="171"/>
    </row>
    <row r="795">
      <c r="E795" s="195"/>
      <c r="O795" s="171"/>
    </row>
    <row r="796">
      <c r="E796" s="195"/>
      <c r="O796" s="171"/>
    </row>
    <row r="797">
      <c r="E797" s="195"/>
      <c r="O797" s="171"/>
    </row>
    <row r="798">
      <c r="E798" s="195"/>
      <c r="O798" s="171"/>
    </row>
    <row r="799">
      <c r="E799" s="195"/>
      <c r="O799" s="171"/>
    </row>
    <row r="800">
      <c r="E800" s="195"/>
      <c r="O800" s="171"/>
    </row>
    <row r="801">
      <c r="E801" s="195"/>
      <c r="O801" s="171"/>
    </row>
    <row r="802">
      <c r="E802" s="195"/>
      <c r="O802" s="171"/>
    </row>
    <row r="803">
      <c r="E803" s="195"/>
      <c r="O803" s="171"/>
    </row>
    <row r="804">
      <c r="E804" s="195"/>
      <c r="O804" s="171"/>
    </row>
    <row r="805">
      <c r="E805" s="195"/>
      <c r="O805" s="171"/>
    </row>
    <row r="806">
      <c r="E806" s="195"/>
      <c r="O806" s="171"/>
    </row>
    <row r="807">
      <c r="E807" s="195"/>
      <c r="O807" s="171"/>
    </row>
    <row r="808">
      <c r="E808" s="195"/>
      <c r="O808" s="171"/>
    </row>
    <row r="809">
      <c r="E809" s="195"/>
      <c r="O809" s="171"/>
    </row>
    <row r="810">
      <c r="E810" s="195"/>
      <c r="O810" s="171"/>
    </row>
    <row r="811">
      <c r="E811" s="195"/>
      <c r="O811" s="171"/>
    </row>
    <row r="812">
      <c r="E812" s="195"/>
      <c r="O812" s="171"/>
    </row>
    <row r="813">
      <c r="E813" s="195"/>
      <c r="O813" s="171"/>
    </row>
    <row r="814">
      <c r="E814" s="195"/>
      <c r="O814" s="171"/>
    </row>
    <row r="815">
      <c r="E815" s="195"/>
      <c r="O815" s="171"/>
    </row>
    <row r="816">
      <c r="E816" s="195"/>
      <c r="O816" s="171"/>
    </row>
    <row r="817">
      <c r="E817" s="195"/>
      <c r="O817" s="171"/>
    </row>
    <row r="818">
      <c r="E818" s="195"/>
      <c r="O818" s="171"/>
    </row>
    <row r="819">
      <c r="E819" s="195"/>
      <c r="O819" s="171"/>
    </row>
    <row r="820">
      <c r="E820" s="195"/>
      <c r="O820" s="171"/>
    </row>
    <row r="821">
      <c r="E821" s="195"/>
      <c r="O821" s="171"/>
    </row>
    <row r="822">
      <c r="E822" s="195"/>
      <c r="O822" s="171"/>
    </row>
    <row r="823">
      <c r="E823" s="195"/>
      <c r="O823" s="171"/>
    </row>
    <row r="824">
      <c r="E824" s="195"/>
      <c r="O824" s="171"/>
    </row>
    <row r="825">
      <c r="E825" s="195"/>
      <c r="O825" s="171"/>
    </row>
    <row r="826">
      <c r="E826" s="195"/>
      <c r="O826" s="171"/>
    </row>
    <row r="827">
      <c r="E827" s="195"/>
      <c r="O827" s="171"/>
    </row>
    <row r="828">
      <c r="E828" s="195"/>
      <c r="O828" s="171"/>
    </row>
    <row r="829">
      <c r="E829" s="195"/>
      <c r="O829" s="171"/>
    </row>
    <row r="830">
      <c r="E830" s="195"/>
      <c r="O830" s="171"/>
    </row>
    <row r="831">
      <c r="E831" s="195"/>
      <c r="O831" s="171"/>
    </row>
    <row r="832">
      <c r="E832" s="195"/>
      <c r="O832" s="171"/>
    </row>
    <row r="833">
      <c r="E833" s="195"/>
      <c r="O833" s="171"/>
    </row>
    <row r="834">
      <c r="E834" s="195"/>
      <c r="O834" s="171"/>
    </row>
    <row r="835">
      <c r="E835" s="195"/>
      <c r="O835" s="171"/>
    </row>
    <row r="836">
      <c r="E836" s="195"/>
      <c r="O836" s="171"/>
    </row>
    <row r="837">
      <c r="E837" s="195"/>
      <c r="O837" s="171"/>
    </row>
    <row r="838">
      <c r="E838" s="195"/>
      <c r="O838" s="171"/>
    </row>
    <row r="839">
      <c r="E839" s="195"/>
      <c r="O839" s="171"/>
    </row>
    <row r="840">
      <c r="E840" s="195"/>
      <c r="O840" s="171"/>
    </row>
    <row r="841">
      <c r="E841" s="195"/>
      <c r="O841" s="171"/>
    </row>
    <row r="842">
      <c r="E842" s="195"/>
      <c r="O842" s="171"/>
    </row>
    <row r="843">
      <c r="E843" s="195"/>
      <c r="O843" s="171"/>
    </row>
    <row r="844">
      <c r="E844" s="195"/>
      <c r="O844" s="171"/>
    </row>
    <row r="845">
      <c r="E845" s="195"/>
      <c r="O845" s="171"/>
    </row>
    <row r="846">
      <c r="E846" s="195"/>
      <c r="O846" s="171"/>
    </row>
    <row r="847">
      <c r="E847" s="195"/>
      <c r="O847" s="171"/>
    </row>
    <row r="848">
      <c r="E848" s="195"/>
      <c r="O848" s="171"/>
    </row>
    <row r="849">
      <c r="E849" s="195"/>
      <c r="O849" s="171"/>
    </row>
    <row r="850">
      <c r="E850" s="195"/>
      <c r="O850" s="171"/>
    </row>
    <row r="851">
      <c r="E851" s="195"/>
      <c r="O851" s="171"/>
    </row>
    <row r="852">
      <c r="E852" s="195"/>
      <c r="O852" s="171"/>
    </row>
    <row r="853">
      <c r="E853" s="195"/>
      <c r="O853" s="171"/>
    </row>
    <row r="854">
      <c r="E854" s="195"/>
      <c r="O854" s="171"/>
    </row>
    <row r="855">
      <c r="E855" s="195"/>
      <c r="O855" s="171"/>
    </row>
    <row r="856">
      <c r="E856" s="195"/>
      <c r="O856" s="171"/>
    </row>
    <row r="857">
      <c r="E857" s="195"/>
      <c r="O857" s="171"/>
    </row>
    <row r="858">
      <c r="E858" s="195"/>
      <c r="O858" s="171"/>
    </row>
    <row r="859">
      <c r="E859" s="195"/>
      <c r="O859" s="171"/>
    </row>
    <row r="860">
      <c r="E860" s="195"/>
      <c r="O860" s="171"/>
    </row>
    <row r="861">
      <c r="E861" s="195"/>
      <c r="O861" s="171"/>
    </row>
    <row r="862">
      <c r="E862" s="195"/>
      <c r="O862" s="171"/>
    </row>
    <row r="863">
      <c r="E863" s="195"/>
      <c r="O863" s="171"/>
    </row>
    <row r="864">
      <c r="E864" s="195"/>
      <c r="O864" s="171"/>
    </row>
    <row r="865">
      <c r="E865" s="195"/>
      <c r="O865" s="171"/>
    </row>
    <row r="866">
      <c r="E866" s="195"/>
      <c r="O866" s="171"/>
    </row>
    <row r="867">
      <c r="E867" s="195"/>
      <c r="O867" s="171"/>
    </row>
    <row r="868">
      <c r="E868" s="195"/>
      <c r="O868" s="171"/>
    </row>
    <row r="869">
      <c r="E869" s="195"/>
      <c r="O869" s="171"/>
    </row>
    <row r="870">
      <c r="E870" s="195"/>
      <c r="O870" s="171"/>
    </row>
    <row r="871">
      <c r="E871" s="195"/>
      <c r="O871" s="171"/>
    </row>
    <row r="872">
      <c r="E872" s="195"/>
      <c r="O872" s="171"/>
    </row>
    <row r="873">
      <c r="E873" s="195"/>
      <c r="O873" s="171"/>
    </row>
    <row r="874">
      <c r="E874" s="195"/>
      <c r="O874" s="171"/>
    </row>
    <row r="875">
      <c r="E875" s="195"/>
      <c r="O875" s="171"/>
    </row>
    <row r="876">
      <c r="E876" s="195"/>
      <c r="O876" s="171"/>
    </row>
    <row r="877">
      <c r="E877" s="195"/>
      <c r="O877" s="171"/>
    </row>
    <row r="878">
      <c r="E878" s="195"/>
      <c r="O878" s="171"/>
    </row>
    <row r="879">
      <c r="E879" s="195"/>
      <c r="O879" s="171"/>
    </row>
    <row r="880">
      <c r="E880" s="195"/>
      <c r="O880" s="171"/>
    </row>
    <row r="881">
      <c r="E881" s="195"/>
      <c r="O881" s="171"/>
    </row>
    <row r="882">
      <c r="E882" s="195"/>
      <c r="O882" s="171"/>
    </row>
    <row r="883">
      <c r="E883" s="195"/>
      <c r="O883" s="171"/>
    </row>
    <row r="884">
      <c r="E884" s="195"/>
      <c r="O884" s="171"/>
    </row>
    <row r="885">
      <c r="E885" s="195"/>
      <c r="O885" s="171"/>
    </row>
    <row r="886">
      <c r="E886" s="195"/>
      <c r="O886" s="171"/>
    </row>
    <row r="887">
      <c r="E887" s="195"/>
      <c r="O887" s="171"/>
    </row>
    <row r="888">
      <c r="E888" s="195"/>
      <c r="O888" s="171"/>
    </row>
    <row r="889">
      <c r="E889" s="195"/>
      <c r="O889" s="171"/>
    </row>
    <row r="890">
      <c r="E890" s="195"/>
      <c r="O890" s="171"/>
    </row>
    <row r="891">
      <c r="E891" s="195"/>
      <c r="O891" s="171"/>
    </row>
    <row r="892">
      <c r="E892" s="195"/>
      <c r="O892" s="171"/>
    </row>
    <row r="893">
      <c r="E893" s="195"/>
      <c r="O893" s="171"/>
    </row>
    <row r="894">
      <c r="E894" s="195"/>
      <c r="O894" s="171"/>
    </row>
    <row r="895">
      <c r="E895" s="195"/>
      <c r="O895" s="171"/>
    </row>
    <row r="896">
      <c r="E896" s="195"/>
      <c r="O896" s="171"/>
    </row>
    <row r="897">
      <c r="E897" s="195"/>
      <c r="O897" s="171"/>
    </row>
    <row r="898">
      <c r="E898" s="195"/>
      <c r="O898" s="171"/>
    </row>
    <row r="899">
      <c r="E899" s="195"/>
      <c r="O899" s="171"/>
    </row>
    <row r="900">
      <c r="E900" s="195"/>
      <c r="O900" s="171"/>
    </row>
    <row r="901">
      <c r="E901" s="195"/>
      <c r="O901" s="171"/>
    </row>
    <row r="902">
      <c r="E902" s="195"/>
      <c r="O902" s="171"/>
    </row>
    <row r="903">
      <c r="E903" s="195"/>
      <c r="O903" s="171"/>
    </row>
    <row r="904">
      <c r="E904" s="195"/>
      <c r="O904" s="171"/>
    </row>
    <row r="905">
      <c r="E905" s="195"/>
      <c r="O905" s="171"/>
    </row>
    <row r="906">
      <c r="E906" s="195"/>
      <c r="O906" s="171"/>
    </row>
    <row r="907">
      <c r="E907" s="195"/>
      <c r="O907" s="171"/>
    </row>
    <row r="908">
      <c r="E908" s="195"/>
      <c r="O908" s="171"/>
    </row>
    <row r="909">
      <c r="E909" s="195"/>
      <c r="O909" s="171"/>
    </row>
    <row r="910">
      <c r="E910" s="195"/>
      <c r="O910" s="171"/>
    </row>
    <row r="911">
      <c r="E911" s="195"/>
      <c r="O911" s="171"/>
    </row>
    <row r="912">
      <c r="E912" s="195"/>
      <c r="O912" s="171"/>
    </row>
    <row r="913">
      <c r="E913" s="195"/>
      <c r="O913" s="171"/>
    </row>
    <row r="914">
      <c r="E914" s="195"/>
      <c r="O914" s="171"/>
    </row>
    <row r="915">
      <c r="E915" s="195"/>
      <c r="O915" s="171"/>
    </row>
    <row r="916">
      <c r="E916" s="195"/>
      <c r="O916" s="171"/>
    </row>
    <row r="917">
      <c r="E917" s="195"/>
      <c r="O917" s="171"/>
    </row>
    <row r="918">
      <c r="E918" s="195"/>
      <c r="O918" s="171"/>
    </row>
    <row r="919">
      <c r="E919" s="195"/>
      <c r="O919" s="171"/>
    </row>
    <row r="920">
      <c r="E920" s="195"/>
      <c r="O920" s="171"/>
    </row>
    <row r="921">
      <c r="E921" s="195"/>
      <c r="O921" s="171"/>
    </row>
    <row r="922">
      <c r="E922" s="195"/>
      <c r="O922" s="171"/>
    </row>
    <row r="923">
      <c r="E923" s="195"/>
      <c r="O923" s="171"/>
    </row>
    <row r="924">
      <c r="E924" s="195"/>
      <c r="O924" s="171"/>
    </row>
    <row r="925">
      <c r="E925" s="195"/>
      <c r="O925" s="171"/>
    </row>
    <row r="926">
      <c r="E926" s="195"/>
      <c r="O926" s="171"/>
    </row>
    <row r="927">
      <c r="E927" s="195"/>
      <c r="O927" s="171"/>
    </row>
    <row r="928">
      <c r="E928" s="195"/>
      <c r="O928" s="171"/>
    </row>
    <row r="929">
      <c r="E929" s="195"/>
      <c r="O929" s="171"/>
    </row>
    <row r="930">
      <c r="E930" s="195"/>
      <c r="O930" s="171"/>
    </row>
    <row r="931">
      <c r="E931" s="195"/>
      <c r="O931" s="171"/>
    </row>
    <row r="932">
      <c r="E932" s="195"/>
      <c r="O932" s="171"/>
    </row>
    <row r="933">
      <c r="E933" s="195"/>
      <c r="O933" s="171"/>
    </row>
    <row r="934">
      <c r="E934" s="195"/>
      <c r="O934" s="171"/>
    </row>
    <row r="935">
      <c r="E935" s="195"/>
      <c r="O935" s="171"/>
    </row>
    <row r="936">
      <c r="E936" s="195"/>
      <c r="O936" s="171"/>
    </row>
    <row r="937">
      <c r="E937" s="195"/>
      <c r="O937" s="171"/>
    </row>
    <row r="938">
      <c r="E938" s="195"/>
      <c r="O938" s="171"/>
    </row>
    <row r="939">
      <c r="E939" s="195"/>
      <c r="O939" s="171"/>
    </row>
    <row r="940">
      <c r="E940" s="195"/>
      <c r="O940" s="171"/>
    </row>
    <row r="941">
      <c r="E941" s="195"/>
      <c r="O941" s="171"/>
    </row>
    <row r="942">
      <c r="E942" s="195"/>
      <c r="O942" s="171"/>
    </row>
    <row r="943">
      <c r="E943" s="195"/>
      <c r="O943" s="171"/>
    </row>
    <row r="944">
      <c r="E944" s="195"/>
      <c r="O944" s="171"/>
    </row>
    <row r="945">
      <c r="E945" s="195"/>
      <c r="O945" s="171"/>
    </row>
    <row r="946">
      <c r="E946" s="195"/>
      <c r="O946" s="171"/>
    </row>
    <row r="947">
      <c r="E947" s="195"/>
      <c r="O947" s="171"/>
    </row>
    <row r="948">
      <c r="E948" s="195"/>
      <c r="O948" s="171"/>
    </row>
    <row r="949">
      <c r="E949" s="195"/>
      <c r="O949" s="171"/>
    </row>
    <row r="950">
      <c r="E950" s="195"/>
      <c r="O950" s="171"/>
    </row>
    <row r="951">
      <c r="E951" s="195"/>
      <c r="O951" s="171"/>
    </row>
    <row r="952">
      <c r="E952" s="195"/>
      <c r="O952" s="171"/>
    </row>
    <row r="953">
      <c r="E953" s="195"/>
      <c r="O953" s="171"/>
    </row>
    <row r="954">
      <c r="E954" s="195"/>
      <c r="O954" s="171"/>
    </row>
    <row r="955">
      <c r="E955" s="195"/>
      <c r="O955" s="171"/>
    </row>
    <row r="956">
      <c r="E956" s="195"/>
      <c r="O956" s="171"/>
    </row>
    <row r="957">
      <c r="E957" s="195"/>
      <c r="O957" s="171"/>
    </row>
    <row r="958">
      <c r="E958" s="195"/>
      <c r="O958" s="171"/>
    </row>
    <row r="959">
      <c r="E959" s="195"/>
      <c r="O959" s="171"/>
    </row>
    <row r="960">
      <c r="E960" s="195"/>
      <c r="O960" s="171"/>
    </row>
    <row r="961">
      <c r="E961" s="195"/>
      <c r="O961" s="171"/>
    </row>
    <row r="962">
      <c r="E962" s="195"/>
      <c r="O962" s="171"/>
    </row>
    <row r="963">
      <c r="E963" s="195"/>
      <c r="O963" s="171"/>
    </row>
    <row r="964">
      <c r="E964" s="195"/>
      <c r="O964" s="171"/>
    </row>
    <row r="965">
      <c r="E965" s="195"/>
      <c r="O965" s="171"/>
    </row>
    <row r="966">
      <c r="E966" s="195"/>
      <c r="O966" s="171"/>
    </row>
    <row r="967">
      <c r="E967" s="195"/>
      <c r="O967" s="171"/>
    </row>
    <row r="968">
      <c r="E968" s="195"/>
      <c r="O968" s="171"/>
    </row>
    <row r="969">
      <c r="E969" s="195"/>
      <c r="O969" s="171"/>
    </row>
    <row r="970">
      <c r="E970" s="195"/>
      <c r="O970" s="171"/>
    </row>
    <row r="971">
      <c r="E971" s="195"/>
      <c r="O971" s="171"/>
    </row>
    <row r="972">
      <c r="E972" s="195"/>
      <c r="O972" s="171"/>
    </row>
    <row r="973">
      <c r="E973" s="195"/>
      <c r="O973" s="171"/>
    </row>
    <row r="974">
      <c r="E974" s="195"/>
      <c r="O974" s="171"/>
    </row>
    <row r="975">
      <c r="E975" s="195"/>
      <c r="O975" s="171"/>
    </row>
    <row r="976">
      <c r="E976" s="195"/>
      <c r="O976" s="171"/>
    </row>
    <row r="977">
      <c r="E977" s="195"/>
      <c r="O977" s="171"/>
    </row>
    <row r="978">
      <c r="E978" s="195"/>
      <c r="O978" s="171"/>
    </row>
    <row r="979">
      <c r="E979" s="195"/>
      <c r="O979" s="171"/>
    </row>
    <row r="980">
      <c r="E980" s="195"/>
      <c r="O980" s="171"/>
    </row>
    <row r="981">
      <c r="E981" s="195"/>
      <c r="O981" s="171"/>
    </row>
    <row r="982">
      <c r="E982" s="195"/>
      <c r="O982" s="171"/>
    </row>
    <row r="983">
      <c r="E983" s="195"/>
      <c r="O983" s="171"/>
    </row>
    <row r="984">
      <c r="E984" s="195"/>
      <c r="O984" s="171"/>
    </row>
    <row r="985">
      <c r="E985" s="195"/>
      <c r="O985" s="171"/>
    </row>
    <row r="986">
      <c r="E986" s="195"/>
      <c r="O986" s="171"/>
    </row>
    <row r="987">
      <c r="E987" s="195"/>
      <c r="O987" s="171"/>
    </row>
    <row r="988">
      <c r="E988" s="195"/>
      <c r="O988" s="171"/>
    </row>
    <row r="989">
      <c r="E989" s="195"/>
      <c r="O989" s="171"/>
    </row>
    <row r="990">
      <c r="E990" s="195"/>
      <c r="O990" s="171"/>
    </row>
    <row r="991">
      <c r="E991" s="195"/>
      <c r="O991" s="171"/>
    </row>
    <row r="992">
      <c r="E992" s="195"/>
      <c r="O992" s="171"/>
    </row>
    <row r="993">
      <c r="E993" s="195"/>
      <c r="O993" s="171"/>
    </row>
    <row r="994">
      <c r="E994" s="195"/>
      <c r="O994" s="171"/>
    </row>
    <row r="995">
      <c r="E995" s="195"/>
      <c r="O995" s="171"/>
    </row>
    <row r="996">
      <c r="E996" s="195"/>
      <c r="O996" s="171"/>
    </row>
    <row r="997">
      <c r="E997" s="195"/>
      <c r="O997" s="171"/>
    </row>
    <row r="998">
      <c r="E998" s="195"/>
      <c r="O998" s="171"/>
    </row>
    <row r="999">
      <c r="E999" s="195"/>
      <c r="O999" s="171"/>
    </row>
    <row r="1000">
      <c r="E1000" s="195"/>
      <c r="O1000" s="171"/>
    </row>
    <row r="1001">
      <c r="E1001" s="195"/>
      <c r="O1001" s="171"/>
    </row>
    <row r="1002">
      <c r="E1002" s="195"/>
      <c r="O1002" s="171"/>
    </row>
    <row r="1003">
      <c r="E1003" s="195"/>
      <c r="O1003" s="171"/>
    </row>
  </sheetData>
  <autoFilter ref="$A$1:$N$63"/>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3" max="3" width="28.88"/>
    <col customWidth="1" min="5" max="5" width="28.25"/>
    <col customWidth="1" min="6" max="6" width="29.0"/>
    <col customWidth="1" min="7" max="7" width="52.88"/>
    <col customWidth="1" min="8" max="8" width="5.75"/>
    <col customWidth="1" min="10" max="10" width="6.75"/>
    <col customWidth="1" hidden="1" min="11" max="11" width="21.5"/>
    <col hidden="1" min="12" max="12" width="12.63"/>
    <col customWidth="1" min="15" max="15" width="24.38"/>
  </cols>
  <sheetData>
    <row r="1">
      <c r="A1" s="196" t="s">
        <v>4162</v>
      </c>
      <c r="B1" s="197" t="s">
        <v>4163</v>
      </c>
      <c r="C1" s="197" t="s">
        <v>2063</v>
      </c>
      <c r="D1" s="197" t="s">
        <v>4164</v>
      </c>
      <c r="E1" s="197" t="s">
        <v>4165</v>
      </c>
      <c r="F1" s="197" t="s">
        <v>27</v>
      </c>
      <c r="G1" s="197" t="s">
        <v>36</v>
      </c>
      <c r="H1" s="197" t="s">
        <v>29</v>
      </c>
      <c r="I1" s="197" t="s">
        <v>2060</v>
      </c>
      <c r="J1" s="197" t="s">
        <v>4166</v>
      </c>
      <c r="K1" s="197" t="s">
        <v>2230</v>
      </c>
      <c r="L1" s="197" t="s">
        <v>2231</v>
      </c>
      <c r="M1" s="197" t="s">
        <v>34</v>
      </c>
      <c r="N1" s="197" t="s">
        <v>35</v>
      </c>
      <c r="O1" s="197" t="s">
        <v>4167</v>
      </c>
    </row>
    <row r="2">
      <c r="A2" s="66" t="s">
        <v>140</v>
      </c>
      <c r="B2" s="198" t="s">
        <v>1792</v>
      </c>
      <c r="C2" s="66" t="s">
        <v>143</v>
      </c>
      <c r="D2" s="66" t="s">
        <v>4168</v>
      </c>
      <c r="E2" s="66" t="s">
        <v>4168</v>
      </c>
      <c r="F2" s="66" t="s">
        <v>4169</v>
      </c>
      <c r="G2" s="66" t="s">
        <v>142</v>
      </c>
      <c r="H2" s="199">
        <v>30.0</v>
      </c>
      <c r="I2" s="66" t="s">
        <v>51</v>
      </c>
      <c r="J2" s="199">
        <v>2007.0</v>
      </c>
      <c r="K2" s="66" t="s">
        <v>137</v>
      </c>
      <c r="L2" s="66" t="s">
        <v>137</v>
      </c>
      <c r="M2" s="199">
        <v>5.453465</v>
      </c>
      <c r="N2" s="199">
        <v>95.24653</v>
      </c>
      <c r="O2" s="66" t="s">
        <v>141</v>
      </c>
      <c r="P2" s="199"/>
    </row>
    <row r="3">
      <c r="A3" s="66" t="s">
        <v>168</v>
      </c>
      <c r="B3" s="198" t="s">
        <v>1809</v>
      </c>
      <c r="C3" s="66" t="s">
        <v>147</v>
      </c>
      <c r="D3" s="66" t="s">
        <v>2068</v>
      </c>
      <c r="E3" s="66" t="s">
        <v>2341</v>
      </c>
      <c r="F3" s="66" t="s">
        <v>4170</v>
      </c>
      <c r="G3" s="66" t="s">
        <v>4171</v>
      </c>
      <c r="H3" s="199">
        <v>150.0</v>
      </c>
      <c r="I3" s="66" t="s">
        <v>264</v>
      </c>
      <c r="J3" s="199">
        <v>2022.0</v>
      </c>
      <c r="K3" s="66" t="s">
        <v>137</v>
      </c>
      <c r="L3" s="66" t="s">
        <v>137</v>
      </c>
      <c r="M3" s="199">
        <v>-6.02475</v>
      </c>
      <c r="N3" s="199">
        <v>105.9426</v>
      </c>
      <c r="O3" s="66" t="s">
        <v>169</v>
      </c>
      <c r="U3" s="199"/>
      <c r="V3" s="199"/>
      <c r="W3" s="199"/>
      <c r="X3" s="199"/>
      <c r="Y3" s="199"/>
      <c r="Z3" s="199"/>
      <c r="AA3" s="199"/>
      <c r="AB3" s="199"/>
      <c r="AC3" s="199"/>
      <c r="AD3" s="199"/>
      <c r="AE3" s="199"/>
      <c r="AF3" s="199"/>
      <c r="AG3" s="199"/>
      <c r="AH3" s="199"/>
      <c r="AI3" s="199"/>
      <c r="AJ3" s="199"/>
      <c r="AK3" s="199"/>
      <c r="AL3" s="199"/>
      <c r="AM3" s="199"/>
    </row>
    <row r="4">
      <c r="A4" s="66" t="s">
        <v>172</v>
      </c>
      <c r="B4" s="198" t="s">
        <v>1809</v>
      </c>
      <c r="C4" s="66" t="s">
        <v>147</v>
      </c>
      <c r="D4" s="66" t="s">
        <v>2075</v>
      </c>
      <c r="E4" s="66" t="s">
        <v>2341</v>
      </c>
      <c r="F4" s="66" t="s">
        <v>4170</v>
      </c>
      <c r="G4" s="66" t="s">
        <v>4171</v>
      </c>
      <c r="H4" s="199">
        <v>150.0</v>
      </c>
      <c r="I4" s="66" t="s">
        <v>264</v>
      </c>
      <c r="J4" s="199">
        <v>2022.0</v>
      </c>
      <c r="K4" s="66" t="s">
        <v>137</v>
      </c>
      <c r="L4" s="66" t="s">
        <v>137</v>
      </c>
      <c r="M4" s="199">
        <v>-6.02475</v>
      </c>
      <c r="N4" s="199">
        <v>105.9426</v>
      </c>
      <c r="O4" s="66" t="s">
        <v>169</v>
      </c>
      <c r="U4" s="199"/>
      <c r="V4" s="199"/>
      <c r="W4" s="199"/>
      <c r="X4" s="199"/>
      <c r="Y4" s="199"/>
      <c r="Z4" s="199"/>
      <c r="AA4" s="199"/>
      <c r="AB4" s="199"/>
      <c r="AC4" s="199"/>
      <c r="AD4" s="199"/>
      <c r="AE4" s="199"/>
      <c r="AF4" s="199"/>
      <c r="AG4" s="199"/>
      <c r="AH4" s="199"/>
      <c r="AI4" s="199"/>
      <c r="AJ4" s="199"/>
      <c r="AK4" s="199"/>
      <c r="AL4" s="199"/>
      <c r="AM4" s="199"/>
    </row>
    <row r="5">
      <c r="A5" s="200" t="s">
        <v>145</v>
      </c>
      <c r="B5" s="201" t="s">
        <v>1908</v>
      </c>
      <c r="C5" s="200" t="s">
        <v>147</v>
      </c>
      <c r="D5" s="75"/>
      <c r="E5" s="202" t="s">
        <v>2635</v>
      </c>
      <c r="F5" s="200" t="s">
        <v>4172</v>
      </c>
      <c r="G5" s="200" t="s">
        <v>4172</v>
      </c>
      <c r="H5" s="203">
        <v>60.0</v>
      </c>
      <c r="I5" s="200" t="s">
        <v>51</v>
      </c>
      <c r="J5" s="203">
        <v>2016.0</v>
      </c>
      <c r="K5" s="200" t="s">
        <v>137</v>
      </c>
      <c r="L5" s="200" t="s">
        <v>137</v>
      </c>
      <c r="M5" s="203">
        <v>-6.95081</v>
      </c>
      <c r="N5" s="203">
        <v>106.2502</v>
      </c>
      <c r="O5" s="204" t="s">
        <v>141</v>
      </c>
      <c r="P5" s="200"/>
      <c r="Q5" s="200"/>
      <c r="R5" s="200"/>
      <c r="S5" s="200"/>
      <c r="T5" s="203"/>
      <c r="U5" s="200"/>
      <c r="V5" s="203"/>
      <c r="W5" s="200"/>
      <c r="X5" s="200"/>
      <c r="Y5" s="49"/>
      <c r="Z5" s="49"/>
    </row>
    <row r="6">
      <c r="A6" s="200" t="s">
        <v>174</v>
      </c>
      <c r="B6" s="201" t="s">
        <v>1897</v>
      </c>
      <c r="C6" s="200" t="s">
        <v>147</v>
      </c>
      <c r="D6" s="75"/>
      <c r="E6" s="202" t="s">
        <v>2695</v>
      </c>
      <c r="F6" s="200" t="s">
        <v>4173</v>
      </c>
      <c r="G6" s="200" t="s">
        <v>175</v>
      </c>
      <c r="H6" s="203">
        <v>40.0</v>
      </c>
      <c r="I6" s="200" t="s">
        <v>51</v>
      </c>
      <c r="J6" s="203">
        <v>2017.0</v>
      </c>
      <c r="K6" s="200" t="s">
        <v>2317</v>
      </c>
      <c r="L6" s="200" t="s">
        <v>137</v>
      </c>
      <c r="M6" s="203">
        <v>-6.02389</v>
      </c>
      <c r="N6" s="203">
        <v>105.9501</v>
      </c>
      <c r="O6" s="204" t="s">
        <v>169</v>
      </c>
      <c r="P6" s="200"/>
      <c r="Q6" s="49"/>
      <c r="R6" s="200"/>
      <c r="S6" s="200"/>
      <c r="T6" s="203"/>
      <c r="U6" s="200"/>
      <c r="V6" s="203"/>
      <c r="W6" s="200"/>
      <c r="X6" s="200"/>
      <c r="Y6" s="49"/>
      <c r="Z6" s="49"/>
    </row>
    <row r="7">
      <c r="A7" s="200" t="s">
        <v>186</v>
      </c>
      <c r="B7" s="201" t="s">
        <v>1996</v>
      </c>
      <c r="C7" s="200" t="s">
        <v>147</v>
      </c>
      <c r="D7" s="202" t="s">
        <v>2068</v>
      </c>
      <c r="E7" s="202" t="s">
        <v>4174</v>
      </c>
      <c r="F7" s="200" t="s">
        <v>4175</v>
      </c>
      <c r="G7" s="200" t="s">
        <v>4175</v>
      </c>
      <c r="H7" s="203">
        <v>35.0</v>
      </c>
      <c r="I7" s="200" t="s">
        <v>51</v>
      </c>
      <c r="J7" s="49"/>
      <c r="K7" s="200" t="s">
        <v>137</v>
      </c>
      <c r="L7" s="200" t="s">
        <v>137</v>
      </c>
      <c r="M7" s="203">
        <v>-6.12544</v>
      </c>
      <c r="N7" s="203">
        <v>106.2892</v>
      </c>
      <c r="O7" s="204" t="s">
        <v>178</v>
      </c>
      <c r="P7" s="200"/>
      <c r="Q7" s="49"/>
      <c r="R7" s="200"/>
      <c r="S7" s="200"/>
      <c r="T7" s="203"/>
      <c r="U7" s="200"/>
      <c r="V7" s="49"/>
      <c r="W7" s="200"/>
      <c r="X7" s="200"/>
      <c r="Y7" s="49"/>
      <c r="Z7" s="49"/>
    </row>
    <row r="8">
      <c r="A8" s="200" t="s">
        <v>189</v>
      </c>
      <c r="B8" s="201" t="s">
        <v>1996</v>
      </c>
      <c r="C8" s="200" t="s">
        <v>147</v>
      </c>
      <c r="D8" s="202" t="s">
        <v>2075</v>
      </c>
      <c r="E8" s="202" t="s">
        <v>4174</v>
      </c>
      <c r="F8" s="200" t="s">
        <v>4175</v>
      </c>
      <c r="G8" s="200" t="s">
        <v>4175</v>
      </c>
      <c r="H8" s="203">
        <v>35.0</v>
      </c>
      <c r="I8" s="200" t="s">
        <v>51</v>
      </c>
      <c r="J8" s="49"/>
      <c r="K8" s="200" t="s">
        <v>137</v>
      </c>
      <c r="L8" s="200" t="s">
        <v>137</v>
      </c>
      <c r="M8" s="203">
        <v>-6.12544</v>
      </c>
      <c r="N8" s="203">
        <v>106.2892</v>
      </c>
      <c r="O8" s="204" t="s">
        <v>178</v>
      </c>
      <c r="P8" s="200"/>
      <c r="Q8" s="49"/>
      <c r="R8" s="200"/>
      <c r="S8" s="200"/>
      <c r="T8" s="203"/>
      <c r="U8" s="200"/>
      <c r="V8" s="49"/>
      <c r="W8" s="200"/>
      <c r="X8" s="200"/>
      <c r="Y8" s="49"/>
      <c r="Z8" s="49"/>
    </row>
    <row r="9">
      <c r="A9" s="200" t="s">
        <v>191</v>
      </c>
      <c r="B9" s="201" t="s">
        <v>1996</v>
      </c>
      <c r="C9" s="200" t="s">
        <v>147</v>
      </c>
      <c r="D9" s="202" t="s">
        <v>2076</v>
      </c>
      <c r="E9" s="202" t="s">
        <v>4174</v>
      </c>
      <c r="F9" s="200" t="s">
        <v>4175</v>
      </c>
      <c r="G9" s="200" t="s">
        <v>4175</v>
      </c>
      <c r="H9" s="203">
        <v>35.0</v>
      </c>
      <c r="I9" s="200" t="s">
        <v>51</v>
      </c>
      <c r="J9" s="49"/>
      <c r="K9" s="200" t="s">
        <v>137</v>
      </c>
      <c r="L9" s="200" t="s">
        <v>137</v>
      </c>
      <c r="M9" s="203">
        <v>-6.12544</v>
      </c>
      <c r="N9" s="203">
        <v>106.2892</v>
      </c>
      <c r="O9" s="204" t="s">
        <v>178</v>
      </c>
      <c r="P9" s="200"/>
      <c r="Q9" s="49"/>
      <c r="R9" s="200"/>
      <c r="S9" s="200"/>
      <c r="T9" s="203"/>
      <c r="U9" s="200"/>
      <c r="V9" s="49"/>
      <c r="W9" s="200"/>
      <c r="X9" s="200"/>
      <c r="Y9" s="49"/>
      <c r="Z9" s="49"/>
    </row>
    <row r="10">
      <c r="A10" s="200" t="s">
        <v>193</v>
      </c>
      <c r="B10" s="201" t="s">
        <v>1996</v>
      </c>
      <c r="C10" s="200" t="s">
        <v>147</v>
      </c>
      <c r="D10" s="202" t="s">
        <v>2435</v>
      </c>
      <c r="E10" s="202" t="s">
        <v>4174</v>
      </c>
      <c r="F10" s="200" t="s">
        <v>4175</v>
      </c>
      <c r="G10" s="200" t="s">
        <v>4175</v>
      </c>
      <c r="H10" s="203">
        <v>70.0</v>
      </c>
      <c r="I10" s="200" t="s">
        <v>51</v>
      </c>
      <c r="J10" s="49"/>
      <c r="K10" s="200" t="s">
        <v>137</v>
      </c>
      <c r="L10" s="200" t="s">
        <v>137</v>
      </c>
      <c r="M10" s="203">
        <v>-6.12544</v>
      </c>
      <c r="N10" s="203">
        <v>106.2892</v>
      </c>
      <c r="O10" s="204" t="s">
        <v>178</v>
      </c>
      <c r="P10" s="200"/>
      <c r="Q10" s="49"/>
      <c r="R10" s="200"/>
      <c r="S10" s="200"/>
      <c r="T10" s="203"/>
      <c r="U10" s="200"/>
      <c r="V10" s="49"/>
      <c r="W10" s="200"/>
      <c r="X10" s="200"/>
      <c r="Y10" s="49"/>
      <c r="Z10" s="49"/>
    </row>
    <row r="11">
      <c r="A11" s="200" t="s">
        <v>506</v>
      </c>
      <c r="B11" s="201" t="s">
        <v>1843</v>
      </c>
      <c r="C11" s="200" t="s">
        <v>147</v>
      </c>
      <c r="D11" s="202" t="s">
        <v>2068</v>
      </c>
      <c r="E11" s="202" t="s">
        <v>3254</v>
      </c>
      <c r="F11" s="200" t="s">
        <v>4176</v>
      </c>
      <c r="G11" s="200" t="s">
        <v>508</v>
      </c>
      <c r="H11" s="203">
        <v>60.0</v>
      </c>
      <c r="I11" s="200" t="s">
        <v>51</v>
      </c>
      <c r="J11" s="203">
        <v>2014.0</v>
      </c>
      <c r="K11" s="200" t="s">
        <v>2317</v>
      </c>
      <c r="L11" s="200" t="s">
        <v>137</v>
      </c>
      <c r="M11" s="203">
        <v>-5.88403</v>
      </c>
      <c r="N11" s="203">
        <v>106.0642</v>
      </c>
      <c r="O11" s="204" t="s">
        <v>507</v>
      </c>
      <c r="P11" s="200"/>
      <c r="Q11" s="49"/>
      <c r="R11" s="200"/>
      <c r="S11" s="200"/>
      <c r="T11" s="203"/>
      <c r="U11" s="200"/>
      <c r="V11" s="203"/>
      <c r="W11" s="200"/>
      <c r="X11" s="200"/>
      <c r="Y11" s="49"/>
      <c r="Z11" s="49"/>
    </row>
    <row r="12">
      <c r="A12" s="200" t="s">
        <v>510</v>
      </c>
      <c r="B12" s="201" t="s">
        <v>1843</v>
      </c>
      <c r="C12" s="200" t="s">
        <v>147</v>
      </c>
      <c r="D12" s="202" t="s">
        <v>2075</v>
      </c>
      <c r="E12" s="202" t="s">
        <v>3254</v>
      </c>
      <c r="F12" s="200" t="s">
        <v>4176</v>
      </c>
      <c r="G12" s="200" t="s">
        <v>508</v>
      </c>
      <c r="H12" s="203">
        <v>60.0</v>
      </c>
      <c r="I12" s="200" t="s">
        <v>51</v>
      </c>
      <c r="J12" s="203">
        <v>2014.0</v>
      </c>
      <c r="K12" s="200" t="s">
        <v>2317</v>
      </c>
      <c r="L12" s="200" t="s">
        <v>137</v>
      </c>
      <c r="M12" s="203">
        <v>-5.88403</v>
      </c>
      <c r="N12" s="203">
        <v>106.0642</v>
      </c>
      <c r="O12" s="204" t="s">
        <v>507</v>
      </c>
      <c r="P12" s="200"/>
      <c r="Q12" s="49"/>
      <c r="R12" s="200"/>
      <c r="S12" s="200"/>
      <c r="T12" s="203"/>
      <c r="U12" s="200"/>
      <c r="V12" s="203"/>
      <c r="W12" s="200"/>
      <c r="X12" s="200"/>
      <c r="Y12" s="49"/>
      <c r="Z12" s="49"/>
    </row>
    <row r="13">
      <c r="A13" s="66" t="s">
        <v>459</v>
      </c>
      <c r="B13" s="198" t="s">
        <v>1767</v>
      </c>
      <c r="C13" s="66" t="s">
        <v>266</v>
      </c>
      <c r="D13" s="66" t="s">
        <v>2068</v>
      </c>
      <c r="E13" s="66" t="s">
        <v>3937</v>
      </c>
      <c r="F13" s="66" t="s">
        <v>4177</v>
      </c>
      <c r="G13" s="66" t="s">
        <v>4177</v>
      </c>
      <c r="H13" s="199">
        <v>65.0</v>
      </c>
      <c r="I13" s="66" t="s">
        <v>51</v>
      </c>
      <c r="J13" s="199">
        <v>2022.0</v>
      </c>
      <c r="K13" s="66" t="s">
        <v>137</v>
      </c>
      <c r="L13" s="66"/>
      <c r="M13" s="199">
        <v>-2.73095</v>
      </c>
      <c r="N13" s="199">
        <v>122.0306</v>
      </c>
      <c r="O13" s="66" t="s">
        <v>286</v>
      </c>
    </row>
    <row r="14">
      <c r="A14" s="66" t="s">
        <v>462</v>
      </c>
      <c r="B14" s="198" t="s">
        <v>1767</v>
      </c>
      <c r="C14" s="66" t="s">
        <v>266</v>
      </c>
      <c r="D14" s="66" t="s">
        <v>2075</v>
      </c>
      <c r="E14" s="66" t="s">
        <v>3937</v>
      </c>
      <c r="F14" s="66" t="s">
        <v>4177</v>
      </c>
      <c r="G14" s="66" t="s">
        <v>4177</v>
      </c>
      <c r="H14" s="199">
        <v>65.0</v>
      </c>
      <c r="I14" s="66" t="s">
        <v>51</v>
      </c>
      <c r="J14" s="199">
        <v>2022.0</v>
      </c>
      <c r="K14" s="66" t="s">
        <v>137</v>
      </c>
      <c r="L14" s="66"/>
      <c r="M14" s="199">
        <v>-2.73095</v>
      </c>
      <c r="N14" s="199">
        <v>122.0306</v>
      </c>
      <c r="O14" s="66" t="s">
        <v>286</v>
      </c>
    </row>
    <row r="15">
      <c r="A15" s="66" t="s">
        <v>328</v>
      </c>
      <c r="B15" s="198" t="s">
        <v>2001</v>
      </c>
      <c r="C15" s="66" t="s">
        <v>266</v>
      </c>
      <c r="D15" s="66" t="s">
        <v>2726</v>
      </c>
      <c r="E15" s="66" t="s">
        <v>2739</v>
      </c>
      <c r="F15" s="66" t="s">
        <v>4178</v>
      </c>
      <c r="G15" s="66" t="s">
        <v>4179</v>
      </c>
      <c r="H15" s="199">
        <v>135.0</v>
      </c>
      <c r="I15" s="66" t="s">
        <v>51</v>
      </c>
      <c r="J15" s="199">
        <v>2021.0</v>
      </c>
      <c r="K15" s="66" t="s">
        <v>137</v>
      </c>
      <c r="L15" s="66"/>
      <c r="M15" s="199">
        <v>-2.00469</v>
      </c>
      <c r="N15" s="199">
        <v>121.4381</v>
      </c>
      <c r="O15" s="204" t="s">
        <v>286</v>
      </c>
    </row>
    <row r="16">
      <c r="A16" s="66" t="s">
        <v>330</v>
      </c>
      <c r="B16" s="198" t="s">
        <v>2001</v>
      </c>
      <c r="C16" s="66" t="s">
        <v>266</v>
      </c>
      <c r="D16" s="66" t="s">
        <v>2731</v>
      </c>
      <c r="E16" s="66" t="s">
        <v>2739</v>
      </c>
      <c r="F16" s="66" t="s">
        <v>4178</v>
      </c>
      <c r="G16" s="66" t="s">
        <v>4179</v>
      </c>
      <c r="H16" s="199">
        <v>135.0</v>
      </c>
      <c r="I16" s="66" t="s">
        <v>264</v>
      </c>
      <c r="J16" s="199">
        <v>2022.0</v>
      </c>
      <c r="K16" s="66" t="s">
        <v>137</v>
      </c>
      <c r="L16" s="66"/>
      <c r="M16" s="199">
        <v>-2.00469</v>
      </c>
      <c r="N16" s="199">
        <v>121.4381</v>
      </c>
      <c r="O16" s="204" t="s">
        <v>286</v>
      </c>
    </row>
    <row r="17">
      <c r="A17" s="66" t="s">
        <v>332</v>
      </c>
      <c r="B17" s="198" t="s">
        <v>2001</v>
      </c>
      <c r="C17" s="66" t="s">
        <v>266</v>
      </c>
      <c r="D17" s="66" t="s">
        <v>2732</v>
      </c>
      <c r="E17" s="66" t="s">
        <v>2739</v>
      </c>
      <c r="F17" s="66" t="s">
        <v>4178</v>
      </c>
      <c r="G17" s="66" t="s">
        <v>4179</v>
      </c>
      <c r="H17" s="199">
        <v>135.0</v>
      </c>
      <c r="I17" s="66" t="s">
        <v>264</v>
      </c>
      <c r="J17" s="199">
        <v>2022.0</v>
      </c>
      <c r="K17" s="66" t="s">
        <v>137</v>
      </c>
      <c r="L17" s="66"/>
      <c r="M17" s="199">
        <v>-2.00469</v>
      </c>
      <c r="N17" s="199">
        <v>121.4381</v>
      </c>
      <c r="O17" s="204" t="s">
        <v>286</v>
      </c>
    </row>
    <row r="18">
      <c r="A18" s="66" t="s">
        <v>334</v>
      </c>
      <c r="B18" s="198" t="s">
        <v>2001</v>
      </c>
      <c r="C18" s="66" t="s">
        <v>266</v>
      </c>
      <c r="D18" s="66" t="s">
        <v>2733</v>
      </c>
      <c r="E18" s="66" t="s">
        <v>2739</v>
      </c>
      <c r="F18" s="66" t="s">
        <v>4178</v>
      </c>
      <c r="G18" s="66" t="s">
        <v>4179</v>
      </c>
      <c r="H18" s="199">
        <v>135.0</v>
      </c>
      <c r="I18" s="66" t="s">
        <v>264</v>
      </c>
      <c r="J18" s="199">
        <v>2022.0</v>
      </c>
      <c r="K18" s="66" t="s">
        <v>137</v>
      </c>
      <c r="L18" s="66"/>
      <c r="M18" s="199">
        <v>-2.00469</v>
      </c>
      <c r="N18" s="199">
        <v>121.4381</v>
      </c>
      <c r="O18" s="204" t="s">
        <v>286</v>
      </c>
    </row>
    <row r="19">
      <c r="A19" s="66" t="s">
        <v>336</v>
      </c>
      <c r="B19" s="198" t="s">
        <v>2001</v>
      </c>
      <c r="C19" s="66" t="s">
        <v>266</v>
      </c>
      <c r="D19" s="66" t="s">
        <v>2734</v>
      </c>
      <c r="E19" s="66" t="s">
        <v>2739</v>
      </c>
      <c r="F19" s="66" t="s">
        <v>4178</v>
      </c>
      <c r="G19" s="66" t="s">
        <v>4179</v>
      </c>
      <c r="H19" s="199">
        <v>135.0</v>
      </c>
      <c r="I19" s="66" t="s">
        <v>264</v>
      </c>
      <c r="J19" s="199">
        <v>2022.0</v>
      </c>
      <c r="K19" s="66" t="s">
        <v>137</v>
      </c>
      <c r="L19" s="66"/>
      <c r="M19" s="199">
        <v>-2.00469</v>
      </c>
      <c r="N19" s="199">
        <v>121.4381</v>
      </c>
      <c r="O19" s="204" t="s">
        <v>286</v>
      </c>
    </row>
    <row r="20">
      <c r="A20" s="66" t="s">
        <v>338</v>
      </c>
      <c r="B20" s="198" t="s">
        <v>2001</v>
      </c>
      <c r="C20" s="66" t="s">
        <v>266</v>
      </c>
      <c r="D20" s="66" t="s">
        <v>2735</v>
      </c>
      <c r="E20" s="66" t="s">
        <v>2739</v>
      </c>
      <c r="F20" s="66" t="s">
        <v>4178</v>
      </c>
      <c r="G20" s="66" t="s">
        <v>4179</v>
      </c>
      <c r="H20" s="199">
        <v>135.0</v>
      </c>
      <c r="I20" s="66" t="s">
        <v>264</v>
      </c>
      <c r="J20" s="199">
        <v>2022.0</v>
      </c>
      <c r="K20" s="66" t="s">
        <v>137</v>
      </c>
      <c r="L20" s="66"/>
      <c r="M20" s="199">
        <v>-2.00469</v>
      </c>
      <c r="N20" s="199">
        <v>121.4381</v>
      </c>
      <c r="O20" s="204" t="s">
        <v>286</v>
      </c>
    </row>
    <row r="21">
      <c r="A21" s="66" t="s">
        <v>340</v>
      </c>
      <c r="B21" s="198" t="s">
        <v>2001</v>
      </c>
      <c r="C21" s="66" t="s">
        <v>266</v>
      </c>
      <c r="D21" s="66" t="s">
        <v>2736</v>
      </c>
      <c r="E21" s="66" t="s">
        <v>2739</v>
      </c>
      <c r="F21" s="66" t="s">
        <v>4178</v>
      </c>
      <c r="G21" s="66" t="s">
        <v>4179</v>
      </c>
      <c r="H21" s="199">
        <v>135.0</v>
      </c>
      <c r="I21" s="66" t="s">
        <v>264</v>
      </c>
      <c r="J21" s="199">
        <v>2022.0</v>
      </c>
      <c r="K21" s="66" t="s">
        <v>137</v>
      </c>
      <c r="L21" s="66"/>
      <c r="M21" s="199">
        <v>-2.00469</v>
      </c>
      <c r="N21" s="199">
        <v>121.4381</v>
      </c>
      <c r="O21" s="204" t="s">
        <v>286</v>
      </c>
    </row>
    <row r="22">
      <c r="A22" s="66" t="s">
        <v>342</v>
      </c>
      <c r="B22" s="198" t="s">
        <v>2001</v>
      </c>
      <c r="C22" s="66" t="s">
        <v>266</v>
      </c>
      <c r="D22" s="66" t="s">
        <v>2509</v>
      </c>
      <c r="E22" s="66" t="s">
        <v>2739</v>
      </c>
      <c r="F22" s="66" t="s">
        <v>4178</v>
      </c>
      <c r="G22" s="66" t="s">
        <v>4179</v>
      </c>
      <c r="H22" s="199">
        <v>150.0</v>
      </c>
      <c r="I22" s="66" t="s">
        <v>264</v>
      </c>
      <c r="K22" s="66" t="s">
        <v>137</v>
      </c>
      <c r="L22" s="66"/>
      <c r="M22" s="199">
        <v>-2.01663</v>
      </c>
      <c r="N22" s="199">
        <v>121.4307</v>
      </c>
      <c r="O22" s="204" t="s">
        <v>286</v>
      </c>
    </row>
    <row r="23">
      <c r="A23" s="66" t="s">
        <v>344</v>
      </c>
      <c r="B23" s="198" t="s">
        <v>2001</v>
      </c>
      <c r="C23" s="66" t="s">
        <v>266</v>
      </c>
      <c r="D23" s="66" t="s">
        <v>2511</v>
      </c>
      <c r="E23" s="66" t="s">
        <v>2739</v>
      </c>
      <c r="F23" s="66" t="s">
        <v>4178</v>
      </c>
      <c r="G23" s="66" t="s">
        <v>4179</v>
      </c>
      <c r="H23" s="199">
        <v>300.0</v>
      </c>
      <c r="I23" s="66" t="s">
        <v>264</v>
      </c>
      <c r="K23" s="66" t="s">
        <v>137</v>
      </c>
      <c r="L23" s="66"/>
      <c r="M23" s="199">
        <v>-2.01427</v>
      </c>
      <c r="N23" s="199">
        <v>121.4297</v>
      </c>
      <c r="O23" s="204" t="s">
        <v>286</v>
      </c>
    </row>
    <row r="24">
      <c r="A24" s="66" t="s">
        <v>346</v>
      </c>
      <c r="B24" s="198" t="s">
        <v>2001</v>
      </c>
      <c r="C24" s="66" t="s">
        <v>266</v>
      </c>
      <c r="D24" s="66" t="s">
        <v>2517</v>
      </c>
      <c r="E24" s="66" t="s">
        <v>2739</v>
      </c>
      <c r="F24" s="66" t="s">
        <v>4178</v>
      </c>
      <c r="G24" s="66" t="s">
        <v>4179</v>
      </c>
      <c r="H24" s="199">
        <v>300.0</v>
      </c>
      <c r="I24" s="66" t="s">
        <v>264</v>
      </c>
      <c r="K24" s="66" t="s">
        <v>137</v>
      </c>
      <c r="L24" s="66"/>
      <c r="M24" s="199">
        <v>-2.01427</v>
      </c>
      <c r="N24" s="199">
        <v>121.4297</v>
      </c>
      <c r="O24" s="204" t="s">
        <v>286</v>
      </c>
    </row>
    <row r="25">
      <c r="A25" s="66" t="s">
        <v>348</v>
      </c>
      <c r="B25" s="198" t="s">
        <v>2001</v>
      </c>
      <c r="C25" s="66" t="s">
        <v>266</v>
      </c>
      <c r="D25" s="66" t="s">
        <v>2737</v>
      </c>
      <c r="E25" s="66" t="s">
        <v>2739</v>
      </c>
      <c r="F25" s="66" t="s">
        <v>4178</v>
      </c>
      <c r="G25" s="66" t="s">
        <v>4179</v>
      </c>
      <c r="H25" s="199">
        <v>300.0</v>
      </c>
      <c r="I25" s="66" t="s">
        <v>264</v>
      </c>
      <c r="K25" s="66" t="s">
        <v>137</v>
      </c>
      <c r="L25" s="66"/>
      <c r="M25" s="199">
        <v>-2.01427</v>
      </c>
      <c r="N25" s="199">
        <v>121.4297</v>
      </c>
      <c r="O25" s="204" t="s">
        <v>286</v>
      </c>
    </row>
    <row r="26">
      <c r="A26" s="66" t="s">
        <v>350</v>
      </c>
      <c r="B26" s="198" t="s">
        <v>2001</v>
      </c>
      <c r="C26" s="66" t="s">
        <v>266</v>
      </c>
      <c r="D26" s="66" t="s">
        <v>2747</v>
      </c>
      <c r="E26" s="66" t="s">
        <v>2739</v>
      </c>
      <c r="F26" s="66" t="s">
        <v>4178</v>
      </c>
      <c r="G26" s="66" t="s">
        <v>4179</v>
      </c>
      <c r="H26" s="199">
        <v>300.0</v>
      </c>
      <c r="I26" s="66" t="s">
        <v>264</v>
      </c>
      <c r="K26" s="66" t="s">
        <v>137</v>
      </c>
      <c r="L26" s="66"/>
      <c r="M26" s="199">
        <v>-2.01427</v>
      </c>
      <c r="N26" s="199">
        <v>121.4297</v>
      </c>
      <c r="O26" s="204" t="s">
        <v>286</v>
      </c>
    </row>
    <row r="27">
      <c r="A27" s="66" t="s">
        <v>403</v>
      </c>
      <c r="B27" s="198" t="s">
        <v>1930</v>
      </c>
      <c r="C27" s="66" t="s">
        <v>266</v>
      </c>
      <c r="D27" s="66" t="s">
        <v>2068</v>
      </c>
      <c r="E27" s="66" t="s">
        <v>3529</v>
      </c>
      <c r="F27" s="66" t="s">
        <v>4180</v>
      </c>
      <c r="G27" s="66" t="s">
        <v>4181</v>
      </c>
      <c r="H27" s="199">
        <v>65.0</v>
      </c>
      <c r="I27" s="66" t="s">
        <v>51</v>
      </c>
      <c r="J27" s="199">
        <v>2022.0</v>
      </c>
      <c r="K27" s="66" t="s">
        <v>137</v>
      </c>
      <c r="L27" s="66"/>
      <c r="M27" s="199">
        <v>-3.04035</v>
      </c>
      <c r="N27" s="199">
        <v>122.2616</v>
      </c>
      <c r="O27" s="66" t="s">
        <v>286</v>
      </c>
      <c r="P27" s="199"/>
    </row>
    <row r="28">
      <c r="A28" s="66" t="s">
        <v>406</v>
      </c>
      <c r="B28" s="198" t="s">
        <v>1930</v>
      </c>
      <c r="C28" s="66" t="s">
        <v>266</v>
      </c>
      <c r="D28" s="66" t="s">
        <v>2075</v>
      </c>
      <c r="E28" s="66" t="s">
        <v>3529</v>
      </c>
      <c r="F28" s="66" t="s">
        <v>4180</v>
      </c>
      <c r="G28" s="66" t="s">
        <v>4181</v>
      </c>
      <c r="H28" s="199">
        <v>65.0</v>
      </c>
      <c r="I28" s="66" t="s">
        <v>51</v>
      </c>
      <c r="J28" s="199">
        <v>2022.0</v>
      </c>
      <c r="K28" s="66" t="s">
        <v>137</v>
      </c>
      <c r="L28" s="66"/>
      <c r="M28" s="199">
        <v>-3.04035</v>
      </c>
      <c r="N28" s="199">
        <v>122.2616</v>
      </c>
      <c r="O28" s="66" t="s">
        <v>286</v>
      </c>
      <c r="P28" s="199"/>
    </row>
    <row r="29">
      <c r="A29" s="66" t="s">
        <v>408</v>
      </c>
      <c r="B29" s="198" t="s">
        <v>1930</v>
      </c>
      <c r="C29" s="66" t="s">
        <v>266</v>
      </c>
      <c r="D29" s="66" t="s">
        <v>2076</v>
      </c>
      <c r="E29" s="66" t="s">
        <v>3529</v>
      </c>
      <c r="F29" s="66" t="s">
        <v>4180</v>
      </c>
      <c r="G29" s="66" t="s">
        <v>4181</v>
      </c>
      <c r="H29" s="199">
        <v>65.0</v>
      </c>
      <c r="I29" s="66" t="s">
        <v>10</v>
      </c>
      <c r="J29" s="66"/>
      <c r="K29" s="66" t="s">
        <v>137</v>
      </c>
      <c r="L29" s="66"/>
      <c r="M29" s="199">
        <v>-3.04035</v>
      </c>
      <c r="N29" s="199">
        <v>122.2616</v>
      </c>
      <c r="O29" s="66" t="s">
        <v>286</v>
      </c>
      <c r="P29" s="199"/>
    </row>
    <row r="30">
      <c r="A30" s="66" t="s">
        <v>410</v>
      </c>
      <c r="B30" s="198" t="s">
        <v>1930</v>
      </c>
      <c r="C30" s="66" t="s">
        <v>266</v>
      </c>
      <c r="D30" s="66" t="s">
        <v>2435</v>
      </c>
      <c r="E30" s="66" t="s">
        <v>3529</v>
      </c>
      <c r="F30" s="66" t="s">
        <v>4180</v>
      </c>
      <c r="G30" s="66" t="s">
        <v>4181</v>
      </c>
      <c r="H30" s="199">
        <v>65.0</v>
      </c>
      <c r="I30" s="66" t="s">
        <v>10</v>
      </c>
      <c r="J30" s="66"/>
      <c r="K30" s="66" t="s">
        <v>137</v>
      </c>
      <c r="L30" s="66"/>
      <c r="M30" s="199">
        <v>-3.04035</v>
      </c>
      <c r="N30" s="199">
        <v>122.2616</v>
      </c>
      <c r="O30" s="66" t="s">
        <v>286</v>
      </c>
      <c r="P30" s="199"/>
    </row>
    <row r="31">
      <c r="A31" s="66" t="s">
        <v>412</v>
      </c>
      <c r="B31" s="198" t="s">
        <v>1930</v>
      </c>
      <c r="C31" s="66" t="s">
        <v>266</v>
      </c>
      <c r="D31" s="66" t="s">
        <v>2359</v>
      </c>
      <c r="E31" s="66" t="s">
        <v>3529</v>
      </c>
      <c r="F31" s="66" t="s">
        <v>4180</v>
      </c>
      <c r="G31" s="66" t="s">
        <v>4181</v>
      </c>
      <c r="H31" s="199">
        <v>65.0</v>
      </c>
      <c r="I31" s="66" t="s">
        <v>10</v>
      </c>
      <c r="J31" s="66"/>
      <c r="K31" s="66" t="s">
        <v>137</v>
      </c>
      <c r="L31" s="66"/>
      <c r="M31" s="199">
        <v>-3.04035</v>
      </c>
      <c r="N31" s="199">
        <v>122.2616</v>
      </c>
      <c r="O31" s="66" t="s">
        <v>286</v>
      </c>
      <c r="P31" s="199"/>
    </row>
    <row r="32">
      <c r="A32" s="66" t="s">
        <v>414</v>
      </c>
      <c r="B32" s="198" t="s">
        <v>1930</v>
      </c>
      <c r="C32" s="66" t="s">
        <v>266</v>
      </c>
      <c r="D32" s="66" t="s">
        <v>2361</v>
      </c>
      <c r="E32" s="66" t="s">
        <v>3529</v>
      </c>
      <c r="F32" s="66" t="s">
        <v>4180</v>
      </c>
      <c r="G32" s="66" t="s">
        <v>4181</v>
      </c>
      <c r="H32" s="199">
        <v>65.0</v>
      </c>
      <c r="I32" s="66" t="s">
        <v>10</v>
      </c>
      <c r="J32" s="66"/>
      <c r="K32" s="66" t="s">
        <v>137</v>
      </c>
      <c r="L32" s="66"/>
      <c r="M32" s="199">
        <v>-3.04035</v>
      </c>
      <c r="N32" s="199">
        <v>122.2616</v>
      </c>
      <c r="O32" s="66" t="s">
        <v>286</v>
      </c>
      <c r="P32" s="199"/>
    </row>
    <row r="33">
      <c r="A33" s="66" t="s">
        <v>416</v>
      </c>
      <c r="B33" s="198" t="s">
        <v>1702</v>
      </c>
      <c r="C33" s="66" t="s">
        <v>266</v>
      </c>
      <c r="D33" s="66" t="s">
        <v>2068</v>
      </c>
      <c r="E33" s="66" t="s">
        <v>3487</v>
      </c>
      <c r="F33" s="66" t="s">
        <v>4182</v>
      </c>
      <c r="G33" s="66" t="s">
        <v>4183</v>
      </c>
      <c r="H33" s="199">
        <v>350.0</v>
      </c>
      <c r="I33" s="66" t="s">
        <v>264</v>
      </c>
      <c r="K33" s="66" t="s">
        <v>137</v>
      </c>
      <c r="L33" s="66"/>
      <c r="M33" s="199">
        <v>-2.86791</v>
      </c>
      <c r="N33" s="199">
        <v>122.1771</v>
      </c>
      <c r="O33" s="66" t="s">
        <v>286</v>
      </c>
      <c r="P33" s="199"/>
    </row>
    <row r="34">
      <c r="A34" s="66" t="s">
        <v>419</v>
      </c>
      <c r="B34" s="198" t="s">
        <v>1702</v>
      </c>
      <c r="C34" s="66" t="s">
        <v>266</v>
      </c>
      <c r="D34" s="66" t="s">
        <v>2075</v>
      </c>
      <c r="E34" s="66" t="s">
        <v>3487</v>
      </c>
      <c r="F34" s="66" t="s">
        <v>4184</v>
      </c>
      <c r="G34" s="66" t="s">
        <v>420</v>
      </c>
      <c r="H34" s="199">
        <v>350.0</v>
      </c>
      <c r="I34" s="66" t="s">
        <v>264</v>
      </c>
      <c r="K34" s="66" t="s">
        <v>137</v>
      </c>
      <c r="L34" s="66"/>
      <c r="M34" s="199">
        <v>-2.86791</v>
      </c>
      <c r="N34" s="199">
        <v>122.1771</v>
      </c>
      <c r="O34" s="66" t="s">
        <v>286</v>
      </c>
      <c r="P34" s="199"/>
    </row>
    <row r="35">
      <c r="A35" s="66" t="s">
        <v>422</v>
      </c>
      <c r="B35" s="198" t="s">
        <v>1702</v>
      </c>
      <c r="C35" s="66" t="s">
        <v>266</v>
      </c>
      <c r="D35" s="66" t="s">
        <v>2076</v>
      </c>
      <c r="E35" s="66" t="s">
        <v>3487</v>
      </c>
      <c r="F35" s="66" t="s">
        <v>4185</v>
      </c>
      <c r="G35" s="66" t="s">
        <v>4186</v>
      </c>
      <c r="H35" s="199">
        <v>380.0</v>
      </c>
      <c r="I35" s="66" t="s">
        <v>264</v>
      </c>
      <c r="K35" s="66" t="s">
        <v>137</v>
      </c>
      <c r="L35" s="66"/>
      <c r="M35" s="199">
        <v>-2.86791</v>
      </c>
      <c r="N35" s="199">
        <v>122.1771</v>
      </c>
      <c r="O35" s="66" t="s">
        <v>42</v>
      </c>
      <c r="P35" s="199"/>
    </row>
    <row r="36">
      <c r="A36" s="66" t="s">
        <v>425</v>
      </c>
      <c r="B36" s="198" t="s">
        <v>1702</v>
      </c>
      <c r="C36" s="66" t="s">
        <v>266</v>
      </c>
      <c r="D36" s="66" t="s">
        <v>2435</v>
      </c>
      <c r="E36" s="66" t="s">
        <v>3487</v>
      </c>
      <c r="F36" s="66" t="s">
        <v>4187</v>
      </c>
      <c r="G36" s="66" t="s">
        <v>4188</v>
      </c>
      <c r="H36" s="199">
        <v>380.0</v>
      </c>
      <c r="I36" s="66" t="s">
        <v>264</v>
      </c>
      <c r="K36" s="66" t="s">
        <v>2267</v>
      </c>
      <c r="L36" s="66"/>
      <c r="M36" s="199">
        <v>-2.86899</v>
      </c>
      <c r="N36" s="199">
        <v>122.1719</v>
      </c>
      <c r="O36" s="66" t="s">
        <v>286</v>
      </c>
      <c r="P36" s="199"/>
    </row>
    <row r="37">
      <c r="A37" s="66" t="s">
        <v>428</v>
      </c>
      <c r="B37" s="198" t="s">
        <v>1702</v>
      </c>
      <c r="C37" s="66" t="s">
        <v>266</v>
      </c>
      <c r="D37" s="66" t="s">
        <v>2359</v>
      </c>
      <c r="E37" s="66" t="s">
        <v>3487</v>
      </c>
      <c r="F37" s="66" t="s">
        <v>4189</v>
      </c>
      <c r="G37" s="66" t="s">
        <v>4190</v>
      </c>
      <c r="H37" s="199">
        <v>380.0</v>
      </c>
      <c r="I37" s="66" t="s">
        <v>264</v>
      </c>
      <c r="K37" s="66" t="s">
        <v>2267</v>
      </c>
      <c r="L37" s="66"/>
      <c r="M37" s="199">
        <v>-2.86899</v>
      </c>
      <c r="N37" s="199">
        <v>122.1719</v>
      </c>
      <c r="O37" s="66" t="s">
        <v>286</v>
      </c>
      <c r="P37" s="199"/>
    </row>
    <row r="38">
      <c r="A38" s="66" t="s">
        <v>431</v>
      </c>
      <c r="B38" s="198" t="s">
        <v>1702</v>
      </c>
      <c r="C38" s="66" t="s">
        <v>266</v>
      </c>
      <c r="D38" s="66" t="s">
        <v>2361</v>
      </c>
      <c r="E38" s="66" t="s">
        <v>3487</v>
      </c>
      <c r="F38" s="66" t="s">
        <v>4191</v>
      </c>
      <c r="G38" s="66" t="s">
        <v>4192</v>
      </c>
      <c r="H38" s="199">
        <v>380.0</v>
      </c>
      <c r="I38" s="66" t="s">
        <v>264</v>
      </c>
      <c r="K38" s="66" t="s">
        <v>2267</v>
      </c>
      <c r="L38" s="66"/>
      <c r="M38" s="199">
        <v>-2.86899</v>
      </c>
      <c r="N38" s="199">
        <v>122.1719</v>
      </c>
      <c r="O38" s="66" t="s">
        <v>286</v>
      </c>
      <c r="P38" s="199"/>
    </row>
    <row r="39">
      <c r="A39" s="66" t="s">
        <v>434</v>
      </c>
      <c r="B39" s="198" t="s">
        <v>1702</v>
      </c>
      <c r="C39" s="66" t="s">
        <v>266</v>
      </c>
      <c r="D39" s="66" t="s">
        <v>2722</v>
      </c>
      <c r="E39" s="66" t="s">
        <v>3487</v>
      </c>
      <c r="F39" s="66" t="s">
        <v>4191</v>
      </c>
      <c r="G39" s="66" t="s">
        <v>4192</v>
      </c>
      <c r="H39" s="199">
        <v>380.0</v>
      </c>
      <c r="I39" s="66" t="s">
        <v>264</v>
      </c>
      <c r="K39" s="66" t="s">
        <v>2267</v>
      </c>
      <c r="L39" s="66"/>
      <c r="M39" s="199">
        <v>-2.86883</v>
      </c>
      <c r="N39" s="199">
        <v>122.1693</v>
      </c>
      <c r="O39" s="66" t="s">
        <v>286</v>
      </c>
      <c r="P39" s="199"/>
    </row>
    <row r="40">
      <c r="A40" s="66" t="s">
        <v>436</v>
      </c>
      <c r="B40" s="198" t="s">
        <v>1702</v>
      </c>
      <c r="C40" s="66" t="s">
        <v>266</v>
      </c>
      <c r="D40" s="66" t="s">
        <v>2723</v>
      </c>
      <c r="E40" s="66" t="s">
        <v>3487</v>
      </c>
      <c r="F40" s="66" t="s">
        <v>4191</v>
      </c>
      <c r="G40" s="66" t="s">
        <v>4192</v>
      </c>
      <c r="H40" s="199">
        <v>380.0</v>
      </c>
      <c r="I40" s="66" t="s">
        <v>264</v>
      </c>
      <c r="K40" s="66" t="s">
        <v>2267</v>
      </c>
      <c r="L40" s="66"/>
      <c r="M40" s="199">
        <v>-2.86883</v>
      </c>
      <c r="N40" s="199">
        <v>122.1693</v>
      </c>
      <c r="O40" s="66" t="s">
        <v>286</v>
      </c>
      <c r="P40" s="199"/>
    </row>
    <row r="41">
      <c r="A41" s="66" t="s">
        <v>438</v>
      </c>
      <c r="B41" s="198" t="s">
        <v>1702</v>
      </c>
      <c r="C41" s="66" t="s">
        <v>266</v>
      </c>
      <c r="D41" s="66" t="s">
        <v>3643</v>
      </c>
      <c r="E41" s="66" t="s">
        <v>3487</v>
      </c>
      <c r="F41" s="66" t="s">
        <v>4191</v>
      </c>
      <c r="G41" s="66" t="s">
        <v>4192</v>
      </c>
      <c r="H41" s="199">
        <v>380.0</v>
      </c>
      <c r="I41" s="66" t="s">
        <v>10</v>
      </c>
      <c r="J41" s="66"/>
      <c r="K41" s="66" t="s">
        <v>2267</v>
      </c>
      <c r="L41" s="66"/>
      <c r="M41" s="199">
        <v>-2.86883</v>
      </c>
      <c r="N41" s="199">
        <v>122.1693</v>
      </c>
      <c r="O41" s="66" t="s">
        <v>286</v>
      </c>
      <c r="P41" s="199"/>
    </row>
    <row r="42">
      <c r="A42" s="66" t="s">
        <v>440</v>
      </c>
      <c r="B42" s="198" t="s">
        <v>1878</v>
      </c>
      <c r="C42" s="66" t="s">
        <v>266</v>
      </c>
      <c r="D42" s="66" t="s">
        <v>4193</v>
      </c>
      <c r="E42" s="66" t="s">
        <v>3645</v>
      </c>
      <c r="F42" s="66" t="s">
        <v>4191</v>
      </c>
      <c r="G42" s="66" t="s">
        <v>4194</v>
      </c>
      <c r="H42" s="199">
        <v>65.0</v>
      </c>
      <c r="I42" s="66" t="s">
        <v>51</v>
      </c>
      <c r="J42" s="199">
        <v>2015.0</v>
      </c>
      <c r="K42" s="66" t="s">
        <v>137</v>
      </c>
      <c r="L42" s="66"/>
      <c r="M42" s="199">
        <v>-2.82559</v>
      </c>
      <c r="N42" s="199">
        <v>122.1554</v>
      </c>
      <c r="O42" s="66" t="s">
        <v>286</v>
      </c>
      <c r="P42" s="199"/>
    </row>
    <row r="43">
      <c r="A43" s="66" t="s">
        <v>442</v>
      </c>
      <c r="B43" s="198" t="s">
        <v>1878</v>
      </c>
      <c r="C43" s="66" t="s">
        <v>266</v>
      </c>
      <c r="D43" s="66" t="s">
        <v>4195</v>
      </c>
      <c r="E43" s="66" t="s">
        <v>3645</v>
      </c>
      <c r="F43" s="66" t="s">
        <v>4191</v>
      </c>
      <c r="G43" s="66" t="s">
        <v>4194</v>
      </c>
      <c r="H43" s="199">
        <v>65.0</v>
      </c>
      <c r="I43" s="66" t="s">
        <v>51</v>
      </c>
      <c r="J43" s="199">
        <v>2015.0</v>
      </c>
      <c r="K43" s="66" t="s">
        <v>137</v>
      </c>
      <c r="L43" s="66"/>
      <c r="M43" s="199">
        <v>-2.82559</v>
      </c>
      <c r="N43" s="199">
        <v>122.1554</v>
      </c>
      <c r="O43" s="66" t="s">
        <v>286</v>
      </c>
      <c r="P43" s="199"/>
    </row>
    <row r="44">
      <c r="A44" s="66" t="s">
        <v>444</v>
      </c>
      <c r="B44" s="198" t="s">
        <v>1878</v>
      </c>
      <c r="C44" s="66" t="s">
        <v>266</v>
      </c>
      <c r="D44" s="66" t="s">
        <v>4196</v>
      </c>
      <c r="E44" s="66" t="s">
        <v>3645</v>
      </c>
      <c r="F44" s="66" t="s">
        <v>4197</v>
      </c>
      <c r="G44" s="66" t="s">
        <v>445</v>
      </c>
      <c r="H44" s="199">
        <v>150.0</v>
      </c>
      <c r="I44" s="66" t="s">
        <v>51</v>
      </c>
      <c r="J44" s="199">
        <v>2016.0</v>
      </c>
      <c r="K44" s="66" t="s">
        <v>137</v>
      </c>
      <c r="L44" s="66"/>
      <c r="M44" s="199">
        <v>-2.82738</v>
      </c>
      <c r="N44" s="199">
        <v>122.1553</v>
      </c>
      <c r="O44" s="66" t="s">
        <v>286</v>
      </c>
      <c r="P44" s="199"/>
    </row>
    <row r="45">
      <c r="A45" s="66" t="s">
        <v>447</v>
      </c>
      <c r="B45" s="198" t="s">
        <v>1878</v>
      </c>
      <c r="C45" s="66" t="s">
        <v>266</v>
      </c>
      <c r="D45" s="66" t="s">
        <v>4198</v>
      </c>
      <c r="E45" s="66" t="s">
        <v>3645</v>
      </c>
      <c r="F45" s="66" t="s">
        <v>4197</v>
      </c>
      <c r="G45" s="66" t="s">
        <v>445</v>
      </c>
      <c r="H45" s="199">
        <v>150.0</v>
      </c>
      <c r="I45" s="66" t="s">
        <v>51</v>
      </c>
      <c r="J45" s="199">
        <v>2020.0</v>
      </c>
      <c r="K45" s="66" t="s">
        <v>137</v>
      </c>
      <c r="L45" s="66"/>
      <c r="M45" s="199">
        <v>-2.82738</v>
      </c>
      <c r="N45" s="199">
        <v>122.1553</v>
      </c>
      <c r="O45" s="66" t="s">
        <v>286</v>
      </c>
      <c r="P45" s="199"/>
    </row>
    <row r="46">
      <c r="A46" s="66" t="s">
        <v>449</v>
      </c>
      <c r="B46" s="198" t="s">
        <v>1878</v>
      </c>
      <c r="C46" s="66" t="s">
        <v>266</v>
      </c>
      <c r="D46" s="66" t="s">
        <v>4199</v>
      </c>
      <c r="E46" s="66" t="s">
        <v>3645</v>
      </c>
      <c r="F46" s="66" t="s">
        <v>4200</v>
      </c>
      <c r="G46" s="66" t="s">
        <v>420</v>
      </c>
      <c r="H46" s="199">
        <v>350.0</v>
      </c>
      <c r="I46" s="66" t="s">
        <v>51</v>
      </c>
      <c r="J46" s="199">
        <v>2017.0</v>
      </c>
      <c r="K46" s="66" t="s">
        <v>137</v>
      </c>
      <c r="L46" s="66"/>
      <c r="M46" s="199">
        <v>-2.82954</v>
      </c>
      <c r="N46" s="199">
        <v>122.1551</v>
      </c>
      <c r="O46" s="66" t="s">
        <v>286</v>
      </c>
      <c r="P46" s="199"/>
    </row>
    <row r="47">
      <c r="A47" s="66" t="s">
        <v>451</v>
      </c>
      <c r="B47" s="198" t="s">
        <v>1878</v>
      </c>
      <c r="C47" s="66" t="s">
        <v>266</v>
      </c>
      <c r="D47" s="66" t="s">
        <v>4201</v>
      </c>
      <c r="E47" s="66" t="s">
        <v>3645</v>
      </c>
      <c r="F47" s="66" t="s">
        <v>4200</v>
      </c>
      <c r="G47" s="66" t="s">
        <v>420</v>
      </c>
      <c r="H47" s="199">
        <v>350.0</v>
      </c>
      <c r="I47" s="66" t="s">
        <v>51</v>
      </c>
      <c r="J47" s="199">
        <v>2017.0</v>
      </c>
      <c r="K47" s="66" t="s">
        <v>137</v>
      </c>
      <c r="L47" s="66"/>
      <c r="M47" s="199">
        <v>-2.82954</v>
      </c>
      <c r="N47" s="199">
        <v>122.1551</v>
      </c>
      <c r="O47" s="66" t="s">
        <v>286</v>
      </c>
      <c r="P47" s="199"/>
    </row>
    <row r="48">
      <c r="A48" s="66" t="s">
        <v>453</v>
      </c>
      <c r="B48" s="198" t="s">
        <v>1878</v>
      </c>
      <c r="C48" s="66" t="s">
        <v>266</v>
      </c>
      <c r="D48" s="66" t="s">
        <v>4202</v>
      </c>
      <c r="E48" s="66" t="s">
        <v>3645</v>
      </c>
      <c r="F48" s="66" t="s">
        <v>4200</v>
      </c>
      <c r="G48" s="66" t="s">
        <v>420</v>
      </c>
      <c r="H48" s="199">
        <v>350.0</v>
      </c>
      <c r="I48" s="66" t="s">
        <v>51</v>
      </c>
      <c r="J48" s="199">
        <v>2019.0</v>
      </c>
      <c r="K48" s="66" t="s">
        <v>137</v>
      </c>
      <c r="L48" s="66"/>
      <c r="M48" s="199">
        <v>-2.82738</v>
      </c>
      <c r="N48" s="199">
        <v>122.1553</v>
      </c>
      <c r="O48" s="66" t="s">
        <v>286</v>
      </c>
      <c r="P48" s="199"/>
    </row>
    <row r="49">
      <c r="A49" s="66" t="s">
        <v>455</v>
      </c>
      <c r="B49" s="198" t="s">
        <v>1878</v>
      </c>
      <c r="C49" s="66" t="s">
        <v>266</v>
      </c>
      <c r="D49" s="66" t="s">
        <v>4203</v>
      </c>
      <c r="E49" s="66" t="s">
        <v>3645</v>
      </c>
      <c r="F49" s="66" t="s">
        <v>4200</v>
      </c>
      <c r="G49" s="66" t="s">
        <v>420</v>
      </c>
      <c r="H49" s="199">
        <v>350.0</v>
      </c>
      <c r="I49" s="66" t="s">
        <v>51</v>
      </c>
      <c r="J49" s="199">
        <v>2019.0</v>
      </c>
      <c r="K49" s="66" t="s">
        <v>137</v>
      </c>
      <c r="L49" s="66"/>
      <c r="M49" s="199">
        <v>-2.82738</v>
      </c>
      <c r="N49" s="199">
        <v>122.1553</v>
      </c>
      <c r="O49" s="66" t="s">
        <v>286</v>
      </c>
      <c r="P49" s="199"/>
    </row>
    <row r="50">
      <c r="A50" s="66" t="s">
        <v>457</v>
      </c>
      <c r="B50" s="198" t="s">
        <v>1878</v>
      </c>
      <c r="C50" s="66" t="s">
        <v>266</v>
      </c>
      <c r="D50" s="66" t="s">
        <v>3643</v>
      </c>
      <c r="E50" s="66" t="s">
        <v>3645</v>
      </c>
      <c r="F50" s="66" t="s">
        <v>4204</v>
      </c>
      <c r="G50" s="66" t="s">
        <v>420</v>
      </c>
      <c r="H50" s="199">
        <v>250.0</v>
      </c>
      <c r="I50" s="66" t="s">
        <v>51</v>
      </c>
      <c r="J50" s="199">
        <v>2020.0</v>
      </c>
      <c r="K50" s="66" t="s">
        <v>137</v>
      </c>
      <c r="L50" s="66"/>
      <c r="M50" s="199">
        <v>-2.82738</v>
      </c>
      <c r="N50" s="199">
        <v>122.1553</v>
      </c>
      <c r="O50" s="66" t="s">
        <v>286</v>
      </c>
      <c r="P50" s="199"/>
    </row>
    <row r="51">
      <c r="A51" s="66" t="s">
        <v>549</v>
      </c>
      <c r="B51" s="198" t="s">
        <v>1987</v>
      </c>
      <c r="C51" s="66" t="s">
        <v>247</v>
      </c>
      <c r="D51" s="66" t="s">
        <v>2068</v>
      </c>
      <c r="E51" s="66" t="s">
        <v>4205</v>
      </c>
      <c r="F51" s="66" t="s">
        <v>4206</v>
      </c>
      <c r="G51" s="66" t="s">
        <v>550</v>
      </c>
      <c r="H51" s="199">
        <v>35.0</v>
      </c>
      <c r="I51" s="66" t="s">
        <v>51</v>
      </c>
      <c r="J51" s="199">
        <v>1992.0</v>
      </c>
      <c r="K51" s="66" t="s">
        <v>2317</v>
      </c>
      <c r="L51" s="66"/>
      <c r="M51" s="199">
        <v>-7.43683541300623</v>
      </c>
      <c r="N51" s="205">
        <v>112.468802328358</v>
      </c>
      <c r="O51" s="66" t="s">
        <v>513</v>
      </c>
    </row>
    <row r="52">
      <c r="A52" s="66" t="s">
        <v>552</v>
      </c>
      <c r="B52" s="198" t="s">
        <v>1987</v>
      </c>
      <c r="C52" s="66" t="s">
        <v>247</v>
      </c>
      <c r="D52" s="66" t="s">
        <v>2075</v>
      </c>
      <c r="E52" s="66" t="s">
        <v>4205</v>
      </c>
      <c r="F52" s="66" t="s">
        <v>4206</v>
      </c>
      <c r="G52" s="66" t="s">
        <v>550</v>
      </c>
      <c r="H52" s="199">
        <v>35.0</v>
      </c>
      <c r="I52" s="66" t="s">
        <v>51</v>
      </c>
      <c r="J52" s="199">
        <v>1993.0</v>
      </c>
      <c r="K52" s="66" t="s">
        <v>2317</v>
      </c>
      <c r="L52" s="66"/>
      <c r="M52" s="199">
        <v>-7.43683541300623</v>
      </c>
      <c r="N52" s="205">
        <v>112.468802328358</v>
      </c>
      <c r="O52" s="66" t="s">
        <v>513</v>
      </c>
    </row>
    <row r="53">
      <c r="A53" s="66" t="s">
        <v>554</v>
      </c>
      <c r="B53" s="198" t="s">
        <v>1987</v>
      </c>
      <c r="C53" s="66" t="s">
        <v>247</v>
      </c>
      <c r="D53" s="66" t="s">
        <v>2076</v>
      </c>
      <c r="E53" s="66" t="s">
        <v>4205</v>
      </c>
      <c r="F53" s="66" t="s">
        <v>4206</v>
      </c>
      <c r="G53" s="66" t="s">
        <v>550</v>
      </c>
      <c r="H53" s="199">
        <v>70.0</v>
      </c>
      <c r="I53" s="66" t="s">
        <v>51</v>
      </c>
      <c r="J53" s="199">
        <v>1996.0</v>
      </c>
      <c r="K53" s="66" t="s">
        <v>137</v>
      </c>
      <c r="L53" s="66"/>
      <c r="M53" s="199">
        <v>-7.43683541300623</v>
      </c>
      <c r="N53" s="205">
        <v>112.468802328358</v>
      </c>
      <c r="O53" s="66" t="s">
        <v>513</v>
      </c>
    </row>
    <row r="54">
      <c r="A54" s="66" t="s">
        <v>556</v>
      </c>
      <c r="B54" s="198" t="s">
        <v>1987</v>
      </c>
      <c r="C54" s="66" t="s">
        <v>247</v>
      </c>
      <c r="D54" s="66" t="s">
        <v>2435</v>
      </c>
      <c r="E54" s="66" t="s">
        <v>4205</v>
      </c>
      <c r="F54" s="66" t="s">
        <v>4206</v>
      </c>
      <c r="G54" s="66" t="s">
        <v>550</v>
      </c>
      <c r="H54" s="199">
        <v>90.0</v>
      </c>
      <c r="I54" s="66" t="s">
        <v>51</v>
      </c>
      <c r="J54" s="199">
        <v>2015.0</v>
      </c>
      <c r="K54" s="66" t="s">
        <v>137</v>
      </c>
      <c r="L54" s="66"/>
      <c r="M54" s="199">
        <v>-7.43683541300623</v>
      </c>
      <c r="N54" s="205">
        <v>112.468802328358</v>
      </c>
      <c r="O54" s="66" t="s">
        <v>513</v>
      </c>
    </row>
    <row r="55">
      <c r="A55" s="200" t="s">
        <v>531</v>
      </c>
      <c r="B55" s="201" t="s">
        <v>1867</v>
      </c>
      <c r="C55" s="200" t="s">
        <v>197</v>
      </c>
      <c r="D55" s="202" t="s">
        <v>2068</v>
      </c>
      <c r="E55" s="202" t="s">
        <v>3577</v>
      </c>
      <c r="F55" s="200" t="s">
        <v>4207</v>
      </c>
      <c r="G55" s="200" t="s">
        <v>517</v>
      </c>
      <c r="H55" s="203">
        <v>37.0</v>
      </c>
      <c r="I55" s="200" t="s">
        <v>51</v>
      </c>
      <c r="J55" s="203">
        <v>1994.0</v>
      </c>
      <c r="K55" s="200" t="s">
        <v>2317</v>
      </c>
      <c r="L55" s="200" t="s">
        <v>137</v>
      </c>
      <c r="M55" s="203">
        <v>-1.0069</v>
      </c>
      <c r="N55" s="203">
        <v>103.0821</v>
      </c>
      <c r="O55" s="204" t="s">
        <v>513</v>
      </c>
      <c r="P55" s="200"/>
      <c r="Q55" s="200"/>
      <c r="R55" s="200"/>
      <c r="S55" s="200"/>
      <c r="T55" s="203"/>
      <c r="U55" s="200"/>
      <c r="V55" s="203"/>
      <c r="W55" s="200"/>
      <c r="X55" s="200"/>
      <c r="Y55" s="49"/>
      <c r="Z55" s="49"/>
    </row>
    <row r="56">
      <c r="A56" s="200" t="s">
        <v>533</v>
      </c>
      <c r="B56" s="201" t="s">
        <v>1867</v>
      </c>
      <c r="C56" s="200" t="s">
        <v>197</v>
      </c>
      <c r="D56" s="202" t="s">
        <v>2075</v>
      </c>
      <c r="E56" s="202" t="s">
        <v>3577</v>
      </c>
      <c r="F56" s="200" t="s">
        <v>4207</v>
      </c>
      <c r="G56" s="200" t="s">
        <v>517</v>
      </c>
      <c r="H56" s="203">
        <v>37.0</v>
      </c>
      <c r="I56" s="200" t="s">
        <v>51</v>
      </c>
      <c r="J56" s="203">
        <v>1994.0</v>
      </c>
      <c r="K56" s="200" t="s">
        <v>2317</v>
      </c>
      <c r="L56" s="200" t="s">
        <v>137</v>
      </c>
      <c r="M56" s="203">
        <v>-1.0069</v>
      </c>
      <c r="N56" s="203">
        <v>103.0821</v>
      </c>
      <c r="O56" s="204" t="s">
        <v>513</v>
      </c>
      <c r="P56" s="200"/>
      <c r="Q56" s="200"/>
      <c r="R56" s="200"/>
      <c r="S56" s="200"/>
      <c r="T56" s="203"/>
      <c r="U56" s="200"/>
      <c r="V56" s="203"/>
      <c r="W56" s="200"/>
      <c r="X56" s="200"/>
      <c r="Y56" s="49"/>
      <c r="Z56" s="49"/>
    </row>
    <row r="57">
      <c r="A57" s="200" t="s">
        <v>535</v>
      </c>
      <c r="B57" s="201" t="s">
        <v>1867</v>
      </c>
      <c r="C57" s="200" t="s">
        <v>197</v>
      </c>
      <c r="D57" s="202" t="s">
        <v>2076</v>
      </c>
      <c r="E57" s="202" t="s">
        <v>3577</v>
      </c>
      <c r="F57" s="200" t="s">
        <v>4207</v>
      </c>
      <c r="G57" s="200" t="s">
        <v>517</v>
      </c>
      <c r="H57" s="203">
        <v>37.0</v>
      </c>
      <c r="I57" s="200" t="s">
        <v>51</v>
      </c>
      <c r="J57" s="203">
        <v>1994.0</v>
      </c>
      <c r="K57" s="200" t="s">
        <v>2317</v>
      </c>
      <c r="L57" s="200" t="s">
        <v>137</v>
      </c>
      <c r="M57" s="203">
        <v>-1.0069</v>
      </c>
      <c r="N57" s="203">
        <v>103.0821</v>
      </c>
      <c r="O57" s="204" t="s">
        <v>513</v>
      </c>
      <c r="P57" s="200"/>
      <c r="Q57" s="200"/>
      <c r="R57" s="200"/>
      <c r="S57" s="200"/>
      <c r="T57" s="203"/>
      <c r="U57" s="200"/>
      <c r="V57" s="203"/>
      <c r="W57" s="200"/>
      <c r="X57" s="200"/>
      <c r="Y57" s="49"/>
      <c r="Z57" s="49"/>
    </row>
    <row r="58">
      <c r="A58" s="200" t="s">
        <v>537</v>
      </c>
      <c r="B58" s="201" t="s">
        <v>1867</v>
      </c>
      <c r="C58" s="200" t="s">
        <v>197</v>
      </c>
      <c r="D58" s="202" t="s">
        <v>2435</v>
      </c>
      <c r="E58" s="202" t="s">
        <v>3577</v>
      </c>
      <c r="F58" s="200" t="s">
        <v>4207</v>
      </c>
      <c r="G58" s="200" t="s">
        <v>517</v>
      </c>
      <c r="H58" s="203">
        <v>100.0</v>
      </c>
      <c r="I58" s="200" t="s">
        <v>51</v>
      </c>
      <c r="J58" s="203">
        <v>2017.0</v>
      </c>
      <c r="K58" s="200" t="s">
        <v>2317</v>
      </c>
      <c r="L58" s="200" t="s">
        <v>137</v>
      </c>
      <c r="M58" s="203">
        <v>-1.0069</v>
      </c>
      <c r="N58" s="203">
        <v>103.0821</v>
      </c>
      <c r="O58" s="204" t="s">
        <v>513</v>
      </c>
      <c r="P58" s="200"/>
      <c r="Q58" s="200"/>
      <c r="R58" s="200"/>
      <c r="S58" s="200"/>
      <c r="T58" s="203"/>
      <c r="U58" s="200"/>
      <c r="V58" s="203"/>
      <c r="W58" s="200"/>
      <c r="X58" s="200"/>
      <c r="Y58" s="49"/>
      <c r="Z58" s="49"/>
    </row>
    <row r="59">
      <c r="A59" s="66" t="s">
        <v>368</v>
      </c>
      <c r="B59" s="198" t="s">
        <v>1917</v>
      </c>
      <c r="C59" s="66" t="s">
        <v>363</v>
      </c>
      <c r="D59" s="66" t="s">
        <v>2068</v>
      </c>
      <c r="E59" s="66" t="s">
        <v>4208</v>
      </c>
      <c r="F59" s="66" t="s">
        <v>4209</v>
      </c>
      <c r="G59" s="66" t="s">
        <v>4210</v>
      </c>
      <c r="H59" s="199">
        <v>38.0</v>
      </c>
      <c r="I59" s="66" t="s">
        <v>51</v>
      </c>
      <c r="J59" s="199">
        <v>2017.0</v>
      </c>
      <c r="K59" s="66" t="s">
        <v>137</v>
      </c>
      <c r="L59" s="66"/>
      <c r="M59" s="199">
        <v>-1.53051</v>
      </c>
      <c r="N59" s="199">
        <v>127.419</v>
      </c>
      <c r="O59" s="204" t="s">
        <v>286</v>
      </c>
    </row>
    <row r="60">
      <c r="A60" s="66" t="s">
        <v>371</v>
      </c>
      <c r="B60" s="198" t="s">
        <v>1917</v>
      </c>
      <c r="C60" s="66" t="s">
        <v>363</v>
      </c>
      <c r="D60" s="66" t="s">
        <v>2075</v>
      </c>
      <c r="E60" s="66" t="s">
        <v>4208</v>
      </c>
      <c r="F60" s="66" t="s">
        <v>4209</v>
      </c>
      <c r="G60" s="66" t="s">
        <v>4210</v>
      </c>
      <c r="H60" s="199">
        <v>38.0</v>
      </c>
      <c r="I60" s="66" t="s">
        <v>51</v>
      </c>
      <c r="J60" s="199">
        <v>2017.0</v>
      </c>
      <c r="K60" s="66" t="s">
        <v>137</v>
      </c>
      <c r="L60" s="66"/>
      <c r="M60" s="199">
        <v>-1.53051</v>
      </c>
      <c r="N60" s="199">
        <v>127.419</v>
      </c>
      <c r="O60" s="204" t="s">
        <v>286</v>
      </c>
    </row>
    <row r="61">
      <c r="A61" s="66" t="s">
        <v>373</v>
      </c>
      <c r="B61" s="198" t="s">
        <v>1917</v>
      </c>
      <c r="C61" s="66" t="s">
        <v>363</v>
      </c>
      <c r="D61" s="66" t="s">
        <v>2076</v>
      </c>
      <c r="E61" s="66" t="s">
        <v>4208</v>
      </c>
      <c r="F61" s="66" t="s">
        <v>4209</v>
      </c>
      <c r="G61" s="66" t="s">
        <v>4210</v>
      </c>
      <c r="H61" s="199">
        <v>38.0</v>
      </c>
      <c r="I61" s="66" t="s">
        <v>51</v>
      </c>
      <c r="J61" s="199">
        <v>2017.0</v>
      </c>
      <c r="K61" s="66" t="s">
        <v>137</v>
      </c>
      <c r="L61" s="66"/>
      <c r="M61" s="199">
        <v>-1.53051</v>
      </c>
      <c r="N61" s="199">
        <v>127.419</v>
      </c>
      <c r="O61" s="204" t="s">
        <v>286</v>
      </c>
    </row>
    <row r="62">
      <c r="A62" s="66" t="s">
        <v>502</v>
      </c>
      <c r="B62" s="198" t="s">
        <v>1917</v>
      </c>
      <c r="C62" s="66" t="s">
        <v>363</v>
      </c>
      <c r="D62" s="66" t="s">
        <v>2435</v>
      </c>
      <c r="E62" s="66" t="s">
        <v>4208</v>
      </c>
      <c r="F62" s="66" t="s">
        <v>4209</v>
      </c>
      <c r="G62" s="66" t="s">
        <v>4210</v>
      </c>
      <c r="H62" s="199">
        <v>65.0</v>
      </c>
      <c r="I62" s="66" t="s">
        <v>11</v>
      </c>
      <c r="J62" s="206"/>
      <c r="K62" s="66" t="s">
        <v>137</v>
      </c>
      <c r="L62" s="66"/>
      <c r="M62" s="199">
        <v>-1.53051</v>
      </c>
      <c r="N62" s="199">
        <v>127.419</v>
      </c>
      <c r="O62" s="204" t="s">
        <v>286</v>
      </c>
    </row>
    <row r="63">
      <c r="A63" s="66" t="s">
        <v>504</v>
      </c>
      <c r="B63" s="198" t="s">
        <v>1917</v>
      </c>
      <c r="C63" s="66" t="s">
        <v>363</v>
      </c>
      <c r="D63" s="66" t="s">
        <v>2359</v>
      </c>
      <c r="E63" s="66" t="s">
        <v>4208</v>
      </c>
      <c r="F63" s="66" t="s">
        <v>4209</v>
      </c>
      <c r="G63" s="66" t="s">
        <v>4210</v>
      </c>
      <c r="H63" s="199">
        <v>65.0</v>
      </c>
      <c r="I63" s="66" t="s">
        <v>11</v>
      </c>
      <c r="J63" s="206"/>
      <c r="K63" s="66" t="s">
        <v>137</v>
      </c>
      <c r="L63" s="66"/>
      <c r="M63" s="199">
        <v>-1.53051</v>
      </c>
      <c r="N63" s="199">
        <v>127.419</v>
      </c>
      <c r="O63" s="204" t="s">
        <v>286</v>
      </c>
    </row>
    <row r="64">
      <c r="A64" s="66" t="s">
        <v>380</v>
      </c>
      <c r="B64" s="198" t="s">
        <v>1728</v>
      </c>
      <c r="C64" s="66" t="s">
        <v>363</v>
      </c>
      <c r="D64" s="66" t="s">
        <v>4193</v>
      </c>
      <c r="E64" s="66" t="s">
        <v>2289</v>
      </c>
      <c r="F64" s="66" t="s">
        <v>4211</v>
      </c>
      <c r="G64" s="66" t="s">
        <v>4212</v>
      </c>
      <c r="H64" s="199">
        <v>30.0</v>
      </c>
      <c r="I64" s="66" t="s">
        <v>51</v>
      </c>
      <c r="J64" s="199">
        <v>2020.0</v>
      </c>
      <c r="K64" s="66" t="s">
        <v>137</v>
      </c>
      <c r="L64" s="66"/>
      <c r="M64" s="199">
        <v>-1.53615</v>
      </c>
      <c r="N64" s="199">
        <v>127.416</v>
      </c>
      <c r="O64" s="66" t="s">
        <v>286</v>
      </c>
      <c r="P64" s="199"/>
    </row>
    <row r="65">
      <c r="A65" s="66" t="s">
        <v>383</v>
      </c>
      <c r="B65" s="198" t="s">
        <v>1728</v>
      </c>
      <c r="C65" s="66" t="s">
        <v>363</v>
      </c>
      <c r="D65" s="66" t="s">
        <v>4195</v>
      </c>
      <c r="E65" s="66" t="s">
        <v>2289</v>
      </c>
      <c r="F65" s="66" t="s">
        <v>4211</v>
      </c>
      <c r="G65" s="66" t="s">
        <v>4212</v>
      </c>
      <c r="H65" s="199">
        <v>30.0</v>
      </c>
      <c r="I65" s="66" t="s">
        <v>51</v>
      </c>
      <c r="J65" s="199">
        <v>2021.0</v>
      </c>
      <c r="K65" s="66" t="s">
        <v>137</v>
      </c>
      <c r="L65" s="66"/>
      <c r="M65" s="199">
        <v>-1.53615</v>
      </c>
      <c r="N65" s="199">
        <v>127.416</v>
      </c>
      <c r="O65" s="66" t="s">
        <v>286</v>
      </c>
      <c r="P65" s="199"/>
    </row>
    <row r="66">
      <c r="A66" s="66" t="s">
        <v>385</v>
      </c>
      <c r="B66" s="198" t="s">
        <v>1728</v>
      </c>
      <c r="C66" s="66" t="s">
        <v>363</v>
      </c>
      <c r="D66" s="66" t="s">
        <v>4213</v>
      </c>
      <c r="E66" s="66" t="s">
        <v>2289</v>
      </c>
      <c r="F66" s="66" t="s">
        <v>4211</v>
      </c>
      <c r="G66" s="66" t="s">
        <v>4212</v>
      </c>
      <c r="H66" s="199">
        <v>60.0</v>
      </c>
      <c r="I66" s="66" t="s">
        <v>264</v>
      </c>
      <c r="K66" s="66" t="s">
        <v>137</v>
      </c>
      <c r="L66" s="66"/>
      <c r="M66" s="199">
        <v>-1.53615</v>
      </c>
      <c r="N66" s="199">
        <v>127.416</v>
      </c>
      <c r="O66" s="66" t="s">
        <v>286</v>
      </c>
      <c r="P66" s="199"/>
    </row>
    <row r="67">
      <c r="A67" s="66" t="s">
        <v>387</v>
      </c>
      <c r="B67" s="198" t="s">
        <v>1728</v>
      </c>
      <c r="C67" s="66" t="s">
        <v>363</v>
      </c>
      <c r="D67" s="66" t="s">
        <v>4196</v>
      </c>
      <c r="E67" s="66" t="s">
        <v>2289</v>
      </c>
      <c r="F67" s="66" t="s">
        <v>4211</v>
      </c>
      <c r="G67" s="66" t="s">
        <v>4212</v>
      </c>
      <c r="H67" s="199">
        <v>150.0</v>
      </c>
      <c r="I67" s="66" t="s">
        <v>264</v>
      </c>
      <c r="K67" s="66" t="s">
        <v>137</v>
      </c>
      <c r="L67" s="66"/>
      <c r="M67" s="199">
        <v>-1.56143</v>
      </c>
      <c r="N67" s="199">
        <v>127.421</v>
      </c>
      <c r="O67" s="66" t="s">
        <v>286</v>
      </c>
      <c r="P67" s="199"/>
    </row>
    <row r="68">
      <c r="A68" s="66" t="s">
        <v>389</v>
      </c>
      <c r="B68" s="198" t="s">
        <v>1728</v>
      </c>
      <c r="C68" s="66" t="s">
        <v>363</v>
      </c>
      <c r="D68" s="66" t="s">
        <v>4198</v>
      </c>
      <c r="E68" s="66" t="s">
        <v>2289</v>
      </c>
      <c r="F68" s="66" t="s">
        <v>4211</v>
      </c>
      <c r="G68" s="66" t="s">
        <v>4212</v>
      </c>
      <c r="H68" s="199">
        <v>150.0</v>
      </c>
      <c r="I68" s="66" t="s">
        <v>51</v>
      </c>
      <c r="J68" s="199">
        <v>2022.0</v>
      </c>
      <c r="K68" s="66" t="s">
        <v>137</v>
      </c>
      <c r="L68" s="66"/>
      <c r="M68" s="199">
        <v>-1.56143</v>
      </c>
      <c r="N68" s="199">
        <v>127.421</v>
      </c>
      <c r="O68" s="66" t="s">
        <v>286</v>
      </c>
      <c r="P68" s="199"/>
    </row>
    <row r="69">
      <c r="A69" s="66" t="s">
        <v>391</v>
      </c>
      <c r="B69" s="198" t="s">
        <v>1728</v>
      </c>
      <c r="C69" s="66" t="s">
        <v>363</v>
      </c>
      <c r="D69" s="66" t="s">
        <v>4214</v>
      </c>
      <c r="E69" s="66" t="s">
        <v>2289</v>
      </c>
      <c r="F69" s="66" t="s">
        <v>4211</v>
      </c>
      <c r="G69" s="66" t="s">
        <v>4212</v>
      </c>
      <c r="H69" s="199">
        <v>150.0</v>
      </c>
      <c r="I69" s="66" t="s">
        <v>264</v>
      </c>
      <c r="K69" s="66" t="s">
        <v>137</v>
      </c>
      <c r="L69" s="66"/>
      <c r="M69" s="199">
        <v>-1.56143</v>
      </c>
      <c r="N69" s="199">
        <v>127.421</v>
      </c>
      <c r="O69" s="66" t="s">
        <v>286</v>
      </c>
      <c r="P69" s="199"/>
    </row>
    <row r="70">
      <c r="A70" s="66" t="s">
        <v>393</v>
      </c>
      <c r="B70" s="198" t="s">
        <v>1728</v>
      </c>
      <c r="C70" s="66" t="s">
        <v>363</v>
      </c>
      <c r="D70" s="66" t="s">
        <v>4215</v>
      </c>
      <c r="E70" s="66" t="s">
        <v>2289</v>
      </c>
      <c r="F70" s="66" t="s">
        <v>4211</v>
      </c>
      <c r="G70" s="66" t="s">
        <v>4212</v>
      </c>
      <c r="H70" s="199">
        <v>150.0</v>
      </c>
      <c r="I70" s="66" t="s">
        <v>264</v>
      </c>
      <c r="K70" s="66" t="s">
        <v>137</v>
      </c>
      <c r="L70" s="66"/>
      <c r="M70" s="199">
        <v>-1.56143</v>
      </c>
      <c r="N70" s="199">
        <v>127.421</v>
      </c>
      <c r="O70" s="66" t="s">
        <v>286</v>
      </c>
      <c r="P70" s="199"/>
    </row>
    <row r="71">
      <c r="A71" s="66" t="s">
        <v>395</v>
      </c>
      <c r="B71" s="198" t="s">
        <v>1728</v>
      </c>
      <c r="C71" s="66" t="s">
        <v>363</v>
      </c>
      <c r="D71" s="66" t="s">
        <v>4216</v>
      </c>
      <c r="E71" s="66" t="s">
        <v>2289</v>
      </c>
      <c r="F71" s="66" t="s">
        <v>4217</v>
      </c>
      <c r="G71" s="66" t="s">
        <v>4212</v>
      </c>
      <c r="H71" s="199">
        <v>380.0</v>
      </c>
      <c r="I71" s="66" t="s">
        <v>10</v>
      </c>
      <c r="J71" s="66"/>
      <c r="K71" s="66" t="s">
        <v>137</v>
      </c>
      <c r="L71" s="66"/>
      <c r="M71" s="199">
        <v>-1.56143</v>
      </c>
      <c r="N71" s="199">
        <v>127.421</v>
      </c>
      <c r="O71" s="66" t="s">
        <v>286</v>
      </c>
      <c r="P71" s="199"/>
    </row>
    <row r="72">
      <c r="A72" s="66" t="s">
        <v>397</v>
      </c>
      <c r="B72" s="198" t="s">
        <v>1728</v>
      </c>
      <c r="C72" s="66" t="s">
        <v>363</v>
      </c>
      <c r="D72" s="66" t="s">
        <v>4218</v>
      </c>
      <c r="E72" s="66" t="s">
        <v>2289</v>
      </c>
      <c r="F72" s="66" t="s">
        <v>4217</v>
      </c>
      <c r="G72" s="66" t="s">
        <v>4212</v>
      </c>
      <c r="H72" s="199">
        <v>380.0</v>
      </c>
      <c r="I72" s="66" t="s">
        <v>10</v>
      </c>
      <c r="J72" s="66"/>
      <c r="K72" s="66" t="s">
        <v>137</v>
      </c>
      <c r="L72" s="66"/>
      <c r="M72" s="199">
        <v>-1.56143</v>
      </c>
      <c r="N72" s="199">
        <v>127.421</v>
      </c>
      <c r="O72" s="66" t="s">
        <v>286</v>
      </c>
      <c r="P72" s="199"/>
    </row>
    <row r="73">
      <c r="A73" s="66" t="s">
        <v>399</v>
      </c>
      <c r="B73" s="198" t="s">
        <v>1728</v>
      </c>
      <c r="C73" s="66" t="s">
        <v>363</v>
      </c>
      <c r="D73" s="66" t="s">
        <v>4219</v>
      </c>
      <c r="E73" s="66" t="s">
        <v>2289</v>
      </c>
      <c r="F73" s="66" t="s">
        <v>4217</v>
      </c>
      <c r="G73" s="66" t="s">
        <v>4212</v>
      </c>
      <c r="H73" s="199">
        <v>380.0</v>
      </c>
      <c r="I73" s="66" t="s">
        <v>10</v>
      </c>
      <c r="J73" s="66"/>
      <c r="K73" s="66" t="s">
        <v>137</v>
      </c>
      <c r="L73" s="66"/>
      <c r="M73" s="199">
        <v>-1.56143</v>
      </c>
      <c r="N73" s="199">
        <v>127.421</v>
      </c>
      <c r="O73" s="66" t="s">
        <v>286</v>
      </c>
      <c r="P73" s="199"/>
    </row>
    <row r="74">
      <c r="A74" s="66" t="s">
        <v>401</v>
      </c>
      <c r="B74" s="198" t="s">
        <v>1728</v>
      </c>
      <c r="C74" s="66" t="s">
        <v>363</v>
      </c>
      <c r="D74" s="66" t="s">
        <v>4220</v>
      </c>
      <c r="E74" s="66" t="s">
        <v>2289</v>
      </c>
      <c r="F74" s="66" t="s">
        <v>4217</v>
      </c>
      <c r="G74" s="66" t="s">
        <v>4212</v>
      </c>
      <c r="H74" s="199">
        <v>380.0</v>
      </c>
      <c r="I74" s="66" t="s">
        <v>10</v>
      </c>
      <c r="J74" s="66"/>
      <c r="K74" s="66" t="s">
        <v>137</v>
      </c>
      <c r="L74" s="66"/>
      <c r="M74" s="199">
        <v>-1.56143</v>
      </c>
      <c r="N74" s="199">
        <v>127.421</v>
      </c>
      <c r="O74" s="66" t="s">
        <v>286</v>
      </c>
      <c r="P74" s="199"/>
    </row>
    <row r="75">
      <c r="A75" s="207" t="s">
        <v>361</v>
      </c>
      <c r="B75" s="208" t="s">
        <v>1926</v>
      </c>
      <c r="C75" s="207" t="s">
        <v>363</v>
      </c>
      <c r="D75" s="66" t="s">
        <v>2075</v>
      </c>
      <c r="E75" s="207" t="s">
        <v>2947</v>
      </c>
      <c r="F75" s="207" t="s">
        <v>4221</v>
      </c>
      <c r="G75" s="207" t="s">
        <v>4222</v>
      </c>
      <c r="H75" s="209">
        <v>50.0</v>
      </c>
      <c r="I75" s="207" t="s">
        <v>51</v>
      </c>
      <c r="J75" s="209">
        <v>2019.0</v>
      </c>
      <c r="K75" s="207" t="s">
        <v>137</v>
      </c>
      <c r="L75" s="207" t="s">
        <v>137</v>
      </c>
      <c r="M75" s="209">
        <v>-1.56606</v>
      </c>
      <c r="N75" s="209">
        <v>127.4159</v>
      </c>
      <c r="O75" s="204" t="s">
        <v>286</v>
      </c>
      <c r="T75" s="209"/>
      <c r="U75" s="209"/>
      <c r="V75" s="209"/>
      <c r="W75" s="209"/>
      <c r="X75" s="209"/>
      <c r="Y75" s="209"/>
      <c r="Z75" s="209"/>
      <c r="AA75" s="209"/>
      <c r="AB75" s="209"/>
      <c r="AC75" s="209"/>
      <c r="AD75" s="209"/>
      <c r="AE75" s="209"/>
      <c r="AF75" s="209"/>
      <c r="AG75" s="209"/>
      <c r="AH75" s="209"/>
      <c r="AI75" s="209"/>
      <c r="AJ75" s="209"/>
      <c r="AK75" s="209"/>
      <c r="AL75" s="209"/>
      <c r="AM75" s="209"/>
    </row>
    <row r="76">
      <c r="A76" s="207" t="s">
        <v>365</v>
      </c>
      <c r="B76" s="208" t="s">
        <v>1926</v>
      </c>
      <c r="C76" s="207" t="s">
        <v>363</v>
      </c>
      <c r="D76" s="66" t="s">
        <v>2076</v>
      </c>
      <c r="E76" s="207" t="s">
        <v>2947</v>
      </c>
      <c r="F76" s="207" t="s">
        <v>4221</v>
      </c>
      <c r="G76" s="207" t="s">
        <v>4222</v>
      </c>
      <c r="H76" s="209">
        <v>50.0</v>
      </c>
      <c r="I76" s="207" t="s">
        <v>51</v>
      </c>
      <c r="J76" s="209">
        <v>2019.0</v>
      </c>
      <c r="K76" s="207" t="s">
        <v>137</v>
      </c>
      <c r="L76" s="207" t="s">
        <v>137</v>
      </c>
      <c r="M76" s="209">
        <v>-1.56606</v>
      </c>
      <c r="N76" s="209">
        <v>127.4159</v>
      </c>
      <c r="O76" s="204" t="s">
        <v>286</v>
      </c>
      <c r="T76" s="209"/>
      <c r="U76" s="209"/>
      <c r="V76" s="209"/>
      <c r="W76" s="209"/>
      <c r="X76" s="209"/>
      <c r="Y76" s="209"/>
      <c r="Z76" s="209"/>
      <c r="AA76" s="209"/>
      <c r="AB76" s="209"/>
      <c r="AC76" s="209"/>
      <c r="AD76" s="209"/>
      <c r="AE76" s="209"/>
      <c r="AF76" s="209"/>
      <c r="AG76" s="209"/>
      <c r="AH76" s="209"/>
      <c r="AI76" s="209"/>
      <c r="AJ76" s="209"/>
      <c r="AK76" s="209"/>
      <c r="AL76" s="209"/>
      <c r="AM76" s="209"/>
    </row>
    <row r="77">
      <c r="A77" s="207" t="s">
        <v>366</v>
      </c>
      <c r="B77" s="208" t="s">
        <v>1926</v>
      </c>
      <c r="C77" s="207" t="s">
        <v>363</v>
      </c>
      <c r="D77" s="207" t="s">
        <v>2076</v>
      </c>
      <c r="E77" s="207" t="s">
        <v>2947</v>
      </c>
      <c r="F77" s="207" t="s">
        <v>4221</v>
      </c>
      <c r="G77" s="207" t="s">
        <v>4222</v>
      </c>
      <c r="H77" s="209">
        <v>50.0</v>
      </c>
      <c r="I77" s="207" t="s">
        <v>51</v>
      </c>
      <c r="J77" s="209">
        <v>2019.0</v>
      </c>
      <c r="K77" s="207" t="s">
        <v>137</v>
      </c>
      <c r="L77" s="207" t="s">
        <v>137</v>
      </c>
      <c r="M77" s="209">
        <v>-1.56606</v>
      </c>
      <c r="N77" s="209">
        <v>127.4159</v>
      </c>
      <c r="O77" s="204" t="s">
        <v>286</v>
      </c>
      <c r="T77" s="209"/>
      <c r="U77" s="209"/>
      <c r="V77" s="209"/>
      <c r="W77" s="209"/>
      <c r="X77" s="209"/>
      <c r="Y77" s="209"/>
      <c r="Z77" s="209"/>
      <c r="AA77" s="209"/>
      <c r="AB77" s="209"/>
      <c r="AC77" s="209"/>
      <c r="AD77" s="209"/>
      <c r="AE77" s="209"/>
      <c r="AF77" s="209"/>
      <c r="AG77" s="209"/>
      <c r="AH77" s="209"/>
      <c r="AI77" s="209"/>
      <c r="AJ77" s="209"/>
      <c r="AK77" s="209"/>
      <c r="AL77" s="209"/>
      <c r="AM77" s="209"/>
    </row>
    <row r="78">
      <c r="A78" s="66" t="s">
        <v>40</v>
      </c>
      <c r="B78" s="198" t="s">
        <v>4223</v>
      </c>
      <c r="C78" s="66" t="s">
        <v>44</v>
      </c>
      <c r="D78" s="66" t="s">
        <v>2068</v>
      </c>
      <c r="E78" s="66" t="s">
        <v>4224</v>
      </c>
      <c r="F78" s="66" t="s">
        <v>4225</v>
      </c>
      <c r="G78" s="66" t="s">
        <v>4226</v>
      </c>
      <c r="H78" s="199">
        <v>550.0</v>
      </c>
      <c r="I78" s="66" t="s">
        <v>4227</v>
      </c>
      <c r="J78" s="199">
        <v>2025.0</v>
      </c>
      <c r="K78" s="66" t="s">
        <v>4228</v>
      </c>
      <c r="L78" s="66" t="s">
        <v>4228</v>
      </c>
      <c r="M78" s="199">
        <v>2.528</v>
      </c>
      <c r="N78" s="199">
        <v>117.858</v>
      </c>
      <c r="O78" s="204" t="s">
        <v>4229</v>
      </c>
      <c r="Q78" s="199"/>
      <c r="R78" s="199"/>
    </row>
    <row r="79">
      <c r="A79" s="66" t="s">
        <v>40</v>
      </c>
      <c r="B79" s="198" t="s">
        <v>4223</v>
      </c>
      <c r="C79" s="66" t="s">
        <v>44</v>
      </c>
      <c r="D79" s="66" t="s">
        <v>2075</v>
      </c>
      <c r="E79" s="66" t="s">
        <v>4224</v>
      </c>
      <c r="F79" s="66" t="s">
        <v>4225</v>
      </c>
      <c r="G79" s="66" t="s">
        <v>4226</v>
      </c>
      <c r="H79" s="199">
        <v>550.0</v>
      </c>
      <c r="I79" s="66" t="s">
        <v>4227</v>
      </c>
      <c r="J79" s="199">
        <v>2025.0</v>
      </c>
      <c r="K79" s="66" t="s">
        <v>4228</v>
      </c>
      <c r="L79" s="66" t="s">
        <v>4228</v>
      </c>
      <c r="M79" s="199">
        <v>2.528</v>
      </c>
      <c r="N79" s="199">
        <v>117.858</v>
      </c>
      <c r="O79" s="204" t="s">
        <v>4229</v>
      </c>
      <c r="T79" s="209"/>
      <c r="U79" s="209"/>
      <c r="V79" s="209"/>
      <c r="W79" s="209"/>
      <c r="X79" s="209"/>
      <c r="Y79" s="209"/>
      <c r="Z79" s="209"/>
      <c r="AA79" s="209"/>
      <c r="AB79" s="209"/>
      <c r="AC79" s="209"/>
      <c r="AD79" s="209"/>
      <c r="AE79" s="209"/>
      <c r="AF79" s="209"/>
      <c r="AG79" s="209"/>
      <c r="AH79" s="209"/>
      <c r="AI79" s="209"/>
      <c r="AJ79" s="209"/>
      <c r="AK79" s="209"/>
      <c r="AL79" s="209"/>
      <c r="AM79" s="209"/>
    </row>
    <row r="80">
      <c r="A80" s="66" t="s">
        <v>40</v>
      </c>
      <c r="B80" s="198" t="s">
        <v>4223</v>
      </c>
      <c r="C80" s="66" t="s">
        <v>44</v>
      </c>
      <c r="D80" s="66" t="s">
        <v>2076</v>
      </c>
      <c r="E80" s="66" t="s">
        <v>4224</v>
      </c>
      <c r="F80" s="66" t="s">
        <v>4225</v>
      </c>
      <c r="G80" s="66" t="s">
        <v>4226</v>
      </c>
      <c r="H80" s="199">
        <v>550.0</v>
      </c>
      <c r="I80" s="66" t="s">
        <v>4227</v>
      </c>
      <c r="J80" s="199">
        <v>2026.0</v>
      </c>
      <c r="K80" s="66" t="s">
        <v>4228</v>
      </c>
      <c r="L80" s="66" t="s">
        <v>4228</v>
      </c>
      <c r="M80" s="199">
        <v>2.528</v>
      </c>
      <c r="N80" s="199">
        <v>117.858</v>
      </c>
      <c r="O80" s="204" t="s">
        <v>4229</v>
      </c>
      <c r="T80" s="209"/>
      <c r="U80" s="209"/>
      <c r="V80" s="209"/>
      <c r="W80" s="209"/>
      <c r="X80" s="209"/>
      <c r="Y80" s="209"/>
      <c r="Z80" s="209"/>
      <c r="AA80" s="209"/>
      <c r="AB80" s="209"/>
      <c r="AC80" s="209"/>
      <c r="AD80" s="209"/>
      <c r="AE80" s="209"/>
      <c r="AF80" s="209"/>
      <c r="AG80" s="209"/>
      <c r="AH80" s="209"/>
      <c r="AI80" s="209"/>
      <c r="AJ80" s="209"/>
      <c r="AK80" s="209"/>
      <c r="AL80" s="209"/>
      <c r="AM80" s="209"/>
    </row>
    <row r="81">
      <c r="A81" s="66" t="s">
        <v>40</v>
      </c>
      <c r="B81" s="198" t="s">
        <v>4223</v>
      </c>
      <c r="C81" s="66" t="s">
        <v>44</v>
      </c>
      <c r="D81" s="66" t="s">
        <v>2435</v>
      </c>
      <c r="E81" s="66" t="s">
        <v>4224</v>
      </c>
      <c r="F81" s="66" t="s">
        <v>4225</v>
      </c>
      <c r="G81" s="66" t="s">
        <v>4226</v>
      </c>
      <c r="H81" s="199">
        <v>550.0</v>
      </c>
      <c r="I81" s="66" t="s">
        <v>4227</v>
      </c>
      <c r="J81" s="199">
        <v>2026.0</v>
      </c>
      <c r="K81" s="66" t="s">
        <v>4228</v>
      </c>
      <c r="L81" s="66" t="s">
        <v>4228</v>
      </c>
      <c r="M81" s="199">
        <v>2.528</v>
      </c>
      <c r="N81" s="199">
        <v>117.858</v>
      </c>
      <c r="O81" s="204" t="s">
        <v>4229</v>
      </c>
      <c r="T81" s="209"/>
      <c r="U81" s="209"/>
      <c r="V81" s="209"/>
      <c r="W81" s="209"/>
      <c r="X81" s="209"/>
      <c r="Y81" s="209"/>
      <c r="Z81" s="209"/>
      <c r="AA81" s="209"/>
      <c r="AB81" s="209"/>
      <c r="AC81" s="209"/>
      <c r="AD81" s="209"/>
      <c r="AE81" s="209"/>
      <c r="AF81" s="209"/>
      <c r="AG81" s="209"/>
      <c r="AH81" s="209"/>
      <c r="AI81" s="209"/>
      <c r="AJ81" s="209"/>
      <c r="AK81" s="209"/>
      <c r="AL81" s="209"/>
      <c r="AM81" s="209"/>
    </row>
    <row r="82">
      <c r="A82" s="66" t="s">
        <v>464</v>
      </c>
      <c r="B82" s="198" t="s">
        <v>1800</v>
      </c>
      <c r="C82" s="66" t="s">
        <v>354</v>
      </c>
      <c r="D82" s="66" t="s">
        <v>2068</v>
      </c>
      <c r="E82" s="66" t="s">
        <v>3947</v>
      </c>
      <c r="F82" s="66" t="s">
        <v>4230</v>
      </c>
      <c r="G82" s="66" t="s">
        <v>4231</v>
      </c>
      <c r="H82" s="199">
        <v>250.0</v>
      </c>
      <c r="I82" s="66" t="s">
        <v>51</v>
      </c>
      <c r="J82" s="199">
        <v>2020.0</v>
      </c>
      <c r="K82" s="66" t="s">
        <v>2267</v>
      </c>
      <c r="L82" s="66"/>
      <c r="M82" s="199">
        <v>0.478894</v>
      </c>
      <c r="N82" s="199">
        <v>127.9842</v>
      </c>
      <c r="O82" s="204" t="s">
        <v>286</v>
      </c>
    </row>
    <row r="83">
      <c r="A83" s="66" t="s">
        <v>467</v>
      </c>
      <c r="B83" s="198" t="s">
        <v>1800</v>
      </c>
      <c r="C83" s="66" t="s">
        <v>354</v>
      </c>
      <c r="D83" s="66" t="s">
        <v>2517</v>
      </c>
      <c r="E83" s="66" t="s">
        <v>3947</v>
      </c>
      <c r="F83" s="66" t="s">
        <v>4232</v>
      </c>
      <c r="G83" s="66" t="s">
        <v>4231</v>
      </c>
      <c r="H83" s="199">
        <v>380.0</v>
      </c>
      <c r="I83" s="66" t="s">
        <v>264</v>
      </c>
      <c r="J83" s="66"/>
      <c r="K83" s="66" t="s">
        <v>2267</v>
      </c>
      <c r="L83" s="66"/>
      <c r="M83" s="199">
        <v>0.476161</v>
      </c>
      <c r="N83" s="199">
        <v>128.0081</v>
      </c>
      <c r="O83" s="204" t="s">
        <v>286</v>
      </c>
    </row>
    <row r="84">
      <c r="A84" s="66" t="s">
        <v>469</v>
      </c>
      <c r="B84" s="198" t="s">
        <v>1800</v>
      </c>
      <c r="C84" s="66" t="s">
        <v>354</v>
      </c>
      <c r="D84" s="66" t="s">
        <v>2737</v>
      </c>
      <c r="E84" s="66" t="s">
        <v>3947</v>
      </c>
      <c r="F84" s="66" t="s">
        <v>4232</v>
      </c>
      <c r="G84" s="66" t="s">
        <v>4231</v>
      </c>
      <c r="H84" s="199">
        <v>380.0</v>
      </c>
      <c r="I84" s="66" t="s">
        <v>264</v>
      </c>
      <c r="J84" s="66"/>
      <c r="K84" s="66" t="s">
        <v>2267</v>
      </c>
      <c r="L84" s="66"/>
      <c r="M84" s="199">
        <v>0.476161</v>
      </c>
      <c r="N84" s="199">
        <v>128.0081</v>
      </c>
      <c r="O84" s="204" t="s">
        <v>286</v>
      </c>
    </row>
    <row r="85">
      <c r="A85" s="66" t="s">
        <v>471</v>
      </c>
      <c r="B85" s="198" t="s">
        <v>1800</v>
      </c>
      <c r="C85" s="66" t="s">
        <v>354</v>
      </c>
      <c r="D85" s="66" t="s">
        <v>2747</v>
      </c>
      <c r="E85" s="66" t="s">
        <v>3947</v>
      </c>
      <c r="F85" s="66" t="s">
        <v>4232</v>
      </c>
      <c r="G85" s="66" t="s">
        <v>4231</v>
      </c>
      <c r="H85" s="199">
        <v>380.0</v>
      </c>
      <c r="I85" s="66" t="s">
        <v>264</v>
      </c>
      <c r="J85" s="66"/>
      <c r="K85" s="66" t="s">
        <v>2267</v>
      </c>
      <c r="L85" s="66"/>
      <c r="M85" s="199">
        <v>0.476161</v>
      </c>
      <c r="N85" s="199">
        <v>128.0081</v>
      </c>
      <c r="O85" s="204" t="s">
        <v>286</v>
      </c>
    </row>
    <row r="86">
      <c r="A86" s="66" t="s">
        <v>477</v>
      </c>
      <c r="B86" s="198" t="s">
        <v>1800</v>
      </c>
      <c r="C86" s="66" t="s">
        <v>354</v>
      </c>
      <c r="D86" s="66" t="s">
        <v>2075</v>
      </c>
      <c r="E86" s="66" t="s">
        <v>3947</v>
      </c>
      <c r="F86" s="66" t="s">
        <v>4233</v>
      </c>
      <c r="G86" s="66" t="s">
        <v>4234</v>
      </c>
      <c r="H86" s="199">
        <v>250.0</v>
      </c>
      <c r="I86" s="66" t="s">
        <v>51</v>
      </c>
      <c r="J86" s="199">
        <v>2020.0</v>
      </c>
      <c r="K86" s="66" t="s">
        <v>2267</v>
      </c>
      <c r="L86" s="66"/>
      <c r="M86" s="199">
        <v>0.478894</v>
      </c>
      <c r="N86" s="199">
        <v>127.9842</v>
      </c>
      <c r="O86" s="204" t="s">
        <v>286</v>
      </c>
    </row>
    <row r="87">
      <c r="A87" s="66" t="s">
        <v>480</v>
      </c>
      <c r="B87" s="198" t="s">
        <v>1800</v>
      </c>
      <c r="C87" s="66" t="s">
        <v>354</v>
      </c>
      <c r="D87" s="66" t="s">
        <v>2076</v>
      </c>
      <c r="E87" s="66" t="s">
        <v>3947</v>
      </c>
      <c r="F87" s="66" t="s">
        <v>4235</v>
      </c>
      <c r="G87" s="66" t="s">
        <v>4231</v>
      </c>
      <c r="H87" s="199">
        <v>250.0</v>
      </c>
      <c r="I87" s="66" t="s">
        <v>51</v>
      </c>
      <c r="J87" s="199">
        <v>2021.0</v>
      </c>
      <c r="K87" s="66" t="s">
        <v>2267</v>
      </c>
      <c r="L87" s="66"/>
      <c r="M87" s="199">
        <v>0.478894</v>
      </c>
      <c r="N87" s="199">
        <v>127.9842</v>
      </c>
      <c r="O87" s="204" t="s">
        <v>286</v>
      </c>
    </row>
    <row r="88">
      <c r="A88" s="66" t="s">
        <v>482</v>
      </c>
      <c r="B88" s="198" t="s">
        <v>1800</v>
      </c>
      <c r="C88" s="66" t="s">
        <v>354</v>
      </c>
      <c r="D88" s="66" t="s">
        <v>2435</v>
      </c>
      <c r="E88" s="66" t="s">
        <v>3947</v>
      </c>
      <c r="F88" s="66" t="s">
        <v>4236</v>
      </c>
      <c r="G88" s="66" t="s">
        <v>4237</v>
      </c>
      <c r="H88" s="199">
        <v>250.0</v>
      </c>
      <c r="I88" s="66" t="s">
        <v>51</v>
      </c>
      <c r="J88" s="199">
        <v>2021.0</v>
      </c>
      <c r="K88" s="66" t="s">
        <v>2267</v>
      </c>
      <c r="L88" s="66"/>
      <c r="M88" s="199">
        <v>0.478894</v>
      </c>
      <c r="N88" s="199">
        <v>127.9842</v>
      </c>
      <c r="O88" s="204" t="s">
        <v>286</v>
      </c>
    </row>
    <row r="89">
      <c r="A89" s="66" t="s">
        <v>485</v>
      </c>
      <c r="B89" s="198" t="s">
        <v>1800</v>
      </c>
      <c r="C89" s="66" t="s">
        <v>354</v>
      </c>
      <c r="D89" s="66" t="s">
        <v>2359</v>
      </c>
      <c r="E89" s="66" t="s">
        <v>3947</v>
      </c>
      <c r="F89" s="66" t="s">
        <v>4238</v>
      </c>
      <c r="G89" s="66" t="s">
        <v>4239</v>
      </c>
      <c r="H89" s="199">
        <v>250.0</v>
      </c>
      <c r="I89" s="66" t="s">
        <v>264</v>
      </c>
      <c r="K89" s="66" t="s">
        <v>2267</v>
      </c>
      <c r="L89" s="66"/>
      <c r="M89" s="199">
        <v>0.478894</v>
      </c>
      <c r="N89" s="199">
        <v>127.9842</v>
      </c>
      <c r="O89" s="204" t="s">
        <v>286</v>
      </c>
    </row>
    <row r="90">
      <c r="A90" s="66" t="s">
        <v>488</v>
      </c>
      <c r="B90" s="198" t="s">
        <v>1800</v>
      </c>
      <c r="C90" s="66" t="s">
        <v>354</v>
      </c>
      <c r="D90" s="66" t="s">
        <v>2361</v>
      </c>
      <c r="E90" s="66" t="s">
        <v>3947</v>
      </c>
      <c r="F90" s="66" t="s">
        <v>4240</v>
      </c>
      <c r="G90" s="66" t="s">
        <v>4241</v>
      </c>
      <c r="H90" s="199">
        <v>250.0</v>
      </c>
      <c r="I90" s="66" t="s">
        <v>51</v>
      </c>
      <c r="J90" s="199">
        <v>2022.0</v>
      </c>
      <c r="K90" s="66" t="s">
        <v>2267</v>
      </c>
      <c r="L90" s="66"/>
      <c r="M90" s="199">
        <v>0.478894</v>
      </c>
      <c r="N90" s="199">
        <v>127.9842</v>
      </c>
      <c r="O90" s="204" t="s">
        <v>286</v>
      </c>
    </row>
    <row r="91">
      <c r="A91" s="66" t="s">
        <v>491</v>
      </c>
      <c r="B91" s="198" t="s">
        <v>1800</v>
      </c>
      <c r="C91" s="66" t="s">
        <v>354</v>
      </c>
      <c r="D91" s="66" t="s">
        <v>2722</v>
      </c>
      <c r="E91" s="66" t="s">
        <v>3947</v>
      </c>
      <c r="F91" s="66" t="s">
        <v>4242</v>
      </c>
      <c r="G91" s="66" t="s">
        <v>4243</v>
      </c>
      <c r="H91" s="199">
        <v>380.0</v>
      </c>
      <c r="I91" s="66" t="s">
        <v>264</v>
      </c>
      <c r="J91" s="66"/>
      <c r="K91" s="66" t="s">
        <v>2267</v>
      </c>
      <c r="L91" s="66"/>
      <c r="M91" s="199">
        <v>0.478894</v>
      </c>
      <c r="N91" s="199">
        <v>127.9842</v>
      </c>
      <c r="O91" s="204" t="s">
        <v>286</v>
      </c>
    </row>
    <row r="92">
      <c r="A92" s="66" t="s">
        <v>494</v>
      </c>
      <c r="B92" s="198" t="s">
        <v>1800</v>
      </c>
      <c r="C92" s="66" t="s">
        <v>354</v>
      </c>
      <c r="D92" s="66" t="s">
        <v>2723</v>
      </c>
      <c r="E92" s="66" t="s">
        <v>3947</v>
      </c>
      <c r="F92" s="66" t="s">
        <v>4244</v>
      </c>
      <c r="G92" s="66" t="s">
        <v>4243</v>
      </c>
      <c r="H92" s="199">
        <v>380.0</v>
      </c>
      <c r="I92" s="66" t="s">
        <v>264</v>
      </c>
      <c r="J92" s="66"/>
      <c r="K92" s="66" t="s">
        <v>2267</v>
      </c>
      <c r="L92" s="66"/>
      <c r="M92" s="199">
        <v>0.478894</v>
      </c>
      <c r="N92" s="199">
        <v>127.9842</v>
      </c>
      <c r="O92" s="204" t="s">
        <v>286</v>
      </c>
    </row>
    <row r="93">
      <c r="A93" s="66" t="s">
        <v>497</v>
      </c>
      <c r="B93" s="198" t="s">
        <v>1800</v>
      </c>
      <c r="C93" s="66" t="s">
        <v>354</v>
      </c>
      <c r="D93" s="66" t="s">
        <v>3643</v>
      </c>
      <c r="E93" s="66" t="s">
        <v>3947</v>
      </c>
      <c r="F93" s="66" t="s">
        <v>4244</v>
      </c>
      <c r="G93" s="66" t="s">
        <v>4245</v>
      </c>
      <c r="H93" s="199">
        <v>380.0</v>
      </c>
      <c r="I93" s="66" t="s">
        <v>264</v>
      </c>
      <c r="J93" s="199">
        <v>2022.0</v>
      </c>
      <c r="K93" s="66" t="s">
        <v>2267</v>
      </c>
      <c r="L93" s="66"/>
      <c r="M93" s="199">
        <v>0.478894</v>
      </c>
      <c r="N93" s="199">
        <v>127.9842</v>
      </c>
      <c r="O93" s="204" t="s">
        <v>286</v>
      </c>
    </row>
    <row r="94">
      <c r="A94" s="66" t="s">
        <v>4246</v>
      </c>
      <c r="B94" s="198" t="s">
        <v>4247</v>
      </c>
      <c r="C94" s="66" t="s">
        <v>354</v>
      </c>
      <c r="D94" s="66" t="s">
        <v>2068</v>
      </c>
      <c r="E94" s="66" t="s">
        <v>4248</v>
      </c>
      <c r="F94" s="66" t="s">
        <v>4249</v>
      </c>
      <c r="G94" s="66" t="s">
        <v>4250</v>
      </c>
      <c r="H94" s="199">
        <v>38.0</v>
      </c>
      <c r="I94" s="66" t="s">
        <v>51</v>
      </c>
      <c r="J94" s="199">
        <v>2016.0</v>
      </c>
      <c r="K94" s="66" t="s">
        <v>137</v>
      </c>
      <c r="L94" s="66" t="s">
        <v>137</v>
      </c>
      <c r="M94" s="199">
        <v>-1.53064</v>
      </c>
      <c r="N94" s="199">
        <v>127.4191</v>
      </c>
      <c r="O94" s="204" t="s">
        <v>286</v>
      </c>
      <c r="U94" s="199"/>
      <c r="V94" s="199"/>
      <c r="W94" s="199"/>
      <c r="X94" s="199"/>
      <c r="Y94" s="199"/>
      <c r="Z94" s="199"/>
      <c r="AA94" s="199"/>
      <c r="AB94" s="199"/>
      <c r="AC94" s="199"/>
      <c r="AD94" s="199"/>
      <c r="AE94" s="199"/>
      <c r="AF94" s="199"/>
      <c r="AG94" s="199"/>
      <c r="AH94" s="199"/>
      <c r="AI94" s="199"/>
      <c r="AJ94" s="199"/>
      <c r="AK94" s="199"/>
      <c r="AL94" s="199"/>
      <c r="AM94" s="199"/>
    </row>
    <row r="95">
      <c r="A95" s="66" t="s">
        <v>4251</v>
      </c>
      <c r="B95" s="198" t="s">
        <v>4247</v>
      </c>
      <c r="C95" s="66" t="s">
        <v>354</v>
      </c>
      <c r="D95" s="66" t="s">
        <v>2075</v>
      </c>
      <c r="E95" s="66" t="s">
        <v>4248</v>
      </c>
      <c r="F95" s="66" t="s">
        <v>4249</v>
      </c>
      <c r="G95" s="66" t="s">
        <v>4250</v>
      </c>
      <c r="H95" s="199">
        <v>38.0</v>
      </c>
      <c r="I95" s="66" t="s">
        <v>51</v>
      </c>
      <c r="J95" s="199">
        <v>2016.0</v>
      </c>
      <c r="K95" s="66" t="s">
        <v>137</v>
      </c>
      <c r="L95" s="66" t="s">
        <v>137</v>
      </c>
      <c r="M95" s="199">
        <v>-1.53064</v>
      </c>
      <c r="N95" s="199">
        <v>127.4191</v>
      </c>
      <c r="O95" s="204" t="s">
        <v>286</v>
      </c>
      <c r="U95" s="199"/>
      <c r="V95" s="199"/>
      <c r="W95" s="199"/>
      <c r="X95" s="199"/>
      <c r="Y95" s="199"/>
      <c r="Z95" s="199"/>
      <c r="AA95" s="199"/>
      <c r="AB95" s="199"/>
      <c r="AC95" s="199"/>
      <c r="AD95" s="199"/>
      <c r="AE95" s="199"/>
      <c r="AF95" s="199"/>
      <c r="AG95" s="199"/>
      <c r="AH95" s="199"/>
      <c r="AI95" s="199"/>
      <c r="AJ95" s="199"/>
      <c r="AK95" s="199"/>
      <c r="AL95" s="199"/>
      <c r="AM95" s="199"/>
    </row>
    <row r="96">
      <c r="A96" s="66" t="s">
        <v>4252</v>
      </c>
      <c r="B96" s="198" t="s">
        <v>4247</v>
      </c>
      <c r="C96" s="66" t="s">
        <v>354</v>
      </c>
      <c r="D96" s="66" t="s">
        <v>2076</v>
      </c>
      <c r="E96" s="66" t="s">
        <v>4248</v>
      </c>
      <c r="F96" s="66" t="s">
        <v>4249</v>
      </c>
      <c r="G96" s="66" t="s">
        <v>4250</v>
      </c>
      <c r="H96" s="199">
        <v>38.0</v>
      </c>
      <c r="I96" s="66" t="s">
        <v>51</v>
      </c>
      <c r="J96" s="199">
        <v>2016.0</v>
      </c>
      <c r="K96" s="66" t="s">
        <v>137</v>
      </c>
      <c r="L96" s="66" t="s">
        <v>137</v>
      </c>
      <c r="M96" s="199">
        <v>-1.53064</v>
      </c>
      <c r="N96" s="199">
        <v>127.4191</v>
      </c>
      <c r="O96" s="204" t="s">
        <v>286</v>
      </c>
      <c r="U96" s="199"/>
      <c r="V96" s="199"/>
      <c r="W96" s="199"/>
      <c r="X96" s="199"/>
      <c r="Y96" s="199"/>
      <c r="Z96" s="199"/>
      <c r="AA96" s="199"/>
      <c r="AB96" s="199"/>
      <c r="AC96" s="199"/>
      <c r="AD96" s="199"/>
      <c r="AE96" s="199"/>
      <c r="AF96" s="199"/>
      <c r="AG96" s="199"/>
      <c r="AH96" s="199"/>
      <c r="AI96" s="199"/>
      <c r="AJ96" s="199"/>
      <c r="AK96" s="199"/>
      <c r="AL96" s="199"/>
      <c r="AM96" s="199"/>
    </row>
    <row r="97">
      <c r="A97" s="66" t="s">
        <v>352</v>
      </c>
      <c r="B97" s="198" t="s">
        <v>1761</v>
      </c>
      <c r="C97" s="66" t="s">
        <v>354</v>
      </c>
      <c r="D97" s="66" t="s">
        <v>2068</v>
      </c>
      <c r="E97" s="66" t="s">
        <v>2755</v>
      </c>
      <c r="F97" s="66" t="s">
        <v>4253</v>
      </c>
      <c r="G97" s="66" t="s">
        <v>4254</v>
      </c>
      <c r="H97" s="199">
        <v>45.0</v>
      </c>
      <c r="I97" s="66" t="s">
        <v>10</v>
      </c>
      <c r="J97" s="199">
        <v>2023.0</v>
      </c>
      <c r="K97" s="66" t="s">
        <v>137</v>
      </c>
      <c r="L97" s="66" t="s">
        <v>137</v>
      </c>
      <c r="M97" s="199">
        <v>0.832508</v>
      </c>
      <c r="N97" s="199">
        <v>128.2853</v>
      </c>
      <c r="O97" s="66" t="s">
        <v>286</v>
      </c>
      <c r="U97" s="199"/>
      <c r="V97" s="199"/>
      <c r="W97" s="199"/>
      <c r="X97" s="199"/>
      <c r="Y97" s="199"/>
      <c r="Z97" s="199"/>
      <c r="AA97" s="199"/>
      <c r="AB97" s="199"/>
      <c r="AC97" s="199"/>
      <c r="AD97" s="199"/>
      <c r="AE97" s="199"/>
      <c r="AF97" s="199"/>
      <c r="AG97" s="199"/>
      <c r="AH97" s="199"/>
      <c r="AI97" s="199"/>
      <c r="AJ97" s="199"/>
      <c r="AK97" s="199"/>
      <c r="AL97" s="199"/>
      <c r="AM97" s="199"/>
    </row>
    <row r="98">
      <c r="A98" s="66" t="s">
        <v>357</v>
      </c>
      <c r="B98" s="198" t="s">
        <v>1761</v>
      </c>
      <c r="C98" s="66" t="s">
        <v>354</v>
      </c>
      <c r="D98" s="66" t="s">
        <v>2075</v>
      </c>
      <c r="E98" s="66" t="s">
        <v>2755</v>
      </c>
      <c r="F98" s="66" t="s">
        <v>4253</v>
      </c>
      <c r="G98" s="66" t="s">
        <v>4254</v>
      </c>
      <c r="H98" s="199">
        <v>45.0</v>
      </c>
      <c r="I98" s="66" t="s">
        <v>10</v>
      </c>
      <c r="J98" s="199">
        <v>2023.0</v>
      </c>
      <c r="K98" s="66" t="s">
        <v>137</v>
      </c>
      <c r="L98" s="66" t="s">
        <v>137</v>
      </c>
      <c r="M98" s="199">
        <v>0.832508</v>
      </c>
      <c r="N98" s="199">
        <v>128.2853</v>
      </c>
      <c r="O98" s="66" t="s">
        <v>286</v>
      </c>
      <c r="U98" s="199"/>
      <c r="V98" s="199"/>
      <c r="W98" s="199"/>
      <c r="X98" s="199"/>
      <c r="Y98" s="199"/>
      <c r="Z98" s="199"/>
      <c r="AA98" s="199"/>
      <c r="AB98" s="199"/>
      <c r="AC98" s="199"/>
      <c r="AD98" s="199"/>
      <c r="AE98" s="199"/>
      <c r="AF98" s="199"/>
      <c r="AG98" s="199"/>
      <c r="AH98" s="199"/>
      <c r="AI98" s="199"/>
      <c r="AJ98" s="199"/>
      <c r="AK98" s="199"/>
      <c r="AL98" s="199"/>
      <c r="AM98" s="199"/>
    </row>
    <row r="99">
      <c r="A99" s="66" t="s">
        <v>62</v>
      </c>
      <c r="B99" s="198" t="s">
        <v>1839</v>
      </c>
      <c r="C99" s="66" t="s">
        <v>65</v>
      </c>
      <c r="D99" s="66" t="s">
        <v>2068</v>
      </c>
      <c r="E99" s="66" t="s">
        <v>4255</v>
      </c>
      <c r="F99" s="66" t="s">
        <v>4256</v>
      </c>
      <c r="G99" s="66" t="s">
        <v>4256</v>
      </c>
      <c r="H99" s="199">
        <v>300.0</v>
      </c>
      <c r="I99" s="66" t="s">
        <v>11</v>
      </c>
      <c r="J99" s="199">
        <v>2023.0</v>
      </c>
      <c r="K99" s="66" t="s">
        <v>137</v>
      </c>
      <c r="L99" s="66"/>
      <c r="M99" s="199">
        <v>3.350635</v>
      </c>
      <c r="N99" s="199">
        <v>99.45133</v>
      </c>
      <c r="O99" s="66" t="s">
        <v>42</v>
      </c>
      <c r="P99" s="199"/>
    </row>
    <row r="100">
      <c r="A100" s="66" t="s">
        <v>68</v>
      </c>
      <c r="B100" s="198" t="s">
        <v>1839</v>
      </c>
      <c r="C100" s="66" t="s">
        <v>65</v>
      </c>
      <c r="D100" s="66" t="s">
        <v>2075</v>
      </c>
      <c r="E100" s="66" t="s">
        <v>4255</v>
      </c>
      <c r="F100" s="66" t="s">
        <v>4256</v>
      </c>
      <c r="G100" s="66" t="s">
        <v>4256</v>
      </c>
      <c r="H100" s="199">
        <v>300.0</v>
      </c>
      <c r="I100" s="66" t="s">
        <v>11</v>
      </c>
      <c r="J100" s="199">
        <v>2024.0</v>
      </c>
      <c r="K100" s="66" t="s">
        <v>137</v>
      </c>
      <c r="L100" s="66"/>
      <c r="M100" s="199">
        <v>3.350635</v>
      </c>
      <c r="N100" s="199">
        <v>99.45133</v>
      </c>
      <c r="O100" s="66" t="s">
        <v>42</v>
      </c>
      <c r="P100" s="199"/>
    </row>
    <row r="101">
      <c r="A101" s="66" t="s">
        <v>70</v>
      </c>
      <c r="B101" s="198" t="s">
        <v>1839</v>
      </c>
      <c r="C101" s="66" t="s">
        <v>65</v>
      </c>
      <c r="D101" s="66" t="s">
        <v>2076</v>
      </c>
      <c r="E101" s="66" t="s">
        <v>3152</v>
      </c>
      <c r="F101" s="66" t="s">
        <v>4256</v>
      </c>
      <c r="G101" s="66" t="s">
        <v>4256</v>
      </c>
      <c r="H101" s="199">
        <v>350.0</v>
      </c>
      <c r="I101" s="66" t="s">
        <v>63</v>
      </c>
      <c r="J101" s="206"/>
      <c r="K101" s="66" t="s">
        <v>137</v>
      </c>
      <c r="L101" s="66"/>
      <c r="M101" s="199">
        <v>3.350635</v>
      </c>
      <c r="N101" s="199">
        <v>99.45133</v>
      </c>
      <c r="O101" s="66" t="s">
        <v>42</v>
      </c>
      <c r="P101" s="199"/>
    </row>
    <row r="102">
      <c r="A102" s="66" t="s">
        <v>280</v>
      </c>
      <c r="B102" s="198" t="s">
        <v>1894</v>
      </c>
      <c r="C102" s="66" t="s">
        <v>65</v>
      </c>
      <c r="D102" s="66" t="s">
        <v>2068</v>
      </c>
      <c r="E102" s="66" t="s">
        <v>4257</v>
      </c>
      <c r="F102" s="66" t="s">
        <v>4258</v>
      </c>
      <c r="G102" s="66" t="s">
        <v>4259</v>
      </c>
      <c r="H102" s="199">
        <v>30.0</v>
      </c>
      <c r="I102" s="66" t="s">
        <v>51</v>
      </c>
      <c r="J102" s="199">
        <v>2017.0</v>
      </c>
      <c r="K102" s="66" t="s">
        <v>2317</v>
      </c>
      <c r="L102" s="66" t="s">
        <v>137</v>
      </c>
      <c r="M102" s="199">
        <v>3.667568</v>
      </c>
      <c r="N102" s="199">
        <v>98.66539</v>
      </c>
      <c r="O102" s="66" t="s">
        <v>286</v>
      </c>
      <c r="U102" s="199"/>
      <c r="V102" s="199"/>
      <c r="W102" s="199"/>
      <c r="X102" s="199"/>
      <c r="Y102" s="199"/>
      <c r="Z102" s="199"/>
      <c r="AA102" s="199"/>
      <c r="AB102" s="199"/>
      <c r="AC102" s="199"/>
      <c r="AD102" s="199"/>
      <c r="AE102" s="199"/>
      <c r="AF102" s="199"/>
      <c r="AG102" s="199"/>
      <c r="AH102" s="199"/>
      <c r="AI102" s="199"/>
      <c r="AJ102" s="199"/>
      <c r="AK102" s="199"/>
      <c r="AL102" s="199"/>
      <c r="AM102" s="199"/>
    </row>
    <row r="103">
      <c r="A103" s="66" t="s">
        <v>283</v>
      </c>
      <c r="B103" s="198" t="s">
        <v>1894</v>
      </c>
      <c r="C103" s="66" t="s">
        <v>65</v>
      </c>
      <c r="D103" s="66" t="s">
        <v>2075</v>
      </c>
      <c r="E103" s="66" t="s">
        <v>4257</v>
      </c>
      <c r="F103" s="66" t="s">
        <v>4258</v>
      </c>
      <c r="G103" s="66" t="s">
        <v>4259</v>
      </c>
      <c r="H103" s="199">
        <v>30.0</v>
      </c>
      <c r="I103" s="66" t="s">
        <v>51</v>
      </c>
      <c r="J103" s="199">
        <v>2017.0</v>
      </c>
      <c r="K103" s="66" t="s">
        <v>2317</v>
      </c>
      <c r="L103" s="66" t="s">
        <v>137</v>
      </c>
      <c r="M103" s="199">
        <v>3.667568</v>
      </c>
      <c r="N103" s="199">
        <v>98.66539</v>
      </c>
      <c r="O103" s="66" t="s">
        <v>286</v>
      </c>
      <c r="U103" s="199"/>
      <c r="V103" s="199"/>
      <c r="W103" s="199"/>
      <c r="X103" s="199"/>
      <c r="Y103" s="199"/>
      <c r="Z103" s="199"/>
      <c r="AA103" s="199"/>
      <c r="AB103" s="199"/>
      <c r="AC103" s="199"/>
      <c r="AD103" s="199"/>
      <c r="AE103" s="199"/>
      <c r="AF103" s="199"/>
      <c r="AG103" s="199"/>
      <c r="AH103" s="199"/>
      <c r="AI103" s="199"/>
      <c r="AJ103" s="199"/>
      <c r="AK103" s="199"/>
      <c r="AL103" s="199"/>
      <c r="AM103" s="199"/>
    </row>
    <row r="104">
      <c r="A104" s="200" t="s">
        <v>219</v>
      </c>
      <c r="B104" s="201" t="s">
        <v>1805</v>
      </c>
      <c r="C104" s="200" t="s">
        <v>222</v>
      </c>
      <c r="D104" s="202" t="s">
        <v>2068</v>
      </c>
      <c r="E104" s="202" t="s">
        <v>2312</v>
      </c>
      <c r="F104" s="200" t="s">
        <v>4260</v>
      </c>
      <c r="G104" s="200" t="s">
        <v>4260</v>
      </c>
      <c r="H104" s="203">
        <v>65.0</v>
      </c>
      <c r="I104" s="200" t="s">
        <v>51</v>
      </c>
      <c r="J104" s="203">
        <v>1998.0</v>
      </c>
      <c r="K104" s="200" t="s">
        <v>2317</v>
      </c>
      <c r="L104" s="200" t="s">
        <v>137</v>
      </c>
      <c r="M104" s="203">
        <v>-4.82775</v>
      </c>
      <c r="N104" s="203">
        <v>136.8391</v>
      </c>
      <c r="O104" s="204" t="s">
        <v>220</v>
      </c>
      <c r="P104" s="200"/>
      <c r="Q104" s="200"/>
      <c r="R104" s="200"/>
      <c r="S104" s="200"/>
      <c r="T104" s="203"/>
      <c r="U104" s="200"/>
      <c r="V104" s="203"/>
      <c r="W104" s="200"/>
      <c r="X104" s="200"/>
      <c r="Y104" s="49"/>
      <c r="Z104" s="49"/>
    </row>
    <row r="105">
      <c r="A105" s="200" t="s">
        <v>224</v>
      </c>
      <c r="B105" s="210" t="s">
        <v>1805</v>
      </c>
      <c r="C105" s="200" t="s">
        <v>222</v>
      </c>
      <c r="D105" s="202" t="s">
        <v>2075</v>
      </c>
      <c r="E105" s="202" t="s">
        <v>2312</v>
      </c>
      <c r="F105" s="200" t="s">
        <v>4260</v>
      </c>
      <c r="G105" s="200" t="s">
        <v>4260</v>
      </c>
      <c r="H105" s="203">
        <v>65.0</v>
      </c>
      <c r="I105" s="200" t="s">
        <v>51</v>
      </c>
      <c r="J105" s="203">
        <v>1998.0</v>
      </c>
      <c r="K105" s="200" t="s">
        <v>2317</v>
      </c>
      <c r="L105" s="200" t="s">
        <v>137</v>
      </c>
      <c r="M105" s="203">
        <v>-4.82775</v>
      </c>
      <c r="N105" s="203">
        <v>136.8391</v>
      </c>
      <c r="O105" s="204" t="s">
        <v>220</v>
      </c>
      <c r="P105" s="200"/>
      <c r="Q105" s="200"/>
      <c r="R105" s="200"/>
      <c r="S105" s="200"/>
      <c r="T105" s="203"/>
      <c r="U105" s="200"/>
      <c r="V105" s="203"/>
      <c r="W105" s="200"/>
      <c r="X105" s="200"/>
      <c r="Y105" s="49"/>
      <c r="Z105" s="49"/>
    </row>
    <row r="106">
      <c r="A106" s="200" t="s">
        <v>226</v>
      </c>
      <c r="B106" s="201" t="s">
        <v>1805</v>
      </c>
      <c r="C106" s="200" t="s">
        <v>222</v>
      </c>
      <c r="D106" s="202" t="s">
        <v>2076</v>
      </c>
      <c r="E106" s="202" t="s">
        <v>2312</v>
      </c>
      <c r="F106" s="200" t="s">
        <v>4260</v>
      </c>
      <c r="G106" s="200" t="s">
        <v>4260</v>
      </c>
      <c r="H106" s="203">
        <v>65.0</v>
      </c>
      <c r="I106" s="200" t="s">
        <v>51</v>
      </c>
      <c r="J106" s="203">
        <v>1999.0</v>
      </c>
      <c r="K106" s="200" t="s">
        <v>2317</v>
      </c>
      <c r="L106" s="200" t="s">
        <v>137</v>
      </c>
      <c r="M106" s="203">
        <v>-4.82775</v>
      </c>
      <c r="N106" s="203">
        <v>136.8391</v>
      </c>
      <c r="O106" s="204" t="s">
        <v>220</v>
      </c>
      <c r="P106" s="200"/>
      <c r="Q106" s="200"/>
      <c r="R106" s="200"/>
      <c r="S106" s="200"/>
      <c r="T106" s="203"/>
      <c r="U106" s="200"/>
      <c r="V106" s="203"/>
      <c r="W106" s="200"/>
      <c r="X106" s="200"/>
      <c r="Y106" s="49"/>
      <c r="Z106" s="49"/>
    </row>
    <row r="107">
      <c r="A107" s="66" t="s">
        <v>86</v>
      </c>
      <c r="B107" s="198" t="s">
        <v>1680</v>
      </c>
      <c r="C107" s="66" t="s">
        <v>88</v>
      </c>
      <c r="D107" s="66" t="s">
        <v>4193</v>
      </c>
      <c r="E107" s="66" t="s">
        <v>2276</v>
      </c>
      <c r="F107" s="66" t="s">
        <v>4261</v>
      </c>
      <c r="G107" s="66" t="s">
        <v>4262</v>
      </c>
      <c r="H107" s="199">
        <v>30.0</v>
      </c>
      <c r="I107" s="66" t="s">
        <v>51</v>
      </c>
      <c r="J107" s="199">
        <v>2021.0</v>
      </c>
      <c r="K107" s="66" t="s">
        <v>2317</v>
      </c>
      <c r="L107" s="66"/>
      <c r="M107" s="199">
        <v>0.917142</v>
      </c>
      <c r="N107" s="199">
        <v>104.6555</v>
      </c>
      <c r="O107" s="204" t="s">
        <v>42</v>
      </c>
    </row>
    <row r="108">
      <c r="A108" s="66" t="s">
        <v>90</v>
      </c>
      <c r="B108" s="198" t="s">
        <v>1680</v>
      </c>
      <c r="C108" s="66" t="s">
        <v>88</v>
      </c>
      <c r="D108" s="66" t="s">
        <v>4195</v>
      </c>
      <c r="E108" s="66" t="s">
        <v>2276</v>
      </c>
      <c r="F108" s="66" t="s">
        <v>4261</v>
      </c>
      <c r="G108" s="66" t="s">
        <v>4262</v>
      </c>
      <c r="H108" s="199">
        <v>30.0</v>
      </c>
      <c r="I108" s="66" t="s">
        <v>51</v>
      </c>
      <c r="J108" s="199">
        <v>2021.0</v>
      </c>
      <c r="K108" s="66" t="s">
        <v>2317</v>
      </c>
      <c r="L108" s="66"/>
      <c r="M108" s="199">
        <v>0.917142</v>
      </c>
      <c r="N108" s="199">
        <v>104.6555</v>
      </c>
      <c r="O108" s="204" t="s">
        <v>42</v>
      </c>
    </row>
    <row r="109">
      <c r="A109" s="66" t="s">
        <v>92</v>
      </c>
      <c r="B109" s="198" t="s">
        <v>1680</v>
      </c>
      <c r="C109" s="66" t="s">
        <v>88</v>
      </c>
      <c r="D109" s="66" t="s">
        <v>4213</v>
      </c>
      <c r="E109" s="66" t="s">
        <v>2276</v>
      </c>
      <c r="F109" s="66" t="s">
        <v>4261</v>
      </c>
      <c r="G109" s="66" t="s">
        <v>4262</v>
      </c>
      <c r="H109" s="199">
        <v>30.0</v>
      </c>
      <c r="I109" s="66" t="s">
        <v>51</v>
      </c>
      <c r="J109" s="199">
        <v>2022.0</v>
      </c>
      <c r="K109" s="66" t="s">
        <v>2317</v>
      </c>
      <c r="L109" s="66"/>
      <c r="M109" s="199">
        <v>0.917142</v>
      </c>
      <c r="N109" s="199">
        <v>104.6555</v>
      </c>
      <c r="O109" s="204" t="s">
        <v>42</v>
      </c>
    </row>
    <row r="110">
      <c r="A110" s="66" t="s">
        <v>94</v>
      </c>
      <c r="B110" s="198" t="s">
        <v>1680</v>
      </c>
      <c r="C110" s="66" t="s">
        <v>88</v>
      </c>
      <c r="D110" s="66" t="s">
        <v>4263</v>
      </c>
      <c r="E110" s="66" t="s">
        <v>2276</v>
      </c>
      <c r="F110" s="66" t="s">
        <v>4264</v>
      </c>
      <c r="G110" s="66" t="s">
        <v>4262</v>
      </c>
      <c r="H110" s="199">
        <v>30.0</v>
      </c>
      <c r="I110" s="66" t="s">
        <v>51</v>
      </c>
      <c r="J110" s="199">
        <v>2022.0</v>
      </c>
      <c r="K110" s="66" t="s">
        <v>2317</v>
      </c>
      <c r="L110" s="66"/>
      <c r="M110" s="199">
        <v>0.911643</v>
      </c>
      <c r="N110" s="199">
        <v>104.6505</v>
      </c>
      <c r="O110" s="204" t="s">
        <v>42</v>
      </c>
    </row>
    <row r="111">
      <c r="A111" s="66" t="s">
        <v>96</v>
      </c>
      <c r="B111" s="198" t="s">
        <v>1680</v>
      </c>
      <c r="C111" s="66" t="s">
        <v>88</v>
      </c>
      <c r="D111" s="66" t="s">
        <v>4265</v>
      </c>
      <c r="E111" s="66" t="s">
        <v>2276</v>
      </c>
      <c r="F111" s="66" t="s">
        <v>4264</v>
      </c>
      <c r="G111" s="66" t="s">
        <v>4262</v>
      </c>
      <c r="H111" s="199">
        <v>30.0</v>
      </c>
      <c r="I111" s="66" t="s">
        <v>264</v>
      </c>
      <c r="J111" s="199">
        <v>2021.0</v>
      </c>
      <c r="K111" s="66" t="s">
        <v>2317</v>
      </c>
      <c r="L111" s="66"/>
      <c r="M111" s="199">
        <v>0.911643</v>
      </c>
      <c r="N111" s="199">
        <v>104.6505</v>
      </c>
      <c r="O111" s="204" t="s">
        <v>42</v>
      </c>
    </row>
    <row r="112">
      <c r="A112" s="66" t="s">
        <v>98</v>
      </c>
      <c r="B112" s="198" t="s">
        <v>1680</v>
      </c>
      <c r="C112" s="66" t="s">
        <v>88</v>
      </c>
      <c r="D112" s="66" t="s">
        <v>4266</v>
      </c>
      <c r="E112" s="66" t="s">
        <v>2276</v>
      </c>
      <c r="F112" s="66" t="s">
        <v>4264</v>
      </c>
      <c r="G112" s="66" t="s">
        <v>4262</v>
      </c>
      <c r="H112" s="199">
        <v>30.0</v>
      </c>
      <c r="I112" s="66" t="s">
        <v>10</v>
      </c>
      <c r="J112" s="199">
        <v>2021.0</v>
      </c>
      <c r="K112" s="66" t="s">
        <v>2317</v>
      </c>
      <c r="L112" s="66"/>
      <c r="M112" s="199">
        <v>0.911643</v>
      </c>
      <c r="N112" s="199">
        <v>104.6505</v>
      </c>
      <c r="O112" s="204" t="s">
        <v>42</v>
      </c>
    </row>
    <row r="113">
      <c r="A113" s="66" t="s">
        <v>100</v>
      </c>
      <c r="B113" s="198" t="s">
        <v>1680</v>
      </c>
      <c r="C113" s="66" t="s">
        <v>88</v>
      </c>
      <c r="D113" s="66" t="s">
        <v>4196</v>
      </c>
      <c r="E113" s="66" t="s">
        <v>2276</v>
      </c>
      <c r="F113" s="66" t="s">
        <v>4264</v>
      </c>
      <c r="G113" s="66" t="s">
        <v>4262</v>
      </c>
      <c r="H113" s="199">
        <v>150.0</v>
      </c>
      <c r="I113" s="66" t="s">
        <v>63</v>
      </c>
      <c r="J113" s="199">
        <v>2021.0</v>
      </c>
      <c r="K113" s="66" t="s">
        <v>2317</v>
      </c>
      <c r="L113" s="66"/>
      <c r="M113" s="199">
        <v>0.911643</v>
      </c>
      <c r="N113" s="199">
        <v>104.6505</v>
      </c>
      <c r="O113" s="204" t="s">
        <v>42</v>
      </c>
    </row>
    <row r="114">
      <c r="A114" s="66" t="s">
        <v>102</v>
      </c>
      <c r="B114" s="198" t="s">
        <v>1680</v>
      </c>
      <c r="C114" s="66" t="s">
        <v>88</v>
      </c>
      <c r="D114" s="66" t="s">
        <v>4198</v>
      </c>
      <c r="E114" s="66" t="s">
        <v>2276</v>
      </c>
      <c r="F114" s="66" t="s">
        <v>4264</v>
      </c>
      <c r="G114" s="66" t="s">
        <v>4262</v>
      </c>
      <c r="H114" s="199">
        <v>150.0</v>
      </c>
      <c r="I114" s="66" t="s">
        <v>63</v>
      </c>
      <c r="J114" s="199">
        <v>2021.0</v>
      </c>
      <c r="K114" s="66" t="s">
        <v>2317</v>
      </c>
      <c r="L114" s="66"/>
      <c r="M114" s="199">
        <v>0.911643</v>
      </c>
      <c r="N114" s="199">
        <v>104.6505</v>
      </c>
      <c r="O114" s="204" t="s">
        <v>42</v>
      </c>
    </row>
    <row r="115">
      <c r="A115" s="66" t="s">
        <v>104</v>
      </c>
      <c r="B115" s="198" t="s">
        <v>1680</v>
      </c>
      <c r="C115" s="66" t="s">
        <v>88</v>
      </c>
      <c r="D115" s="66" t="s">
        <v>4214</v>
      </c>
      <c r="E115" s="66" t="s">
        <v>2276</v>
      </c>
      <c r="F115" s="66" t="s">
        <v>4264</v>
      </c>
      <c r="G115" s="66" t="s">
        <v>4262</v>
      </c>
      <c r="H115" s="199">
        <v>150.0</v>
      </c>
      <c r="I115" s="66" t="s">
        <v>63</v>
      </c>
      <c r="J115" s="199">
        <v>2021.0</v>
      </c>
      <c r="K115" s="66" t="s">
        <v>2317</v>
      </c>
      <c r="L115" s="66"/>
      <c r="M115" s="199">
        <v>0.911643</v>
      </c>
      <c r="N115" s="199">
        <v>104.6505</v>
      </c>
      <c r="O115" s="204" t="s">
        <v>42</v>
      </c>
    </row>
    <row r="116">
      <c r="A116" s="66" t="s">
        <v>106</v>
      </c>
      <c r="B116" s="198" t="s">
        <v>1680</v>
      </c>
      <c r="C116" s="66" t="s">
        <v>88</v>
      </c>
      <c r="D116" s="66" t="s">
        <v>4215</v>
      </c>
      <c r="E116" s="66" t="s">
        <v>2276</v>
      </c>
      <c r="F116" s="66" t="s">
        <v>4264</v>
      </c>
      <c r="G116" s="66" t="s">
        <v>4262</v>
      </c>
      <c r="H116" s="199">
        <v>150.0</v>
      </c>
      <c r="I116" s="66" t="s">
        <v>63</v>
      </c>
      <c r="J116" s="199">
        <v>2021.0</v>
      </c>
      <c r="K116" s="66" t="s">
        <v>2317</v>
      </c>
      <c r="L116" s="66"/>
      <c r="M116" s="199">
        <v>0.911643</v>
      </c>
      <c r="N116" s="199">
        <v>104.6505</v>
      </c>
      <c r="O116" s="204" t="s">
        <v>42</v>
      </c>
    </row>
    <row r="117">
      <c r="A117" s="66" t="s">
        <v>108</v>
      </c>
      <c r="B117" s="198" t="s">
        <v>1680</v>
      </c>
      <c r="C117" s="66" t="s">
        <v>88</v>
      </c>
      <c r="D117" s="66" t="s">
        <v>4267</v>
      </c>
      <c r="E117" s="66" t="s">
        <v>2276</v>
      </c>
      <c r="F117" s="66" t="s">
        <v>4264</v>
      </c>
      <c r="G117" s="66" t="s">
        <v>4262</v>
      </c>
      <c r="H117" s="199">
        <v>150.0</v>
      </c>
      <c r="I117" s="66" t="s">
        <v>63</v>
      </c>
      <c r="J117" s="199">
        <v>2021.0</v>
      </c>
      <c r="K117" s="66" t="s">
        <v>2317</v>
      </c>
      <c r="L117" s="66"/>
      <c r="M117" s="199">
        <v>0.911643</v>
      </c>
      <c r="N117" s="199">
        <v>104.6505</v>
      </c>
      <c r="O117" s="204" t="s">
        <v>42</v>
      </c>
    </row>
    <row r="118">
      <c r="A118" s="66" t="s">
        <v>110</v>
      </c>
      <c r="B118" s="198" t="s">
        <v>1680</v>
      </c>
      <c r="C118" s="66" t="s">
        <v>88</v>
      </c>
      <c r="D118" s="66" t="s">
        <v>4268</v>
      </c>
      <c r="E118" s="66" t="s">
        <v>2276</v>
      </c>
      <c r="F118" s="66" t="s">
        <v>4264</v>
      </c>
      <c r="G118" s="66" t="s">
        <v>4262</v>
      </c>
      <c r="H118" s="199">
        <v>150.0</v>
      </c>
      <c r="I118" s="66" t="s">
        <v>63</v>
      </c>
      <c r="J118" s="199">
        <v>2021.0</v>
      </c>
      <c r="K118" s="66" t="s">
        <v>2317</v>
      </c>
      <c r="L118" s="66"/>
      <c r="M118" s="199">
        <v>0.911643</v>
      </c>
      <c r="N118" s="199">
        <v>104.6505</v>
      </c>
      <c r="O118" s="204" t="s">
        <v>42</v>
      </c>
    </row>
    <row r="119">
      <c r="A119" s="66" t="s">
        <v>112</v>
      </c>
      <c r="B119" s="198" t="s">
        <v>1680</v>
      </c>
      <c r="C119" s="66" t="s">
        <v>88</v>
      </c>
      <c r="D119" s="66" t="s">
        <v>4199</v>
      </c>
      <c r="E119" s="66" t="s">
        <v>2276</v>
      </c>
      <c r="F119" s="66" t="s">
        <v>4264</v>
      </c>
      <c r="G119" s="66" t="s">
        <v>4262</v>
      </c>
      <c r="H119" s="199">
        <v>150.0</v>
      </c>
      <c r="I119" s="66" t="s">
        <v>63</v>
      </c>
      <c r="J119" s="199">
        <v>2021.0</v>
      </c>
      <c r="K119" s="66" t="s">
        <v>2317</v>
      </c>
      <c r="L119" s="66"/>
      <c r="M119" s="199">
        <v>0.911643</v>
      </c>
      <c r="N119" s="199">
        <v>104.6505</v>
      </c>
      <c r="O119" s="204" t="s">
        <v>42</v>
      </c>
    </row>
    <row r="120">
      <c r="A120" s="66" t="s">
        <v>114</v>
      </c>
      <c r="B120" s="198" t="s">
        <v>1680</v>
      </c>
      <c r="C120" s="66" t="s">
        <v>88</v>
      </c>
      <c r="D120" s="66" t="s">
        <v>4201</v>
      </c>
      <c r="E120" s="66" t="s">
        <v>2276</v>
      </c>
      <c r="F120" s="66" t="s">
        <v>4264</v>
      </c>
      <c r="G120" s="66" t="s">
        <v>4262</v>
      </c>
      <c r="H120" s="199">
        <v>150.0</v>
      </c>
      <c r="I120" s="66" t="s">
        <v>63</v>
      </c>
      <c r="J120" s="199">
        <v>2021.0</v>
      </c>
      <c r="K120" s="66" t="s">
        <v>2317</v>
      </c>
      <c r="L120" s="66"/>
      <c r="M120" s="199">
        <v>0.911643</v>
      </c>
      <c r="N120" s="199">
        <v>104.6505</v>
      </c>
      <c r="O120" s="204" t="s">
        <v>42</v>
      </c>
    </row>
    <row r="121">
      <c r="A121" s="66" t="s">
        <v>116</v>
      </c>
      <c r="B121" s="198" t="s">
        <v>1680</v>
      </c>
      <c r="C121" s="66" t="s">
        <v>88</v>
      </c>
      <c r="D121" s="66" t="s">
        <v>4269</v>
      </c>
      <c r="E121" s="66" t="s">
        <v>2276</v>
      </c>
      <c r="F121" s="66" t="s">
        <v>4264</v>
      </c>
      <c r="G121" s="66" t="s">
        <v>4262</v>
      </c>
      <c r="H121" s="199">
        <v>150.0</v>
      </c>
      <c r="I121" s="66" t="s">
        <v>63</v>
      </c>
      <c r="J121" s="199">
        <v>2021.0</v>
      </c>
      <c r="K121" s="66" t="s">
        <v>2317</v>
      </c>
      <c r="L121" s="66"/>
      <c r="M121" s="199">
        <v>0.911643</v>
      </c>
      <c r="N121" s="199">
        <v>104.6505</v>
      </c>
      <c r="O121" s="204" t="s">
        <v>42</v>
      </c>
    </row>
    <row r="122">
      <c r="A122" s="66" t="s">
        <v>118</v>
      </c>
      <c r="B122" s="198" t="s">
        <v>1680</v>
      </c>
      <c r="C122" s="66" t="s">
        <v>88</v>
      </c>
      <c r="D122" s="66" t="s">
        <v>4270</v>
      </c>
      <c r="E122" s="66" t="s">
        <v>2276</v>
      </c>
      <c r="F122" s="66" t="s">
        <v>4264</v>
      </c>
      <c r="G122" s="66" t="s">
        <v>4262</v>
      </c>
      <c r="H122" s="199">
        <v>150.0</v>
      </c>
      <c r="I122" s="66" t="s">
        <v>63</v>
      </c>
      <c r="J122" s="199">
        <v>2021.0</v>
      </c>
      <c r="K122" s="66" t="s">
        <v>2317</v>
      </c>
      <c r="L122" s="66"/>
      <c r="M122" s="199">
        <v>0.911643</v>
      </c>
      <c r="N122" s="199">
        <v>104.6505</v>
      </c>
      <c r="O122" s="204" t="s">
        <v>42</v>
      </c>
    </row>
    <row r="123">
      <c r="A123" s="66" t="s">
        <v>120</v>
      </c>
      <c r="B123" s="198" t="s">
        <v>1680</v>
      </c>
      <c r="C123" s="66" t="s">
        <v>88</v>
      </c>
      <c r="D123" s="66" t="s">
        <v>4202</v>
      </c>
      <c r="E123" s="66" t="s">
        <v>2276</v>
      </c>
      <c r="F123" s="66" t="s">
        <v>4264</v>
      </c>
      <c r="G123" s="66" t="s">
        <v>4262</v>
      </c>
      <c r="H123" s="199">
        <v>150.0</v>
      </c>
      <c r="I123" s="66" t="s">
        <v>63</v>
      </c>
      <c r="J123" s="199">
        <v>2021.0</v>
      </c>
      <c r="K123" s="66" t="s">
        <v>2317</v>
      </c>
      <c r="L123" s="66"/>
      <c r="M123" s="199">
        <v>0.911643</v>
      </c>
      <c r="N123" s="199">
        <v>104.6505</v>
      </c>
      <c r="O123" s="204" t="s">
        <v>42</v>
      </c>
    </row>
    <row r="124">
      <c r="A124" s="66" t="s">
        <v>122</v>
      </c>
      <c r="B124" s="198" t="s">
        <v>1680</v>
      </c>
      <c r="C124" s="66" t="s">
        <v>88</v>
      </c>
      <c r="D124" s="66" t="s">
        <v>4203</v>
      </c>
      <c r="E124" s="66" t="s">
        <v>2276</v>
      </c>
      <c r="F124" s="66" t="s">
        <v>4264</v>
      </c>
      <c r="G124" s="66" t="s">
        <v>4262</v>
      </c>
      <c r="H124" s="199">
        <v>150.0</v>
      </c>
      <c r="I124" s="66" t="s">
        <v>63</v>
      </c>
      <c r="J124" s="199">
        <v>2021.0</v>
      </c>
      <c r="K124" s="66" t="s">
        <v>2317</v>
      </c>
      <c r="L124" s="66"/>
      <c r="M124" s="199">
        <v>0.911643</v>
      </c>
      <c r="N124" s="199">
        <v>104.6505</v>
      </c>
      <c r="O124" s="204" t="s">
        <v>42</v>
      </c>
    </row>
    <row r="125">
      <c r="A125" s="66" t="s">
        <v>124</v>
      </c>
      <c r="B125" s="198" t="s">
        <v>1680</v>
      </c>
      <c r="C125" s="66" t="s">
        <v>88</v>
      </c>
      <c r="D125" s="66" t="s">
        <v>4271</v>
      </c>
      <c r="E125" s="66" t="s">
        <v>2276</v>
      </c>
      <c r="F125" s="66" t="s">
        <v>4264</v>
      </c>
      <c r="G125" s="66" t="s">
        <v>4262</v>
      </c>
      <c r="H125" s="199">
        <v>150.0</v>
      </c>
      <c r="I125" s="66" t="s">
        <v>63</v>
      </c>
      <c r="J125" s="199">
        <v>2021.0</v>
      </c>
      <c r="K125" s="66" t="s">
        <v>2317</v>
      </c>
      <c r="L125" s="66"/>
      <c r="M125" s="199">
        <v>0.911643</v>
      </c>
      <c r="N125" s="199">
        <v>104.6505</v>
      </c>
      <c r="O125" s="204" t="s">
        <v>42</v>
      </c>
    </row>
    <row r="126">
      <c r="A126" s="66" t="s">
        <v>126</v>
      </c>
      <c r="B126" s="198" t="s">
        <v>1680</v>
      </c>
      <c r="C126" s="66" t="s">
        <v>88</v>
      </c>
      <c r="D126" s="66" t="s">
        <v>4272</v>
      </c>
      <c r="E126" s="66" t="s">
        <v>2276</v>
      </c>
      <c r="F126" s="66" t="s">
        <v>4264</v>
      </c>
      <c r="G126" s="66" t="s">
        <v>4262</v>
      </c>
      <c r="H126" s="199">
        <v>150.0</v>
      </c>
      <c r="I126" s="66" t="s">
        <v>63</v>
      </c>
      <c r="J126" s="199">
        <v>2021.0</v>
      </c>
      <c r="K126" s="66" t="s">
        <v>2317</v>
      </c>
      <c r="L126" s="66"/>
      <c r="M126" s="199">
        <v>0.911643</v>
      </c>
      <c r="N126" s="199">
        <v>104.6505</v>
      </c>
      <c r="O126" s="204" t="s">
        <v>42</v>
      </c>
    </row>
    <row r="127">
      <c r="A127" s="66" t="s">
        <v>128</v>
      </c>
      <c r="B127" s="198" t="s">
        <v>1680</v>
      </c>
      <c r="C127" s="66" t="s">
        <v>88</v>
      </c>
      <c r="D127" s="66" t="s">
        <v>4273</v>
      </c>
      <c r="E127" s="66" t="s">
        <v>2276</v>
      </c>
      <c r="F127" s="66" t="s">
        <v>4264</v>
      </c>
      <c r="G127" s="66" t="s">
        <v>4262</v>
      </c>
      <c r="H127" s="199">
        <v>150.0</v>
      </c>
      <c r="I127" s="66" t="s">
        <v>63</v>
      </c>
      <c r="J127" s="199">
        <v>2021.0</v>
      </c>
      <c r="K127" s="66" t="s">
        <v>2317</v>
      </c>
      <c r="L127" s="66"/>
      <c r="M127" s="199">
        <v>0.911643</v>
      </c>
      <c r="N127" s="199">
        <v>104.6505</v>
      </c>
      <c r="O127" s="204" t="s">
        <v>42</v>
      </c>
    </row>
    <row r="128">
      <c r="A128" s="66" t="s">
        <v>130</v>
      </c>
      <c r="B128" s="198" t="s">
        <v>1680</v>
      </c>
      <c r="C128" s="66" t="s">
        <v>88</v>
      </c>
      <c r="D128" s="66" t="s">
        <v>4274</v>
      </c>
      <c r="E128" s="66" t="s">
        <v>2276</v>
      </c>
      <c r="F128" s="66" t="s">
        <v>4264</v>
      </c>
      <c r="G128" s="66" t="s">
        <v>4262</v>
      </c>
      <c r="H128" s="199">
        <v>150.0</v>
      </c>
      <c r="I128" s="66" t="s">
        <v>63</v>
      </c>
      <c r="J128" s="199">
        <v>2021.0</v>
      </c>
      <c r="K128" s="66" t="s">
        <v>2317</v>
      </c>
      <c r="L128" s="66"/>
      <c r="M128" s="199">
        <v>0.911643</v>
      </c>
      <c r="N128" s="199">
        <v>104.6505</v>
      </c>
      <c r="O128" s="204" t="s">
        <v>42</v>
      </c>
    </row>
    <row r="129">
      <c r="A129" s="66" t="s">
        <v>132</v>
      </c>
      <c r="B129" s="198" t="s">
        <v>1680</v>
      </c>
      <c r="C129" s="66" t="s">
        <v>88</v>
      </c>
      <c r="D129" s="66" t="s">
        <v>4275</v>
      </c>
      <c r="E129" s="66" t="s">
        <v>2276</v>
      </c>
      <c r="F129" s="66" t="s">
        <v>4264</v>
      </c>
      <c r="G129" s="66" t="s">
        <v>4262</v>
      </c>
      <c r="H129" s="199">
        <v>150.0</v>
      </c>
      <c r="I129" s="66" t="s">
        <v>63</v>
      </c>
      <c r="J129" s="199">
        <v>2021.0</v>
      </c>
      <c r="K129" s="66" t="s">
        <v>2317</v>
      </c>
      <c r="L129" s="66"/>
      <c r="M129" s="199">
        <v>0.911643</v>
      </c>
      <c r="N129" s="199">
        <v>104.6505</v>
      </c>
      <c r="O129" s="204" t="s">
        <v>42</v>
      </c>
    </row>
    <row r="130">
      <c r="A130" s="66" t="s">
        <v>134</v>
      </c>
      <c r="B130" s="198" t="s">
        <v>1680</v>
      </c>
      <c r="C130" s="66" t="s">
        <v>88</v>
      </c>
      <c r="D130" s="66" t="s">
        <v>4276</v>
      </c>
      <c r="E130" s="66" t="s">
        <v>2276</v>
      </c>
      <c r="F130" s="66" t="s">
        <v>4264</v>
      </c>
      <c r="G130" s="66" t="s">
        <v>4262</v>
      </c>
      <c r="H130" s="199">
        <v>150.0</v>
      </c>
      <c r="I130" s="66" t="s">
        <v>63</v>
      </c>
      <c r="J130" s="199">
        <v>2021.0</v>
      </c>
      <c r="K130" s="66" t="s">
        <v>2317</v>
      </c>
      <c r="L130" s="66"/>
      <c r="M130" s="199">
        <v>0.911643</v>
      </c>
      <c r="N130" s="199">
        <v>104.6505</v>
      </c>
      <c r="O130" s="204" t="s">
        <v>42</v>
      </c>
    </row>
    <row r="131">
      <c r="A131" s="66" t="s">
        <v>516</v>
      </c>
      <c r="B131" s="198" t="s">
        <v>1722</v>
      </c>
      <c r="C131" s="66" t="s">
        <v>88</v>
      </c>
      <c r="D131" s="66" t="s">
        <v>2733</v>
      </c>
      <c r="E131" s="66" t="s">
        <v>3432</v>
      </c>
      <c r="F131" s="66" t="s">
        <v>4277</v>
      </c>
      <c r="G131" s="66" t="s">
        <v>517</v>
      </c>
      <c r="H131" s="199">
        <v>35.0</v>
      </c>
      <c r="I131" s="66" t="s">
        <v>51</v>
      </c>
      <c r="J131" s="199">
        <v>2009.0</v>
      </c>
      <c r="K131" s="66" t="s">
        <v>2317</v>
      </c>
      <c r="L131" s="66"/>
      <c r="M131" s="199">
        <v>0.68932</v>
      </c>
      <c r="N131" s="199">
        <v>101.6191</v>
      </c>
      <c r="O131" s="66" t="s">
        <v>513</v>
      </c>
      <c r="P131" s="199"/>
    </row>
    <row r="132">
      <c r="A132" s="66" t="s">
        <v>519</v>
      </c>
      <c r="B132" s="198" t="s">
        <v>1722</v>
      </c>
      <c r="C132" s="66" t="s">
        <v>88</v>
      </c>
      <c r="D132" s="66" t="s">
        <v>2735</v>
      </c>
      <c r="E132" s="66" t="s">
        <v>3432</v>
      </c>
      <c r="F132" s="66" t="s">
        <v>4277</v>
      </c>
      <c r="G132" s="66" t="s">
        <v>517</v>
      </c>
      <c r="H132" s="199">
        <v>90.0</v>
      </c>
      <c r="I132" s="66" t="s">
        <v>51</v>
      </c>
      <c r="J132" s="199">
        <v>2000.0</v>
      </c>
      <c r="K132" s="66" t="s">
        <v>2317</v>
      </c>
      <c r="L132" s="66"/>
      <c r="M132" s="199">
        <v>0.68932</v>
      </c>
      <c r="N132" s="199">
        <v>101.6191</v>
      </c>
      <c r="O132" s="66" t="s">
        <v>513</v>
      </c>
      <c r="P132" s="199"/>
    </row>
    <row r="133">
      <c r="A133" s="66" t="s">
        <v>521</v>
      </c>
      <c r="B133" s="198" t="s">
        <v>1722</v>
      </c>
      <c r="C133" s="66" t="s">
        <v>88</v>
      </c>
      <c r="D133" s="66" t="s">
        <v>2736</v>
      </c>
      <c r="E133" s="66" t="s">
        <v>3432</v>
      </c>
      <c r="F133" s="66" t="s">
        <v>4277</v>
      </c>
      <c r="G133" s="66" t="s">
        <v>517</v>
      </c>
      <c r="H133" s="199">
        <v>90.0</v>
      </c>
      <c r="I133" s="66" t="s">
        <v>51</v>
      </c>
      <c r="J133" s="199">
        <v>2000.0</v>
      </c>
      <c r="K133" s="66" t="s">
        <v>2317</v>
      </c>
      <c r="L133" s="66"/>
      <c r="M133" s="199">
        <v>0.68932</v>
      </c>
      <c r="N133" s="199">
        <v>101.6191</v>
      </c>
      <c r="O133" s="66" t="s">
        <v>513</v>
      </c>
      <c r="P133" s="199"/>
    </row>
    <row r="134">
      <c r="A134" s="66" t="s">
        <v>523</v>
      </c>
      <c r="B134" s="198" t="s">
        <v>1722</v>
      </c>
      <c r="C134" s="66" t="s">
        <v>88</v>
      </c>
      <c r="D134" s="66" t="s">
        <v>2509</v>
      </c>
      <c r="E134" s="66" t="s">
        <v>3432</v>
      </c>
      <c r="F134" s="66" t="s">
        <v>4277</v>
      </c>
      <c r="G134" s="66" t="s">
        <v>517</v>
      </c>
      <c r="H134" s="199">
        <v>90.0</v>
      </c>
      <c r="I134" s="66" t="s">
        <v>51</v>
      </c>
      <c r="J134" s="199">
        <v>2000.0</v>
      </c>
      <c r="K134" s="66" t="s">
        <v>2317</v>
      </c>
      <c r="L134" s="66"/>
      <c r="M134" s="199">
        <v>0.68932</v>
      </c>
      <c r="N134" s="199">
        <v>101.6191</v>
      </c>
      <c r="O134" s="66" t="s">
        <v>513</v>
      </c>
      <c r="P134" s="199"/>
    </row>
    <row r="135">
      <c r="A135" s="66" t="s">
        <v>525</v>
      </c>
      <c r="B135" s="198" t="s">
        <v>1722</v>
      </c>
      <c r="C135" s="66" t="s">
        <v>88</v>
      </c>
      <c r="D135" s="66" t="s">
        <v>2511</v>
      </c>
      <c r="E135" s="66" t="s">
        <v>3432</v>
      </c>
      <c r="F135" s="66" t="s">
        <v>4277</v>
      </c>
      <c r="G135" s="66" t="s">
        <v>517</v>
      </c>
      <c r="H135" s="199">
        <v>150.0</v>
      </c>
      <c r="I135" s="66" t="s">
        <v>51</v>
      </c>
      <c r="J135" s="199">
        <v>2014.0</v>
      </c>
      <c r="K135" s="66" t="s">
        <v>2317</v>
      </c>
      <c r="L135" s="66"/>
      <c r="M135" s="199">
        <v>0.68932</v>
      </c>
      <c r="N135" s="199">
        <v>101.6191</v>
      </c>
      <c r="O135" s="66" t="s">
        <v>513</v>
      </c>
      <c r="P135" s="199"/>
    </row>
    <row r="136">
      <c r="A136" s="66" t="s">
        <v>527</v>
      </c>
      <c r="B136" s="198" t="s">
        <v>1722</v>
      </c>
      <c r="C136" s="66" t="s">
        <v>88</v>
      </c>
      <c r="D136" s="66" t="s">
        <v>2517</v>
      </c>
      <c r="E136" s="66" t="s">
        <v>3432</v>
      </c>
      <c r="F136" s="66" t="s">
        <v>4277</v>
      </c>
      <c r="G136" s="66" t="s">
        <v>517</v>
      </c>
      <c r="H136" s="199">
        <v>150.0</v>
      </c>
      <c r="I136" s="66" t="s">
        <v>51</v>
      </c>
      <c r="J136" s="199">
        <v>2014.0</v>
      </c>
      <c r="K136" s="66" t="s">
        <v>2317</v>
      </c>
      <c r="L136" s="66"/>
      <c r="M136" s="199">
        <v>0.68932</v>
      </c>
      <c r="N136" s="199">
        <v>101.6191</v>
      </c>
      <c r="O136" s="66" t="s">
        <v>513</v>
      </c>
      <c r="P136" s="199"/>
    </row>
    <row r="137">
      <c r="A137" s="66" t="s">
        <v>529</v>
      </c>
      <c r="B137" s="198" t="s">
        <v>1722</v>
      </c>
      <c r="C137" s="66" t="s">
        <v>88</v>
      </c>
      <c r="D137" s="66" t="s">
        <v>2737</v>
      </c>
      <c r="E137" s="66" t="s">
        <v>3432</v>
      </c>
      <c r="F137" s="66" t="s">
        <v>4277</v>
      </c>
      <c r="G137" s="66" t="s">
        <v>517</v>
      </c>
      <c r="H137" s="199">
        <v>150.0</v>
      </c>
      <c r="I137" s="66" t="s">
        <v>51</v>
      </c>
      <c r="J137" s="199">
        <v>2014.0</v>
      </c>
      <c r="K137" s="66" t="s">
        <v>2317</v>
      </c>
      <c r="L137" s="66"/>
      <c r="M137" s="199">
        <v>0.68932</v>
      </c>
      <c r="N137" s="199">
        <v>101.6191</v>
      </c>
      <c r="O137" s="66" t="s">
        <v>513</v>
      </c>
      <c r="P137" s="199"/>
    </row>
    <row r="138">
      <c r="A138" s="66" t="s">
        <v>153</v>
      </c>
      <c r="B138" s="198" t="s">
        <v>1834</v>
      </c>
      <c r="C138" s="66" t="s">
        <v>155</v>
      </c>
      <c r="D138" s="66" t="s">
        <v>2068</v>
      </c>
      <c r="E138" s="66" t="s">
        <v>2991</v>
      </c>
      <c r="F138" s="66" t="s">
        <v>4278</v>
      </c>
      <c r="G138" s="66" t="s">
        <v>4278</v>
      </c>
      <c r="H138" s="199">
        <v>55.0</v>
      </c>
      <c r="I138" s="66" t="s">
        <v>51</v>
      </c>
      <c r="J138" s="199">
        <v>1998.0</v>
      </c>
      <c r="K138" s="66" t="s">
        <v>2317</v>
      </c>
      <c r="L138" s="66" t="s">
        <v>137</v>
      </c>
      <c r="M138" s="199">
        <v>-3.27291</v>
      </c>
      <c r="N138" s="199">
        <v>116.1059</v>
      </c>
      <c r="O138" s="66" t="s">
        <v>141</v>
      </c>
      <c r="U138" s="199"/>
      <c r="V138" s="199"/>
      <c r="W138" s="199"/>
      <c r="X138" s="199"/>
      <c r="Y138" s="199"/>
      <c r="Z138" s="199"/>
      <c r="AA138" s="199"/>
      <c r="AB138" s="199"/>
      <c r="AC138" s="199"/>
      <c r="AD138" s="199"/>
      <c r="AE138" s="199"/>
      <c r="AF138" s="199"/>
      <c r="AG138" s="199"/>
      <c r="AH138" s="199"/>
      <c r="AI138" s="199"/>
      <c r="AJ138" s="199"/>
      <c r="AK138" s="199"/>
      <c r="AL138" s="199"/>
      <c r="AM138" s="199"/>
    </row>
    <row r="139">
      <c r="A139" s="200" t="s">
        <v>215</v>
      </c>
      <c r="B139" s="201" t="s">
        <v>1884</v>
      </c>
      <c r="C139" s="200" t="s">
        <v>155</v>
      </c>
      <c r="D139" s="202" t="s">
        <v>2068</v>
      </c>
      <c r="E139" s="202" t="s">
        <v>3799</v>
      </c>
      <c r="F139" s="200" t="s">
        <v>4279</v>
      </c>
      <c r="G139" s="200" t="s">
        <v>4280</v>
      </c>
      <c r="H139" s="203">
        <v>30.0</v>
      </c>
      <c r="I139" s="200" t="s">
        <v>51</v>
      </c>
      <c r="J139" s="203">
        <v>2013.0</v>
      </c>
      <c r="K139" s="200" t="s">
        <v>4281</v>
      </c>
      <c r="L139" s="200" t="s">
        <v>137</v>
      </c>
      <c r="M139" s="203">
        <v>-2.15859</v>
      </c>
      <c r="N139" s="203">
        <v>115.4459</v>
      </c>
      <c r="O139" s="204" t="s">
        <v>178</v>
      </c>
      <c r="P139" s="200"/>
      <c r="Q139" s="49"/>
      <c r="R139" s="200"/>
      <c r="S139" s="200"/>
      <c r="T139" s="203"/>
      <c r="U139" s="200"/>
      <c r="V139" s="203"/>
      <c r="W139" s="200"/>
      <c r="X139" s="200"/>
      <c r="Y139" s="49"/>
      <c r="Z139" s="49"/>
    </row>
    <row r="140">
      <c r="A140" s="200" t="s">
        <v>217</v>
      </c>
      <c r="B140" s="201" t="s">
        <v>1884</v>
      </c>
      <c r="C140" s="200" t="s">
        <v>155</v>
      </c>
      <c r="D140" s="202" t="s">
        <v>2075</v>
      </c>
      <c r="E140" s="202" t="s">
        <v>3799</v>
      </c>
      <c r="F140" s="200" t="s">
        <v>4279</v>
      </c>
      <c r="G140" s="200" t="s">
        <v>4280</v>
      </c>
      <c r="H140" s="203">
        <v>30.0</v>
      </c>
      <c r="I140" s="200" t="s">
        <v>51</v>
      </c>
      <c r="J140" s="203">
        <v>2013.0</v>
      </c>
      <c r="K140" s="200" t="s">
        <v>4281</v>
      </c>
      <c r="L140" s="200" t="s">
        <v>137</v>
      </c>
      <c r="M140" s="203">
        <v>-2.15859</v>
      </c>
      <c r="N140" s="203">
        <v>115.4459</v>
      </c>
      <c r="O140" s="204" t="s">
        <v>178</v>
      </c>
      <c r="P140" s="200"/>
      <c r="Q140" s="49"/>
      <c r="R140" s="200"/>
      <c r="S140" s="200"/>
      <c r="T140" s="203"/>
      <c r="U140" s="200"/>
      <c r="V140" s="203"/>
      <c r="W140" s="200"/>
      <c r="X140" s="200"/>
      <c r="Y140" s="49"/>
      <c r="Z140" s="49"/>
    </row>
    <row r="141">
      <c r="A141" s="66" t="s">
        <v>162</v>
      </c>
      <c r="B141" s="198" t="s">
        <v>1796</v>
      </c>
      <c r="C141" s="66" t="s">
        <v>163</v>
      </c>
      <c r="D141" s="66" t="s">
        <v>4282</v>
      </c>
      <c r="E141" s="66" t="s">
        <v>3926</v>
      </c>
      <c r="F141" s="66" t="s">
        <v>4283</v>
      </c>
      <c r="G141" s="66" t="s">
        <v>142</v>
      </c>
      <c r="H141" s="199">
        <v>35.0</v>
      </c>
      <c r="I141" s="66" t="s">
        <v>51</v>
      </c>
      <c r="J141" s="199">
        <v>2013.0</v>
      </c>
      <c r="K141" s="66" t="s">
        <v>2317</v>
      </c>
      <c r="L141" s="66"/>
      <c r="M141" s="199">
        <v>-4.81671</v>
      </c>
      <c r="N141" s="199">
        <v>119.5017</v>
      </c>
      <c r="O141" s="204" t="s">
        <v>141</v>
      </c>
    </row>
    <row r="142">
      <c r="A142" s="66" t="s">
        <v>166</v>
      </c>
      <c r="B142" s="198" t="s">
        <v>1796</v>
      </c>
      <c r="C142" s="66" t="s">
        <v>163</v>
      </c>
      <c r="D142" s="66" t="s">
        <v>4284</v>
      </c>
      <c r="E142" s="66" t="s">
        <v>3926</v>
      </c>
      <c r="F142" s="66" t="s">
        <v>4283</v>
      </c>
      <c r="G142" s="66" t="s">
        <v>142</v>
      </c>
      <c r="H142" s="199">
        <v>35.0</v>
      </c>
      <c r="I142" s="66" t="s">
        <v>51</v>
      </c>
      <c r="J142" s="199">
        <v>2013.0</v>
      </c>
      <c r="K142" s="66" t="s">
        <v>2317</v>
      </c>
      <c r="L142" s="66"/>
      <c r="M142" s="199">
        <v>-4.81671</v>
      </c>
      <c r="N142" s="199">
        <v>119.5017</v>
      </c>
      <c r="O142" s="204" t="s">
        <v>141</v>
      </c>
    </row>
    <row r="143">
      <c r="A143" s="66" t="s">
        <v>285</v>
      </c>
      <c r="B143" s="198" t="s">
        <v>1944</v>
      </c>
      <c r="C143" s="66" t="s">
        <v>163</v>
      </c>
      <c r="D143" s="66" t="s">
        <v>2068</v>
      </c>
      <c r="E143" s="66" t="s">
        <v>2716</v>
      </c>
      <c r="F143" s="66" t="s">
        <v>4285</v>
      </c>
      <c r="G143" s="66" t="s">
        <v>4179</v>
      </c>
      <c r="H143" s="199">
        <v>30.0</v>
      </c>
      <c r="I143" s="66" t="s">
        <v>51</v>
      </c>
      <c r="J143" s="199">
        <v>2018.0</v>
      </c>
      <c r="K143" s="66" t="s">
        <v>137</v>
      </c>
      <c r="L143" s="66"/>
      <c r="M143" s="199">
        <v>-3.90754</v>
      </c>
      <c r="N143" s="199">
        <v>122.4193</v>
      </c>
      <c r="O143" s="204" t="s">
        <v>286</v>
      </c>
    </row>
    <row r="144">
      <c r="A144" s="66" t="s">
        <v>289</v>
      </c>
      <c r="B144" s="198" t="s">
        <v>1944</v>
      </c>
      <c r="C144" s="66" t="s">
        <v>163</v>
      </c>
      <c r="D144" s="66" t="s">
        <v>2075</v>
      </c>
      <c r="E144" s="66" t="s">
        <v>2716</v>
      </c>
      <c r="F144" s="66" t="s">
        <v>4285</v>
      </c>
      <c r="G144" s="66" t="s">
        <v>4179</v>
      </c>
      <c r="H144" s="199">
        <v>30.0</v>
      </c>
      <c r="I144" s="66" t="s">
        <v>51</v>
      </c>
      <c r="J144" s="199">
        <v>2018.0</v>
      </c>
      <c r="K144" s="66" t="s">
        <v>137</v>
      </c>
      <c r="L144" s="66"/>
      <c r="M144" s="199">
        <v>-3.90754</v>
      </c>
      <c r="N144" s="199">
        <v>122.4193</v>
      </c>
      <c r="O144" s="204" t="s">
        <v>286</v>
      </c>
    </row>
    <row r="145">
      <c r="A145" s="66" t="s">
        <v>291</v>
      </c>
      <c r="B145" s="198" t="s">
        <v>1944</v>
      </c>
      <c r="C145" s="66" t="s">
        <v>163</v>
      </c>
      <c r="D145" s="66" t="s">
        <v>2076</v>
      </c>
      <c r="E145" s="66" t="s">
        <v>2716</v>
      </c>
      <c r="F145" s="66" t="s">
        <v>4285</v>
      </c>
      <c r="G145" s="66" t="s">
        <v>4179</v>
      </c>
      <c r="H145" s="199">
        <v>50.0</v>
      </c>
      <c r="I145" s="66" t="s">
        <v>51</v>
      </c>
      <c r="J145" s="199">
        <v>2019.0</v>
      </c>
      <c r="K145" s="66" t="s">
        <v>137</v>
      </c>
      <c r="L145" s="66"/>
      <c r="M145" s="199">
        <v>-3.90754</v>
      </c>
      <c r="N145" s="199">
        <v>122.4193</v>
      </c>
      <c r="O145" s="204" t="s">
        <v>286</v>
      </c>
    </row>
    <row r="146">
      <c r="A146" s="66" t="s">
        <v>293</v>
      </c>
      <c r="B146" s="198" t="s">
        <v>1944</v>
      </c>
      <c r="C146" s="66" t="s">
        <v>163</v>
      </c>
      <c r="D146" s="66" t="s">
        <v>2435</v>
      </c>
      <c r="E146" s="66" t="s">
        <v>2716</v>
      </c>
      <c r="F146" s="66" t="s">
        <v>4285</v>
      </c>
      <c r="G146" s="66" t="s">
        <v>4179</v>
      </c>
      <c r="H146" s="199">
        <v>50.0</v>
      </c>
      <c r="I146" s="66" t="s">
        <v>51</v>
      </c>
      <c r="J146" s="199">
        <v>2019.0</v>
      </c>
      <c r="K146" s="66" t="s">
        <v>137</v>
      </c>
      <c r="L146" s="66"/>
      <c r="M146" s="199">
        <v>-3.90754</v>
      </c>
      <c r="N146" s="199">
        <v>122.4193</v>
      </c>
      <c r="O146" s="204" t="s">
        <v>286</v>
      </c>
    </row>
    <row r="147">
      <c r="A147" s="66" t="s">
        <v>295</v>
      </c>
      <c r="B147" s="198" t="s">
        <v>1944</v>
      </c>
      <c r="C147" s="66" t="s">
        <v>163</v>
      </c>
      <c r="D147" s="66" t="s">
        <v>2359</v>
      </c>
      <c r="E147" s="66" t="s">
        <v>2716</v>
      </c>
      <c r="F147" s="66" t="s">
        <v>4285</v>
      </c>
      <c r="G147" s="66" t="s">
        <v>4179</v>
      </c>
      <c r="H147" s="199">
        <v>60.0</v>
      </c>
      <c r="I147" s="66" t="s">
        <v>51</v>
      </c>
      <c r="J147" s="199">
        <v>2019.0</v>
      </c>
      <c r="K147" s="66" t="s">
        <v>137</v>
      </c>
      <c r="L147" s="66"/>
      <c r="M147" s="199">
        <v>-3.90754</v>
      </c>
      <c r="N147" s="199">
        <v>122.4193</v>
      </c>
      <c r="O147" s="204" t="s">
        <v>286</v>
      </c>
    </row>
    <row r="148">
      <c r="A148" s="66" t="s">
        <v>297</v>
      </c>
      <c r="B148" s="198" t="s">
        <v>1944</v>
      </c>
      <c r="C148" s="66" t="s">
        <v>163</v>
      </c>
      <c r="D148" s="66" t="s">
        <v>2361</v>
      </c>
      <c r="E148" s="66" t="s">
        <v>2716</v>
      </c>
      <c r="F148" s="66" t="s">
        <v>4285</v>
      </c>
      <c r="G148" s="66" t="s">
        <v>4179</v>
      </c>
      <c r="H148" s="199">
        <v>60.0</v>
      </c>
      <c r="I148" s="66" t="s">
        <v>51</v>
      </c>
      <c r="J148" s="199">
        <v>2019.0</v>
      </c>
      <c r="K148" s="66" t="s">
        <v>137</v>
      </c>
      <c r="L148" s="66"/>
      <c r="M148" s="199">
        <v>-3.90754</v>
      </c>
      <c r="N148" s="199">
        <v>122.4193</v>
      </c>
      <c r="O148" s="204" t="s">
        <v>286</v>
      </c>
    </row>
    <row r="149">
      <c r="A149" s="66" t="s">
        <v>299</v>
      </c>
      <c r="B149" s="198" t="s">
        <v>1944</v>
      </c>
      <c r="C149" s="66" t="s">
        <v>163</v>
      </c>
      <c r="D149" s="66" t="s">
        <v>2722</v>
      </c>
      <c r="E149" s="66" t="s">
        <v>2716</v>
      </c>
      <c r="F149" s="66" t="s">
        <v>4285</v>
      </c>
      <c r="G149" s="66" t="s">
        <v>4179</v>
      </c>
      <c r="H149" s="199">
        <v>125.0</v>
      </c>
      <c r="I149" s="66" t="s">
        <v>51</v>
      </c>
      <c r="J149" s="199">
        <v>2018.0</v>
      </c>
      <c r="K149" s="66" t="s">
        <v>137</v>
      </c>
      <c r="L149" s="66"/>
      <c r="M149" s="199">
        <v>-3.90754</v>
      </c>
      <c r="N149" s="199">
        <v>122.4193</v>
      </c>
      <c r="O149" s="204" t="s">
        <v>286</v>
      </c>
    </row>
    <row r="150">
      <c r="A150" s="66" t="s">
        <v>301</v>
      </c>
      <c r="B150" s="198" t="s">
        <v>1944</v>
      </c>
      <c r="C150" s="66" t="s">
        <v>163</v>
      </c>
      <c r="D150" s="66" t="s">
        <v>2723</v>
      </c>
      <c r="E150" s="66" t="s">
        <v>2716</v>
      </c>
      <c r="F150" s="66" t="s">
        <v>4285</v>
      </c>
      <c r="G150" s="66" t="s">
        <v>4179</v>
      </c>
      <c r="H150" s="199">
        <v>125.0</v>
      </c>
      <c r="I150" s="66" t="s">
        <v>51</v>
      </c>
      <c r="J150" s="199">
        <v>2018.0</v>
      </c>
      <c r="K150" s="66" t="s">
        <v>137</v>
      </c>
      <c r="L150" s="66"/>
      <c r="M150" s="199">
        <v>-3.90754</v>
      </c>
      <c r="N150" s="199">
        <v>122.4193</v>
      </c>
      <c r="O150" s="204" t="s">
        <v>286</v>
      </c>
    </row>
    <row r="151">
      <c r="A151" s="211" t="s">
        <v>303</v>
      </c>
      <c r="B151" s="212" t="s">
        <v>1933</v>
      </c>
      <c r="C151" s="211" t="s">
        <v>305</v>
      </c>
      <c r="D151" s="211" t="s">
        <v>2726</v>
      </c>
      <c r="E151" s="211" t="s">
        <v>2725</v>
      </c>
      <c r="F151" s="211" t="s">
        <v>4286</v>
      </c>
      <c r="G151" s="211" t="s">
        <v>4287</v>
      </c>
      <c r="H151" s="213">
        <v>135.0</v>
      </c>
      <c r="I151" s="211" t="s">
        <v>51</v>
      </c>
      <c r="J151" s="213">
        <v>2020.0</v>
      </c>
      <c r="K151" s="211" t="s">
        <v>137</v>
      </c>
      <c r="L151" s="211"/>
      <c r="M151" s="213">
        <v>-3.82791</v>
      </c>
      <c r="N151" s="213">
        <v>122.4683</v>
      </c>
      <c r="O151" s="204" t="s">
        <v>286</v>
      </c>
    </row>
    <row r="152">
      <c r="A152" s="66" t="s">
        <v>308</v>
      </c>
      <c r="B152" s="198" t="s">
        <v>1933</v>
      </c>
      <c r="C152" s="66" t="s">
        <v>305</v>
      </c>
      <c r="D152" s="66" t="s">
        <v>2731</v>
      </c>
      <c r="E152" s="66" t="s">
        <v>2725</v>
      </c>
      <c r="F152" s="66" t="s">
        <v>4286</v>
      </c>
      <c r="G152" s="66" t="s">
        <v>4287</v>
      </c>
      <c r="H152" s="199">
        <v>135.0</v>
      </c>
      <c r="I152" s="66" t="s">
        <v>51</v>
      </c>
      <c r="J152" s="199">
        <v>2020.0</v>
      </c>
      <c r="K152" s="66" t="s">
        <v>137</v>
      </c>
      <c r="L152" s="66"/>
      <c r="M152" s="199">
        <v>-3.82791</v>
      </c>
      <c r="N152" s="199">
        <v>122.4683</v>
      </c>
      <c r="O152" s="204" t="s">
        <v>286</v>
      </c>
    </row>
    <row r="153">
      <c r="A153" s="66" t="s">
        <v>310</v>
      </c>
      <c r="B153" s="198" t="s">
        <v>1933</v>
      </c>
      <c r="C153" s="66" t="s">
        <v>305</v>
      </c>
      <c r="D153" s="66" t="s">
        <v>2732</v>
      </c>
      <c r="E153" s="66" t="s">
        <v>2725</v>
      </c>
      <c r="F153" s="66" t="s">
        <v>4286</v>
      </c>
      <c r="G153" s="66" t="s">
        <v>4287</v>
      </c>
      <c r="H153" s="199">
        <v>135.0</v>
      </c>
      <c r="I153" s="66" t="s">
        <v>51</v>
      </c>
      <c r="J153" s="199">
        <v>2020.0</v>
      </c>
      <c r="K153" s="66" t="s">
        <v>137</v>
      </c>
      <c r="L153" s="66"/>
      <c r="M153" s="199">
        <v>-3.82791</v>
      </c>
      <c r="N153" s="199">
        <v>122.4683</v>
      </c>
      <c r="O153" s="204" t="s">
        <v>286</v>
      </c>
    </row>
    <row r="154">
      <c r="A154" s="66" t="s">
        <v>312</v>
      </c>
      <c r="B154" s="198" t="s">
        <v>1933</v>
      </c>
      <c r="C154" s="66" t="s">
        <v>305</v>
      </c>
      <c r="D154" s="66" t="s">
        <v>2733</v>
      </c>
      <c r="E154" s="66" t="s">
        <v>2725</v>
      </c>
      <c r="F154" s="66" t="s">
        <v>4286</v>
      </c>
      <c r="G154" s="66" t="s">
        <v>4287</v>
      </c>
      <c r="H154" s="199">
        <v>135.0</v>
      </c>
      <c r="I154" s="66" t="s">
        <v>51</v>
      </c>
      <c r="J154" s="199">
        <v>2021.0</v>
      </c>
      <c r="K154" s="66" t="s">
        <v>137</v>
      </c>
      <c r="L154" s="66"/>
      <c r="M154" s="199">
        <v>-3.82791</v>
      </c>
      <c r="N154" s="199">
        <v>122.4683</v>
      </c>
      <c r="O154" s="204" t="s">
        <v>286</v>
      </c>
    </row>
    <row r="155">
      <c r="A155" s="66" t="s">
        <v>314</v>
      </c>
      <c r="B155" s="198" t="s">
        <v>1933</v>
      </c>
      <c r="C155" s="66" t="s">
        <v>305</v>
      </c>
      <c r="D155" s="66" t="s">
        <v>2734</v>
      </c>
      <c r="E155" s="66" t="s">
        <v>2725</v>
      </c>
      <c r="F155" s="66" t="s">
        <v>4286</v>
      </c>
      <c r="G155" s="66" t="s">
        <v>4287</v>
      </c>
      <c r="H155" s="199">
        <v>135.0</v>
      </c>
      <c r="I155" s="66" t="s">
        <v>51</v>
      </c>
      <c r="J155" s="199">
        <v>2021.0</v>
      </c>
      <c r="K155" s="66" t="s">
        <v>137</v>
      </c>
      <c r="L155" s="66"/>
      <c r="M155" s="199">
        <v>-3.82828</v>
      </c>
      <c r="N155" s="199">
        <v>122.4662</v>
      </c>
      <c r="O155" s="204" t="s">
        <v>286</v>
      </c>
    </row>
    <row r="156">
      <c r="A156" s="66" t="s">
        <v>316</v>
      </c>
      <c r="B156" s="198" t="s">
        <v>1933</v>
      </c>
      <c r="C156" s="66" t="s">
        <v>305</v>
      </c>
      <c r="D156" s="66" t="s">
        <v>2735</v>
      </c>
      <c r="E156" s="66" t="s">
        <v>2725</v>
      </c>
      <c r="F156" s="66" t="s">
        <v>4286</v>
      </c>
      <c r="G156" s="66" t="s">
        <v>4287</v>
      </c>
      <c r="H156" s="199">
        <v>135.0</v>
      </c>
      <c r="I156" s="66" t="s">
        <v>51</v>
      </c>
      <c r="J156" s="199">
        <v>2021.0</v>
      </c>
      <c r="K156" s="66" t="s">
        <v>137</v>
      </c>
      <c r="L156" s="66"/>
      <c r="M156" s="199">
        <v>-3.82828</v>
      </c>
      <c r="N156" s="199">
        <v>122.4662</v>
      </c>
      <c r="O156" s="204" t="s">
        <v>286</v>
      </c>
    </row>
    <row r="157">
      <c r="A157" s="66" t="s">
        <v>318</v>
      </c>
      <c r="B157" s="198" t="s">
        <v>1933</v>
      </c>
      <c r="C157" s="66" t="s">
        <v>305</v>
      </c>
      <c r="D157" s="66" t="s">
        <v>2736</v>
      </c>
      <c r="E157" s="66" t="s">
        <v>2725</v>
      </c>
      <c r="F157" s="66" t="s">
        <v>4286</v>
      </c>
      <c r="G157" s="66" t="s">
        <v>4287</v>
      </c>
      <c r="H157" s="199">
        <v>135.0</v>
      </c>
      <c r="I157" s="66" t="s">
        <v>51</v>
      </c>
      <c r="J157" s="199">
        <v>2021.0</v>
      </c>
      <c r="K157" s="66" t="s">
        <v>137</v>
      </c>
      <c r="L157" s="66"/>
      <c r="M157" s="199">
        <v>-3.82828</v>
      </c>
      <c r="N157" s="199">
        <v>122.4662</v>
      </c>
      <c r="O157" s="204" t="s">
        <v>286</v>
      </c>
    </row>
    <row r="158">
      <c r="A158" s="66" t="s">
        <v>320</v>
      </c>
      <c r="B158" s="198" t="s">
        <v>1933</v>
      </c>
      <c r="C158" s="66" t="s">
        <v>305</v>
      </c>
      <c r="D158" s="66" t="s">
        <v>2509</v>
      </c>
      <c r="E158" s="66" t="s">
        <v>2725</v>
      </c>
      <c r="F158" s="66" t="s">
        <v>4286</v>
      </c>
      <c r="G158" s="66" t="s">
        <v>4287</v>
      </c>
      <c r="H158" s="199">
        <v>135.0</v>
      </c>
      <c r="I158" s="66" t="s">
        <v>51</v>
      </c>
      <c r="J158" s="199">
        <v>2021.0</v>
      </c>
      <c r="K158" s="66" t="s">
        <v>137</v>
      </c>
      <c r="L158" s="66"/>
      <c r="M158" s="199">
        <v>-3.82828</v>
      </c>
      <c r="N158" s="199">
        <v>122.4662</v>
      </c>
      <c r="O158" s="204" t="s">
        <v>286</v>
      </c>
    </row>
    <row r="159">
      <c r="A159" s="66" t="s">
        <v>322</v>
      </c>
      <c r="B159" s="198" t="s">
        <v>1933</v>
      </c>
      <c r="C159" s="66" t="s">
        <v>305</v>
      </c>
      <c r="D159" s="66" t="s">
        <v>2511</v>
      </c>
      <c r="E159" s="66" t="s">
        <v>2725</v>
      </c>
      <c r="F159" s="66" t="s">
        <v>4286</v>
      </c>
      <c r="G159" s="66" t="s">
        <v>4287</v>
      </c>
      <c r="H159" s="199">
        <v>380.0</v>
      </c>
      <c r="I159" s="66" t="s">
        <v>51</v>
      </c>
      <c r="J159" s="199">
        <v>2022.0</v>
      </c>
      <c r="K159" s="66" t="s">
        <v>137</v>
      </c>
      <c r="L159" s="66"/>
      <c r="M159" s="199">
        <v>-3.82749</v>
      </c>
      <c r="N159" s="199">
        <v>122.4628</v>
      </c>
      <c r="O159" s="204" t="s">
        <v>286</v>
      </c>
    </row>
    <row r="160">
      <c r="A160" s="66" t="s">
        <v>324</v>
      </c>
      <c r="B160" s="198" t="s">
        <v>1933</v>
      </c>
      <c r="C160" s="66" t="s">
        <v>305</v>
      </c>
      <c r="D160" s="66" t="s">
        <v>2517</v>
      </c>
      <c r="E160" s="66" t="s">
        <v>2725</v>
      </c>
      <c r="F160" s="66" t="s">
        <v>4286</v>
      </c>
      <c r="G160" s="66" t="s">
        <v>4287</v>
      </c>
      <c r="H160" s="199">
        <v>380.0</v>
      </c>
      <c r="I160" s="66" t="s">
        <v>51</v>
      </c>
      <c r="J160" s="199">
        <v>2021.0</v>
      </c>
      <c r="K160" s="66" t="s">
        <v>137</v>
      </c>
      <c r="L160" s="66"/>
      <c r="M160" s="199">
        <v>-3.82749</v>
      </c>
      <c r="N160" s="199">
        <v>122.4628</v>
      </c>
      <c r="O160" s="204" t="s">
        <v>286</v>
      </c>
    </row>
    <row r="161">
      <c r="A161" s="66" t="s">
        <v>326</v>
      </c>
      <c r="B161" s="198" t="s">
        <v>1933</v>
      </c>
      <c r="C161" s="66" t="s">
        <v>305</v>
      </c>
      <c r="D161" s="66" t="s">
        <v>2737</v>
      </c>
      <c r="E161" s="66" t="s">
        <v>2725</v>
      </c>
      <c r="F161" s="66" t="s">
        <v>4286</v>
      </c>
      <c r="G161" s="66" t="s">
        <v>4287</v>
      </c>
      <c r="H161" s="199">
        <v>380.0</v>
      </c>
      <c r="I161" s="66" t="s">
        <v>11</v>
      </c>
      <c r="J161" s="206"/>
      <c r="K161" s="66" t="s">
        <v>137</v>
      </c>
      <c r="L161" s="66"/>
      <c r="M161" s="199">
        <v>-3.82749</v>
      </c>
      <c r="N161" s="199">
        <v>122.4628</v>
      </c>
      <c r="O161" s="204" t="s">
        <v>286</v>
      </c>
    </row>
    <row r="162">
      <c r="A162" s="66" t="s">
        <v>375</v>
      </c>
      <c r="B162" s="198" t="s">
        <v>1864</v>
      </c>
      <c r="C162" s="66" t="s">
        <v>305</v>
      </c>
      <c r="D162" s="66" t="s">
        <v>3458</v>
      </c>
      <c r="E162" s="66" t="s">
        <v>3457</v>
      </c>
      <c r="F162" s="66" t="s">
        <v>4288</v>
      </c>
      <c r="G162" s="66" t="s">
        <v>4288</v>
      </c>
      <c r="H162" s="199">
        <v>30.0</v>
      </c>
      <c r="I162" s="66" t="s">
        <v>51</v>
      </c>
      <c r="J162" s="199">
        <v>2016.0</v>
      </c>
      <c r="K162" s="66" t="s">
        <v>2317</v>
      </c>
      <c r="L162" s="66"/>
      <c r="M162" s="199">
        <v>-4.17986</v>
      </c>
      <c r="N162" s="199">
        <v>121.5929</v>
      </c>
      <c r="O162" s="66" t="s">
        <v>286</v>
      </c>
      <c r="P162" s="199"/>
    </row>
    <row r="163">
      <c r="A163" s="66" t="s">
        <v>378</v>
      </c>
      <c r="B163" s="198" t="s">
        <v>1864</v>
      </c>
      <c r="C163" s="66" t="s">
        <v>305</v>
      </c>
      <c r="D163" s="66" t="s">
        <v>3464</v>
      </c>
      <c r="E163" s="66" t="s">
        <v>3457</v>
      </c>
      <c r="F163" s="66" t="s">
        <v>4288</v>
      </c>
      <c r="G163" s="66" t="s">
        <v>4288</v>
      </c>
      <c r="H163" s="199">
        <v>30.0</v>
      </c>
      <c r="I163" s="66" t="s">
        <v>51</v>
      </c>
      <c r="J163" s="199">
        <v>2016.0</v>
      </c>
      <c r="K163" s="66" t="s">
        <v>2317</v>
      </c>
      <c r="L163" s="66"/>
      <c r="M163" s="199">
        <v>-4.17986</v>
      </c>
      <c r="N163" s="199">
        <v>121.5929</v>
      </c>
      <c r="O163" s="66" t="s">
        <v>286</v>
      </c>
      <c r="P163" s="199"/>
    </row>
    <row r="164">
      <c r="A164" s="200" t="s">
        <v>558</v>
      </c>
      <c r="B164" s="201" t="s">
        <v>1813</v>
      </c>
      <c r="C164" s="200" t="s">
        <v>208</v>
      </c>
      <c r="D164" s="202" t="s">
        <v>2068</v>
      </c>
      <c r="E164" s="202" t="s">
        <v>2393</v>
      </c>
      <c r="F164" s="200" t="s">
        <v>4289</v>
      </c>
      <c r="G164" s="200" t="s">
        <v>4289</v>
      </c>
      <c r="H164" s="203">
        <v>30.0</v>
      </c>
      <c r="I164" s="200" t="s">
        <v>51</v>
      </c>
      <c r="J164" s="203">
        <v>2004.0</v>
      </c>
      <c r="K164" s="200" t="s">
        <v>2317</v>
      </c>
      <c r="L164" s="200" t="s">
        <v>137</v>
      </c>
      <c r="M164" s="203">
        <v>-6.9705</v>
      </c>
      <c r="N164" s="203">
        <v>107.6058</v>
      </c>
      <c r="O164" s="204" t="s">
        <v>559</v>
      </c>
      <c r="R164" s="49"/>
      <c r="S164" s="200"/>
      <c r="T164" s="203"/>
      <c r="U164" s="49"/>
      <c r="V164" s="203"/>
      <c r="W164" s="200"/>
      <c r="X164" s="200"/>
      <c r="Y164" s="49"/>
      <c r="Z164" s="49"/>
    </row>
    <row r="165">
      <c r="A165" s="200" t="s">
        <v>964</v>
      </c>
      <c r="B165" s="201" t="s">
        <v>1820</v>
      </c>
      <c r="C165" s="200" t="s">
        <v>208</v>
      </c>
      <c r="D165" s="202" t="s">
        <v>2068</v>
      </c>
      <c r="E165" s="202" t="s">
        <v>2658</v>
      </c>
      <c r="F165" s="200" t="s">
        <v>4290</v>
      </c>
      <c r="G165" s="200" t="s">
        <v>4290</v>
      </c>
      <c r="H165" s="203">
        <v>140.0</v>
      </c>
      <c r="I165" s="200" t="s">
        <v>51</v>
      </c>
      <c r="J165" s="203">
        <v>2017.0</v>
      </c>
      <c r="K165" s="200" t="s">
        <v>2317</v>
      </c>
      <c r="L165" s="200" t="s">
        <v>137</v>
      </c>
      <c r="M165" s="203">
        <v>-6.11607</v>
      </c>
      <c r="N165" s="203">
        <v>107.052</v>
      </c>
      <c r="O165" s="204" t="s">
        <v>1822</v>
      </c>
      <c r="P165" s="200"/>
      <c r="Q165" s="200"/>
      <c r="R165" s="200"/>
      <c r="S165" s="200"/>
      <c r="T165" s="203"/>
      <c r="U165" s="200"/>
      <c r="V165" s="203"/>
      <c r="W165" s="200"/>
      <c r="X165" s="200"/>
      <c r="Y165" s="49"/>
      <c r="Z165" s="49"/>
    </row>
    <row r="166">
      <c r="A166" s="200" t="s">
        <v>968</v>
      </c>
      <c r="B166" s="201" t="s">
        <v>1820</v>
      </c>
      <c r="C166" s="200" t="s">
        <v>208</v>
      </c>
      <c r="D166" s="202" t="s">
        <v>2075</v>
      </c>
      <c r="E166" s="202" t="s">
        <v>2658</v>
      </c>
      <c r="F166" s="200" t="s">
        <v>4290</v>
      </c>
      <c r="G166" s="200" t="s">
        <v>4290</v>
      </c>
      <c r="H166" s="203">
        <v>140.0</v>
      </c>
      <c r="I166" s="200" t="s">
        <v>51</v>
      </c>
      <c r="J166" s="203">
        <v>2017.0</v>
      </c>
      <c r="K166" s="200" t="s">
        <v>2317</v>
      </c>
      <c r="L166" s="200" t="s">
        <v>137</v>
      </c>
      <c r="M166" s="203">
        <v>-6.11607</v>
      </c>
      <c r="N166" s="203">
        <v>107.052</v>
      </c>
      <c r="O166" s="204" t="s">
        <v>1822</v>
      </c>
      <c r="P166" s="200"/>
      <c r="Q166" s="200"/>
      <c r="R166" s="200"/>
      <c r="S166" s="200"/>
      <c r="T166" s="203"/>
      <c r="U166" s="200"/>
      <c r="V166" s="203"/>
      <c r="W166" s="200"/>
      <c r="X166" s="200"/>
      <c r="Y166" s="49"/>
      <c r="Z166" s="49"/>
    </row>
    <row r="167">
      <c r="A167" s="200" t="s">
        <v>512</v>
      </c>
      <c r="B167" s="201" t="s">
        <v>2047</v>
      </c>
      <c r="C167" s="200" t="s">
        <v>208</v>
      </c>
      <c r="D167" s="202" t="s">
        <v>2068</v>
      </c>
      <c r="E167" s="202" t="s">
        <v>2781</v>
      </c>
      <c r="F167" s="200" t="s">
        <v>4291</v>
      </c>
      <c r="G167" s="200" t="s">
        <v>4292</v>
      </c>
      <c r="H167" s="203">
        <v>55.0</v>
      </c>
      <c r="I167" s="200" t="s">
        <v>51</v>
      </c>
      <c r="J167" s="203">
        <v>2017.0</v>
      </c>
      <c r="K167" s="200" t="s">
        <v>137</v>
      </c>
      <c r="L167" s="200" t="s">
        <v>137</v>
      </c>
      <c r="M167" s="203">
        <v>-6.27265</v>
      </c>
      <c r="N167" s="203">
        <v>107.124</v>
      </c>
      <c r="O167" s="204" t="s">
        <v>513</v>
      </c>
      <c r="P167" s="200"/>
      <c r="Q167" s="49"/>
      <c r="R167" s="200"/>
      <c r="S167" s="200"/>
      <c r="T167" s="203"/>
      <c r="U167" s="200"/>
      <c r="V167" s="203"/>
      <c r="W167" s="200"/>
      <c r="X167" s="200"/>
      <c r="Y167" s="49"/>
      <c r="Z167" s="49"/>
    </row>
    <row r="168">
      <c r="A168" s="200" t="s">
        <v>562</v>
      </c>
      <c r="B168" s="201" t="s">
        <v>1911</v>
      </c>
      <c r="C168" s="200" t="s">
        <v>208</v>
      </c>
      <c r="D168" s="75"/>
      <c r="E168" s="202" t="s">
        <v>2840</v>
      </c>
      <c r="F168" s="200" t="s">
        <v>4293</v>
      </c>
      <c r="G168" s="200" t="s">
        <v>563</v>
      </c>
      <c r="H168" s="203">
        <v>36.6</v>
      </c>
      <c r="I168" s="200" t="s">
        <v>51</v>
      </c>
      <c r="J168" s="203">
        <v>2008.0</v>
      </c>
      <c r="K168" s="200" t="s">
        <v>137</v>
      </c>
      <c r="L168" s="200" t="s">
        <v>137</v>
      </c>
      <c r="M168" s="203">
        <v>-6.4858</v>
      </c>
      <c r="N168" s="203">
        <v>107.3852</v>
      </c>
      <c r="O168" s="204" t="s">
        <v>559</v>
      </c>
      <c r="P168" s="200"/>
      <c r="Q168" s="49"/>
      <c r="R168" s="200"/>
      <c r="S168" s="200"/>
      <c r="T168" s="203"/>
      <c r="U168" s="200"/>
      <c r="V168" s="203"/>
      <c r="W168" s="200"/>
      <c r="X168" s="200"/>
      <c r="Y168" s="49"/>
      <c r="Z168" s="49"/>
    </row>
    <row r="169">
      <c r="A169" s="200" t="s">
        <v>207</v>
      </c>
      <c r="B169" s="201" t="s">
        <v>1739</v>
      </c>
      <c r="C169" s="200" t="s">
        <v>208</v>
      </c>
      <c r="D169" s="202" t="s">
        <v>2068</v>
      </c>
      <c r="E169" s="202" t="s">
        <v>3438</v>
      </c>
      <c r="F169" s="200" t="s">
        <v>4294</v>
      </c>
      <c r="G169" s="200" t="s">
        <v>4295</v>
      </c>
      <c r="H169" s="203">
        <v>50.0</v>
      </c>
      <c r="I169" s="200" t="s">
        <v>51</v>
      </c>
      <c r="J169" s="203">
        <v>2007.0</v>
      </c>
      <c r="K169" s="200" t="s">
        <v>2317</v>
      </c>
      <c r="L169" s="200" t="s">
        <v>137</v>
      </c>
      <c r="M169" s="203">
        <v>-6.38547</v>
      </c>
      <c r="N169" s="203">
        <v>107.3436</v>
      </c>
      <c r="O169" s="204" t="s">
        <v>178</v>
      </c>
      <c r="P169" s="200"/>
      <c r="Q169" s="49"/>
      <c r="R169" s="200"/>
      <c r="S169" s="200"/>
      <c r="T169" s="203"/>
      <c r="U169" s="200"/>
      <c r="V169" s="203"/>
      <c r="W169" s="200"/>
      <c r="X169" s="200"/>
      <c r="Y169" s="49"/>
      <c r="Z169" s="49"/>
    </row>
    <row r="170">
      <c r="A170" s="200" t="s">
        <v>565</v>
      </c>
      <c r="B170" s="201" t="s">
        <v>1899</v>
      </c>
      <c r="C170" s="200" t="s">
        <v>208</v>
      </c>
      <c r="D170" s="202" t="s">
        <v>2068</v>
      </c>
      <c r="E170" s="202" t="s">
        <v>4296</v>
      </c>
      <c r="F170" s="200" t="s">
        <v>4297</v>
      </c>
      <c r="G170" s="200" t="s">
        <v>4298</v>
      </c>
      <c r="H170" s="203">
        <v>30.0</v>
      </c>
      <c r="I170" s="200" t="s">
        <v>51</v>
      </c>
      <c r="J170" s="203">
        <v>2006.0</v>
      </c>
      <c r="K170" s="200" t="s">
        <v>2317</v>
      </c>
      <c r="L170" s="200" t="s">
        <v>137</v>
      </c>
      <c r="M170" s="203">
        <v>-6.55392</v>
      </c>
      <c r="N170" s="203">
        <v>107.4137</v>
      </c>
      <c r="O170" s="204" t="s">
        <v>559</v>
      </c>
      <c r="R170" s="200"/>
      <c r="S170" s="200"/>
      <c r="T170" s="203"/>
      <c r="U170" s="200"/>
      <c r="V170" s="203"/>
      <c r="W170" s="200"/>
      <c r="X170" s="200"/>
      <c r="Y170" s="49"/>
      <c r="Z170" s="49"/>
    </row>
    <row r="171">
      <c r="A171" s="200" t="s">
        <v>568</v>
      </c>
      <c r="B171" s="201" t="s">
        <v>1899</v>
      </c>
      <c r="C171" s="200" t="s">
        <v>208</v>
      </c>
      <c r="D171" s="202" t="s">
        <v>2075</v>
      </c>
      <c r="E171" s="202" t="s">
        <v>4296</v>
      </c>
      <c r="F171" s="200" t="s">
        <v>4297</v>
      </c>
      <c r="G171" s="200" t="s">
        <v>4298</v>
      </c>
      <c r="H171" s="203">
        <v>30.0</v>
      </c>
      <c r="I171" s="200" t="s">
        <v>51</v>
      </c>
      <c r="J171" s="203">
        <v>2006.0</v>
      </c>
      <c r="K171" s="200" t="s">
        <v>2317</v>
      </c>
      <c r="L171" s="200" t="s">
        <v>137</v>
      </c>
      <c r="M171" s="203">
        <v>-6.55392</v>
      </c>
      <c r="N171" s="203">
        <v>107.4137</v>
      </c>
      <c r="O171" s="204" t="s">
        <v>559</v>
      </c>
      <c r="R171" s="200"/>
      <c r="S171" s="200"/>
      <c r="T171" s="203"/>
      <c r="U171" s="200"/>
      <c r="V171" s="203"/>
      <c r="W171" s="200"/>
      <c r="X171" s="200"/>
      <c r="Y171" s="49"/>
      <c r="Z171" s="49"/>
    </row>
    <row r="172">
      <c r="A172" s="66" t="s">
        <v>50</v>
      </c>
      <c r="B172" s="198" t="s">
        <v>1793</v>
      </c>
      <c r="C172" s="66" t="s">
        <v>53</v>
      </c>
      <c r="D172" s="66" t="s">
        <v>4213</v>
      </c>
      <c r="E172" s="66" t="s">
        <v>3116</v>
      </c>
      <c r="F172" s="66" t="s">
        <v>4299</v>
      </c>
      <c r="G172" s="66" t="s">
        <v>4300</v>
      </c>
      <c r="H172" s="199">
        <v>30.0</v>
      </c>
      <c r="I172" s="66" t="s">
        <v>51</v>
      </c>
      <c r="J172" s="199">
        <v>2016.0</v>
      </c>
      <c r="K172" s="66" t="s">
        <v>2317</v>
      </c>
      <c r="L172" s="66" t="s">
        <v>137</v>
      </c>
      <c r="M172" s="199">
        <v>-2.36618</v>
      </c>
      <c r="N172" s="199">
        <v>110.1573</v>
      </c>
      <c r="O172" s="66" t="s">
        <v>42</v>
      </c>
      <c r="U172" s="199"/>
      <c r="V172" s="199"/>
      <c r="W172" s="199"/>
      <c r="X172" s="199"/>
      <c r="Y172" s="199"/>
      <c r="Z172" s="199"/>
      <c r="AA172" s="199"/>
      <c r="AB172" s="199"/>
      <c r="AC172" s="199"/>
      <c r="AD172" s="199"/>
      <c r="AE172" s="199"/>
      <c r="AF172" s="199"/>
      <c r="AG172" s="199"/>
      <c r="AH172" s="199"/>
      <c r="AI172" s="199"/>
      <c r="AJ172" s="199"/>
      <c r="AK172" s="199"/>
      <c r="AL172" s="199"/>
      <c r="AM172" s="199"/>
    </row>
    <row r="173">
      <c r="A173" s="66" t="s">
        <v>56</v>
      </c>
      <c r="B173" s="198" t="s">
        <v>1793</v>
      </c>
      <c r="C173" s="66" t="s">
        <v>53</v>
      </c>
      <c r="D173" s="66" t="s">
        <v>4196</v>
      </c>
      <c r="E173" s="66" t="s">
        <v>3116</v>
      </c>
      <c r="F173" s="66" t="s">
        <v>4299</v>
      </c>
      <c r="G173" s="66" t="s">
        <v>4300</v>
      </c>
      <c r="H173" s="199">
        <v>80.0</v>
      </c>
      <c r="I173" s="66" t="s">
        <v>51</v>
      </c>
      <c r="J173" s="199">
        <v>2021.0</v>
      </c>
      <c r="K173" s="66" t="s">
        <v>2317</v>
      </c>
      <c r="L173" s="66" t="s">
        <v>137</v>
      </c>
      <c r="M173" s="199">
        <v>-2.36618</v>
      </c>
      <c r="N173" s="199">
        <v>110.1573</v>
      </c>
      <c r="O173" s="66" t="s">
        <v>42</v>
      </c>
      <c r="U173" s="199"/>
      <c r="V173" s="199"/>
      <c r="W173" s="199"/>
      <c r="X173" s="199"/>
      <c r="Y173" s="199"/>
      <c r="Z173" s="199"/>
      <c r="AA173" s="199"/>
      <c r="AB173" s="199"/>
      <c r="AC173" s="199"/>
      <c r="AD173" s="199"/>
      <c r="AE173" s="199"/>
      <c r="AF173" s="199"/>
      <c r="AG173" s="199"/>
      <c r="AH173" s="199"/>
      <c r="AI173" s="199"/>
      <c r="AJ173" s="199"/>
      <c r="AK173" s="199"/>
      <c r="AL173" s="199"/>
      <c r="AM173" s="199"/>
    </row>
    <row r="174">
      <c r="A174" s="66" t="s">
        <v>58</v>
      </c>
      <c r="B174" s="198" t="s">
        <v>1793</v>
      </c>
      <c r="C174" s="66" t="s">
        <v>53</v>
      </c>
      <c r="D174" s="66" t="s">
        <v>4198</v>
      </c>
      <c r="E174" s="66" t="s">
        <v>3116</v>
      </c>
      <c r="F174" s="66" t="s">
        <v>4299</v>
      </c>
      <c r="G174" s="66" t="s">
        <v>4300</v>
      </c>
      <c r="H174" s="199">
        <v>80.0</v>
      </c>
      <c r="I174" s="66" t="s">
        <v>51</v>
      </c>
      <c r="J174" s="199">
        <v>2021.0</v>
      </c>
      <c r="K174" s="66" t="s">
        <v>2317</v>
      </c>
      <c r="L174" s="66" t="s">
        <v>137</v>
      </c>
      <c r="M174" s="199">
        <v>-2.36618</v>
      </c>
      <c r="N174" s="199">
        <v>110.1573</v>
      </c>
      <c r="O174" s="66" t="s">
        <v>42</v>
      </c>
      <c r="U174" s="199"/>
      <c r="V174" s="199"/>
      <c r="W174" s="199"/>
      <c r="X174" s="199"/>
      <c r="Y174" s="199"/>
      <c r="Z174" s="199"/>
      <c r="AA174" s="199"/>
      <c r="AB174" s="199"/>
      <c r="AC174" s="199"/>
      <c r="AD174" s="199"/>
      <c r="AE174" s="199"/>
      <c r="AF174" s="199"/>
      <c r="AG174" s="199"/>
      <c r="AH174" s="199"/>
      <c r="AI174" s="199"/>
      <c r="AJ174" s="199"/>
      <c r="AK174" s="199"/>
      <c r="AL174" s="199"/>
      <c r="AM174" s="199"/>
    </row>
    <row r="175">
      <c r="A175" s="66" t="s">
        <v>60</v>
      </c>
      <c r="B175" s="198" t="s">
        <v>1793</v>
      </c>
      <c r="C175" s="66" t="s">
        <v>53</v>
      </c>
      <c r="D175" s="66" t="s">
        <v>4214</v>
      </c>
      <c r="E175" s="66" t="s">
        <v>3116</v>
      </c>
      <c r="F175" s="66" t="s">
        <v>4299</v>
      </c>
      <c r="G175" s="66" t="s">
        <v>4300</v>
      </c>
      <c r="H175" s="199">
        <v>30.0</v>
      </c>
      <c r="I175" s="66" t="s">
        <v>51</v>
      </c>
      <c r="J175" s="199">
        <v>2021.0</v>
      </c>
      <c r="K175" s="66" t="s">
        <v>2317</v>
      </c>
      <c r="L175" s="66" t="s">
        <v>137</v>
      </c>
      <c r="M175" s="199">
        <v>-2.36618</v>
      </c>
      <c r="N175" s="199">
        <v>110.1573</v>
      </c>
      <c r="O175" s="66" t="s">
        <v>42</v>
      </c>
      <c r="U175" s="199"/>
      <c r="V175" s="199"/>
      <c r="W175" s="199"/>
      <c r="X175" s="199"/>
      <c r="Y175" s="199"/>
      <c r="Z175" s="199"/>
      <c r="AA175" s="199"/>
      <c r="AB175" s="199"/>
      <c r="AC175" s="199"/>
      <c r="AD175" s="199"/>
      <c r="AE175" s="199"/>
      <c r="AF175" s="199"/>
      <c r="AG175" s="199"/>
      <c r="AH175" s="199"/>
      <c r="AI175" s="199"/>
      <c r="AJ175" s="199"/>
      <c r="AK175" s="199"/>
      <c r="AL175" s="199"/>
      <c r="AM175" s="199"/>
    </row>
    <row r="176">
      <c r="A176" s="200" t="s">
        <v>970</v>
      </c>
      <c r="B176" s="201" t="s">
        <v>2560</v>
      </c>
      <c r="C176" s="200" t="s">
        <v>53</v>
      </c>
      <c r="D176" s="202" t="s">
        <v>2068</v>
      </c>
      <c r="E176" s="202" t="s">
        <v>2561</v>
      </c>
      <c r="F176" s="200" t="s">
        <v>965</v>
      </c>
      <c r="G176" s="200" t="s">
        <v>4301</v>
      </c>
      <c r="H176" s="203">
        <v>50.0</v>
      </c>
      <c r="I176" s="200" t="s">
        <v>51</v>
      </c>
      <c r="J176" s="203">
        <v>2018.0</v>
      </c>
      <c r="K176" s="200" t="s">
        <v>137</v>
      </c>
      <c r="L176" s="200" t="s">
        <v>137</v>
      </c>
      <c r="M176" s="203">
        <v>0.83511</v>
      </c>
      <c r="N176" s="203">
        <v>108.8737</v>
      </c>
      <c r="O176" s="204" t="s">
        <v>1822</v>
      </c>
      <c r="P176" s="200"/>
      <c r="Q176" s="200"/>
      <c r="R176" s="200"/>
      <c r="S176" s="200"/>
      <c r="T176" s="203"/>
      <c r="U176" s="200"/>
      <c r="V176" s="203"/>
      <c r="W176" s="200"/>
      <c r="X176" s="200"/>
      <c r="Y176" s="49"/>
      <c r="Z176" s="49"/>
    </row>
    <row r="177">
      <c r="A177" s="200" t="s">
        <v>972</v>
      </c>
      <c r="B177" s="201" t="s">
        <v>2560</v>
      </c>
      <c r="C177" s="200" t="s">
        <v>53</v>
      </c>
      <c r="D177" s="202" t="s">
        <v>2075</v>
      </c>
      <c r="E177" s="202" t="s">
        <v>2561</v>
      </c>
      <c r="F177" s="200" t="s">
        <v>965</v>
      </c>
      <c r="G177" s="200" t="s">
        <v>4301</v>
      </c>
      <c r="H177" s="203">
        <v>50.0</v>
      </c>
      <c r="I177" s="200" t="s">
        <v>51</v>
      </c>
      <c r="J177" s="203">
        <v>2019.0</v>
      </c>
      <c r="K177" s="200" t="s">
        <v>137</v>
      </c>
      <c r="L177" s="200" t="s">
        <v>137</v>
      </c>
      <c r="M177" s="203">
        <v>0.83511</v>
      </c>
      <c r="N177" s="203">
        <v>108.8737</v>
      </c>
      <c r="O177" s="204" t="s">
        <v>1822</v>
      </c>
      <c r="P177" s="200"/>
      <c r="Q177" s="200"/>
      <c r="R177" s="200"/>
      <c r="S177" s="200"/>
      <c r="T177" s="203"/>
      <c r="U177" s="200"/>
      <c r="V177" s="203"/>
      <c r="W177" s="200"/>
      <c r="X177" s="200"/>
      <c r="Y177" s="49"/>
      <c r="Z177" s="49"/>
    </row>
    <row r="178">
      <c r="A178" s="200" t="s">
        <v>235</v>
      </c>
      <c r="B178" s="201" t="s">
        <v>1815</v>
      </c>
      <c r="C178" s="200" t="s">
        <v>230</v>
      </c>
      <c r="D178" s="202" t="s">
        <v>2068</v>
      </c>
      <c r="E178" s="202" t="s">
        <v>2540</v>
      </c>
      <c r="F178" s="200" t="s">
        <v>4302</v>
      </c>
      <c r="G178" s="200" t="s">
        <v>4303</v>
      </c>
      <c r="H178" s="203">
        <v>31.0</v>
      </c>
      <c r="I178" s="200" t="s">
        <v>51</v>
      </c>
      <c r="J178" s="203">
        <v>1999.0</v>
      </c>
      <c r="K178" s="200" t="s">
        <v>2317</v>
      </c>
      <c r="L178" s="200" t="s">
        <v>137</v>
      </c>
      <c r="M178" s="203">
        <v>-8.90117</v>
      </c>
      <c r="N178" s="203">
        <v>116.7382</v>
      </c>
      <c r="O178" s="204" t="s">
        <v>220</v>
      </c>
      <c r="P178" s="49"/>
      <c r="Q178" s="49"/>
      <c r="R178" s="49"/>
      <c r="S178" s="200"/>
      <c r="T178" s="203"/>
      <c r="U178" s="49"/>
      <c r="V178" s="203"/>
      <c r="W178" s="200"/>
      <c r="X178" s="200"/>
      <c r="Y178" s="49"/>
      <c r="Z178" s="49"/>
    </row>
    <row r="179">
      <c r="A179" s="200" t="s">
        <v>238</v>
      </c>
      <c r="B179" s="201" t="s">
        <v>1815</v>
      </c>
      <c r="C179" s="200" t="s">
        <v>230</v>
      </c>
      <c r="D179" s="202" t="s">
        <v>2075</v>
      </c>
      <c r="E179" s="202" t="s">
        <v>2540</v>
      </c>
      <c r="F179" s="200" t="s">
        <v>4302</v>
      </c>
      <c r="G179" s="200" t="s">
        <v>4303</v>
      </c>
      <c r="H179" s="203">
        <v>31.0</v>
      </c>
      <c r="I179" s="200" t="s">
        <v>51</v>
      </c>
      <c r="J179" s="203">
        <v>1999.0</v>
      </c>
      <c r="K179" s="200" t="s">
        <v>2317</v>
      </c>
      <c r="L179" s="200" t="s">
        <v>137</v>
      </c>
      <c r="M179" s="203">
        <v>-8.90117</v>
      </c>
      <c r="N179" s="203">
        <v>116.7382</v>
      </c>
      <c r="O179" s="204" t="s">
        <v>220</v>
      </c>
      <c r="P179" s="200"/>
      <c r="Q179" s="49"/>
      <c r="R179" s="200"/>
      <c r="S179" s="200"/>
      <c r="T179" s="203"/>
      <c r="U179" s="200"/>
      <c r="V179" s="203"/>
      <c r="W179" s="200"/>
      <c r="X179" s="200"/>
      <c r="Y179" s="49"/>
      <c r="Z179" s="49"/>
    </row>
    <row r="180">
      <c r="A180" s="200" t="s">
        <v>240</v>
      </c>
      <c r="B180" s="201" t="s">
        <v>1815</v>
      </c>
      <c r="C180" s="200" t="s">
        <v>230</v>
      </c>
      <c r="D180" s="202" t="s">
        <v>2076</v>
      </c>
      <c r="E180" s="202" t="s">
        <v>2540</v>
      </c>
      <c r="F180" s="200" t="s">
        <v>4302</v>
      </c>
      <c r="G180" s="200" t="s">
        <v>4303</v>
      </c>
      <c r="H180" s="203">
        <v>31.0</v>
      </c>
      <c r="I180" s="200" t="s">
        <v>51</v>
      </c>
      <c r="J180" s="203">
        <v>1999.0</v>
      </c>
      <c r="K180" s="200" t="s">
        <v>2317</v>
      </c>
      <c r="L180" s="200" t="s">
        <v>137</v>
      </c>
      <c r="M180" s="203">
        <v>-8.90117</v>
      </c>
      <c r="N180" s="203">
        <v>116.7382</v>
      </c>
      <c r="O180" s="204" t="s">
        <v>220</v>
      </c>
      <c r="P180" s="200"/>
      <c r="Q180" s="49"/>
      <c r="R180" s="200"/>
      <c r="S180" s="200"/>
      <c r="T180" s="203"/>
      <c r="U180" s="200"/>
      <c r="V180" s="203"/>
      <c r="W180" s="200"/>
      <c r="X180" s="200"/>
      <c r="Y180" s="49"/>
      <c r="Z180" s="49"/>
    </row>
    <row r="181">
      <c r="A181" s="200" t="s">
        <v>242</v>
      </c>
      <c r="B181" s="201" t="s">
        <v>1815</v>
      </c>
      <c r="C181" s="200" t="s">
        <v>230</v>
      </c>
      <c r="D181" s="202" t="s">
        <v>2435</v>
      </c>
      <c r="E181" s="202" t="s">
        <v>2540</v>
      </c>
      <c r="F181" s="200" t="s">
        <v>4302</v>
      </c>
      <c r="G181" s="200" t="s">
        <v>4303</v>
      </c>
      <c r="H181" s="203">
        <v>31.0</v>
      </c>
      <c r="I181" s="200" t="s">
        <v>51</v>
      </c>
      <c r="J181" s="203">
        <v>1999.0</v>
      </c>
      <c r="K181" s="200" t="s">
        <v>2317</v>
      </c>
      <c r="L181" s="200" t="s">
        <v>137</v>
      </c>
      <c r="M181" s="203">
        <v>-8.90117</v>
      </c>
      <c r="N181" s="203">
        <v>116.7382</v>
      </c>
      <c r="O181" s="204" t="s">
        <v>220</v>
      </c>
      <c r="P181" s="200"/>
      <c r="Q181" s="49"/>
      <c r="R181" s="200"/>
      <c r="S181" s="200"/>
      <c r="T181" s="203"/>
      <c r="U181" s="200"/>
      <c r="V181" s="203"/>
      <c r="W181" s="200"/>
      <c r="X181" s="200"/>
      <c r="Y181" s="49"/>
      <c r="Z181" s="49"/>
    </row>
  </sheetData>
  <autoFilter ref="$A$1:$AM$1002">
    <sortState ref="A1:AM1002">
      <sortCondition ref="C1:C1002"/>
    </sortState>
  </autoFilter>
  <customSheetViews>
    <customSheetView guid="{1ABCEE0A-E2F2-4387-B822-307B394F131B}" filter="1" showAutoFilter="1">
      <autoFilter ref="$A$1:$O$181"/>
    </customSheetView>
  </customSheetViews>
  <mergeCells count="21">
    <mergeCell ref="I22:J22"/>
    <mergeCell ref="I23:J23"/>
    <mergeCell ref="I24:J24"/>
    <mergeCell ref="I25:J25"/>
    <mergeCell ref="I26:J26"/>
    <mergeCell ref="I33:J33"/>
    <mergeCell ref="I34:J34"/>
    <mergeCell ref="I67:J67"/>
    <mergeCell ref="I69:J69"/>
    <mergeCell ref="I70:J70"/>
    <mergeCell ref="I89:J89"/>
    <mergeCell ref="P164:Q164"/>
    <mergeCell ref="P170:Q170"/>
    <mergeCell ref="P171:Q171"/>
    <mergeCell ref="I35:J35"/>
    <mergeCell ref="I36:J36"/>
    <mergeCell ref="I37:J37"/>
    <mergeCell ref="I38:J38"/>
    <mergeCell ref="I39:J39"/>
    <mergeCell ref="I40:J40"/>
    <mergeCell ref="I66:J66"/>
  </mergeCell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s>
  <drawing r:id="rId18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8.63"/>
    <col customWidth="1" min="2" max="2" width="23.63"/>
    <col customWidth="1" min="3" max="3" width="21.0"/>
    <col customWidth="1" min="6" max="6" width="22.25"/>
    <col customWidth="1" min="7" max="7" width="21.25"/>
    <col customWidth="1" min="8" max="8" width="14.88"/>
    <col customWidth="1" min="9" max="9" width="19.5"/>
    <col customWidth="1" min="12" max="12" width="15.88"/>
    <col customWidth="1" min="14" max="14" width="14.75"/>
    <col customWidth="1" min="18" max="18" width="52.75"/>
    <col customWidth="1" min="20" max="20" width="28.63"/>
  </cols>
  <sheetData>
    <row r="1">
      <c r="A1" s="214" t="s">
        <v>26</v>
      </c>
      <c r="B1" s="215" t="s">
        <v>4304</v>
      </c>
      <c r="C1" s="215" t="s">
        <v>4305</v>
      </c>
      <c r="D1" s="216" t="s">
        <v>4306</v>
      </c>
      <c r="E1" s="216" t="s">
        <v>4307</v>
      </c>
      <c r="F1" s="216" t="s">
        <v>4308</v>
      </c>
      <c r="G1" s="217" t="s">
        <v>2060</v>
      </c>
      <c r="H1" s="218" t="s">
        <v>4309</v>
      </c>
      <c r="I1" s="217" t="s">
        <v>4310</v>
      </c>
      <c r="J1" s="219" t="s">
        <v>4311</v>
      </c>
      <c r="K1" s="217" t="s">
        <v>4312</v>
      </c>
      <c r="L1" s="219" t="s">
        <v>4313</v>
      </c>
      <c r="M1" s="217" t="s">
        <v>4314</v>
      </c>
      <c r="N1" s="219" t="s">
        <v>4315</v>
      </c>
      <c r="O1" s="217" t="s">
        <v>4316</v>
      </c>
      <c r="P1" s="217" t="s">
        <v>4317</v>
      </c>
      <c r="Q1" s="217" t="s">
        <v>4318</v>
      </c>
      <c r="R1" s="216" t="s">
        <v>4319</v>
      </c>
      <c r="S1" s="220" t="s">
        <v>4320</v>
      </c>
      <c r="T1" s="220" t="s">
        <v>4321</v>
      </c>
      <c r="U1" s="221"/>
      <c r="V1" s="221"/>
      <c r="W1" s="221"/>
      <c r="X1" s="221"/>
      <c r="Y1" s="221"/>
      <c r="Z1" s="221"/>
      <c r="AA1" s="221"/>
      <c r="AB1" s="221"/>
      <c r="AC1" s="221"/>
      <c r="AD1" s="221"/>
      <c r="AE1" s="221"/>
      <c r="AF1" s="221"/>
      <c r="AG1" s="221"/>
    </row>
    <row r="2">
      <c r="A2" s="222" t="s">
        <v>4305</v>
      </c>
      <c r="B2" s="222" t="s">
        <v>4021</v>
      </c>
      <c r="C2" s="222"/>
      <c r="D2" s="223">
        <v>0.05</v>
      </c>
      <c r="E2" s="224" t="s">
        <v>4023</v>
      </c>
      <c r="F2" s="225" t="s">
        <v>4322</v>
      </c>
      <c r="G2" s="226" t="s">
        <v>1366</v>
      </c>
      <c r="H2" s="227">
        <v>43992.0</v>
      </c>
      <c r="I2" s="226" t="str">
        <f>F2</f>
        <v>Sawdust - Wood Pellet</v>
      </c>
      <c r="J2" s="228">
        <v>94795.0</v>
      </c>
      <c r="K2" s="229">
        <v>16.576</v>
      </c>
      <c r="L2" s="230">
        <f>J2*K2*1000</f>
        <v>1571321920</v>
      </c>
      <c r="M2" s="231">
        <v>0.05</v>
      </c>
      <c r="N2" s="228">
        <v>154519.0</v>
      </c>
      <c r="O2" s="231">
        <v>1.0</v>
      </c>
      <c r="P2" s="226">
        <v>2026.0</v>
      </c>
      <c r="Q2" s="232" t="s">
        <v>4323</v>
      </c>
      <c r="R2" s="226" t="s">
        <v>4324</v>
      </c>
      <c r="S2" s="226" t="s">
        <v>3353</v>
      </c>
      <c r="T2" s="226" t="s">
        <v>4325</v>
      </c>
      <c r="AA2" s="233">
        <v>44722.0</v>
      </c>
    </row>
    <row r="3">
      <c r="A3" s="234" t="s">
        <v>1153</v>
      </c>
      <c r="B3" s="234" t="s">
        <v>1152</v>
      </c>
      <c r="C3" s="234" t="s">
        <v>4021</v>
      </c>
      <c r="D3" s="223"/>
      <c r="E3" s="224">
        <v>400.0</v>
      </c>
      <c r="F3" s="225" t="str">
        <f t="shared" ref="F3:F4" si="1">F2</f>
        <v>Sawdust - Wood Pellet</v>
      </c>
      <c r="G3" s="226"/>
      <c r="H3" s="233"/>
      <c r="I3" s="226"/>
      <c r="J3" s="228"/>
      <c r="K3" s="235"/>
      <c r="L3" s="230"/>
      <c r="M3" s="236"/>
      <c r="N3" s="237"/>
      <c r="O3" s="236"/>
      <c r="P3" s="236"/>
      <c r="Q3" s="236"/>
      <c r="R3" s="236"/>
      <c r="S3" s="226"/>
      <c r="T3" s="226"/>
    </row>
    <row r="4">
      <c r="A4" s="234" t="s">
        <v>1155</v>
      </c>
      <c r="B4" s="234" t="s">
        <v>1154</v>
      </c>
      <c r="C4" s="234" t="s">
        <v>4021</v>
      </c>
      <c r="D4" s="223"/>
      <c r="E4" s="224">
        <v>400.0</v>
      </c>
      <c r="F4" s="225" t="str">
        <f t="shared" si="1"/>
        <v>Sawdust - Wood Pellet</v>
      </c>
      <c r="G4" s="226"/>
      <c r="H4" s="233"/>
      <c r="I4" s="226"/>
      <c r="J4" s="228"/>
      <c r="K4" s="235"/>
      <c r="L4" s="230"/>
      <c r="M4" s="236"/>
      <c r="N4" s="237"/>
      <c r="O4" s="236"/>
      <c r="P4" s="236"/>
      <c r="Q4" s="236"/>
      <c r="R4" s="236"/>
      <c r="S4" s="226"/>
      <c r="T4" s="226"/>
    </row>
    <row r="5">
      <c r="A5" s="222" t="s">
        <v>4305</v>
      </c>
      <c r="B5" s="222" t="s">
        <v>3342</v>
      </c>
      <c r="C5" s="222"/>
      <c r="D5" s="223">
        <v>0.05</v>
      </c>
      <c r="E5" s="224" t="s">
        <v>4027</v>
      </c>
      <c r="F5" s="225" t="s">
        <v>1400</v>
      </c>
      <c r="G5" s="226" t="s">
        <v>1366</v>
      </c>
      <c r="H5" s="233">
        <v>44172.0</v>
      </c>
      <c r="I5" s="226" t="str">
        <f>F5</f>
        <v>Sawdust</v>
      </c>
      <c r="J5" s="228">
        <v>26660.0</v>
      </c>
      <c r="K5" s="238">
        <v>16.576</v>
      </c>
      <c r="L5" s="230">
        <f>J5*K5*1000</f>
        <v>441916160</v>
      </c>
      <c r="M5" s="236"/>
      <c r="N5" s="237"/>
      <c r="O5" s="236"/>
      <c r="P5" s="236"/>
      <c r="Q5" s="236"/>
      <c r="R5" s="236"/>
      <c r="S5" s="226" t="s">
        <v>3341</v>
      </c>
      <c r="T5" s="226" t="s">
        <v>4326</v>
      </c>
    </row>
    <row r="6">
      <c r="A6" s="234" t="s">
        <v>1149</v>
      </c>
      <c r="B6" s="239" t="s">
        <v>1148</v>
      </c>
      <c r="C6" s="234" t="s">
        <v>3342</v>
      </c>
      <c r="D6" s="223"/>
      <c r="E6" s="240">
        <v>315.0</v>
      </c>
      <c r="F6" s="225" t="str">
        <f t="shared" ref="F6:F7" si="2">F5</f>
        <v>Sawdust</v>
      </c>
      <c r="G6" s="226"/>
      <c r="H6" s="233"/>
      <c r="I6" s="226"/>
      <c r="J6" s="228"/>
      <c r="K6" s="235"/>
      <c r="L6" s="230"/>
      <c r="M6" s="236"/>
      <c r="N6" s="237"/>
      <c r="O6" s="236"/>
      <c r="P6" s="236"/>
      <c r="Q6" s="236"/>
      <c r="R6" s="236"/>
      <c r="S6" s="226"/>
      <c r="T6" s="226"/>
    </row>
    <row r="7">
      <c r="A7" s="234" t="s">
        <v>1151</v>
      </c>
      <c r="B7" s="239" t="s">
        <v>1150</v>
      </c>
      <c r="C7" s="234" t="s">
        <v>3342</v>
      </c>
      <c r="D7" s="223"/>
      <c r="E7" s="240">
        <v>315.0</v>
      </c>
      <c r="F7" s="225" t="str">
        <f t="shared" si="2"/>
        <v>Sawdust</v>
      </c>
      <c r="G7" s="226"/>
      <c r="H7" s="233"/>
      <c r="I7" s="226"/>
      <c r="J7" s="228"/>
      <c r="K7" s="235"/>
      <c r="L7" s="230"/>
      <c r="M7" s="236"/>
      <c r="N7" s="237"/>
      <c r="O7" s="236"/>
      <c r="P7" s="236"/>
      <c r="Q7" s="236"/>
      <c r="R7" s="236"/>
      <c r="S7" s="226"/>
      <c r="T7" s="226"/>
    </row>
    <row r="8">
      <c r="A8" s="222" t="s">
        <v>4305</v>
      </c>
      <c r="B8" s="222" t="s">
        <v>4038</v>
      </c>
      <c r="C8" s="222"/>
      <c r="D8" s="223">
        <v>0.05</v>
      </c>
      <c r="E8" s="240" t="s">
        <v>4040</v>
      </c>
      <c r="F8" s="226" t="s">
        <v>1400</v>
      </c>
      <c r="G8" s="226" t="s">
        <v>1366</v>
      </c>
      <c r="H8" s="233">
        <v>44175.0</v>
      </c>
      <c r="I8" s="226" t="s">
        <v>1400</v>
      </c>
      <c r="J8" s="228">
        <v>76318.0</v>
      </c>
      <c r="K8" s="238">
        <v>16.576</v>
      </c>
      <c r="L8" s="230">
        <f>J8*K8*1000</f>
        <v>1265047168</v>
      </c>
      <c r="M8" s="236"/>
      <c r="N8" s="237"/>
      <c r="O8" s="236"/>
      <c r="P8" s="236"/>
      <c r="Q8" s="236"/>
      <c r="R8" s="236"/>
      <c r="S8" s="226" t="s">
        <v>2499</v>
      </c>
      <c r="T8" s="226" t="s">
        <v>4039</v>
      </c>
    </row>
    <row r="9">
      <c r="A9" s="234" t="s">
        <v>1263</v>
      </c>
      <c r="B9" s="239" t="s">
        <v>1262</v>
      </c>
      <c r="C9" s="234" t="s">
        <v>4038</v>
      </c>
      <c r="D9" s="223"/>
      <c r="E9" s="240">
        <v>400.0</v>
      </c>
      <c r="F9" s="226" t="s">
        <v>1400</v>
      </c>
      <c r="G9" s="226"/>
      <c r="H9" s="233"/>
      <c r="I9" s="226"/>
      <c r="J9" s="228"/>
      <c r="K9" s="235"/>
      <c r="L9" s="230"/>
      <c r="M9" s="236"/>
      <c r="N9" s="237"/>
      <c r="O9" s="236"/>
      <c r="P9" s="236"/>
      <c r="Q9" s="236"/>
      <c r="R9" s="236"/>
      <c r="S9" s="226"/>
      <c r="T9" s="226"/>
    </row>
    <row r="10">
      <c r="A10" s="234" t="s">
        <v>1265</v>
      </c>
      <c r="B10" s="239" t="s">
        <v>1264</v>
      </c>
      <c r="C10" s="234" t="s">
        <v>4038</v>
      </c>
      <c r="D10" s="223"/>
      <c r="E10" s="240">
        <v>400.0</v>
      </c>
      <c r="F10" s="226" t="s">
        <v>1400</v>
      </c>
      <c r="G10" s="226"/>
      <c r="H10" s="233"/>
      <c r="I10" s="226"/>
      <c r="J10" s="228"/>
      <c r="K10" s="235"/>
      <c r="L10" s="230"/>
      <c r="M10" s="236"/>
      <c r="N10" s="237"/>
      <c r="O10" s="236"/>
      <c r="P10" s="236"/>
      <c r="Q10" s="236"/>
      <c r="R10" s="236"/>
      <c r="S10" s="226"/>
      <c r="T10" s="226"/>
    </row>
    <row r="11">
      <c r="A11" s="234" t="s">
        <v>1267</v>
      </c>
      <c r="B11" s="239" t="s">
        <v>1266</v>
      </c>
      <c r="C11" s="234" t="s">
        <v>4038</v>
      </c>
      <c r="D11" s="223"/>
      <c r="E11" s="240">
        <v>400.0</v>
      </c>
      <c r="F11" s="226" t="s">
        <v>1400</v>
      </c>
      <c r="G11" s="226"/>
      <c r="H11" s="233"/>
      <c r="I11" s="226"/>
      <c r="J11" s="228"/>
      <c r="K11" s="235"/>
      <c r="L11" s="230"/>
      <c r="M11" s="236"/>
      <c r="N11" s="237"/>
      <c r="O11" s="236"/>
      <c r="P11" s="236"/>
      <c r="Q11" s="236"/>
      <c r="R11" s="236"/>
      <c r="S11" s="226"/>
      <c r="T11" s="226"/>
    </row>
    <row r="12">
      <c r="A12" s="234" t="s">
        <v>1269</v>
      </c>
      <c r="B12" s="239" t="s">
        <v>1268</v>
      </c>
      <c r="C12" s="234" t="s">
        <v>4038</v>
      </c>
      <c r="D12" s="223"/>
      <c r="E12" s="240">
        <v>400.0</v>
      </c>
      <c r="F12" s="226" t="s">
        <v>1400</v>
      </c>
      <c r="G12" s="226"/>
      <c r="H12" s="233"/>
      <c r="I12" s="226"/>
      <c r="J12" s="228"/>
      <c r="K12" s="235"/>
      <c r="L12" s="230"/>
      <c r="M12" s="236"/>
      <c r="N12" s="237"/>
      <c r="O12" s="236"/>
      <c r="P12" s="236"/>
      <c r="Q12" s="236"/>
      <c r="R12" s="236"/>
      <c r="S12" s="226"/>
      <c r="T12" s="226"/>
    </row>
    <row r="13">
      <c r="A13" s="222" t="s">
        <v>4305</v>
      </c>
      <c r="B13" s="222" t="s">
        <v>4327</v>
      </c>
      <c r="C13" s="222"/>
      <c r="D13" s="223">
        <v>0.03</v>
      </c>
      <c r="E13" s="240">
        <v>150.0</v>
      </c>
      <c r="F13" s="225" t="s">
        <v>4328</v>
      </c>
      <c r="G13" s="226" t="s">
        <v>1366</v>
      </c>
      <c r="H13" s="233">
        <v>44175.0</v>
      </c>
      <c r="I13" s="226" t="s">
        <v>4329</v>
      </c>
      <c r="J13" s="228">
        <v>4223.0</v>
      </c>
      <c r="K13" s="238">
        <v>16.576</v>
      </c>
      <c r="L13" s="230">
        <f>J13*K13*1000</f>
        <v>70000448</v>
      </c>
      <c r="M13" s="236"/>
      <c r="N13" s="237"/>
      <c r="O13" s="236"/>
      <c r="P13" s="236"/>
      <c r="Q13" s="241" t="s">
        <v>4330</v>
      </c>
      <c r="R13" s="236"/>
      <c r="S13" s="226" t="s">
        <v>4331</v>
      </c>
      <c r="T13" s="226" t="s">
        <v>4332</v>
      </c>
    </row>
    <row r="14">
      <c r="A14" s="234" t="s">
        <v>668</v>
      </c>
      <c r="B14" s="239" t="s">
        <v>1068</v>
      </c>
      <c r="C14" s="234" t="s">
        <v>4327</v>
      </c>
      <c r="D14" s="223"/>
      <c r="E14" s="240">
        <v>25.0</v>
      </c>
      <c r="F14" s="225" t="str">
        <f t="shared" ref="F14:F16" si="3">F13</f>
        <v>SRF-Waste</v>
      </c>
      <c r="G14" s="226"/>
      <c r="H14" s="233"/>
      <c r="I14" s="236"/>
      <c r="J14" s="228"/>
      <c r="K14" s="235"/>
      <c r="L14" s="230"/>
      <c r="M14" s="236"/>
      <c r="N14" s="237"/>
      <c r="O14" s="236"/>
      <c r="P14" s="236"/>
      <c r="Q14" s="236"/>
      <c r="R14" s="236"/>
      <c r="S14" s="226"/>
      <c r="T14" s="226"/>
    </row>
    <row r="15">
      <c r="A15" s="234" t="s">
        <v>668</v>
      </c>
      <c r="B15" s="239" t="s">
        <v>1069</v>
      </c>
      <c r="C15" s="234" t="s">
        <v>4327</v>
      </c>
      <c r="D15" s="223"/>
      <c r="E15" s="240">
        <v>25.0</v>
      </c>
      <c r="F15" s="225" t="str">
        <f t="shared" si="3"/>
        <v>SRF-Waste</v>
      </c>
      <c r="G15" s="226"/>
      <c r="H15" s="233"/>
      <c r="I15" s="236"/>
      <c r="J15" s="228"/>
      <c r="K15" s="235"/>
      <c r="L15" s="230"/>
      <c r="M15" s="236"/>
      <c r="N15" s="237"/>
      <c r="O15" s="236"/>
      <c r="P15" s="236"/>
      <c r="Q15" s="236"/>
      <c r="R15" s="236"/>
      <c r="S15" s="226"/>
      <c r="T15" s="226"/>
    </row>
    <row r="16">
      <c r="A16" s="234" t="s">
        <v>668</v>
      </c>
      <c r="B16" s="234" t="s">
        <v>1070</v>
      </c>
      <c r="C16" s="234" t="s">
        <v>4327</v>
      </c>
      <c r="D16" s="223"/>
      <c r="E16" s="240">
        <v>25.0</v>
      </c>
      <c r="F16" s="225" t="str">
        <f t="shared" si="3"/>
        <v>SRF-Waste</v>
      </c>
      <c r="G16" s="226"/>
      <c r="H16" s="233"/>
      <c r="I16" s="236"/>
      <c r="J16" s="228"/>
      <c r="K16" s="235"/>
      <c r="L16" s="230"/>
      <c r="M16" s="236"/>
      <c r="N16" s="237"/>
      <c r="O16" s="236"/>
      <c r="P16" s="236"/>
      <c r="Q16" s="236"/>
      <c r="R16" s="236"/>
      <c r="S16" s="226"/>
      <c r="T16" s="226"/>
    </row>
    <row r="17">
      <c r="A17" s="222" t="s">
        <v>4305</v>
      </c>
      <c r="B17" s="222" t="s">
        <v>3114</v>
      </c>
      <c r="C17" s="222"/>
      <c r="D17" s="223">
        <v>0.05</v>
      </c>
      <c r="E17" s="240" t="s">
        <v>4086</v>
      </c>
      <c r="F17" s="225" t="s">
        <v>1369</v>
      </c>
      <c r="G17" s="226" t="s">
        <v>1366</v>
      </c>
      <c r="H17" s="233">
        <v>44194.0</v>
      </c>
      <c r="I17" s="236" t="str">
        <f>F17</f>
        <v>Palm Kernel Shell</v>
      </c>
      <c r="J17" s="228"/>
      <c r="K17" s="238">
        <v>15.542</v>
      </c>
      <c r="L17" s="230">
        <f>J17*K17*1000</f>
        <v>0</v>
      </c>
      <c r="M17" s="236"/>
      <c r="N17" s="237"/>
      <c r="O17" s="236"/>
      <c r="P17" s="236"/>
      <c r="Q17" s="236"/>
      <c r="R17" s="236"/>
      <c r="S17" s="226" t="s">
        <v>4333</v>
      </c>
      <c r="T17" s="226" t="s">
        <v>4334</v>
      </c>
    </row>
    <row r="18">
      <c r="A18" s="234" t="s">
        <v>668</v>
      </c>
      <c r="B18" s="239" t="s">
        <v>1091</v>
      </c>
      <c r="C18" s="234" t="s">
        <v>3114</v>
      </c>
      <c r="D18" s="223"/>
      <c r="E18" s="240">
        <v>10.0</v>
      </c>
      <c r="F18" s="225" t="s">
        <v>1369</v>
      </c>
      <c r="G18" s="226"/>
      <c r="H18" s="233"/>
      <c r="I18" s="226"/>
      <c r="J18" s="228"/>
      <c r="K18" s="235"/>
      <c r="L18" s="230"/>
      <c r="M18" s="236"/>
      <c r="N18" s="237"/>
      <c r="O18" s="236"/>
      <c r="P18" s="236"/>
      <c r="Q18" s="236"/>
      <c r="R18" s="236"/>
      <c r="S18" s="226"/>
      <c r="T18" s="226"/>
    </row>
    <row r="19">
      <c r="A19" s="234" t="s">
        <v>668</v>
      </c>
      <c r="B19" s="239" t="s">
        <v>1092</v>
      </c>
      <c r="C19" s="234" t="s">
        <v>3114</v>
      </c>
      <c r="D19" s="223"/>
      <c r="E19" s="240">
        <v>10.0</v>
      </c>
      <c r="F19" s="225" t="s">
        <v>1369</v>
      </c>
      <c r="G19" s="226"/>
      <c r="H19" s="233"/>
      <c r="I19" s="226"/>
      <c r="J19" s="228"/>
      <c r="K19" s="235"/>
      <c r="L19" s="230"/>
      <c r="M19" s="236"/>
      <c r="N19" s="237"/>
      <c r="O19" s="236"/>
      <c r="P19" s="236"/>
      <c r="Q19" s="236"/>
      <c r="R19" s="236"/>
      <c r="S19" s="226"/>
      <c r="T19" s="226"/>
    </row>
    <row r="20">
      <c r="A20" s="222" t="s">
        <v>4305</v>
      </c>
      <c r="B20" s="222" t="s">
        <v>3623</v>
      </c>
      <c r="C20" s="222"/>
      <c r="D20" s="223">
        <v>0.05</v>
      </c>
      <c r="E20" s="240" t="s">
        <v>4068</v>
      </c>
      <c r="F20" s="225" t="s">
        <v>1369</v>
      </c>
      <c r="G20" s="226" t="s">
        <v>1366</v>
      </c>
      <c r="H20" s="233">
        <v>44194.0</v>
      </c>
      <c r="I20" s="226" t="str">
        <f>F20</f>
        <v>Palm Kernel Shell</v>
      </c>
      <c r="J20" s="228">
        <v>1301.0</v>
      </c>
      <c r="K20" s="238">
        <v>15.542</v>
      </c>
      <c r="L20" s="230">
        <f>J20*K20*1000</f>
        <v>20220142</v>
      </c>
      <c r="M20" s="236"/>
      <c r="N20" s="237"/>
      <c r="O20" s="236"/>
      <c r="P20" s="236"/>
      <c r="Q20" s="236"/>
      <c r="R20" s="236"/>
      <c r="S20" s="226" t="s">
        <v>4335</v>
      </c>
      <c r="T20" s="226" t="s">
        <v>4336</v>
      </c>
    </row>
    <row r="21">
      <c r="A21" s="234" t="s">
        <v>668</v>
      </c>
      <c r="B21" s="239" t="s">
        <v>1225</v>
      </c>
      <c r="C21" s="234" t="s">
        <v>3623</v>
      </c>
      <c r="D21" s="242"/>
      <c r="E21" s="240">
        <v>7.0</v>
      </c>
      <c r="F21" s="225" t="s">
        <v>1369</v>
      </c>
      <c r="G21" s="226"/>
      <c r="H21" s="233"/>
      <c r="I21" s="226"/>
      <c r="J21" s="228"/>
      <c r="K21" s="235"/>
      <c r="L21" s="230"/>
      <c r="M21" s="236"/>
      <c r="N21" s="237"/>
      <c r="O21" s="236"/>
      <c r="P21" s="236"/>
      <c r="Q21" s="236"/>
      <c r="R21" s="236"/>
      <c r="S21" s="226"/>
      <c r="T21" s="226"/>
    </row>
    <row r="22">
      <c r="A22" s="234" t="s">
        <v>668</v>
      </c>
      <c r="B22" s="239" t="s">
        <v>1226</v>
      </c>
      <c r="C22" s="234" t="s">
        <v>3623</v>
      </c>
      <c r="D22" s="242"/>
      <c r="E22" s="240">
        <v>7.0</v>
      </c>
      <c r="F22" s="225" t="s">
        <v>1369</v>
      </c>
      <c r="G22" s="226"/>
      <c r="H22" s="233"/>
      <c r="I22" s="226"/>
      <c r="J22" s="228"/>
      <c r="K22" s="235"/>
      <c r="L22" s="230"/>
      <c r="M22" s="236"/>
      <c r="N22" s="237"/>
      <c r="O22" s="236"/>
      <c r="P22" s="236"/>
      <c r="Q22" s="236"/>
      <c r="R22" s="236"/>
      <c r="S22" s="226"/>
      <c r="T22" s="226"/>
    </row>
    <row r="23">
      <c r="A23" s="222" t="s">
        <v>4305</v>
      </c>
      <c r="B23" s="222" t="s">
        <v>4337</v>
      </c>
      <c r="C23" s="222"/>
      <c r="D23" s="242">
        <v>0.05</v>
      </c>
      <c r="E23" s="240" t="s">
        <v>4062</v>
      </c>
      <c r="F23" s="243" t="s">
        <v>4328</v>
      </c>
      <c r="G23" s="226" t="s">
        <v>1366</v>
      </c>
      <c r="H23" s="233">
        <v>44197.0</v>
      </c>
      <c r="I23" s="226" t="s">
        <v>4338</v>
      </c>
      <c r="J23" s="228">
        <v>2108.0</v>
      </c>
      <c r="K23" s="238">
        <v>16.931</v>
      </c>
      <c r="L23" s="230">
        <f>J23*K23*1000</f>
        <v>35690548</v>
      </c>
      <c r="M23" s="236"/>
      <c r="N23" s="237"/>
      <c r="O23" s="236"/>
      <c r="P23" s="236"/>
      <c r="Q23" s="236"/>
      <c r="R23" s="236"/>
      <c r="S23" s="226" t="s">
        <v>4339</v>
      </c>
      <c r="T23" s="226" t="s">
        <v>4340</v>
      </c>
    </row>
    <row r="24">
      <c r="A24" s="234" t="s">
        <v>668</v>
      </c>
      <c r="B24" s="239" t="s">
        <v>1034</v>
      </c>
      <c r="C24" s="234" t="s">
        <v>4337</v>
      </c>
      <c r="D24" s="223"/>
      <c r="E24" s="224">
        <v>25.0</v>
      </c>
      <c r="F24" s="243" t="s">
        <v>4328</v>
      </c>
      <c r="G24" s="226"/>
      <c r="H24" s="233"/>
      <c r="I24" s="226"/>
      <c r="J24" s="228"/>
      <c r="K24" s="235"/>
      <c r="L24" s="230"/>
      <c r="M24" s="236"/>
      <c r="N24" s="237"/>
      <c r="O24" s="236"/>
      <c r="P24" s="236"/>
      <c r="Q24" s="236"/>
      <c r="R24" s="236"/>
      <c r="S24" s="226"/>
      <c r="T24" s="226"/>
    </row>
    <row r="25">
      <c r="A25" s="234" t="s">
        <v>668</v>
      </c>
      <c r="B25" s="239" t="s">
        <v>1035</v>
      </c>
      <c r="C25" s="234" t="s">
        <v>4337</v>
      </c>
      <c r="D25" s="223"/>
      <c r="E25" s="224">
        <v>25.0</v>
      </c>
      <c r="F25" s="243" t="s">
        <v>4328</v>
      </c>
      <c r="G25" s="226"/>
      <c r="H25" s="233"/>
      <c r="I25" s="226"/>
      <c r="J25" s="228"/>
      <c r="K25" s="235"/>
      <c r="L25" s="230"/>
      <c r="M25" s="236"/>
      <c r="N25" s="237"/>
      <c r="O25" s="236"/>
      <c r="P25" s="236"/>
      <c r="Q25" s="236"/>
      <c r="R25" s="236"/>
      <c r="S25" s="226"/>
      <c r="T25" s="226"/>
    </row>
    <row r="26">
      <c r="A26" s="222" t="s">
        <v>4305</v>
      </c>
      <c r="B26" s="222" t="s">
        <v>3539</v>
      </c>
      <c r="C26" s="222"/>
      <c r="D26" s="223">
        <v>0.05</v>
      </c>
      <c r="E26" s="224" t="s">
        <v>4027</v>
      </c>
      <c r="F26" s="225" t="s">
        <v>4341</v>
      </c>
      <c r="G26" s="226" t="s">
        <v>1366</v>
      </c>
      <c r="H26" s="233">
        <v>44274.0</v>
      </c>
      <c r="I26" s="226" t="s">
        <v>1400</v>
      </c>
      <c r="J26" s="228">
        <v>24567.0</v>
      </c>
      <c r="K26" s="238">
        <v>16.576</v>
      </c>
      <c r="L26" s="230">
        <f>J26*K26*1000</f>
        <v>407222592</v>
      </c>
      <c r="M26" s="236"/>
      <c r="N26" s="237"/>
      <c r="O26" s="236"/>
      <c r="P26" s="236"/>
      <c r="Q26" s="236"/>
      <c r="R26" s="236"/>
      <c r="S26" s="226" t="s">
        <v>3538</v>
      </c>
      <c r="T26" s="226" t="s">
        <v>4342</v>
      </c>
    </row>
    <row r="27">
      <c r="A27" s="234" t="s">
        <v>1206</v>
      </c>
      <c r="B27" s="239" t="s">
        <v>1205</v>
      </c>
      <c r="C27" s="234" t="s">
        <v>3539</v>
      </c>
      <c r="D27" s="223"/>
      <c r="E27" s="224">
        <v>315.0</v>
      </c>
      <c r="F27" s="225" t="s">
        <v>4341</v>
      </c>
      <c r="G27" s="226"/>
      <c r="H27" s="233"/>
      <c r="I27" s="226"/>
      <c r="J27" s="228"/>
      <c r="K27" s="235"/>
      <c r="L27" s="230"/>
      <c r="M27" s="236"/>
      <c r="N27" s="237"/>
      <c r="O27" s="236"/>
      <c r="P27" s="236"/>
      <c r="Q27" s="236"/>
      <c r="R27" s="236"/>
      <c r="S27" s="226"/>
      <c r="T27" s="226"/>
    </row>
    <row r="28">
      <c r="A28" s="234" t="s">
        <v>1208</v>
      </c>
      <c r="B28" s="239" t="s">
        <v>1207</v>
      </c>
      <c r="C28" s="234" t="s">
        <v>3539</v>
      </c>
      <c r="D28" s="223"/>
      <c r="E28" s="224">
        <v>315.0</v>
      </c>
      <c r="F28" s="225" t="s">
        <v>4341</v>
      </c>
      <c r="G28" s="226"/>
      <c r="H28" s="233"/>
      <c r="I28" s="226"/>
      <c r="J28" s="228"/>
      <c r="K28" s="235"/>
      <c r="L28" s="230"/>
      <c r="M28" s="236"/>
      <c r="N28" s="237"/>
      <c r="O28" s="236"/>
      <c r="P28" s="236"/>
      <c r="Q28" s="236"/>
      <c r="R28" s="236"/>
      <c r="S28" s="226"/>
      <c r="T28" s="226"/>
    </row>
    <row r="29">
      <c r="A29" s="222" t="s">
        <v>4305</v>
      </c>
      <c r="B29" s="222" t="s">
        <v>4343</v>
      </c>
      <c r="C29" s="222"/>
      <c r="D29" s="223">
        <v>0.05</v>
      </c>
      <c r="E29" s="224" t="s">
        <v>4049</v>
      </c>
      <c r="F29" s="225" t="s">
        <v>4328</v>
      </c>
      <c r="G29" s="226" t="s">
        <v>1366</v>
      </c>
      <c r="H29" s="233">
        <v>44312.0</v>
      </c>
      <c r="I29" s="226" t="s">
        <v>1400</v>
      </c>
      <c r="J29" s="228">
        <v>32594.0</v>
      </c>
      <c r="K29" s="238">
        <v>16.576</v>
      </c>
      <c r="L29" s="230">
        <f>J29*K29*1000</f>
        <v>540278144</v>
      </c>
      <c r="M29" s="236"/>
      <c r="N29" s="237"/>
      <c r="O29" s="236"/>
      <c r="P29" s="236"/>
      <c r="Q29" s="236"/>
      <c r="R29" s="236"/>
      <c r="S29" s="226" t="s">
        <v>2466</v>
      </c>
      <c r="T29" s="226" t="s">
        <v>4048</v>
      </c>
    </row>
    <row r="30">
      <c r="A30" s="234" t="s">
        <v>1099</v>
      </c>
      <c r="B30" s="239" t="s">
        <v>1098</v>
      </c>
      <c r="C30" s="234" t="s">
        <v>4343</v>
      </c>
      <c r="D30" s="223"/>
      <c r="E30" s="240">
        <v>300.0</v>
      </c>
      <c r="F30" s="225" t="s">
        <v>4328</v>
      </c>
      <c r="G30" s="226"/>
      <c r="H30" s="233"/>
      <c r="I30" s="226"/>
      <c r="J30" s="228"/>
      <c r="K30" s="235"/>
      <c r="L30" s="230"/>
      <c r="M30" s="236"/>
      <c r="N30" s="237"/>
      <c r="O30" s="236"/>
      <c r="P30" s="236"/>
      <c r="Q30" s="236"/>
      <c r="R30" s="236"/>
      <c r="S30" s="226"/>
      <c r="T30" s="226"/>
    </row>
    <row r="31">
      <c r="A31" s="234" t="s">
        <v>1101</v>
      </c>
      <c r="B31" s="239" t="s">
        <v>1100</v>
      </c>
      <c r="C31" s="234" t="s">
        <v>4343</v>
      </c>
      <c r="D31" s="223"/>
      <c r="E31" s="240">
        <v>300.0</v>
      </c>
      <c r="F31" s="225" t="s">
        <v>4328</v>
      </c>
      <c r="G31" s="226"/>
      <c r="H31" s="233"/>
      <c r="I31" s="226"/>
      <c r="J31" s="228"/>
      <c r="K31" s="235"/>
      <c r="L31" s="230"/>
      <c r="M31" s="236"/>
      <c r="N31" s="237"/>
      <c r="O31" s="236"/>
      <c r="P31" s="236"/>
      <c r="Q31" s="236"/>
      <c r="R31" s="236"/>
      <c r="S31" s="226"/>
      <c r="T31" s="226"/>
    </row>
    <row r="32">
      <c r="A32" s="222" t="s">
        <v>4305</v>
      </c>
      <c r="B32" s="222" t="s">
        <v>4344</v>
      </c>
      <c r="C32" s="222"/>
      <c r="D32" s="223">
        <v>0.01</v>
      </c>
      <c r="E32" s="240" t="s">
        <v>4345</v>
      </c>
      <c r="F32" s="225" t="s">
        <v>4346</v>
      </c>
      <c r="G32" s="226" t="s">
        <v>1366</v>
      </c>
      <c r="H32" s="233">
        <v>44312.0</v>
      </c>
      <c r="I32" s="226" t="s">
        <v>1400</v>
      </c>
      <c r="J32" s="228">
        <v>59945.0</v>
      </c>
      <c r="K32" s="238">
        <v>16.576</v>
      </c>
      <c r="L32" s="230">
        <f>J32*K32*1000</f>
        <v>993648320</v>
      </c>
      <c r="M32" s="236"/>
      <c r="N32" s="237"/>
      <c r="O32" s="236"/>
      <c r="P32" s="236"/>
      <c r="Q32" s="236"/>
      <c r="R32" s="236"/>
      <c r="S32" s="226" t="s">
        <v>2474</v>
      </c>
      <c r="T32" s="226" t="s">
        <v>4045</v>
      </c>
    </row>
    <row r="33">
      <c r="A33" s="244" t="s">
        <v>1122</v>
      </c>
      <c r="B33" s="239" t="s">
        <v>1121</v>
      </c>
      <c r="C33" s="234" t="s">
        <v>4344</v>
      </c>
      <c r="D33" s="224"/>
      <c r="E33" s="240">
        <v>315.0</v>
      </c>
      <c r="F33" s="225" t="s">
        <v>4346</v>
      </c>
      <c r="G33" s="226"/>
      <c r="H33" s="233"/>
      <c r="I33" s="226"/>
      <c r="J33" s="228"/>
      <c r="K33" s="235"/>
      <c r="L33" s="230"/>
      <c r="M33" s="236"/>
      <c r="N33" s="237"/>
      <c r="O33" s="236"/>
      <c r="P33" s="236"/>
      <c r="Q33" s="236"/>
      <c r="R33" s="236"/>
      <c r="S33" s="226"/>
      <c r="T33" s="226"/>
    </row>
    <row r="34">
      <c r="A34" s="244" t="s">
        <v>1124</v>
      </c>
      <c r="B34" s="239" t="s">
        <v>1123</v>
      </c>
      <c r="C34" s="234" t="s">
        <v>4344</v>
      </c>
      <c r="D34" s="224"/>
      <c r="E34" s="240">
        <v>315.0</v>
      </c>
      <c r="F34" s="225" t="s">
        <v>4346</v>
      </c>
      <c r="G34" s="226"/>
      <c r="H34" s="233"/>
      <c r="I34" s="226"/>
      <c r="J34" s="228"/>
      <c r="K34" s="235"/>
      <c r="L34" s="230"/>
      <c r="M34" s="236"/>
      <c r="N34" s="237"/>
      <c r="O34" s="236"/>
      <c r="P34" s="236"/>
      <c r="Q34" s="236"/>
      <c r="R34" s="236"/>
      <c r="S34" s="226"/>
      <c r="T34" s="226"/>
    </row>
    <row r="35">
      <c r="A35" s="244" t="s">
        <v>1126</v>
      </c>
      <c r="B35" s="239" t="s">
        <v>1125</v>
      </c>
      <c r="C35" s="234" t="s">
        <v>4344</v>
      </c>
      <c r="D35" s="224"/>
      <c r="E35" s="240">
        <v>315.0</v>
      </c>
      <c r="F35" s="225" t="s">
        <v>4346</v>
      </c>
      <c r="G35" s="226"/>
      <c r="H35" s="233"/>
      <c r="I35" s="226"/>
      <c r="J35" s="228"/>
      <c r="K35" s="235"/>
      <c r="L35" s="230"/>
      <c r="M35" s="236"/>
      <c r="N35" s="237"/>
      <c r="O35" s="236"/>
      <c r="P35" s="236"/>
      <c r="Q35" s="236"/>
      <c r="R35" s="236"/>
      <c r="S35" s="226"/>
      <c r="T35" s="226"/>
    </row>
    <row r="36">
      <c r="A36" s="222" t="s">
        <v>4305</v>
      </c>
      <c r="B36" s="222" t="s">
        <v>4041</v>
      </c>
      <c r="C36" s="222"/>
      <c r="D36" s="224" t="s">
        <v>4043</v>
      </c>
      <c r="E36" s="240" t="s">
        <v>4042</v>
      </c>
      <c r="F36" s="225" t="s">
        <v>1400</v>
      </c>
      <c r="G36" s="226" t="s">
        <v>1366</v>
      </c>
      <c r="H36" s="233">
        <v>44312.0</v>
      </c>
      <c r="I36" s="226" t="s">
        <v>1400</v>
      </c>
      <c r="J36" s="228">
        <v>56642.0</v>
      </c>
      <c r="K36" s="238">
        <v>16.576</v>
      </c>
      <c r="L36" s="230">
        <f>J36*K36*1000</f>
        <v>938897792</v>
      </c>
      <c r="M36" s="236"/>
      <c r="N36" s="237"/>
      <c r="O36" s="236"/>
      <c r="P36" s="236"/>
      <c r="Q36" s="236"/>
      <c r="R36" s="236"/>
      <c r="S36" s="226" t="s">
        <v>2499</v>
      </c>
      <c r="T36" s="226" t="s">
        <v>4039</v>
      </c>
    </row>
    <row r="37">
      <c r="A37" s="234" t="s">
        <v>1271</v>
      </c>
      <c r="B37" s="239" t="s">
        <v>1270</v>
      </c>
      <c r="C37" s="234" t="s">
        <v>4041</v>
      </c>
      <c r="D37" s="223"/>
      <c r="E37" s="224">
        <v>600.0</v>
      </c>
      <c r="F37" s="225" t="s">
        <v>1400</v>
      </c>
      <c r="G37" s="226"/>
      <c r="H37" s="233"/>
      <c r="I37" s="226"/>
      <c r="J37" s="228"/>
      <c r="K37" s="245"/>
      <c r="L37" s="230"/>
      <c r="M37" s="231"/>
      <c r="N37" s="228"/>
      <c r="O37" s="236"/>
      <c r="P37" s="236"/>
      <c r="Q37" s="226"/>
      <c r="R37" s="226"/>
      <c r="S37" s="226"/>
      <c r="T37" s="226"/>
    </row>
    <row r="38">
      <c r="A38" s="234" t="s">
        <v>1273</v>
      </c>
      <c r="B38" s="239" t="s">
        <v>1272</v>
      </c>
      <c r="C38" s="234" t="s">
        <v>4041</v>
      </c>
      <c r="D38" s="223"/>
      <c r="E38" s="224">
        <v>600.0</v>
      </c>
      <c r="F38" s="225" t="s">
        <v>1400</v>
      </c>
      <c r="G38" s="226"/>
      <c r="H38" s="233"/>
      <c r="I38" s="226"/>
      <c r="J38" s="228"/>
      <c r="K38" s="245"/>
      <c r="L38" s="230"/>
      <c r="M38" s="231"/>
      <c r="N38" s="228"/>
      <c r="O38" s="236"/>
      <c r="P38" s="236"/>
      <c r="Q38" s="226"/>
      <c r="R38" s="226"/>
      <c r="S38" s="226"/>
      <c r="T38" s="226"/>
    </row>
    <row r="39">
      <c r="A39" s="234" t="s">
        <v>1275</v>
      </c>
      <c r="B39" s="239" t="s">
        <v>1274</v>
      </c>
      <c r="C39" s="234" t="s">
        <v>4041</v>
      </c>
      <c r="D39" s="223"/>
      <c r="E39" s="224">
        <v>600.0</v>
      </c>
      <c r="F39" s="225" t="s">
        <v>1400</v>
      </c>
      <c r="G39" s="226"/>
      <c r="H39" s="233"/>
      <c r="I39" s="226"/>
      <c r="J39" s="228"/>
      <c r="K39" s="245"/>
      <c r="L39" s="230"/>
      <c r="M39" s="231"/>
      <c r="N39" s="228"/>
      <c r="O39" s="236"/>
      <c r="P39" s="236"/>
      <c r="Q39" s="226"/>
      <c r="R39" s="226"/>
      <c r="S39" s="226"/>
      <c r="T39" s="226"/>
    </row>
    <row r="40">
      <c r="A40" s="222" t="s">
        <v>1157</v>
      </c>
      <c r="B40" s="222" t="s">
        <v>3446</v>
      </c>
      <c r="C40" s="222" t="s">
        <v>3446</v>
      </c>
      <c r="D40" s="223">
        <v>0.05</v>
      </c>
      <c r="E40" s="224">
        <v>660.0</v>
      </c>
      <c r="F40" s="225" t="s">
        <v>1400</v>
      </c>
      <c r="G40" s="226" t="s">
        <v>1366</v>
      </c>
      <c r="H40" s="233">
        <v>44317.0</v>
      </c>
      <c r="I40" s="226" t="s">
        <v>1400</v>
      </c>
      <c r="J40" s="228">
        <v>26776.0</v>
      </c>
      <c r="K40" s="238">
        <v>16.576</v>
      </c>
      <c r="L40" s="230">
        <f t="shared" ref="L40:L41" si="4">J40*K40*1000</f>
        <v>443838976</v>
      </c>
      <c r="M40" s="231">
        <v>0.05</v>
      </c>
      <c r="N40" s="228">
        <v>105062.0</v>
      </c>
      <c r="O40" s="236"/>
      <c r="P40" s="236"/>
      <c r="Q40" s="232" t="s">
        <v>4347</v>
      </c>
      <c r="R40" s="226" t="s">
        <v>4348</v>
      </c>
      <c r="S40" s="226" t="s">
        <v>3353</v>
      </c>
      <c r="T40" s="226" t="s">
        <v>4325</v>
      </c>
    </row>
    <row r="41">
      <c r="A41" s="222" t="s">
        <v>4305</v>
      </c>
      <c r="B41" s="222" t="s">
        <v>2536</v>
      </c>
      <c r="C41" s="222"/>
      <c r="D41" s="223">
        <v>0.03</v>
      </c>
      <c r="E41" s="224" t="s">
        <v>4065</v>
      </c>
      <c r="F41" s="225" t="s">
        <v>4328</v>
      </c>
      <c r="G41" s="226" t="s">
        <v>1366</v>
      </c>
      <c r="H41" s="233">
        <v>44319.0</v>
      </c>
      <c r="I41" s="226" t="s">
        <v>1400</v>
      </c>
      <c r="J41" s="228">
        <v>2168.0</v>
      </c>
      <c r="K41" s="238">
        <v>16.576</v>
      </c>
      <c r="L41" s="230">
        <f t="shared" si="4"/>
        <v>35936768</v>
      </c>
      <c r="M41" s="231">
        <v>1.0</v>
      </c>
      <c r="N41" s="228"/>
      <c r="O41" s="236"/>
      <c r="P41" s="246"/>
      <c r="Q41" s="232" t="s">
        <v>4349</v>
      </c>
      <c r="R41" s="226" t="s">
        <v>4350</v>
      </c>
      <c r="S41" s="226" t="s">
        <v>2535</v>
      </c>
      <c r="T41" s="226" t="s">
        <v>4351</v>
      </c>
    </row>
    <row r="42">
      <c r="A42" s="234" t="s">
        <v>1247</v>
      </c>
      <c r="B42" s="239" t="s">
        <v>1246</v>
      </c>
      <c r="C42" s="234" t="s">
        <v>2536</v>
      </c>
      <c r="D42" s="223"/>
      <c r="E42" s="247">
        <v>50.0</v>
      </c>
      <c r="F42" s="225" t="s">
        <v>4328</v>
      </c>
      <c r="G42" s="226"/>
      <c r="H42" s="233"/>
      <c r="I42" s="226"/>
      <c r="J42" s="228"/>
      <c r="K42" s="235"/>
      <c r="L42" s="230"/>
      <c r="M42" s="236"/>
      <c r="N42" s="237"/>
      <c r="O42" s="236"/>
      <c r="P42" s="236"/>
      <c r="Q42" s="236"/>
      <c r="R42" s="236"/>
      <c r="S42" s="226"/>
      <c r="T42" s="226"/>
    </row>
    <row r="43">
      <c r="A43" s="234" t="s">
        <v>1249</v>
      </c>
      <c r="B43" s="239" t="s">
        <v>1248</v>
      </c>
      <c r="C43" s="234" t="s">
        <v>2536</v>
      </c>
      <c r="D43" s="223"/>
      <c r="E43" s="247">
        <v>50.0</v>
      </c>
      <c r="F43" s="225" t="s">
        <v>4328</v>
      </c>
      <c r="G43" s="226"/>
      <c r="H43" s="233"/>
      <c r="I43" s="226"/>
      <c r="J43" s="228"/>
      <c r="K43" s="235"/>
      <c r="L43" s="230"/>
      <c r="M43" s="236"/>
      <c r="N43" s="237"/>
      <c r="O43" s="236"/>
      <c r="P43" s="236"/>
      <c r="Q43" s="236"/>
      <c r="R43" s="236"/>
      <c r="S43" s="226"/>
      <c r="T43" s="226"/>
    </row>
    <row r="44">
      <c r="A44" s="222" t="s">
        <v>4305</v>
      </c>
      <c r="B44" s="222" t="s">
        <v>3429</v>
      </c>
      <c r="C44" s="222"/>
      <c r="D44" s="223">
        <v>0.05</v>
      </c>
      <c r="E44" s="247" t="s">
        <v>4052</v>
      </c>
      <c r="F44" s="225" t="s">
        <v>1400</v>
      </c>
      <c r="G44" s="226" t="s">
        <v>1366</v>
      </c>
      <c r="H44" s="233">
        <v>44344.0</v>
      </c>
      <c r="I44" s="226" t="s">
        <v>1400</v>
      </c>
      <c r="J44" s="228">
        <v>31974.0</v>
      </c>
      <c r="K44" s="238">
        <v>16.576</v>
      </c>
      <c r="L44" s="230">
        <f>J44*K44*1000</f>
        <v>530001024</v>
      </c>
      <c r="M44" s="236"/>
      <c r="N44" s="237"/>
      <c r="O44" s="236"/>
      <c r="P44" s="236"/>
      <c r="Q44" s="236"/>
      <c r="R44" s="236"/>
      <c r="S44" s="226" t="s">
        <v>4352</v>
      </c>
      <c r="T44" s="226" t="s">
        <v>4353</v>
      </c>
    </row>
    <row r="45">
      <c r="A45" s="234" t="s">
        <v>1190</v>
      </c>
      <c r="B45" s="239" t="s">
        <v>1189</v>
      </c>
      <c r="C45" s="234" t="s">
        <v>3429</v>
      </c>
      <c r="D45" s="223"/>
      <c r="E45" s="240">
        <v>350.0</v>
      </c>
      <c r="F45" s="225" t="s">
        <v>1400</v>
      </c>
      <c r="G45" s="226"/>
      <c r="H45" s="233"/>
      <c r="I45" s="226"/>
      <c r="J45" s="228"/>
      <c r="K45" s="235"/>
      <c r="L45" s="230"/>
      <c r="M45" s="236"/>
      <c r="N45" s="237"/>
      <c r="O45" s="236"/>
      <c r="P45" s="236"/>
      <c r="Q45" s="236"/>
      <c r="R45" s="236"/>
      <c r="S45" s="226"/>
      <c r="T45" s="226"/>
    </row>
    <row r="46">
      <c r="A46" s="234" t="s">
        <v>1192</v>
      </c>
      <c r="B46" s="239" t="s">
        <v>1191</v>
      </c>
      <c r="C46" s="234" t="s">
        <v>3429</v>
      </c>
      <c r="D46" s="223"/>
      <c r="E46" s="240">
        <v>350.0</v>
      </c>
      <c r="F46" s="225" t="s">
        <v>1400</v>
      </c>
      <c r="G46" s="226"/>
      <c r="H46" s="233"/>
      <c r="I46" s="226"/>
      <c r="J46" s="228"/>
      <c r="K46" s="235"/>
      <c r="L46" s="230"/>
      <c r="M46" s="236"/>
      <c r="N46" s="237"/>
      <c r="O46" s="236"/>
      <c r="P46" s="236"/>
      <c r="Q46" s="236"/>
      <c r="R46" s="236"/>
      <c r="S46" s="226"/>
      <c r="T46" s="226"/>
    </row>
    <row r="47">
      <c r="A47" s="234" t="s">
        <v>1194</v>
      </c>
      <c r="B47" s="239" t="s">
        <v>1193</v>
      </c>
      <c r="C47" s="234" t="s">
        <v>3429</v>
      </c>
      <c r="D47" s="223"/>
      <c r="E47" s="240">
        <v>350.0</v>
      </c>
      <c r="F47" s="225" t="s">
        <v>1400</v>
      </c>
      <c r="G47" s="226"/>
      <c r="H47" s="233"/>
      <c r="I47" s="226"/>
      <c r="J47" s="228"/>
      <c r="K47" s="235"/>
      <c r="L47" s="230"/>
      <c r="M47" s="236"/>
      <c r="N47" s="237"/>
      <c r="O47" s="236"/>
      <c r="P47" s="236"/>
      <c r="Q47" s="236"/>
      <c r="R47" s="236"/>
      <c r="S47" s="226"/>
      <c r="T47" s="226"/>
    </row>
    <row r="48">
      <c r="A48" s="234" t="s">
        <v>974</v>
      </c>
      <c r="B48" s="234" t="s">
        <v>973</v>
      </c>
      <c r="C48" s="234" t="s">
        <v>3429</v>
      </c>
      <c r="D48" s="223">
        <v>0.05</v>
      </c>
      <c r="E48" s="240">
        <v>600.0</v>
      </c>
      <c r="F48" s="225" t="s">
        <v>1400</v>
      </c>
      <c r="G48" s="226" t="s">
        <v>1366</v>
      </c>
      <c r="H48" s="233">
        <v>44344.0</v>
      </c>
      <c r="I48" s="226" t="s">
        <v>1400</v>
      </c>
      <c r="J48" s="228">
        <v>18780.0</v>
      </c>
      <c r="K48" s="238">
        <v>16.576</v>
      </c>
      <c r="L48" s="230">
        <f t="shared" ref="L48:L49" si="5">J48*K48*1000</f>
        <v>311297280</v>
      </c>
      <c r="M48" s="236"/>
      <c r="N48" s="237"/>
      <c r="O48" s="236"/>
      <c r="P48" s="236"/>
      <c r="Q48" s="236"/>
      <c r="R48" s="236"/>
      <c r="S48" s="226" t="s">
        <v>2271</v>
      </c>
      <c r="T48" s="226" t="s">
        <v>4354</v>
      </c>
    </row>
    <row r="49">
      <c r="A49" s="222" t="s">
        <v>4305</v>
      </c>
      <c r="B49" s="222" t="s">
        <v>4355</v>
      </c>
      <c r="C49" s="222"/>
      <c r="D49" s="223">
        <v>0.03</v>
      </c>
      <c r="E49" s="224" t="s">
        <v>4034</v>
      </c>
      <c r="F49" s="226" t="s">
        <v>1400</v>
      </c>
      <c r="G49" s="226" t="s">
        <v>1366</v>
      </c>
      <c r="H49" s="233">
        <v>44347.0</v>
      </c>
      <c r="I49" s="226" t="s">
        <v>1400</v>
      </c>
      <c r="J49" s="228">
        <v>21004.0</v>
      </c>
      <c r="K49" s="238">
        <v>16.576</v>
      </c>
      <c r="L49" s="230">
        <f t="shared" si="5"/>
        <v>348162304</v>
      </c>
      <c r="M49" s="236"/>
      <c r="N49" s="237"/>
      <c r="O49" s="236"/>
      <c r="P49" s="236"/>
      <c r="Q49" s="236"/>
      <c r="R49" s="236"/>
      <c r="S49" s="226" t="s">
        <v>3815</v>
      </c>
      <c r="T49" s="226" t="s">
        <v>4356</v>
      </c>
    </row>
    <row r="50">
      <c r="A50" s="244" t="s">
        <v>1283</v>
      </c>
      <c r="B50" s="239" t="s">
        <v>1282</v>
      </c>
      <c r="C50" s="234" t="s">
        <v>4355</v>
      </c>
      <c r="D50" s="223"/>
      <c r="E50" s="224">
        <v>350.0</v>
      </c>
      <c r="F50" s="226" t="s">
        <v>1400</v>
      </c>
      <c r="G50" s="226"/>
      <c r="H50" s="233"/>
      <c r="I50" s="226"/>
      <c r="J50" s="228"/>
      <c r="K50" s="235"/>
      <c r="L50" s="230"/>
      <c r="M50" s="236"/>
      <c r="N50" s="237"/>
      <c r="O50" s="236"/>
      <c r="P50" s="246"/>
      <c r="Q50" s="236"/>
      <c r="R50" s="236"/>
      <c r="S50" s="226"/>
      <c r="T50" s="226"/>
    </row>
    <row r="51">
      <c r="A51" s="244" t="s">
        <v>1285</v>
      </c>
      <c r="B51" s="239" t="s">
        <v>1284</v>
      </c>
      <c r="C51" s="234" t="s">
        <v>4355</v>
      </c>
      <c r="D51" s="223"/>
      <c r="E51" s="224">
        <v>350.0</v>
      </c>
      <c r="F51" s="226" t="s">
        <v>1400</v>
      </c>
      <c r="G51" s="226"/>
      <c r="H51" s="233"/>
      <c r="I51" s="226"/>
      <c r="J51" s="228"/>
      <c r="K51" s="235"/>
      <c r="L51" s="230"/>
      <c r="M51" s="236"/>
      <c r="N51" s="237"/>
      <c r="O51" s="236"/>
      <c r="P51" s="246"/>
      <c r="Q51" s="236"/>
      <c r="R51" s="236"/>
      <c r="S51" s="226"/>
      <c r="T51" s="226"/>
    </row>
    <row r="52">
      <c r="A52" s="222" t="s">
        <v>4305</v>
      </c>
      <c r="B52" s="222" t="s">
        <v>2855</v>
      </c>
      <c r="C52" s="222"/>
      <c r="D52" s="223">
        <v>0.05</v>
      </c>
      <c r="E52" s="224" t="s">
        <v>4037</v>
      </c>
      <c r="F52" s="225" t="s">
        <v>4341</v>
      </c>
      <c r="G52" s="226" t="s">
        <v>1366</v>
      </c>
      <c r="H52" s="233">
        <v>44365.0</v>
      </c>
      <c r="I52" s="226" t="s">
        <v>1400</v>
      </c>
      <c r="J52" s="228">
        <v>24984.0</v>
      </c>
      <c r="K52" s="238">
        <v>16.576</v>
      </c>
      <c r="L52" s="230">
        <f>J52*K52*1000</f>
        <v>414134784</v>
      </c>
      <c r="M52" s="236"/>
      <c r="N52" s="237"/>
      <c r="O52" s="236"/>
      <c r="P52" s="246"/>
      <c r="Q52" s="236"/>
      <c r="R52" s="236"/>
      <c r="S52" s="226" t="s">
        <v>4357</v>
      </c>
      <c r="T52" s="226" t="s">
        <v>4358</v>
      </c>
    </row>
    <row r="53">
      <c r="A53" s="248" t="s">
        <v>1041</v>
      </c>
      <c r="B53" s="248" t="s">
        <v>1040</v>
      </c>
      <c r="C53" s="244" t="s">
        <v>2855</v>
      </c>
      <c r="D53" s="223"/>
      <c r="E53" s="224">
        <v>330.0</v>
      </c>
      <c r="F53" s="225" t="s">
        <v>4341</v>
      </c>
      <c r="G53" s="226"/>
      <c r="H53" s="233"/>
      <c r="I53" s="226"/>
      <c r="J53" s="228"/>
      <c r="K53" s="245"/>
      <c r="L53" s="230"/>
      <c r="M53" s="231"/>
      <c r="N53" s="228"/>
      <c r="O53" s="231"/>
      <c r="P53" s="226"/>
      <c r="Q53" s="249"/>
      <c r="R53" s="249"/>
      <c r="S53" s="226"/>
      <c r="T53" s="226"/>
    </row>
    <row r="54">
      <c r="A54" s="248" t="s">
        <v>1043</v>
      </c>
      <c r="B54" s="248" t="s">
        <v>1042</v>
      </c>
      <c r="C54" s="244" t="s">
        <v>2855</v>
      </c>
      <c r="D54" s="223"/>
      <c r="E54" s="224">
        <v>330.0</v>
      </c>
      <c r="F54" s="225" t="s">
        <v>4341</v>
      </c>
      <c r="G54" s="226"/>
      <c r="H54" s="233"/>
      <c r="I54" s="226"/>
      <c r="J54" s="228"/>
      <c r="K54" s="245"/>
      <c r="L54" s="230"/>
      <c r="M54" s="231"/>
      <c r="N54" s="228"/>
      <c r="O54" s="231"/>
      <c r="P54" s="226"/>
      <c r="Q54" s="249"/>
      <c r="R54" s="249"/>
      <c r="S54" s="226"/>
      <c r="T54" s="226"/>
    </row>
    <row r="55">
      <c r="A55" s="248" t="s">
        <v>1045</v>
      </c>
      <c r="B55" s="248" t="s">
        <v>1044</v>
      </c>
      <c r="C55" s="244" t="s">
        <v>2855</v>
      </c>
      <c r="D55" s="223"/>
      <c r="E55" s="224">
        <v>330.0</v>
      </c>
      <c r="F55" s="225" t="s">
        <v>4341</v>
      </c>
      <c r="G55" s="226"/>
      <c r="H55" s="233"/>
      <c r="I55" s="226"/>
      <c r="J55" s="228"/>
      <c r="K55" s="245"/>
      <c r="L55" s="230"/>
      <c r="M55" s="231"/>
      <c r="N55" s="228"/>
      <c r="O55" s="231"/>
      <c r="P55" s="226"/>
      <c r="Q55" s="249"/>
      <c r="R55" s="249"/>
      <c r="S55" s="226"/>
      <c r="T55" s="226"/>
    </row>
    <row r="56">
      <c r="A56" s="222" t="s">
        <v>4305</v>
      </c>
      <c r="B56" s="222" t="s">
        <v>4359</v>
      </c>
      <c r="C56" s="222"/>
      <c r="D56" s="223">
        <v>0.05</v>
      </c>
      <c r="E56" s="224" t="s">
        <v>4071</v>
      </c>
      <c r="F56" s="225" t="s">
        <v>4360</v>
      </c>
      <c r="G56" s="226" t="s">
        <v>1366</v>
      </c>
      <c r="H56" s="233">
        <v>44407.0</v>
      </c>
      <c r="I56" s="226" t="s">
        <v>4338</v>
      </c>
      <c r="J56" s="228">
        <v>1259.0</v>
      </c>
      <c r="K56" s="238">
        <v>16.931</v>
      </c>
      <c r="L56" s="230">
        <f>J56*K56*1000</f>
        <v>21316129</v>
      </c>
      <c r="M56" s="231">
        <v>1.0</v>
      </c>
      <c r="N56" s="228"/>
      <c r="O56" s="231">
        <v>0.2</v>
      </c>
      <c r="P56" s="226">
        <v>2025.0</v>
      </c>
      <c r="Q56" s="241" t="s">
        <v>4323</v>
      </c>
      <c r="R56" s="249" t="s">
        <v>4361</v>
      </c>
      <c r="S56" s="226" t="s">
        <v>4362</v>
      </c>
      <c r="T56" s="226" t="s">
        <v>4363</v>
      </c>
    </row>
    <row r="57">
      <c r="A57" s="244" t="s">
        <v>668</v>
      </c>
      <c r="B57" s="248" t="s">
        <v>1096</v>
      </c>
      <c r="C57" s="244" t="s">
        <v>4359</v>
      </c>
      <c r="D57" s="242"/>
      <c r="E57" s="250">
        <v>16.5</v>
      </c>
      <c r="F57" s="225" t="s">
        <v>4360</v>
      </c>
      <c r="G57" s="226"/>
      <c r="H57" s="233"/>
      <c r="I57" s="236"/>
      <c r="J57" s="228"/>
      <c r="K57" s="235"/>
      <c r="L57" s="230"/>
      <c r="M57" s="236"/>
      <c r="N57" s="237"/>
      <c r="O57" s="236"/>
      <c r="P57" s="236"/>
      <c r="Q57" s="236"/>
      <c r="R57" s="236"/>
      <c r="S57" s="226"/>
      <c r="T57" s="226"/>
    </row>
    <row r="58">
      <c r="A58" s="244" t="s">
        <v>668</v>
      </c>
      <c r="B58" s="248" t="s">
        <v>1097</v>
      </c>
      <c r="C58" s="244" t="s">
        <v>4359</v>
      </c>
      <c r="D58" s="242"/>
      <c r="E58" s="250">
        <v>16.5</v>
      </c>
      <c r="F58" s="225" t="s">
        <v>4360</v>
      </c>
      <c r="G58" s="226"/>
      <c r="H58" s="233"/>
      <c r="I58" s="236"/>
      <c r="J58" s="228"/>
      <c r="K58" s="235"/>
      <c r="L58" s="230"/>
      <c r="M58" s="236"/>
      <c r="N58" s="237"/>
      <c r="O58" s="236"/>
      <c r="P58" s="236"/>
      <c r="Q58" s="236"/>
      <c r="R58" s="236"/>
      <c r="S58" s="226"/>
      <c r="T58" s="226"/>
    </row>
    <row r="59">
      <c r="A59" s="222" t="s">
        <v>4305</v>
      </c>
      <c r="B59" s="222" t="s">
        <v>4364</v>
      </c>
      <c r="C59" s="222"/>
      <c r="D59" s="242">
        <v>0.05</v>
      </c>
      <c r="E59" s="240" t="s">
        <v>4099</v>
      </c>
      <c r="F59" s="243" t="s">
        <v>1400</v>
      </c>
      <c r="G59" s="226" t="s">
        <v>1366</v>
      </c>
      <c r="H59" s="233">
        <v>44432.0</v>
      </c>
      <c r="I59" s="236" t="str">
        <f>F59</f>
        <v>Sawdust</v>
      </c>
      <c r="J59" s="228">
        <v>62.9</v>
      </c>
      <c r="K59" s="238">
        <v>16.576</v>
      </c>
      <c r="L59" s="230">
        <f>J59*K59*1000</f>
        <v>1042630.4</v>
      </c>
      <c r="M59" s="236"/>
      <c r="N59" s="237"/>
      <c r="O59" s="236"/>
      <c r="P59" s="236"/>
      <c r="Q59" s="236"/>
      <c r="R59" s="236"/>
      <c r="S59" s="226" t="s">
        <v>2607</v>
      </c>
      <c r="T59" s="226" t="s">
        <v>4365</v>
      </c>
    </row>
    <row r="60">
      <c r="A60" s="244" t="s">
        <v>1027</v>
      </c>
      <c r="B60" s="248" t="s">
        <v>1026</v>
      </c>
      <c r="C60" s="244" t="s">
        <v>4364</v>
      </c>
      <c r="D60" s="223"/>
      <c r="E60" s="224">
        <v>65.0</v>
      </c>
      <c r="F60" s="243" t="s">
        <v>1400</v>
      </c>
      <c r="G60" s="226"/>
      <c r="H60" s="233"/>
      <c r="I60" s="226"/>
      <c r="J60" s="228"/>
      <c r="K60" s="235"/>
      <c r="L60" s="230"/>
      <c r="M60" s="236"/>
      <c r="N60" s="237"/>
      <c r="O60" s="236"/>
      <c r="P60" s="236"/>
      <c r="Q60" s="236"/>
      <c r="R60" s="236"/>
      <c r="S60" s="226"/>
      <c r="T60" s="226"/>
    </row>
    <row r="61">
      <c r="A61" s="244" t="s">
        <v>1029</v>
      </c>
      <c r="B61" s="248" t="s">
        <v>1028</v>
      </c>
      <c r="C61" s="244" t="s">
        <v>4364</v>
      </c>
      <c r="D61" s="223"/>
      <c r="E61" s="224">
        <v>65.0</v>
      </c>
      <c r="F61" s="243" t="s">
        <v>1400</v>
      </c>
      <c r="G61" s="226"/>
      <c r="H61" s="233"/>
      <c r="I61" s="226"/>
      <c r="J61" s="228"/>
      <c r="K61" s="235"/>
      <c r="L61" s="230"/>
      <c r="M61" s="236"/>
      <c r="N61" s="237"/>
      <c r="O61" s="236"/>
      <c r="P61" s="236"/>
      <c r="Q61" s="236"/>
      <c r="R61" s="236"/>
      <c r="S61" s="226"/>
      <c r="T61" s="226"/>
    </row>
    <row r="62">
      <c r="A62" s="244" t="s">
        <v>1031</v>
      </c>
      <c r="B62" s="248" t="s">
        <v>1030</v>
      </c>
      <c r="C62" s="244" t="s">
        <v>4364</v>
      </c>
      <c r="D62" s="223"/>
      <c r="E62" s="224">
        <v>65.0</v>
      </c>
      <c r="F62" s="243" t="s">
        <v>1400</v>
      </c>
      <c r="G62" s="226"/>
      <c r="H62" s="233"/>
      <c r="I62" s="226"/>
      <c r="J62" s="228"/>
      <c r="K62" s="235"/>
      <c r="L62" s="230"/>
      <c r="M62" s="236"/>
      <c r="N62" s="237"/>
      <c r="O62" s="236"/>
      <c r="P62" s="236"/>
      <c r="Q62" s="236"/>
      <c r="R62" s="236"/>
      <c r="S62" s="226"/>
      <c r="T62" s="226"/>
    </row>
    <row r="63">
      <c r="A63" s="244" t="s">
        <v>1033</v>
      </c>
      <c r="B63" s="248" t="s">
        <v>1032</v>
      </c>
      <c r="C63" s="244" t="s">
        <v>4364</v>
      </c>
      <c r="D63" s="223"/>
      <c r="E63" s="224">
        <v>65.0</v>
      </c>
      <c r="F63" s="243" t="s">
        <v>1400</v>
      </c>
      <c r="G63" s="226"/>
      <c r="H63" s="233"/>
      <c r="I63" s="226"/>
      <c r="J63" s="228"/>
      <c r="K63" s="235"/>
      <c r="L63" s="230"/>
      <c r="M63" s="236"/>
      <c r="N63" s="237"/>
      <c r="O63" s="236"/>
      <c r="P63" s="236"/>
      <c r="Q63" s="236"/>
      <c r="R63" s="236"/>
      <c r="S63" s="226"/>
      <c r="T63" s="226"/>
    </row>
    <row r="64">
      <c r="A64" s="222" t="s">
        <v>4305</v>
      </c>
      <c r="B64" s="222" t="s">
        <v>4366</v>
      </c>
      <c r="C64" s="222"/>
      <c r="D64" s="223">
        <v>0.1</v>
      </c>
      <c r="E64" s="224" t="s">
        <v>4068</v>
      </c>
      <c r="F64" s="225" t="s">
        <v>4341</v>
      </c>
      <c r="G64" s="226" t="s">
        <v>1366</v>
      </c>
      <c r="H64" s="233">
        <v>44372.0</v>
      </c>
      <c r="I64" s="226" t="s">
        <v>4328</v>
      </c>
      <c r="J64" s="228">
        <v>185.0</v>
      </c>
      <c r="K64" s="235"/>
      <c r="L64" s="230"/>
      <c r="M64" s="236"/>
      <c r="N64" s="237"/>
      <c r="O64" s="236"/>
      <c r="P64" s="236"/>
      <c r="Q64" s="236"/>
      <c r="R64" s="236"/>
      <c r="S64" s="226" t="s">
        <v>4367</v>
      </c>
      <c r="T64" s="226" t="s">
        <v>4368</v>
      </c>
    </row>
    <row r="65">
      <c r="A65" s="244" t="s">
        <v>668</v>
      </c>
      <c r="B65" s="248" t="s">
        <v>1219</v>
      </c>
      <c r="C65" s="244" t="s">
        <v>4366</v>
      </c>
      <c r="D65" s="224"/>
      <c r="E65" s="224">
        <v>7.0</v>
      </c>
      <c r="F65" s="225" t="s">
        <v>4341</v>
      </c>
      <c r="G65" s="226"/>
      <c r="H65" s="233"/>
      <c r="I65" s="226"/>
      <c r="J65" s="228"/>
      <c r="K65" s="235"/>
      <c r="L65" s="230"/>
      <c r="M65" s="236"/>
      <c r="N65" s="237"/>
      <c r="O65" s="236"/>
      <c r="P65" s="236"/>
      <c r="Q65" s="236"/>
      <c r="R65" s="236"/>
      <c r="S65" s="226"/>
      <c r="T65" s="226"/>
    </row>
    <row r="66">
      <c r="A66" s="244" t="s">
        <v>668</v>
      </c>
      <c r="B66" s="248" t="s">
        <v>1220</v>
      </c>
      <c r="C66" s="244" t="s">
        <v>4366</v>
      </c>
      <c r="D66" s="224"/>
      <c r="E66" s="224">
        <v>7.0</v>
      </c>
      <c r="F66" s="225" t="s">
        <v>4341</v>
      </c>
      <c r="G66" s="226"/>
      <c r="H66" s="233"/>
      <c r="I66" s="226"/>
      <c r="J66" s="228"/>
      <c r="K66" s="235"/>
      <c r="L66" s="230"/>
      <c r="M66" s="236"/>
      <c r="N66" s="237"/>
      <c r="O66" s="236"/>
      <c r="P66" s="236"/>
      <c r="Q66" s="236"/>
      <c r="R66" s="236"/>
      <c r="S66" s="226"/>
      <c r="T66" s="226"/>
    </row>
    <row r="67">
      <c r="A67" s="222" t="s">
        <v>1277</v>
      </c>
      <c r="B67" s="251" t="s">
        <v>1276</v>
      </c>
      <c r="C67" s="222" t="s">
        <v>4054</v>
      </c>
      <c r="D67" s="224" t="s">
        <v>4043</v>
      </c>
      <c r="E67" s="224">
        <v>625.0</v>
      </c>
      <c r="F67" s="225" t="s">
        <v>1400</v>
      </c>
      <c r="G67" s="226" t="s">
        <v>1366</v>
      </c>
      <c r="H67" s="233">
        <v>44483.0</v>
      </c>
      <c r="I67" s="226" t="s">
        <v>1400</v>
      </c>
      <c r="J67" s="228">
        <v>24747.0</v>
      </c>
      <c r="K67" s="238">
        <v>16.576</v>
      </c>
      <c r="L67" s="230">
        <f t="shared" ref="L67:L68" si="6">J67*K67*1000</f>
        <v>410206272</v>
      </c>
      <c r="M67" s="236"/>
      <c r="N67" s="237"/>
      <c r="O67" s="236"/>
      <c r="P67" s="236"/>
      <c r="Q67" s="236"/>
      <c r="R67" s="236"/>
      <c r="S67" s="226" t="s">
        <v>2499</v>
      </c>
      <c r="T67" s="226" t="s">
        <v>4039</v>
      </c>
    </row>
    <row r="68">
      <c r="A68" s="222" t="s">
        <v>4305</v>
      </c>
      <c r="B68" s="222" t="s">
        <v>4106</v>
      </c>
      <c r="C68" s="222"/>
      <c r="D68" s="242">
        <v>0.05</v>
      </c>
      <c r="E68" s="240" t="s">
        <v>4099</v>
      </c>
      <c r="F68" s="243" t="s">
        <v>1400</v>
      </c>
      <c r="G68" s="226" t="s">
        <v>1366</v>
      </c>
      <c r="H68" s="233">
        <v>44494.0</v>
      </c>
      <c r="I68" s="226" t="s">
        <v>1400</v>
      </c>
      <c r="J68" s="228">
        <v>6878.0</v>
      </c>
      <c r="K68" s="238">
        <v>16.576</v>
      </c>
      <c r="L68" s="230">
        <f t="shared" si="6"/>
        <v>114009728</v>
      </c>
      <c r="M68" s="236"/>
      <c r="N68" s="237"/>
      <c r="O68" s="236"/>
      <c r="P68" s="236"/>
      <c r="Q68" s="236"/>
      <c r="R68" s="236"/>
      <c r="S68" s="226" t="s">
        <v>2356</v>
      </c>
      <c r="T68" s="226" t="s">
        <v>4369</v>
      </c>
    </row>
    <row r="69">
      <c r="A69" s="244" t="s">
        <v>998</v>
      </c>
      <c r="B69" s="248" t="s">
        <v>997</v>
      </c>
      <c r="C69" s="244" t="s">
        <v>4106</v>
      </c>
      <c r="D69" s="223"/>
      <c r="E69" s="224">
        <v>65.0</v>
      </c>
      <c r="F69" s="243" t="s">
        <v>1400</v>
      </c>
      <c r="G69" s="226"/>
      <c r="H69" s="233"/>
      <c r="I69" s="236"/>
      <c r="J69" s="228"/>
      <c r="K69" s="245"/>
      <c r="L69" s="230"/>
      <c r="M69" s="231"/>
      <c r="N69" s="228"/>
      <c r="O69" s="236"/>
      <c r="P69" s="236"/>
      <c r="Q69" s="226"/>
      <c r="R69" s="236"/>
      <c r="S69" s="226"/>
      <c r="T69" s="226"/>
    </row>
    <row r="70">
      <c r="A70" s="244" t="s">
        <v>1000</v>
      </c>
      <c r="B70" s="248" t="s">
        <v>999</v>
      </c>
      <c r="C70" s="244" t="s">
        <v>4106</v>
      </c>
      <c r="D70" s="223"/>
      <c r="E70" s="224">
        <v>65.0</v>
      </c>
      <c r="F70" s="243" t="s">
        <v>1400</v>
      </c>
      <c r="G70" s="226"/>
      <c r="H70" s="233"/>
      <c r="I70" s="236"/>
      <c r="J70" s="228"/>
      <c r="K70" s="245"/>
      <c r="L70" s="230"/>
      <c r="M70" s="231"/>
      <c r="N70" s="228"/>
      <c r="O70" s="236"/>
      <c r="P70" s="236"/>
      <c r="Q70" s="226"/>
      <c r="R70" s="236"/>
      <c r="S70" s="226"/>
      <c r="T70" s="226"/>
    </row>
    <row r="71">
      <c r="A71" s="244" t="s">
        <v>1002</v>
      </c>
      <c r="B71" s="248" t="s">
        <v>1001</v>
      </c>
      <c r="C71" s="244" t="s">
        <v>4106</v>
      </c>
      <c r="D71" s="223"/>
      <c r="E71" s="224">
        <v>65.0</v>
      </c>
      <c r="F71" s="243" t="s">
        <v>1400</v>
      </c>
      <c r="G71" s="226"/>
      <c r="H71" s="233"/>
      <c r="I71" s="236"/>
      <c r="J71" s="228"/>
      <c r="K71" s="245"/>
      <c r="L71" s="230"/>
      <c r="M71" s="231"/>
      <c r="N71" s="228"/>
      <c r="O71" s="236"/>
      <c r="P71" s="236"/>
      <c r="Q71" s="226"/>
      <c r="R71" s="236"/>
      <c r="S71" s="226"/>
      <c r="T71" s="226"/>
    </row>
    <row r="72">
      <c r="A72" s="244" t="s">
        <v>1004</v>
      </c>
      <c r="B72" s="248" t="s">
        <v>1003</v>
      </c>
      <c r="C72" s="244" t="s">
        <v>4106</v>
      </c>
      <c r="D72" s="223"/>
      <c r="E72" s="224">
        <v>65.0</v>
      </c>
      <c r="F72" s="243" t="s">
        <v>1400</v>
      </c>
      <c r="G72" s="226"/>
      <c r="H72" s="233"/>
      <c r="I72" s="236"/>
      <c r="J72" s="228"/>
      <c r="K72" s="245"/>
      <c r="L72" s="230"/>
      <c r="M72" s="231"/>
      <c r="N72" s="228"/>
      <c r="O72" s="236"/>
      <c r="P72" s="236"/>
      <c r="Q72" s="226"/>
      <c r="R72" s="236"/>
      <c r="S72" s="226"/>
      <c r="T72" s="226"/>
    </row>
    <row r="73">
      <c r="A73" s="222" t="s">
        <v>4305</v>
      </c>
      <c r="B73" s="222" t="s">
        <v>4370</v>
      </c>
      <c r="C73" s="222"/>
      <c r="D73" s="223">
        <v>0.05</v>
      </c>
      <c r="E73" s="224" t="s">
        <v>4102</v>
      </c>
      <c r="F73" s="225" t="s">
        <v>1369</v>
      </c>
      <c r="G73" s="226" t="s">
        <v>1366</v>
      </c>
      <c r="H73" s="233">
        <v>44494.0</v>
      </c>
      <c r="I73" s="236" t="str">
        <f>F73</f>
        <v>Palm Kernel Shell</v>
      </c>
      <c r="J73" s="228">
        <v>3677.0</v>
      </c>
      <c r="K73" s="238">
        <v>15.542</v>
      </c>
      <c r="L73" s="230">
        <f>J73*K73*1000</f>
        <v>57147934</v>
      </c>
      <c r="M73" s="231">
        <v>1.0</v>
      </c>
      <c r="N73" s="228"/>
      <c r="O73" s="236"/>
      <c r="P73" s="236"/>
      <c r="Q73" s="232" t="s">
        <v>4371</v>
      </c>
      <c r="R73" s="236"/>
      <c r="S73" s="226" t="s">
        <v>4370</v>
      </c>
      <c r="T73" s="226" t="s">
        <v>4372</v>
      </c>
    </row>
    <row r="74">
      <c r="A74" s="234" t="s">
        <v>668</v>
      </c>
      <c r="B74" s="239" t="s">
        <v>1231</v>
      </c>
      <c r="C74" s="234" t="s">
        <v>4370</v>
      </c>
      <c r="D74" s="242"/>
      <c r="E74" s="240">
        <v>7.0</v>
      </c>
      <c r="F74" s="225" t="s">
        <v>1369</v>
      </c>
      <c r="G74" s="226"/>
      <c r="H74" s="233"/>
      <c r="I74" s="226"/>
      <c r="J74" s="228"/>
      <c r="K74" s="235"/>
      <c r="L74" s="230"/>
      <c r="M74" s="236"/>
      <c r="N74" s="237"/>
      <c r="O74" s="236"/>
      <c r="P74" s="236"/>
      <c r="Q74" s="236"/>
      <c r="R74" s="236"/>
      <c r="S74" s="226"/>
      <c r="T74" s="226"/>
    </row>
    <row r="75">
      <c r="A75" s="234" t="s">
        <v>668</v>
      </c>
      <c r="B75" s="239" t="s">
        <v>1232</v>
      </c>
      <c r="C75" s="234" t="s">
        <v>4370</v>
      </c>
      <c r="D75" s="242"/>
      <c r="E75" s="240">
        <v>7.0</v>
      </c>
      <c r="F75" s="225" t="s">
        <v>1369</v>
      </c>
      <c r="G75" s="226"/>
      <c r="H75" s="233"/>
      <c r="I75" s="226"/>
      <c r="J75" s="228"/>
      <c r="K75" s="235"/>
      <c r="L75" s="230"/>
      <c r="M75" s="236"/>
      <c r="N75" s="237"/>
      <c r="O75" s="236"/>
      <c r="P75" s="236"/>
      <c r="Q75" s="236"/>
      <c r="R75" s="236"/>
      <c r="S75" s="226"/>
      <c r="T75" s="226"/>
    </row>
    <row r="76">
      <c r="A76" s="234" t="s">
        <v>668</v>
      </c>
      <c r="B76" s="239" t="s">
        <v>1233</v>
      </c>
      <c r="C76" s="234" t="s">
        <v>4370</v>
      </c>
      <c r="D76" s="242"/>
      <c r="E76" s="240">
        <v>7.0</v>
      </c>
      <c r="F76" s="225" t="s">
        <v>1369</v>
      </c>
      <c r="G76" s="226"/>
      <c r="H76" s="233"/>
      <c r="I76" s="226"/>
      <c r="J76" s="228"/>
      <c r="K76" s="235"/>
      <c r="L76" s="230"/>
      <c r="M76" s="236"/>
      <c r="N76" s="237"/>
      <c r="O76" s="236"/>
      <c r="P76" s="236"/>
      <c r="Q76" s="236"/>
      <c r="R76" s="236"/>
      <c r="S76" s="226"/>
      <c r="T76" s="226"/>
    </row>
    <row r="77">
      <c r="A77" s="222" t="s">
        <v>4305</v>
      </c>
      <c r="B77" s="222" t="s">
        <v>3035</v>
      </c>
      <c r="C77" s="222"/>
      <c r="D77" s="242">
        <v>0.05</v>
      </c>
      <c r="E77" s="240" t="s">
        <v>4105</v>
      </c>
      <c r="F77" s="243" t="s">
        <v>4159</v>
      </c>
      <c r="G77" s="226" t="s">
        <v>1366</v>
      </c>
      <c r="H77" s="233">
        <v>44494.0</v>
      </c>
      <c r="I77" s="226" t="s">
        <v>1400</v>
      </c>
      <c r="J77" s="228">
        <v>4827.0</v>
      </c>
      <c r="K77" s="238">
        <v>16.576</v>
      </c>
      <c r="L77" s="230">
        <f>J77*K77*1000</f>
        <v>80012352</v>
      </c>
      <c r="M77" s="236"/>
      <c r="N77" s="237"/>
      <c r="O77" s="236"/>
      <c r="P77" s="236"/>
      <c r="Q77" s="236"/>
      <c r="R77" s="236"/>
      <c r="S77" s="226" t="s">
        <v>3034</v>
      </c>
      <c r="T77" s="226" t="s">
        <v>4373</v>
      </c>
    </row>
    <row r="78">
      <c r="A78" s="244" t="s">
        <v>1198</v>
      </c>
      <c r="B78" s="239" t="s">
        <v>1197</v>
      </c>
      <c r="C78" s="234" t="s">
        <v>3035</v>
      </c>
      <c r="D78" s="240"/>
      <c r="E78" s="240">
        <v>60.0</v>
      </c>
      <c r="F78" s="243" t="s">
        <v>4159</v>
      </c>
      <c r="G78" s="226"/>
      <c r="H78" s="233"/>
      <c r="I78" s="226"/>
      <c r="J78" s="228"/>
      <c r="K78" s="235"/>
      <c r="L78" s="230"/>
      <c r="M78" s="236"/>
      <c r="N78" s="237"/>
      <c r="O78" s="236"/>
      <c r="P78" s="236"/>
      <c r="Q78" s="236"/>
      <c r="R78" s="236"/>
      <c r="S78" s="226"/>
      <c r="T78" s="226"/>
    </row>
    <row r="79">
      <c r="A79" s="244" t="s">
        <v>1200</v>
      </c>
      <c r="B79" s="239" t="s">
        <v>1199</v>
      </c>
      <c r="C79" s="234" t="s">
        <v>3035</v>
      </c>
      <c r="D79" s="240"/>
      <c r="E79" s="240">
        <v>60.0</v>
      </c>
      <c r="F79" s="243" t="s">
        <v>4159</v>
      </c>
      <c r="G79" s="226"/>
      <c r="H79" s="233"/>
      <c r="I79" s="226"/>
      <c r="J79" s="228"/>
      <c r="K79" s="235"/>
      <c r="L79" s="230"/>
      <c r="M79" s="236"/>
      <c r="N79" s="237"/>
      <c r="O79" s="236"/>
      <c r="P79" s="236"/>
      <c r="Q79" s="236"/>
      <c r="R79" s="236"/>
      <c r="S79" s="226"/>
      <c r="T79" s="226"/>
    </row>
    <row r="80">
      <c r="A80" s="222" t="s">
        <v>4305</v>
      </c>
      <c r="B80" s="222" t="s">
        <v>2721</v>
      </c>
      <c r="C80" s="222"/>
      <c r="D80" s="240" t="s">
        <v>4043</v>
      </c>
      <c r="E80" s="240" t="s">
        <v>4074</v>
      </c>
      <c r="F80" s="226" t="s">
        <v>1369</v>
      </c>
      <c r="G80" s="226" t="s">
        <v>1366</v>
      </c>
      <c r="H80" s="233">
        <v>44496.0</v>
      </c>
      <c r="I80" s="226" t="s">
        <v>1369</v>
      </c>
      <c r="J80" s="228">
        <v>862.0</v>
      </c>
      <c r="K80" s="238">
        <v>15.542</v>
      </c>
      <c r="L80" s="230">
        <f>J80*K80*1000</f>
        <v>13397204</v>
      </c>
      <c r="M80" s="236"/>
      <c r="N80" s="237"/>
      <c r="O80" s="236"/>
      <c r="P80" s="236"/>
      <c r="Q80" s="236"/>
      <c r="R80" s="236"/>
      <c r="S80" s="226" t="s">
        <v>4374</v>
      </c>
      <c r="T80" s="226" t="s">
        <v>4375</v>
      </c>
    </row>
    <row r="81">
      <c r="A81" s="234" t="s">
        <v>668</v>
      </c>
      <c r="B81" s="239" t="s">
        <v>1141</v>
      </c>
      <c r="C81" s="234" t="s">
        <v>2721</v>
      </c>
      <c r="D81" s="223"/>
      <c r="E81" s="224">
        <v>10.0</v>
      </c>
      <c r="F81" s="226" t="s">
        <v>1369</v>
      </c>
      <c r="G81" s="226"/>
      <c r="H81" s="233"/>
      <c r="I81" s="226"/>
      <c r="J81" s="228"/>
      <c r="K81" s="235"/>
      <c r="L81" s="230"/>
      <c r="M81" s="236"/>
      <c r="N81" s="237"/>
      <c r="O81" s="236"/>
      <c r="P81" s="236"/>
      <c r="Q81" s="236"/>
      <c r="R81" s="236"/>
      <c r="S81" s="226"/>
      <c r="T81" s="226"/>
    </row>
    <row r="82">
      <c r="A82" s="234" t="s">
        <v>668</v>
      </c>
      <c r="B82" s="239" t="s">
        <v>1142</v>
      </c>
      <c r="C82" s="234" t="s">
        <v>2721</v>
      </c>
      <c r="D82" s="223"/>
      <c r="E82" s="224">
        <v>10.0</v>
      </c>
      <c r="F82" s="226" t="s">
        <v>1369</v>
      </c>
      <c r="G82" s="226"/>
      <c r="H82" s="233"/>
      <c r="I82" s="226"/>
      <c r="J82" s="228"/>
      <c r="K82" s="235"/>
      <c r="L82" s="230"/>
      <c r="M82" s="236"/>
      <c r="N82" s="237"/>
      <c r="O82" s="236"/>
      <c r="P82" s="236"/>
      <c r="Q82" s="236"/>
      <c r="R82" s="236"/>
      <c r="S82" s="226"/>
      <c r="T82" s="226"/>
    </row>
    <row r="83">
      <c r="A83" s="234" t="s">
        <v>668</v>
      </c>
      <c r="B83" s="239" t="s">
        <v>1143</v>
      </c>
      <c r="C83" s="234" t="s">
        <v>2721</v>
      </c>
      <c r="D83" s="223"/>
      <c r="E83" s="224">
        <v>10.0</v>
      </c>
      <c r="F83" s="226" t="s">
        <v>1369</v>
      </c>
      <c r="G83" s="226"/>
      <c r="H83" s="233"/>
      <c r="I83" s="226"/>
      <c r="J83" s="228"/>
      <c r="K83" s="235"/>
      <c r="L83" s="230"/>
      <c r="M83" s="236"/>
      <c r="N83" s="237"/>
      <c r="O83" s="236"/>
      <c r="P83" s="236"/>
      <c r="Q83" s="236"/>
      <c r="R83" s="236"/>
      <c r="S83" s="226"/>
      <c r="T83" s="226"/>
    </row>
    <row r="84">
      <c r="A84" s="222" t="s">
        <v>4305</v>
      </c>
      <c r="B84" s="222" t="s">
        <v>4376</v>
      </c>
      <c r="C84" s="222"/>
      <c r="D84" s="223">
        <v>0.03</v>
      </c>
      <c r="E84" s="224" t="s">
        <v>4078</v>
      </c>
      <c r="F84" s="225" t="s">
        <v>4159</v>
      </c>
      <c r="G84" s="226" t="s">
        <v>1366</v>
      </c>
      <c r="H84" s="233">
        <v>44515.0</v>
      </c>
      <c r="I84" s="226" t="str">
        <f>F84</f>
        <v>Woodchips</v>
      </c>
      <c r="J84" s="228">
        <v>11536.0</v>
      </c>
      <c r="K84" s="238">
        <v>16.931</v>
      </c>
      <c r="L84" s="230">
        <f>J84*K84*1000</f>
        <v>195316016</v>
      </c>
      <c r="M84" s="236"/>
      <c r="N84" s="237"/>
      <c r="O84" s="236"/>
      <c r="P84" s="236"/>
      <c r="Q84" s="236"/>
      <c r="R84" s="236"/>
      <c r="S84" s="226" t="s">
        <v>3206</v>
      </c>
      <c r="T84" s="226" t="s">
        <v>4377</v>
      </c>
    </row>
    <row r="85">
      <c r="A85" s="244" t="s">
        <v>1228</v>
      </c>
      <c r="B85" s="239" t="s">
        <v>1227</v>
      </c>
      <c r="C85" s="234" t="s">
        <v>4376</v>
      </c>
      <c r="D85" s="223"/>
      <c r="E85" s="224">
        <v>100.0</v>
      </c>
      <c r="F85" s="225" t="s">
        <v>4159</v>
      </c>
      <c r="G85" s="226"/>
      <c r="H85" s="233"/>
      <c r="I85" s="236"/>
      <c r="J85" s="228"/>
      <c r="K85" s="235"/>
      <c r="L85" s="230"/>
      <c r="M85" s="236"/>
      <c r="N85" s="237"/>
      <c r="O85" s="236"/>
      <c r="P85" s="236"/>
      <c r="Q85" s="226"/>
      <c r="R85" s="249"/>
      <c r="S85" s="226"/>
      <c r="T85" s="226"/>
    </row>
    <row r="86">
      <c r="A86" s="244" t="s">
        <v>1230</v>
      </c>
      <c r="B86" s="239" t="s">
        <v>1229</v>
      </c>
      <c r="C86" s="234" t="s">
        <v>4376</v>
      </c>
      <c r="D86" s="223"/>
      <c r="E86" s="224">
        <v>100.0</v>
      </c>
      <c r="F86" s="225" t="s">
        <v>4159</v>
      </c>
      <c r="G86" s="226"/>
      <c r="H86" s="233"/>
      <c r="I86" s="236"/>
      <c r="J86" s="228"/>
      <c r="K86" s="235"/>
      <c r="L86" s="230"/>
      <c r="M86" s="236"/>
      <c r="N86" s="237"/>
      <c r="O86" s="236"/>
      <c r="P86" s="236"/>
      <c r="Q86" s="226"/>
      <c r="R86" s="249"/>
      <c r="S86" s="226"/>
      <c r="T86" s="226"/>
    </row>
    <row r="87">
      <c r="A87" s="222" t="s">
        <v>4305</v>
      </c>
      <c r="B87" s="222" t="s">
        <v>4110</v>
      </c>
      <c r="C87" s="222"/>
      <c r="D87" s="223">
        <v>0.05</v>
      </c>
      <c r="E87" s="224" t="s">
        <v>4112</v>
      </c>
      <c r="F87" s="225" t="s">
        <v>1369</v>
      </c>
      <c r="G87" s="226" t="s">
        <v>1366</v>
      </c>
      <c r="H87" s="233">
        <v>44553.0</v>
      </c>
      <c r="I87" s="236" t="str">
        <f>F87</f>
        <v>Palm Kernel Shell</v>
      </c>
      <c r="J87" s="228">
        <v>10628.0</v>
      </c>
      <c r="K87" s="238">
        <v>15.542</v>
      </c>
      <c r="L87" s="230">
        <f>J87*K87*1000</f>
        <v>165180376</v>
      </c>
      <c r="M87" s="236"/>
      <c r="N87" s="237"/>
      <c r="O87" s="236"/>
      <c r="P87" s="236"/>
      <c r="Q87" s="232" t="s">
        <v>4378</v>
      </c>
      <c r="R87" s="241" t="s">
        <v>4379</v>
      </c>
      <c r="S87" s="226" t="s">
        <v>4380</v>
      </c>
      <c r="T87" s="226" t="s">
        <v>4111</v>
      </c>
    </row>
    <row r="88">
      <c r="A88" s="244" t="s">
        <v>1132</v>
      </c>
      <c r="B88" s="248" t="s">
        <v>1131</v>
      </c>
      <c r="C88" s="244" t="s">
        <v>4110</v>
      </c>
      <c r="D88" s="242"/>
      <c r="E88" s="240">
        <v>110.0</v>
      </c>
      <c r="F88" s="225" t="s">
        <v>1369</v>
      </c>
      <c r="G88" s="226"/>
      <c r="H88" s="233"/>
      <c r="I88" s="236"/>
      <c r="J88" s="228"/>
      <c r="K88" s="235"/>
      <c r="L88" s="230"/>
      <c r="M88" s="236"/>
      <c r="N88" s="237"/>
      <c r="O88" s="236"/>
      <c r="P88" s="236"/>
      <c r="Q88" s="226"/>
      <c r="R88" s="226"/>
      <c r="S88" s="226"/>
      <c r="T88" s="226"/>
    </row>
    <row r="89">
      <c r="A89" s="244" t="s">
        <v>1134</v>
      </c>
      <c r="B89" s="248" t="s">
        <v>1133</v>
      </c>
      <c r="C89" s="244" t="s">
        <v>4110</v>
      </c>
      <c r="D89" s="242"/>
      <c r="E89" s="240">
        <v>110.0</v>
      </c>
      <c r="F89" s="225" t="s">
        <v>1369</v>
      </c>
      <c r="G89" s="226"/>
      <c r="H89" s="233"/>
      <c r="I89" s="236"/>
      <c r="J89" s="228"/>
      <c r="K89" s="235"/>
      <c r="L89" s="230"/>
      <c r="M89" s="236"/>
      <c r="N89" s="237"/>
      <c r="O89" s="236"/>
      <c r="P89" s="236"/>
      <c r="Q89" s="226"/>
      <c r="R89" s="226"/>
      <c r="S89" s="226"/>
      <c r="T89" s="226"/>
    </row>
    <row r="90">
      <c r="A90" s="222" t="s">
        <v>4305</v>
      </c>
      <c r="B90" s="222" t="s">
        <v>4381</v>
      </c>
      <c r="C90" s="222"/>
      <c r="D90" s="242">
        <v>0.05</v>
      </c>
      <c r="E90" s="240" t="s">
        <v>4112</v>
      </c>
      <c r="F90" s="243" t="s">
        <v>1395</v>
      </c>
      <c r="G90" s="226" t="s">
        <v>1366</v>
      </c>
      <c r="H90" s="233">
        <v>44588.0</v>
      </c>
      <c r="I90" s="236" t="str">
        <f>F90</f>
        <v>Corncob</v>
      </c>
      <c r="J90" s="228">
        <v>1799.0</v>
      </c>
      <c r="K90" s="238">
        <v>14.506</v>
      </c>
      <c r="L90" s="230">
        <f>J90*K90*1000</f>
        <v>26096294</v>
      </c>
      <c r="M90" s="236"/>
      <c r="N90" s="237"/>
      <c r="O90" s="236"/>
      <c r="P90" s="236"/>
      <c r="Q90" s="232" t="s">
        <v>4382</v>
      </c>
      <c r="R90" s="226" t="s">
        <v>4383</v>
      </c>
      <c r="S90" s="226" t="s">
        <v>4384</v>
      </c>
      <c r="T90" s="226" t="s">
        <v>4385</v>
      </c>
    </row>
    <row r="91">
      <c r="A91" s="244" t="s">
        <v>1202</v>
      </c>
      <c r="B91" s="239" t="s">
        <v>1201</v>
      </c>
      <c r="C91" s="234" t="s">
        <v>4381</v>
      </c>
      <c r="D91" s="223"/>
      <c r="E91" s="224">
        <v>110.0</v>
      </c>
      <c r="F91" s="243" t="s">
        <v>1395</v>
      </c>
      <c r="G91" s="226"/>
      <c r="H91" s="233"/>
      <c r="I91" s="236"/>
      <c r="J91" s="228"/>
      <c r="K91" s="235"/>
      <c r="L91" s="230"/>
      <c r="M91" s="236"/>
      <c r="N91" s="237"/>
      <c r="O91" s="236"/>
      <c r="P91" s="236"/>
      <c r="Q91" s="236"/>
      <c r="R91" s="236"/>
      <c r="S91" s="226"/>
      <c r="T91" s="226"/>
    </row>
    <row r="92">
      <c r="A92" s="244" t="s">
        <v>1204</v>
      </c>
      <c r="B92" s="239" t="s">
        <v>1203</v>
      </c>
      <c r="C92" s="234" t="s">
        <v>4381</v>
      </c>
      <c r="D92" s="223"/>
      <c r="E92" s="224">
        <v>110.0</v>
      </c>
      <c r="F92" s="243" t="s">
        <v>1395</v>
      </c>
      <c r="G92" s="226"/>
      <c r="H92" s="233"/>
      <c r="I92" s="236"/>
      <c r="J92" s="228"/>
      <c r="K92" s="235"/>
      <c r="L92" s="230"/>
      <c r="M92" s="236"/>
      <c r="N92" s="237"/>
      <c r="O92" s="236"/>
      <c r="P92" s="236"/>
      <c r="Q92" s="236"/>
      <c r="R92" s="236"/>
      <c r="S92" s="226"/>
      <c r="T92" s="226"/>
    </row>
    <row r="93">
      <c r="A93" s="222" t="s">
        <v>4305</v>
      </c>
      <c r="B93" s="222" t="s">
        <v>4386</v>
      </c>
      <c r="C93" s="222"/>
      <c r="D93" s="223">
        <v>0.05</v>
      </c>
      <c r="E93" s="224" t="s">
        <v>4071</v>
      </c>
      <c r="F93" s="225" t="s">
        <v>1369</v>
      </c>
      <c r="G93" s="226" t="s">
        <v>1366</v>
      </c>
      <c r="H93" s="233">
        <v>44624.0</v>
      </c>
      <c r="I93" s="236" t="str">
        <f>F93</f>
        <v>Palm Kernel Shell</v>
      </c>
      <c r="J93" s="228">
        <v>500.0</v>
      </c>
      <c r="K93" s="238">
        <v>15.542</v>
      </c>
      <c r="L93" s="230">
        <f>J93*K93*1000</f>
        <v>7771000</v>
      </c>
      <c r="M93" s="236"/>
      <c r="N93" s="237"/>
      <c r="O93" s="236"/>
      <c r="P93" s="236"/>
      <c r="Q93" s="236"/>
      <c r="R93" s="236"/>
      <c r="S93" s="226" t="s">
        <v>4387</v>
      </c>
      <c r="T93" s="226" t="s">
        <v>4388</v>
      </c>
    </row>
    <row r="94">
      <c r="A94" s="234" t="s">
        <v>668</v>
      </c>
      <c r="B94" s="248" t="s">
        <v>1240</v>
      </c>
      <c r="C94" s="244" t="s">
        <v>4386</v>
      </c>
      <c r="D94" s="242"/>
      <c r="E94" s="240">
        <v>16.5</v>
      </c>
      <c r="F94" s="225" t="s">
        <v>1369</v>
      </c>
      <c r="G94" s="226"/>
      <c r="H94" s="233"/>
      <c r="I94" s="236"/>
      <c r="J94" s="228"/>
      <c r="K94" s="235"/>
      <c r="L94" s="230"/>
      <c r="M94" s="236"/>
      <c r="N94" s="237"/>
      <c r="O94" s="236"/>
      <c r="P94" s="236"/>
      <c r="Q94" s="236"/>
      <c r="R94" s="236"/>
      <c r="S94" s="226"/>
      <c r="T94" s="226"/>
    </row>
    <row r="95">
      <c r="A95" s="234" t="s">
        <v>668</v>
      </c>
      <c r="B95" s="248" t="s">
        <v>1241</v>
      </c>
      <c r="C95" s="244" t="s">
        <v>4386</v>
      </c>
      <c r="D95" s="242"/>
      <c r="E95" s="240">
        <v>16.5</v>
      </c>
      <c r="F95" s="225" t="s">
        <v>1369</v>
      </c>
      <c r="G95" s="226"/>
      <c r="H95" s="233"/>
      <c r="I95" s="236"/>
      <c r="J95" s="228"/>
      <c r="K95" s="235"/>
      <c r="L95" s="230"/>
      <c r="M95" s="236"/>
      <c r="N95" s="237"/>
      <c r="O95" s="236"/>
      <c r="P95" s="236"/>
      <c r="Q95" s="236"/>
      <c r="R95" s="236"/>
      <c r="S95" s="226"/>
      <c r="T95" s="226"/>
    </row>
    <row r="96">
      <c r="A96" s="222" t="s">
        <v>4305</v>
      </c>
      <c r="B96" s="222" t="s">
        <v>4389</v>
      </c>
      <c r="C96" s="222"/>
      <c r="D96" s="242">
        <v>0.05</v>
      </c>
      <c r="E96" s="240" t="s">
        <v>4068</v>
      </c>
      <c r="F96" s="243" t="s">
        <v>1369</v>
      </c>
      <c r="G96" s="226" t="s">
        <v>1366</v>
      </c>
      <c r="H96" s="233">
        <v>44636.0</v>
      </c>
      <c r="I96" s="236" t="str">
        <f>F96</f>
        <v>Palm Kernel Shell</v>
      </c>
      <c r="J96" s="228">
        <v>2170.0</v>
      </c>
      <c r="K96" s="238">
        <v>15.542</v>
      </c>
      <c r="L96" s="230">
        <f>J96*K96*1000</f>
        <v>33726140</v>
      </c>
      <c r="M96" s="236"/>
      <c r="N96" s="237"/>
      <c r="O96" s="236"/>
      <c r="P96" s="236"/>
      <c r="Q96" s="236"/>
      <c r="R96" s="236"/>
      <c r="S96" s="226" t="s">
        <v>4390</v>
      </c>
      <c r="T96" s="226" t="s">
        <v>4391</v>
      </c>
    </row>
    <row r="97">
      <c r="A97" s="234" t="s">
        <v>668</v>
      </c>
      <c r="B97" s="248" t="s">
        <v>1017</v>
      </c>
      <c r="C97" s="244" t="s">
        <v>4389</v>
      </c>
      <c r="D97" s="242"/>
      <c r="E97" s="240">
        <v>7.0</v>
      </c>
      <c r="F97" s="243" t="s">
        <v>1369</v>
      </c>
      <c r="G97" s="226"/>
      <c r="H97" s="233"/>
      <c r="I97" s="226"/>
      <c r="J97" s="228"/>
      <c r="K97" s="235"/>
      <c r="L97" s="230"/>
      <c r="M97" s="236"/>
      <c r="N97" s="237"/>
      <c r="O97" s="236"/>
      <c r="P97" s="236"/>
      <c r="Q97" s="236"/>
      <c r="R97" s="236"/>
      <c r="S97" s="226"/>
      <c r="T97" s="226"/>
    </row>
    <row r="98">
      <c r="A98" s="234" t="s">
        <v>668</v>
      </c>
      <c r="B98" s="248" t="s">
        <v>1018</v>
      </c>
      <c r="C98" s="244" t="s">
        <v>4389</v>
      </c>
      <c r="D98" s="242"/>
      <c r="E98" s="240">
        <v>7.0</v>
      </c>
      <c r="F98" s="243" t="s">
        <v>1369</v>
      </c>
      <c r="G98" s="226"/>
      <c r="H98" s="233"/>
      <c r="I98" s="226"/>
      <c r="J98" s="228"/>
      <c r="K98" s="235"/>
      <c r="L98" s="230"/>
      <c r="M98" s="236"/>
      <c r="N98" s="237"/>
      <c r="O98" s="236"/>
      <c r="P98" s="236"/>
      <c r="Q98" s="236"/>
      <c r="R98" s="236"/>
      <c r="S98" s="226"/>
      <c r="T98" s="226"/>
    </row>
    <row r="99">
      <c r="A99" s="222" t="s">
        <v>4305</v>
      </c>
      <c r="B99" s="222" t="s">
        <v>2333</v>
      </c>
      <c r="C99" s="222"/>
      <c r="D99" s="242">
        <v>0.05</v>
      </c>
      <c r="E99" s="240" t="s">
        <v>4081</v>
      </c>
      <c r="F99" s="243" t="s">
        <v>4159</v>
      </c>
      <c r="G99" s="226" t="s">
        <v>1366</v>
      </c>
      <c r="H99" s="233">
        <v>44677.0</v>
      </c>
      <c r="I99" s="226" t="s">
        <v>1400</v>
      </c>
      <c r="J99" s="228">
        <v>455.0</v>
      </c>
      <c r="K99" s="238">
        <v>16.576</v>
      </c>
      <c r="L99" s="230">
        <f>J99*K99*1000</f>
        <v>7542080</v>
      </c>
      <c r="M99" s="236"/>
      <c r="N99" s="237"/>
      <c r="O99" s="236"/>
      <c r="P99" s="236"/>
      <c r="Q99" s="236"/>
      <c r="R99" s="236"/>
      <c r="S99" s="226" t="s">
        <v>2333</v>
      </c>
      <c r="T99" s="226" t="s">
        <v>4392</v>
      </c>
    </row>
    <row r="100">
      <c r="A100" s="244" t="s">
        <v>994</v>
      </c>
      <c r="B100" s="248" t="s">
        <v>993</v>
      </c>
      <c r="C100" s="244" t="s">
        <v>2333</v>
      </c>
      <c r="D100" s="223"/>
      <c r="E100" s="224">
        <v>30.0</v>
      </c>
      <c r="F100" s="243" t="s">
        <v>4159</v>
      </c>
      <c r="G100" s="226"/>
      <c r="H100" s="233"/>
      <c r="I100" s="236"/>
      <c r="J100" s="228"/>
      <c r="K100" s="235"/>
      <c r="L100" s="230"/>
      <c r="M100" s="236"/>
      <c r="N100" s="237"/>
      <c r="O100" s="236"/>
      <c r="P100" s="236"/>
      <c r="Q100" s="226"/>
      <c r="R100" s="226"/>
      <c r="S100" s="226"/>
      <c r="T100" s="226"/>
    </row>
    <row r="101">
      <c r="A101" s="244" t="s">
        <v>996</v>
      </c>
      <c r="B101" s="248" t="s">
        <v>995</v>
      </c>
      <c r="C101" s="244" t="s">
        <v>2333</v>
      </c>
      <c r="D101" s="223"/>
      <c r="E101" s="224">
        <v>30.0</v>
      </c>
      <c r="F101" s="243" t="s">
        <v>4159</v>
      </c>
      <c r="G101" s="226"/>
      <c r="H101" s="233"/>
      <c r="I101" s="236"/>
      <c r="J101" s="228"/>
      <c r="K101" s="235"/>
      <c r="L101" s="230"/>
      <c r="M101" s="236"/>
      <c r="N101" s="237"/>
      <c r="O101" s="236"/>
      <c r="P101" s="236"/>
      <c r="Q101" s="226"/>
      <c r="R101" s="226"/>
      <c r="S101" s="226"/>
      <c r="T101" s="226"/>
    </row>
    <row r="102">
      <c r="A102" s="222" t="s">
        <v>4305</v>
      </c>
      <c r="B102" s="222" t="s">
        <v>2548</v>
      </c>
      <c r="C102" s="222"/>
      <c r="D102" s="223">
        <v>0.03</v>
      </c>
      <c r="E102" s="224" t="s">
        <v>4068</v>
      </c>
      <c r="F102" s="225" t="s">
        <v>1395</v>
      </c>
      <c r="G102" s="226" t="s">
        <v>1366</v>
      </c>
      <c r="H102" s="233">
        <v>44707.0</v>
      </c>
      <c r="I102" s="236" t="str">
        <f>F102</f>
        <v>Corncob</v>
      </c>
      <c r="J102" s="228">
        <v>1655.0</v>
      </c>
      <c r="K102" s="238">
        <v>14.506</v>
      </c>
      <c r="L102" s="230">
        <f>J102*K102*1000</f>
        <v>24007430</v>
      </c>
      <c r="M102" s="236"/>
      <c r="N102" s="237"/>
      <c r="O102" s="236"/>
      <c r="P102" s="236"/>
      <c r="Q102" s="232" t="s">
        <v>4393</v>
      </c>
      <c r="R102" s="226" t="s">
        <v>4394</v>
      </c>
      <c r="S102" s="226" t="s">
        <v>4395</v>
      </c>
      <c r="T102" s="226" t="s">
        <v>4396</v>
      </c>
    </row>
    <row r="103">
      <c r="A103" s="234" t="s">
        <v>668</v>
      </c>
      <c r="B103" s="248" t="s">
        <v>1260</v>
      </c>
      <c r="C103" s="244" t="s">
        <v>2548</v>
      </c>
      <c r="D103" s="242"/>
      <c r="E103" s="240">
        <v>7.0</v>
      </c>
      <c r="F103" s="225" t="s">
        <v>1395</v>
      </c>
      <c r="G103" s="226"/>
      <c r="H103" s="233"/>
      <c r="I103" s="231"/>
      <c r="J103" s="228"/>
      <c r="K103" s="245"/>
      <c r="L103" s="230"/>
      <c r="M103" s="231"/>
      <c r="N103" s="228"/>
      <c r="O103" s="236"/>
      <c r="P103" s="236"/>
      <c r="Q103" s="249"/>
      <c r="R103" s="236"/>
      <c r="S103" s="226"/>
      <c r="T103" s="226"/>
    </row>
    <row r="104">
      <c r="A104" s="234" t="s">
        <v>668</v>
      </c>
      <c r="B104" s="248" t="s">
        <v>1261</v>
      </c>
      <c r="C104" s="244" t="s">
        <v>2548</v>
      </c>
      <c r="D104" s="242"/>
      <c r="E104" s="240">
        <v>7.0</v>
      </c>
      <c r="F104" s="225" t="s">
        <v>1395</v>
      </c>
      <c r="G104" s="226"/>
      <c r="H104" s="233"/>
      <c r="I104" s="231"/>
      <c r="J104" s="228"/>
      <c r="K104" s="245"/>
      <c r="L104" s="230"/>
      <c r="M104" s="231"/>
      <c r="N104" s="228"/>
      <c r="O104" s="236"/>
      <c r="P104" s="236"/>
      <c r="Q104" s="249"/>
      <c r="R104" s="236"/>
      <c r="S104" s="226"/>
      <c r="T104" s="226"/>
    </row>
    <row r="105">
      <c r="A105" s="222" t="s">
        <v>4305</v>
      </c>
      <c r="B105" s="222" t="s">
        <v>4397</v>
      </c>
      <c r="C105" s="222"/>
      <c r="D105" s="242">
        <v>0.05</v>
      </c>
      <c r="E105" s="240" t="s">
        <v>4081</v>
      </c>
      <c r="F105" s="243" t="s">
        <v>4159</v>
      </c>
      <c r="G105" s="226" t="s">
        <v>1366</v>
      </c>
      <c r="H105" s="233">
        <v>44831.0</v>
      </c>
      <c r="I105" s="231" t="str">
        <f>F105</f>
        <v>Woodchips</v>
      </c>
      <c r="J105" s="228">
        <v>1479.0</v>
      </c>
      <c r="K105" s="238">
        <v>16.931</v>
      </c>
      <c r="L105" s="230">
        <f>J105*K105*1000</f>
        <v>25040949</v>
      </c>
      <c r="M105" s="231">
        <v>1.0</v>
      </c>
      <c r="N105" s="228"/>
      <c r="O105" s="236"/>
      <c r="P105" s="236"/>
      <c r="Q105" s="252" t="s">
        <v>4398</v>
      </c>
      <c r="R105" s="236"/>
      <c r="S105" s="226" t="s">
        <v>4399</v>
      </c>
      <c r="T105" s="226" t="s">
        <v>4400</v>
      </c>
    </row>
    <row r="106">
      <c r="A106" s="244" t="s">
        <v>976</v>
      </c>
      <c r="B106" s="248" t="s">
        <v>975</v>
      </c>
      <c r="C106" s="244" t="s">
        <v>4397</v>
      </c>
      <c r="D106" s="240"/>
      <c r="E106" s="240">
        <v>30.0</v>
      </c>
      <c r="F106" s="243" t="s">
        <v>4159</v>
      </c>
      <c r="G106" s="226"/>
      <c r="H106" s="233"/>
      <c r="I106" s="226"/>
      <c r="J106" s="228"/>
      <c r="K106" s="235"/>
      <c r="L106" s="230"/>
      <c r="M106" s="236"/>
      <c r="N106" s="237"/>
      <c r="O106" s="236"/>
      <c r="P106" s="236"/>
      <c r="Q106" s="236"/>
      <c r="R106" s="236"/>
      <c r="S106" s="226"/>
      <c r="T106" s="226"/>
    </row>
    <row r="107">
      <c r="A107" s="244" t="s">
        <v>979</v>
      </c>
      <c r="B107" s="248" t="s">
        <v>978</v>
      </c>
      <c r="C107" s="244" t="s">
        <v>4397</v>
      </c>
      <c r="D107" s="240"/>
      <c r="E107" s="240">
        <v>30.0</v>
      </c>
      <c r="F107" s="243" t="s">
        <v>4159</v>
      </c>
      <c r="G107" s="226"/>
      <c r="H107" s="233"/>
      <c r="I107" s="226"/>
      <c r="J107" s="228"/>
      <c r="K107" s="235"/>
      <c r="L107" s="230"/>
      <c r="M107" s="236"/>
      <c r="N107" s="237"/>
      <c r="O107" s="236"/>
      <c r="P107" s="236"/>
      <c r="Q107" s="236"/>
      <c r="R107" s="236"/>
      <c r="S107" s="226"/>
      <c r="T107" s="226"/>
    </row>
    <row r="108">
      <c r="A108" s="222" t="s">
        <v>4305</v>
      </c>
      <c r="B108" s="222" t="s">
        <v>3400</v>
      </c>
      <c r="C108" s="222"/>
      <c r="D108" s="242">
        <v>0.03</v>
      </c>
      <c r="E108" s="240" t="s">
        <v>4121</v>
      </c>
      <c r="F108" s="243" t="s">
        <v>4328</v>
      </c>
      <c r="G108" s="226" t="s">
        <v>1366</v>
      </c>
      <c r="H108" s="233">
        <v>44874.0</v>
      </c>
      <c r="I108" s="226" t="s">
        <v>1571</v>
      </c>
      <c r="J108" s="253">
        <v>16.46</v>
      </c>
      <c r="K108" s="235"/>
      <c r="L108" s="230"/>
      <c r="M108" s="236"/>
      <c r="N108" s="237"/>
      <c r="O108" s="236"/>
      <c r="P108" s="236"/>
      <c r="Q108" s="236"/>
      <c r="R108" s="236"/>
      <c r="S108" s="226" t="s">
        <v>3400</v>
      </c>
      <c r="T108" s="226" t="s">
        <v>4401</v>
      </c>
    </row>
    <row r="109">
      <c r="A109" s="244" t="s">
        <v>1171</v>
      </c>
      <c r="B109" s="239" t="s">
        <v>1170</v>
      </c>
      <c r="C109" s="234" t="s">
        <v>3400</v>
      </c>
      <c r="D109" s="223"/>
      <c r="E109" s="224">
        <v>220.0</v>
      </c>
      <c r="F109" s="243" t="s">
        <v>4328</v>
      </c>
      <c r="G109" s="226"/>
      <c r="H109" s="233"/>
      <c r="I109" s="226"/>
      <c r="J109" s="228"/>
      <c r="K109" s="245"/>
      <c r="L109" s="230"/>
      <c r="M109" s="231"/>
      <c r="N109" s="228"/>
      <c r="O109" s="236"/>
      <c r="P109" s="236"/>
      <c r="Q109" s="236"/>
      <c r="R109" s="236"/>
      <c r="S109" s="226"/>
      <c r="T109" s="226"/>
    </row>
    <row r="110">
      <c r="A110" s="244" t="s">
        <v>1173</v>
      </c>
      <c r="B110" s="239" t="s">
        <v>1172</v>
      </c>
      <c r="C110" s="234" t="s">
        <v>3400</v>
      </c>
      <c r="D110" s="223"/>
      <c r="E110" s="224">
        <v>220.0</v>
      </c>
      <c r="F110" s="243" t="s">
        <v>4328</v>
      </c>
      <c r="G110" s="226"/>
      <c r="H110" s="233"/>
      <c r="I110" s="226"/>
      <c r="J110" s="228"/>
      <c r="K110" s="245"/>
      <c r="L110" s="230"/>
      <c r="M110" s="231"/>
      <c r="N110" s="228"/>
      <c r="O110" s="236"/>
      <c r="P110" s="236"/>
      <c r="Q110" s="236"/>
      <c r="R110" s="236"/>
      <c r="S110" s="226"/>
      <c r="T110" s="226"/>
    </row>
    <row r="111">
      <c r="A111" s="222" t="s">
        <v>4305</v>
      </c>
      <c r="B111" s="222" t="s">
        <v>4402</v>
      </c>
      <c r="C111" s="222"/>
      <c r="D111" s="223">
        <v>0.05</v>
      </c>
      <c r="E111" s="224" t="s">
        <v>4112</v>
      </c>
      <c r="F111" s="225" t="s">
        <v>1369</v>
      </c>
      <c r="G111" s="226" t="s">
        <v>1366</v>
      </c>
      <c r="H111" s="233">
        <v>44908.0</v>
      </c>
      <c r="I111" s="226" t="s">
        <v>4159</v>
      </c>
      <c r="J111" s="228">
        <v>20.0</v>
      </c>
      <c r="K111" s="238">
        <v>16.931</v>
      </c>
      <c r="L111" s="230">
        <f>J111*K111*1000</f>
        <v>338620</v>
      </c>
      <c r="M111" s="231">
        <v>0.03</v>
      </c>
      <c r="N111" s="228"/>
      <c r="O111" s="236"/>
      <c r="P111" s="236"/>
      <c r="Q111" s="236"/>
      <c r="R111" s="236"/>
      <c r="S111" s="226" t="s">
        <v>4403</v>
      </c>
      <c r="T111" s="226" t="s">
        <v>4404</v>
      </c>
    </row>
    <row r="112">
      <c r="A112" s="244" t="s">
        <v>1305</v>
      </c>
      <c r="B112" s="248" t="s">
        <v>1304</v>
      </c>
      <c r="C112" s="244" t="s">
        <v>4402</v>
      </c>
      <c r="D112" s="240"/>
      <c r="E112" s="240">
        <v>110.0</v>
      </c>
      <c r="F112" s="225" t="s">
        <v>1369</v>
      </c>
      <c r="G112" s="226"/>
      <c r="H112" s="233"/>
      <c r="I112" s="226"/>
      <c r="J112" s="228"/>
      <c r="K112" s="235"/>
      <c r="L112" s="230"/>
      <c r="M112" s="236"/>
      <c r="N112" s="237"/>
      <c r="O112" s="236"/>
      <c r="P112" s="236"/>
      <c r="Q112" s="236"/>
      <c r="R112" s="236"/>
      <c r="S112" s="226"/>
      <c r="T112" s="226"/>
    </row>
    <row r="113">
      <c r="A113" s="244" t="s">
        <v>1307</v>
      </c>
      <c r="B113" s="248" t="s">
        <v>1306</v>
      </c>
      <c r="C113" s="244" t="s">
        <v>4402</v>
      </c>
      <c r="D113" s="240"/>
      <c r="E113" s="240">
        <v>110.0</v>
      </c>
      <c r="F113" s="225" t="s">
        <v>1369</v>
      </c>
      <c r="G113" s="226"/>
      <c r="H113" s="233"/>
      <c r="I113" s="226"/>
      <c r="J113" s="228"/>
      <c r="K113" s="235"/>
      <c r="L113" s="230"/>
      <c r="M113" s="236"/>
      <c r="N113" s="237"/>
      <c r="O113" s="236"/>
      <c r="P113" s="236"/>
      <c r="Q113" s="236"/>
      <c r="R113" s="236"/>
      <c r="S113" s="226"/>
      <c r="T113" s="226"/>
    </row>
    <row r="114">
      <c r="A114" s="222" t="s">
        <v>4305</v>
      </c>
      <c r="B114" s="222" t="s">
        <v>4405</v>
      </c>
      <c r="C114" s="222"/>
      <c r="D114" s="240" t="s">
        <v>4043</v>
      </c>
      <c r="E114" s="240" t="s">
        <v>4078</v>
      </c>
      <c r="F114" s="243" t="s">
        <v>4159</v>
      </c>
      <c r="G114" s="226" t="s">
        <v>1366</v>
      </c>
      <c r="H114" s="233">
        <v>44916.0</v>
      </c>
      <c r="I114" s="226" t="s">
        <v>4159</v>
      </c>
      <c r="J114" s="228">
        <v>192.0</v>
      </c>
      <c r="K114" s="238">
        <v>16.931</v>
      </c>
      <c r="L114" s="230">
        <f>J114*K114*1000</f>
        <v>3250752</v>
      </c>
      <c r="M114" s="236"/>
      <c r="N114" s="237"/>
      <c r="O114" s="236"/>
      <c r="P114" s="236"/>
      <c r="Q114" s="236"/>
      <c r="R114" s="236"/>
      <c r="S114" s="226" t="s">
        <v>3206</v>
      </c>
      <c r="T114" s="226" t="s">
        <v>4377</v>
      </c>
    </row>
    <row r="115">
      <c r="A115" s="244" t="s">
        <v>1228</v>
      </c>
      <c r="B115" s="248" t="s">
        <v>1227</v>
      </c>
      <c r="C115" s="244" t="s">
        <v>4405</v>
      </c>
      <c r="D115" s="223"/>
      <c r="E115" s="224">
        <v>100.0</v>
      </c>
      <c r="F115" s="243" t="s">
        <v>4159</v>
      </c>
      <c r="G115" s="226"/>
      <c r="H115" s="233"/>
      <c r="I115" s="231"/>
      <c r="J115" s="228"/>
      <c r="K115" s="245"/>
      <c r="L115" s="230"/>
      <c r="M115" s="231"/>
      <c r="N115" s="228"/>
      <c r="O115" s="236"/>
      <c r="P115" s="236"/>
      <c r="Q115" s="226"/>
      <c r="R115" s="226"/>
      <c r="S115" s="226"/>
      <c r="T115" s="226"/>
    </row>
    <row r="116">
      <c r="A116" s="244" t="s">
        <v>1230</v>
      </c>
      <c r="B116" s="248" t="s">
        <v>1229</v>
      </c>
      <c r="C116" s="244" t="s">
        <v>4405</v>
      </c>
      <c r="D116" s="223"/>
      <c r="E116" s="224">
        <v>100.0</v>
      </c>
      <c r="F116" s="243" t="s">
        <v>4159</v>
      </c>
      <c r="G116" s="226"/>
      <c r="H116" s="233"/>
      <c r="I116" s="231"/>
      <c r="J116" s="228"/>
      <c r="K116" s="245"/>
      <c r="L116" s="230"/>
      <c r="M116" s="231"/>
      <c r="N116" s="228"/>
      <c r="O116" s="236"/>
      <c r="P116" s="236"/>
      <c r="Q116" s="226"/>
      <c r="R116" s="226"/>
      <c r="S116" s="226"/>
      <c r="T116" s="226"/>
    </row>
    <row r="117">
      <c r="A117" s="222" t="s">
        <v>4305</v>
      </c>
      <c r="B117" s="222" t="s">
        <v>4406</v>
      </c>
      <c r="C117" s="222"/>
      <c r="D117" s="223">
        <v>0.25</v>
      </c>
      <c r="E117" s="224" t="s">
        <v>4068</v>
      </c>
      <c r="F117" s="225" t="s">
        <v>1369</v>
      </c>
      <c r="G117" s="226" t="s">
        <v>4407</v>
      </c>
      <c r="H117" s="233">
        <v>44727.0</v>
      </c>
      <c r="I117" s="231" t="str">
        <f>F117</f>
        <v>Palm Kernel Shell</v>
      </c>
      <c r="J117" s="228"/>
      <c r="K117" s="238">
        <v>15.542</v>
      </c>
      <c r="L117" s="230">
        <f>J117*K117*1000</f>
        <v>0</v>
      </c>
      <c r="M117" s="231">
        <v>1.0</v>
      </c>
      <c r="N117" s="228"/>
      <c r="O117" s="236"/>
      <c r="P117" s="236"/>
      <c r="Q117" s="232" t="s">
        <v>4323</v>
      </c>
      <c r="R117" s="226" t="s">
        <v>4408</v>
      </c>
      <c r="S117" s="226" t="s">
        <v>4406</v>
      </c>
      <c r="T117" s="226" t="s">
        <v>4137</v>
      </c>
    </row>
    <row r="118">
      <c r="A118" s="234" t="s">
        <v>668</v>
      </c>
      <c r="B118" s="239" t="s">
        <v>1312</v>
      </c>
      <c r="C118" s="234" t="s">
        <v>4406</v>
      </c>
      <c r="D118" s="223"/>
      <c r="E118" s="224">
        <v>7.0</v>
      </c>
      <c r="F118" s="225" t="s">
        <v>1369</v>
      </c>
      <c r="G118" s="226"/>
      <c r="H118" s="233"/>
      <c r="I118" s="236"/>
      <c r="J118" s="237"/>
      <c r="K118" s="235"/>
      <c r="L118" s="230"/>
      <c r="M118" s="236"/>
      <c r="N118" s="237"/>
      <c r="O118" s="236"/>
      <c r="P118" s="236"/>
      <c r="Q118" s="236"/>
      <c r="R118" s="236"/>
      <c r="S118" s="226"/>
      <c r="T118" s="226"/>
    </row>
    <row r="119">
      <c r="A119" s="234" t="s">
        <v>668</v>
      </c>
      <c r="B119" s="239" t="s">
        <v>1313</v>
      </c>
      <c r="C119" s="234" t="s">
        <v>4406</v>
      </c>
      <c r="D119" s="223"/>
      <c r="E119" s="224">
        <v>7.0</v>
      </c>
      <c r="F119" s="225" t="s">
        <v>1369</v>
      </c>
      <c r="G119" s="226"/>
      <c r="H119" s="233"/>
      <c r="I119" s="236"/>
      <c r="J119" s="237"/>
      <c r="K119" s="235"/>
      <c r="L119" s="230"/>
      <c r="M119" s="236"/>
      <c r="N119" s="237"/>
      <c r="O119" s="236"/>
      <c r="P119" s="236"/>
      <c r="Q119" s="236"/>
      <c r="R119" s="236"/>
      <c r="S119" s="226"/>
      <c r="T119" s="226"/>
    </row>
    <row r="120">
      <c r="A120" s="222" t="s">
        <v>4305</v>
      </c>
      <c r="B120" s="222" t="s">
        <v>4409</v>
      </c>
      <c r="C120" s="222"/>
      <c r="D120" s="223">
        <v>0.05</v>
      </c>
      <c r="E120" s="224" t="s">
        <v>4112</v>
      </c>
      <c r="F120" s="225" t="s">
        <v>4410</v>
      </c>
      <c r="G120" s="226" t="s">
        <v>4407</v>
      </c>
      <c r="H120" s="233">
        <v>44009.0</v>
      </c>
      <c r="I120" s="236"/>
      <c r="J120" s="237"/>
      <c r="K120" s="238">
        <v>15.542</v>
      </c>
      <c r="L120" s="230">
        <f>J120*K120*1000</f>
        <v>0</v>
      </c>
      <c r="M120" s="236"/>
      <c r="N120" s="237"/>
      <c r="O120" s="236"/>
      <c r="P120" s="236"/>
      <c r="Q120" s="236"/>
      <c r="R120" s="236"/>
      <c r="S120" s="226" t="s">
        <v>3422</v>
      </c>
      <c r="T120" s="226" t="s">
        <v>4132</v>
      </c>
    </row>
    <row r="121">
      <c r="A121" s="244" t="s">
        <v>1315</v>
      </c>
      <c r="B121" s="248" t="s">
        <v>1314</v>
      </c>
      <c r="C121" s="234" t="s">
        <v>4409</v>
      </c>
      <c r="D121" s="240"/>
      <c r="E121" s="240">
        <v>110.0</v>
      </c>
      <c r="F121" s="225" t="s">
        <v>4410</v>
      </c>
      <c r="G121" s="226"/>
      <c r="H121" s="254"/>
      <c r="I121" s="236"/>
      <c r="J121" s="237"/>
      <c r="K121" s="235"/>
      <c r="L121" s="230"/>
      <c r="M121" s="236"/>
      <c r="N121" s="237"/>
      <c r="O121" s="236"/>
      <c r="P121" s="236"/>
      <c r="Q121" s="236"/>
      <c r="R121" s="236"/>
      <c r="S121" s="226"/>
      <c r="T121" s="226"/>
    </row>
    <row r="122">
      <c r="A122" s="244" t="s">
        <v>1317</v>
      </c>
      <c r="B122" s="248" t="s">
        <v>1316</v>
      </c>
      <c r="C122" s="234" t="s">
        <v>4409</v>
      </c>
      <c r="D122" s="240"/>
      <c r="E122" s="240">
        <v>110.0</v>
      </c>
      <c r="F122" s="225" t="s">
        <v>4410</v>
      </c>
      <c r="G122" s="226"/>
      <c r="H122" s="254"/>
      <c r="I122" s="236"/>
      <c r="J122" s="237"/>
      <c r="K122" s="235"/>
      <c r="L122" s="230"/>
      <c r="M122" s="236"/>
      <c r="N122" s="237"/>
      <c r="O122" s="236"/>
      <c r="P122" s="236"/>
      <c r="Q122" s="236"/>
      <c r="R122" s="236"/>
      <c r="S122" s="226"/>
      <c r="T122" s="226"/>
    </row>
    <row r="123">
      <c r="A123" s="222" t="s">
        <v>4305</v>
      </c>
      <c r="B123" s="222" t="s">
        <v>4411</v>
      </c>
      <c r="C123" s="222"/>
      <c r="D123" s="240" t="s">
        <v>4043</v>
      </c>
      <c r="E123" s="240" t="s">
        <v>4086</v>
      </c>
      <c r="F123" s="243" t="s">
        <v>4043</v>
      </c>
      <c r="G123" s="226" t="s">
        <v>4407</v>
      </c>
      <c r="H123" s="254"/>
      <c r="I123" s="236"/>
      <c r="J123" s="237"/>
      <c r="K123" s="235"/>
      <c r="L123" s="230"/>
      <c r="M123" s="236"/>
      <c r="N123" s="237"/>
      <c r="O123" s="236"/>
      <c r="P123" s="236"/>
      <c r="Q123" s="236"/>
      <c r="R123" s="236"/>
      <c r="S123" s="226" t="s">
        <v>2938</v>
      </c>
      <c r="T123" s="226" t="s">
        <v>4085</v>
      </c>
    </row>
    <row r="124">
      <c r="A124" s="234" t="s">
        <v>668</v>
      </c>
      <c r="B124" s="248" t="s">
        <v>1038</v>
      </c>
      <c r="C124" s="244" t="s">
        <v>4411</v>
      </c>
      <c r="D124" s="242"/>
      <c r="E124" s="240">
        <v>10.0</v>
      </c>
      <c r="F124" s="243"/>
      <c r="G124" s="226"/>
      <c r="H124" s="254"/>
      <c r="I124" s="236"/>
      <c r="J124" s="237"/>
      <c r="K124" s="235"/>
      <c r="L124" s="230"/>
      <c r="M124" s="236"/>
      <c r="N124" s="237"/>
      <c r="O124" s="236"/>
      <c r="P124" s="236"/>
      <c r="Q124" s="226"/>
      <c r="R124" s="236"/>
      <c r="S124" s="226"/>
      <c r="T124" s="226"/>
    </row>
    <row r="125">
      <c r="A125" s="234" t="s">
        <v>668</v>
      </c>
      <c r="B125" s="248" t="s">
        <v>1039</v>
      </c>
      <c r="C125" s="244" t="s">
        <v>4411</v>
      </c>
      <c r="D125" s="242"/>
      <c r="E125" s="240">
        <v>10.0</v>
      </c>
      <c r="F125" s="243"/>
      <c r="G125" s="226"/>
      <c r="H125" s="254"/>
      <c r="I125" s="236"/>
      <c r="J125" s="237"/>
      <c r="K125" s="235"/>
      <c r="L125" s="230"/>
      <c r="M125" s="236"/>
      <c r="N125" s="237"/>
      <c r="O125" s="236"/>
      <c r="P125" s="236"/>
      <c r="Q125" s="226"/>
      <c r="R125" s="236"/>
      <c r="S125" s="226"/>
      <c r="T125" s="226"/>
    </row>
    <row r="126">
      <c r="A126" s="222" t="s">
        <v>4305</v>
      </c>
      <c r="B126" s="222" t="s">
        <v>4412</v>
      </c>
      <c r="C126" s="222"/>
      <c r="D126" s="242">
        <v>0.05</v>
      </c>
      <c r="E126" s="240" t="s">
        <v>4068</v>
      </c>
      <c r="F126" s="243" t="s">
        <v>4413</v>
      </c>
      <c r="G126" s="226" t="s">
        <v>4407</v>
      </c>
      <c r="H126" s="254"/>
      <c r="I126" s="236"/>
      <c r="J126" s="237"/>
      <c r="K126" s="238">
        <v>17.078</v>
      </c>
      <c r="L126" s="230">
        <f>J126*K126*1000</f>
        <v>0</v>
      </c>
      <c r="M126" s="236"/>
      <c r="N126" s="237"/>
      <c r="O126" s="236"/>
      <c r="P126" s="236"/>
      <c r="Q126" s="232" t="s">
        <v>4414</v>
      </c>
      <c r="R126" s="236"/>
      <c r="S126" s="226" t="s">
        <v>4412</v>
      </c>
      <c r="T126" s="226" t="s">
        <v>4415</v>
      </c>
    </row>
    <row r="127">
      <c r="A127" s="234" t="s">
        <v>668</v>
      </c>
      <c r="B127" s="248" t="s">
        <v>1318</v>
      </c>
      <c r="C127" s="244" t="s">
        <v>4412</v>
      </c>
      <c r="D127" s="240"/>
      <c r="E127" s="240">
        <v>7.0</v>
      </c>
      <c r="F127" s="243" t="s">
        <v>4413</v>
      </c>
      <c r="G127" s="226"/>
      <c r="H127" s="254"/>
      <c r="I127" s="236"/>
      <c r="J127" s="237"/>
      <c r="K127" s="235"/>
      <c r="L127" s="230"/>
      <c r="M127" s="236"/>
      <c r="N127" s="237"/>
      <c r="O127" s="236"/>
      <c r="P127" s="236"/>
      <c r="Q127" s="236"/>
      <c r="R127" s="236"/>
      <c r="S127" s="226"/>
      <c r="T127" s="226"/>
    </row>
    <row r="128">
      <c r="A128" s="234" t="s">
        <v>668</v>
      </c>
      <c r="B128" s="248" t="s">
        <v>1319</v>
      </c>
      <c r="C128" s="244" t="s">
        <v>4412</v>
      </c>
      <c r="D128" s="240"/>
      <c r="E128" s="240">
        <v>7.0</v>
      </c>
      <c r="F128" s="243" t="s">
        <v>4413</v>
      </c>
      <c r="G128" s="226"/>
      <c r="H128" s="254"/>
      <c r="I128" s="236"/>
      <c r="J128" s="237"/>
      <c r="K128" s="235"/>
      <c r="L128" s="230"/>
      <c r="M128" s="236"/>
      <c r="N128" s="237"/>
      <c r="O128" s="236"/>
      <c r="P128" s="236"/>
      <c r="Q128" s="236"/>
      <c r="R128" s="236"/>
      <c r="S128" s="226"/>
      <c r="T128" s="226"/>
    </row>
    <row r="129">
      <c r="A129" s="222" t="s">
        <v>4305</v>
      </c>
      <c r="B129" s="222" t="s">
        <v>4416</v>
      </c>
      <c r="C129" s="222"/>
      <c r="D129" s="240" t="s">
        <v>4043</v>
      </c>
      <c r="E129" s="240" t="s">
        <v>4078</v>
      </c>
      <c r="F129" s="243" t="s">
        <v>1400</v>
      </c>
      <c r="G129" s="226" t="s">
        <v>4407</v>
      </c>
      <c r="H129" s="254"/>
      <c r="I129" s="236"/>
      <c r="J129" s="237"/>
      <c r="K129" s="235"/>
      <c r="L129" s="230"/>
      <c r="M129" s="236"/>
      <c r="N129" s="237"/>
      <c r="O129" s="236"/>
      <c r="P129" s="236"/>
      <c r="Q129" s="236"/>
      <c r="R129" s="236"/>
      <c r="S129" s="226" t="s">
        <v>3335</v>
      </c>
      <c r="T129" s="226" t="s">
        <v>4417</v>
      </c>
    </row>
    <row r="130">
      <c r="A130" s="244" t="s">
        <v>1145</v>
      </c>
      <c r="B130" s="248" t="s">
        <v>1144</v>
      </c>
      <c r="C130" s="244" t="s">
        <v>4416</v>
      </c>
      <c r="D130" s="240"/>
      <c r="E130" s="240">
        <v>100.0</v>
      </c>
      <c r="F130" s="243" t="s">
        <v>1400</v>
      </c>
      <c r="G130" s="226"/>
      <c r="H130" s="254"/>
      <c r="I130" s="236"/>
      <c r="J130" s="237"/>
      <c r="K130" s="235"/>
      <c r="L130" s="230"/>
      <c r="M130" s="236"/>
      <c r="N130" s="237"/>
      <c r="O130" s="236"/>
      <c r="P130" s="236"/>
      <c r="Q130" s="236"/>
      <c r="R130" s="236"/>
      <c r="S130" s="226"/>
      <c r="T130" s="226"/>
    </row>
    <row r="131">
      <c r="A131" s="244" t="s">
        <v>1147</v>
      </c>
      <c r="B131" s="248" t="s">
        <v>1146</v>
      </c>
      <c r="C131" s="244" t="s">
        <v>4416</v>
      </c>
      <c r="D131" s="240"/>
      <c r="E131" s="240">
        <v>100.0</v>
      </c>
      <c r="F131" s="243" t="s">
        <v>1400</v>
      </c>
      <c r="G131" s="226"/>
      <c r="H131" s="254"/>
      <c r="I131" s="236"/>
      <c r="J131" s="237"/>
      <c r="K131" s="235"/>
      <c r="L131" s="230"/>
      <c r="M131" s="236"/>
      <c r="N131" s="237"/>
      <c r="O131" s="236"/>
      <c r="P131" s="236"/>
      <c r="Q131" s="236"/>
      <c r="R131" s="236"/>
      <c r="S131" s="226"/>
      <c r="T131" s="226"/>
    </row>
    <row r="132">
      <c r="A132" s="222" t="s">
        <v>4305</v>
      </c>
      <c r="B132" s="222" t="s">
        <v>4418</v>
      </c>
      <c r="C132" s="222"/>
      <c r="D132" s="240" t="s">
        <v>4043</v>
      </c>
      <c r="E132" s="240" t="s">
        <v>4135</v>
      </c>
      <c r="F132" s="243" t="s">
        <v>1369</v>
      </c>
      <c r="G132" s="226" t="s">
        <v>4407</v>
      </c>
      <c r="H132" s="254"/>
      <c r="I132" s="236"/>
      <c r="J132" s="237"/>
      <c r="K132" s="238">
        <v>15.542</v>
      </c>
      <c r="L132" s="230">
        <f>J132*K132*1000</f>
        <v>0</v>
      </c>
      <c r="M132" s="236"/>
      <c r="N132" s="237"/>
      <c r="O132" s="236"/>
      <c r="P132" s="236"/>
      <c r="Q132" s="236"/>
      <c r="R132" s="236"/>
      <c r="S132" s="226" t="s">
        <v>4419</v>
      </c>
      <c r="T132" s="226" t="s">
        <v>4420</v>
      </c>
    </row>
    <row r="133">
      <c r="A133" s="244" t="s">
        <v>1309</v>
      </c>
      <c r="B133" s="248" t="s">
        <v>1308</v>
      </c>
      <c r="C133" s="244" t="s">
        <v>4418</v>
      </c>
      <c r="D133" s="242"/>
      <c r="E133" s="240">
        <v>112.0</v>
      </c>
      <c r="F133" s="243" t="s">
        <v>1369</v>
      </c>
      <c r="G133" s="226"/>
      <c r="H133" s="254"/>
      <c r="I133" s="236"/>
      <c r="J133" s="237"/>
      <c r="K133" s="235"/>
      <c r="L133" s="230"/>
      <c r="M133" s="236"/>
      <c r="N133" s="237"/>
      <c r="O133" s="236"/>
      <c r="P133" s="236"/>
      <c r="Q133" s="236"/>
      <c r="R133" s="236"/>
      <c r="S133" s="226"/>
      <c r="T133" s="226"/>
    </row>
    <row r="134">
      <c r="A134" s="244" t="s">
        <v>1311</v>
      </c>
      <c r="B134" s="248" t="s">
        <v>1310</v>
      </c>
      <c r="C134" s="244" t="s">
        <v>4418</v>
      </c>
      <c r="D134" s="242"/>
      <c r="E134" s="240">
        <v>112.0</v>
      </c>
      <c r="F134" s="243" t="s">
        <v>1369</v>
      </c>
      <c r="G134" s="226"/>
      <c r="H134" s="254"/>
      <c r="I134" s="236"/>
      <c r="J134" s="237"/>
      <c r="K134" s="235"/>
      <c r="L134" s="230"/>
      <c r="M134" s="236"/>
      <c r="N134" s="237"/>
      <c r="O134" s="236"/>
      <c r="P134" s="236"/>
      <c r="Q134" s="236"/>
      <c r="R134" s="236"/>
      <c r="S134" s="226"/>
      <c r="T134" s="226"/>
    </row>
    <row r="135">
      <c r="A135" s="222" t="s">
        <v>4305</v>
      </c>
      <c r="B135" s="222" t="s">
        <v>4421</v>
      </c>
      <c r="C135" s="222"/>
      <c r="D135" s="242">
        <v>0.05</v>
      </c>
      <c r="E135" s="240" t="s">
        <v>4089</v>
      </c>
      <c r="F135" s="243" t="s">
        <v>4043</v>
      </c>
      <c r="G135" s="226" t="s">
        <v>4407</v>
      </c>
      <c r="H135" s="254"/>
      <c r="I135" s="236"/>
      <c r="J135" s="237"/>
      <c r="K135" s="235"/>
      <c r="L135" s="230"/>
      <c r="M135" s="236"/>
      <c r="N135" s="237"/>
      <c r="O135" s="236"/>
      <c r="P135" s="236"/>
      <c r="Q135" s="236"/>
      <c r="R135" s="236"/>
      <c r="S135" s="226" t="s">
        <v>4422</v>
      </c>
      <c r="T135" s="226" t="s">
        <v>4423</v>
      </c>
    </row>
    <row r="136">
      <c r="A136" s="234" t="s">
        <v>668</v>
      </c>
      <c r="B136" s="244" t="s">
        <v>987</v>
      </c>
      <c r="C136" s="244" t="s">
        <v>4421</v>
      </c>
      <c r="D136" s="240"/>
      <c r="E136" s="240">
        <v>3.0</v>
      </c>
      <c r="F136" s="243"/>
      <c r="G136" s="226"/>
      <c r="H136" s="254"/>
      <c r="I136" s="236"/>
      <c r="J136" s="237"/>
      <c r="K136" s="235"/>
      <c r="L136" s="230"/>
      <c r="M136" s="236"/>
      <c r="N136" s="237"/>
      <c r="O136" s="236"/>
      <c r="P136" s="236"/>
      <c r="Q136" s="236"/>
      <c r="R136" s="236"/>
      <c r="S136" s="226"/>
      <c r="T136" s="226"/>
    </row>
    <row r="137">
      <c r="A137" s="234" t="s">
        <v>668</v>
      </c>
      <c r="B137" s="244" t="s">
        <v>988</v>
      </c>
      <c r="C137" s="244" t="s">
        <v>4421</v>
      </c>
      <c r="D137" s="240"/>
      <c r="E137" s="240">
        <v>3.0</v>
      </c>
      <c r="F137" s="243"/>
      <c r="G137" s="226"/>
      <c r="H137" s="254"/>
      <c r="I137" s="236"/>
      <c r="J137" s="237"/>
      <c r="K137" s="235"/>
      <c r="L137" s="230"/>
      <c r="M137" s="236"/>
      <c r="N137" s="237"/>
      <c r="O137" s="236"/>
      <c r="P137" s="236"/>
      <c r="Q137" s="236"/>
      <c r="R137" s="236"/>
      <c r="S137" s="226"/>
      <c r="T137" s="226"/>
    </row>
    <row r="138">
      <c r="A138" s="222" t="s">
        <v>4305</v>
      </c>
      <c r="B138" s="222" t="s">
        <v>3185</v>
      </c>
      <c r="C138" s="222"/>
      <c r="D138" s="240" t="s">
        <v>4043</v>
      </c>
      <c r="E138" s="240" t="s">
        <v>4142</v>
      </c>
      <c r="F138" s="243" t="s">
        <v>4424</v>
      </c>
      <c r="G138" s="226" t="s">
        <v>4407</v>
      </c>
      <c r="H138" s="254"/>
      <c r="I138" s="236"/>
      <c r="J138" s="237"/>
      <c r="K138" s="235"/>
      <c r="L138" s="230"/>
      <c r="M138" s="236"/>
      <c r="N138" s="237"/>
      <c r="O138" s="236"/>
      <c r="P138" s="236"/>
      <c r="Q138" s="226" t="s">
        <v>4425</v>
      </c>
      <c r="R138" s="236"/>
      <c r="S138" s="226" t="s">
        <v>3186</v>
      </c>
      <c r="T138" s="226" t="s">
        <v>4426</v>
      </c>
    </row>
    <row r="139">
      <c r="A139" s="244" t="s">
        <v>1103</v>
      </c>
      <c r="B139" s="248" t="s">
        <v>1102</v>
      </c>
      <c r="C139" s="244" t="s">
        <v>3185</v>
      </c>
      <c r="D139" s="240"/>
      <c r="E139" s="240">
        <v>115.0</v>
      </c>
      <c r="F139" s="226" t="s">
        <v>4427</v>
      </c>
      <c r="G139" s="226"/>
      <c r="H139" s="254"/>
      <c r="I139" s="246"/>
      <c r="J139" s="237"/>
      <c r="K139" s="245"/>
      <c r="L139" s="230"/>
      <c r="M139" s="231"/>
      <c r="N139" s="228"/>
      <c r="O139" s="236"/>
      <c r="P139" s="236"/>
      <c r="Q139" s="226"/>
      <c r="R139" s="236"/>
      <c r="S139" s="226"/>
      <c r="T139" s="226"/>
    </row>
    <row r="140">
      <c r="A140" s="244" t="s">
        <v>1105</v>
      </c>
      <c r="B140" s="248" t="s">
        <v>1104</v>
      </c>
      <c r="C140" s="244" t="s">
        <v>3185</v>
      </c>
      <c r="D140" s="240"/>
      <c r="E140" s="240">
        <v>115.0</v>
      </c>
      <c r="F140" s="226" t="s">
        <v>4427</v>
      </c>
      <c r="G140" s="226"/>
      <c r="H140" s="254"/>
      <c r="I140" s="246"/>
      <c r="J140" s="237"/>
      <c r="K140" s="245"/>
      <c r="L140" s="230"/>
      <c r="M140" s="231"/>
      <c r="N140" s="228"/>
      <c r="O140" s="236"/>
      <c r="P140" s="236"/>
      <c r="Q140" s="226"/>
      <c r="R140" s="236"/>
      <c r="S140" s="226"/>
      <c r="T140" s="226"/>
    </row>
    <row r="141">
      <c r="A141" s="222" t="s">
        <v>4305</v>
      </c>
      <c r="B141" s="222" t="s">
        <v>4428</v>
      </c>
      <c r="C141" s="222"/>
      <c r="D141" s="240" t="s">
        <v>4043</v>
      </c>
      <c r="E141" s="240" t="s">
        <v>4068</v>
      </c>
      <c r="F141" s="226" t="s">
        <v>4159</v>
      </c>
      <c r="G141" s="226" t="s">
        <v>4407</v>
      </c>
      <c r="H141" s="254"/>
      <c r="I141" s="246"/>
      <c r="J141" s="237"/>
      <c r="K141" s="238">
        <v>16.931</v>
      </c>
      <c r="L141" s="230">
        <f>J141*K141*1000</f>
        <v>0</v>
      </c>
      <c r="M141" s="231">
        <v>1.0</v>
      </c>
      <c r="N141" s="228"/>
      <c r="O141" s="236"/>
      <c r="P141" s="236"/>
      <c r="Q141" s="232" t="s">
        <v>4429</v>
      </c>
      <c r="R141" s="236"/>
      <c r="S141" s="226" t="s">
        <v>4430</v>
      </c>
      <c r="T141" s="226" t="s">
        <v>4431</v>
      </c>
    </row>
    <row r="142">
      <c r="A142" s="234" t="s">
        <v>668</v>
      </c>
      <c r="B142" s="248" t="s">
        <v>1286</v>
      </c>
      <c r="C142" s="244" t="s">
        <v>4428</v>
      </c>
      <c r="D142" s="240"/>
      <c r="E142" s="240">
        <v>7.0</v>
      </c>
      <c r="F142" s="226" t="s">
        <v>4159</v>
      </c>
      <c r="G142" s="226"/>
      <c r="H142" s="254"/>
      <c r="I142" s="236"/>
      <c r="J142" s="237"/>
      <c r="K142" s="235"/>
      <c r="L142" s="230"/>
      <c r="M142" s="236"/>
      <c r="N142" s="237"/>
      <c r="O142" s="236"/>
      <c r="P142" s="236"/>
      <c r="Q142" s="236"/>
      <c r="R142" s="236"/>
      <c r="S142" s="226"/>
      <c r="T142" s="226"/>
    </row>
    <row r="143">
      <c r="A143" s="234" t="s">
        <v>668</v>
      </c>
      <c r="B143" s="248" t="s">
        <v>1289</v>
      </c>
      <c r="C143" s="244" t="s">
        <v>4428</v>
      </c>
      <c r="D143" s="240"/>
      <c r="E143" s="240">
        <v>7.0</v>
      </c>
      <c r="F143" s="226" t="s">
        <v>4159</v>
      </c>
      <c r="G143" s="226"/>
      <c r="H143" s="254"/>
      <c r="I143" s="236"/>
      <c r="J143" s="237"/>
      <c r="K143" s="235"/>
      <c r="L143" s="230"/>
      <c r="M143" s="236"/>
      <c r="N143" s="237"/>
      <c r="O143" s="236"/>
      <c r="P143" s="236"/>
      <c r="Q143" s="236"/>
      <c r="R143" s="236"/>
      <c r="S143" s="226"/>
      <c r="T143" s="226"/>
    </row>
    <row r="144">
      <c r="A144" s="222" t="s">
        <v>4305</v>
      </c>
      <c r="B144" s="222" t="s">
        <v>4432</v>
      </c>
      <c r="C144" s="222"/>
      <c r="D144" s="240" t="s">
        <v>4043</v>
      </c>
      <c r="E144" s="240" t="s">
        <v>4433</v>
      </c>
      <c r="F144" s="243" t="s">
        <v>4043</v>
      </c>
      <c r="G144" s="226" t="s">
        <v>4407</v>
      </c>
      <c r="H144" s="254"/>
      <c r="I144" s="236"/>
      <c r="J144" s="237"/>
      <c r="K144" s="235"/>
      <c r="L144" s="230"/>
      <c r="M144" s="236"/>
      <c r="N144" s="237"/>
      <c r="O144" s="236"/>
      <c r="P144" s="236"/>
      <c r="Q144" s="236"/>
      <c r="R144" s="236"/>
      <c r="S144" s="226" t="s">
        <v>3839</v>
      </c>
      <c r="T144" s="226" t="s">
        <v>4434</v>
      </c>
    </row>
    <row r="145">
      <c r="A145" s="244" t="s">
        <v>944</v>
      </c>
      <c r="B145" s="248" t="s">
        <v>943</v>
      </c>
      <c r="C145" s="244" t="s">
        <v>4432</v>
      </c>
      <c r="D145" s="240"/>
      <c r="E145" s="240">
        <v>660.0</v>
      </c>
      <c r="F145" s="243"/>
      <c r="G145" s="226"/>
      <c r="H145" s="254"/>
      <c r="I145" s="236"/>
      <c r="J145" s="237"/>
      <c r="K145" s="235"/>
      <c r="L145" s="230"/>
      <c r="M145" s="236"/>
      <c r="N145" s="237"/>
      <c r="O145" s="236"/>
      <c r="P145" s="236"/>
      <c r="Q145" s="236"/>
      <c r="R145" s="236"/>
      <c r="S145" s="226"/>
      <c r="T145" s="226"/>
    </row>
    <row r="146">
      <c r="A146" s="244" t="s">
        <v>947</v>
      </c>
      <c r="B146" s="248" t="s">
        <v>946</v>
      </c>
      <c r="C146" s="244" t="s">
        <v>4432</v>
      </c>
      <c r="D146" s="240"/>
      <c r="E146" s="240">
        <v>660.0</v>
      </c>
      <c r="F146" s="243"/>
      <c r="G146" s="226"/>
      <c r="H146" s="254"/>
      <c r="I146" s="236"/>
      <c r="J146" s="237"/>
      <c r="K146" s="235"/>
      <c r="L146" s="230"/>
      <c r="M146" s="236"/>
      <c r="N146" s="237"/>
      <c r="O146" s="236"/>
      <c r="P146" s="236"/>
      <c r="Q146" s="236"/>
      <c r="R146" s="236"/>
      <c r="S146" s="226"/>
      <c r="T146" s="226"/>
    </row>
    <row r="147">
      <c r="A147" s="244" t="s">
        <v>949</v>
      </c>
      <c r="B147" s="248" t="s">
        <v>948</v>
      </c>
      <c r="C147" s="244" t="s">
        <v>4432</v>
      </c>
      <c r="D147" s="240"/>
      <c r="E147" s="240">
        <v>660.0</v>
      </c>
      <c r="F147" s="243"/>
      <c r="G147" s="226"/>
      <c r="H147" s="254"/>
      <c r="I147" s="236"/>
      <c r="J147" s="237"/>
      <c r="K147" s="235"/>
      <c r="L147" s="230"/>
      <c r="M147" s="236"/>
      <c r="N147" s="237"/>
      <c r="O147" s="236"/>
      <c r="P147" s="236"/>
      <c r="Q147" s="236"/>
      <c r="R147" s="236"/>
      <c r="S147" s="226"/>
      <c r="T147" s="226"/>
    </row>
    <row r="148">
      <c r="A148" s="244" t="s">
        <v>951</v>
      </c>
      <c r="B148" s="248" t="s">
        <v>950</v>
      </c>
      <c r="C148" s="244" t="s">
        <v>4432</v>
      </c>
      <c r="D148" s="240"/>
      <c r="E148" s="240">
        <v>660.0</v>
      </c>
      <c r="F148" s="243"/>
      <c r="G148" s="226"/>
      <c r="H148" s="254"/>
      <c r="I148" s="236"/>
      <c r="J148" s="237"/>
      <c r="K148" s="235"/>
      <c r="L148" s="230"/>
      <c r="M148" s="236"/>
      <c r="N148" s="237"/>
      <c r="O148" s="236"/>
      <c r="P148" s="236"/>
      <c r="Q148" s="236"/>
      <c r="R148" s="236"/>
      <c r="S148" s="226"/>
      <c r="T148" s="226"/>
    </row>
    <row r="149">
      <c r="A149" s="222" t="s">
        <v>4305</v>
      </c>
      <c r="B149" s="222" t="s">
        <v>4435</v>
      </c>
      <c r="C149" s="222"/>
      <c r="D149" s="240" t="s">
        <v>4043</v>
      </c>
      <c r="E149" s="240" t="s">
        <v>4065</v>
      </c>
      <c r="F149" s="243" t="s">
        <v>4043</v>
      </c>
      <c r="G149" s="226" t="s">
        <v>1638</v>
      </c>
      <c r="H149" s="254"/>
      <c r="I149" s="236"/>
      <c r="J149" s="237"/>
      <c r="K149" s="235"/>
      <c r="L149" s="230"/>
      <c r="M149" s="236"/>
      <c r="N149" s="237"/>
      <c r="O149" s="236"/>
      <c r="P149" s="236"/>
      <c r="Q149" s="236"/>
      <c r="R149" s="236"/>
      <c r="S149" s="226" t="s">
        <v>4331</v>
      </c>
      <c r="T149" s="226" t="s">
        <v>4332</v>
      </c>
    </row>
    <row r="150">
      <c r="A150" s="244" t="s">
        <v>1116</v>
      </c>
      <c r="B150" s="248" t="s">
        <v>1115</v>
      </c>
      <c r="C150" s="244" t="s">
        <v>4435</v>
      </c>
      <c r="D150" s="240"/>
      <c r="E150" s="240">
        <v>50.0</v>
      </c>
      <c r="F150" s="243"/>
      <c r="G150" s="226"/>
      <c r="H150" s="254"/>
      <c r="I150" s="226"/>
      <c r="J150" s="237"/>
      <c r="K150" s="245"/>
      <c r="L150" s="230"/>
      <c r="M150" s="231"/>
      <c r="N150" s="228"/>
      <c r="O150" s="236"/>
      <c r="P150" s="236"/>
      <c r="Q150" s="226"/>
      <c r="R150" s="236"/>
      <c r="S150" s="226"/>
      <c r="T150" s="226"/>
    </row>
    <row r="151">
      <c r="A151" s="244" t="s">
        <v>1118</v>
      </c>
      <c r="B151" s="248" t="s">
        <v>1117</v>
      </c>
      <c r="C151" s="244" t="s">
        <v>4435</v>
      </c>
      <c r="D151" s="240"/>
      <c r="E151" s="240">
        <v>50.0</v>
      </c>
      <c r="F151" s="243"/>
      <c r="G151" s="226"/>
      <c r="H151" s="254"/>
      <c r="I151" s="226"/>
      <c r="J151" s="237"/>
      <c r="K151" s="245"/>
      <c r="L151" s="230"/>
      <c r="M151" s="231"/>
      <c r="N151" s="228"/>
      <c r="O151" s="236"/>
      <c r="P151" s="236"/>
      <c r="Q151" s="226"/>
      <c r="R151" s="236"/>
      <c r="S151" s="226"/>
      <c r="T151" s="226"/>
    </row>
    <row r="152">
      <c r="A152" s="222" t="s">
        <v>4305</v>
      </c>
      <c r="B152" s="222" t="s">
        <v>4436</v>
      </c>
      <c r="C152" s="222"/>
      <c r="D152" s="240" t="s">
        <v>4043</v>
      </c>
      <c r="E152" s="240" t="s">
        <v>4065</v>
      </c>
      <c r="F152" s="243" t="s">
        <v>1400</v>
      </c>
      <c r="G152" s="226" t="s">
        <v>4407</v>
      </c>
      <c r="H152" s="254"/>
      <c r="I152" s="226"/>
      <c r="J152" s="237"/>
      <c r="K152" s="245"/>
      <c r="L152" s="230"/>
      <c r="M152" s="231">
        <v>0.1</v>
      </c>
      <c r="N152" s="228"/>
      <c r="O152" s="236"/>
      <c r="P152" s="236"/>
      <c r="Q152" s="232" t="s">
        <v>4437</v>
      </c>
      <c r="R152" s="236"/>
      <c r="S152" s="226" t="s">
        <v>4438</v>
      </c>
      <c r="T152" s="226" t="s">
        <v>4439</v>
      </c>
    </row>
    <row r="153">
      <c r="A153" s="244" t="s">
        <v>970</v>
      </c>
      <c r="B153" s="244" t="s">
        <v>969</v>
      </c>
      <c r="C153" s="244" t="s">
        <v>4436</v>
      </c>
      <c r="D153" s="240"/>
      <c r="E153" s="240">
        <v>50.0</v>
      </c>
      <c r="F153" s="243" t="s">
        <v>1400</v>
      </c>
      <c r="G153" s="226"/>
      <c r="H153" s="254"/>
      <c r="I153" s="236"/>
      <c r="J153" s="237"/>
      <c r="K153" s="235"/>
      <c r="L153" s="230"/>
      <c r="M153" s="236"/>
      <c r="N153" s="237"/>
      <c r="O153" s="236"/>
      <c r="P153" s="236"/>
      <c r="Q153" s="236"/>
      <c r="R153" s="236"/>
      <c r="S153" s="226"/>
      <c r="T153" s="226"/>
    </row>
    <row r="154">
      <c r="A154" s="244" t="s">
        <v>972</v>
      </c>
      <c r="B154" s="244" t="s">
        <v>971</v>
      </c>
      <c r="C154" s="244" t="s">
        <v>4436</v>
      </c>
      <c r="D154" s="240"/>
      <c r="E154" s="240">
        <v>50.0</v>
      </c>
      <c r="F154" s="243" t="s">
        <v>1400</v>
      </c>
      <c r="G154" s="226"/>
      <c r="H154" s="254"/>
      <c r="I154" s="236"/>
      <c r="J154" s="237"/>
      <c r="K154" s="235"/>
      <c r="L154" s="230"/>
      <c r="M154" s="236"/>
      <c r="N154" s="237"/>
      <c r="O154" s="236"/>
      <c r="P154" s="236"/>
      <c r="Q154" s="236"/>
      <c r="R154" s="236"/>
      <c r="S154" s="226"/>
      <c r="T154" s="226"/>
    </row>
    <row r="155">
      <c r="A155" s="222" t="s">
        <v>4305</v>
      </c>
      <c r="B155" s="222" t="s">
        <v>4440</v>
      </c>
      <c r="C155" s="222"/>
      <c r="D155" s="240" t="s">
        <v>4043</v>
      </c>
      <c r="E155" s="240" t="s">
        <v>4089</v>
      </c>
      <c r="F155" s="243" t="s">
        <v>4043</v>
      </c>
      <c r="G155" s="226" t="s">
        <v>1638</v>
      </c>
      <c r="H155" s="254"/>
      <c r="I155" s="236"/>
      <c r="J155" s="237"/>
      <c r="K155" s="235"/>
      <c r="L155" s="230"/>
      <c r="M155" s="236"/>
      <c r="N155" s="237"/>
      <c r="O155" s="236"/>
      <c r="P155" s="236"/>
      <c r="Q155" s="236"/>
      <c r="R155" s="236"/>
      <c r="S155" s="226" t="s">
        <v>4440</v>
      </c>
      <c r="T155" s="226" t="s">
        <v>4415</v>
      </c>
    </row>
    <row r="156">
      <c r="A156" s="244" t="s">
        <v>668</v>
      </c>
      <c r="B156" s="244" t="s">
        <v>1234</v>
      </c>
      <c r="C156" s="244" t="s">
        <v>4440</v>
      </c>
      <c r="D156" s="240"/>
      <c r="E156" s="240">
        <v>3.0</v>
      </c>
      <c r="F156" s="243"/>
      <c r="G156" s="226"/>
      <c r="H156" s="254"/>
      <c r="I156" s="236"/>
      <c r="J156" s="237"/>
      <c r="K156" s="235"/>
      <c r="L156" s="230"/>
      <c r="M156" s="236"/>
      <c r="N156" s="237"/>
      <c r="O156" s="236"/>
      <c r="P156" s="236"/>
      <c r="Q156" s="236"/>
      <c r="R156" s="236"/>
      <c r="S156" s="226"/>
      <c r="T156" s="226"/>
    </row>
    <row r="157">
      <c r="A157" s="244" t="s">
        <v>668</v>
      </c>
      <c r="B157" s="244" t="s">
        <v>1235</v>
      </c>
      <c r="C157" s="244" t="s">
        <v>4440</v>
      </c>
      <c r="D157" s="240"/>
      <c r="E157" s="240">
        <v>3.0</v>
      </c>
      <c r="F157" s="243"/>
      <c r="G157" s="226"/>
      <c r="H157" s="254"/>
      <c r="I157" s="236"/>
      <c r="J157" s="237"/>
      <c r="K157" s="235"/>
      <c r="L157" s="230"/>
      <c r="M157" s="236"/>
      <c r="N157" s="237"/>
      <c r="O157" s="236"/>
      <c r="P157" s="236"/>
      <c r="Q157" s="236"/>
      <c r="R157" s="236"/>
      <c r="S157" s="226"/>
      <c r="T157" s="226"/>
    </row>
    <row r="158">
      <c r="A158" s="222" t="s">
        <v>4305</v>
      </c>
      <c r="B158" s="222" t="s">
        <v>4441</v>
      </c>
      <c r="C158" s="222"/>
      <c r="D158" s="240" t="s">
        <v>4043</v>
      </c>
      <c r="E158" s="240" t="s">
        <v>4089</v>
      </c>
      <c r="F158" s="243" t="s">
        <v>4043</v>
      </c>
      <c r="G158" s="226" t="s">
        <v>4407</v>
      </c>
      <c r="H158" s="254"/>
      <c r="I158" s="236"/>
      <c r="J158" s="237"/>
      <c r="K158" s="235"/>
      <c r="L158" s="230"/>
      <c r="M158" s="236"/>
      <c r="N158" s="237"/>
      <c r="O158" s="236"/>
      <c r="P158" s="236"/>
      <c r="Q158" s="236"/>
      <c r="R158" s="236"/>
      <c r="S158" s="226" t="s">
        <v>4442</v>
      </c>
      <c r="T158" s="226" t="s">
        <v>4443</v>
      </c>
    </row>
    <row r="159">
      <c r="A159" s="255" t="s">
        <v>668</v>
      </c>
      <c r="B159" s="256" t="s">
        <v>1127</v>
      </c>
      <c r="C159" s="255" t="s">
        <v>4441</v>
      </c>
      <c r="D159" s="257"/>
      <c r="E159" s="257">
        <v>3.0</v>
      </c>
      <c r="F159" s="258"/>
      <c r="G159" s="226"/>
      <c r="H159" s="254"/>
      <c r="I159" s="236"/>
      <c r="J159" s="237"/>
      <c r="K159" s="235"/>
      <c r="L159" s="230"/>
      <c r="M159" s="236"/>
      <c r="N159" s="237"/>
      <c r="O159" s="236"/>
      <c r="P159" s="236"/>
      <c r="Q159" s="236"/>
      <c r="R159" s="236"/>
      <c r="S159" s="226"/>
      <c r="T159" s="226"/>
    </row>
    <row r="160">
      <c r="A160" s="255" t="s">
        <v>668</v>
      </c>
      <c r="B160" s="256" t="s">
        <v>1128</v>
      </c>
      <c r="C160" s="255" t="s">
        <v>4441</v>
      </c>
      <c r="D160" s="257"/>
      <c r="E160" s="257">
        <v>3.0</v>
      </c>
      <c r="F160" s="258"/>
      <c r="G160" s="226"/>
      <c r="H160" s="254"/>
      <c r="I160" s="236"/>
      <c r="J160" s="237"/>
      <c r="K160" s="235"/>
      <c r="L160" s="230"/>
      <c r="M160" s="236"/>
      <c r="N160" s="237"/>
      <c r="O160" s="236"/>
      <c r="P160" s="236"/>
      <c r="Q160" s="236"/>
      <c r="R160" s="236"/>
      <c r="S160" s="226"/>
      <c r="T160" s="226"/>
    </row>
    <row r="161">
      <c r="A161" s="256" t="s">
        <v>1120</v>
      </c>
      <c r="B161" s="255" t="s">
        <v>1119</v>
      </c>
      <c r="C161" s="255" t="s">
        <v>1119</v>
      </c>
      <c r="D161" s="257" t="s">
        <v>4043</v>
      </c>
      <c r="E161" s="257">
        <v>315.0</v>
      </c>
      <c r="F161" s="258" t="s">
        <v>4043</v>
      </c>
      <c r="G161" s="226" t="s">
        <v>1638</v>
      </c>
      <c r="H161" s="254"/>
      <c r="I161" s="236"/>
      <c r="J161" s="237"/>
      <c r="K161" s="235"/>
      <c r="L161" s="230"/>
      <c r="M161" s="236"/>
      <c r="N161" s="237"/>
      <c r="O161" s="236"/>
      <c r="P161" s="236"/>
      <c r="Q161" s="236"/>
      <c r="R161" s="236"/>
      <c r="S161" s="226" t="s">
        <v>2474</v>
      </c>
      <c r="T161" s="226" t="s">
        <v>4045</v>
      </c>
    </row>
    <row r="162">
      <c r="A162" s="222" t="s">
        <v>4305</v>
      </c>
      <c r="B162" s="259" t="s">
        <v>4444</v>
      </c>
      <c r="C162" s="259"/>
      <c r="D162" s="257" t="s">
        <v>4043</v>
      </c>
      <c r="E162" s="257" t="s">
        <v>4078</v>
      </c>
      <c r="F162" s="258" t="s">
        <v>4043</v>
      </c>
      <c r="G162" s="226" t="s">
        <v>1638</v>
      </c>
      <c r="H162" s="254"/>
      <c r="I162" s="236"/>
      <c r="J162" s="237"/>
      <c r="K162" s="235"/>
      <c r="L162" s="230"/>
      <c r="M162" s="236"/>
      <c r="N162" s="237"/>
      <c r="O162" s="236"/>
      <c r="P162" s="236"/>
      <c r="Q162" s="236"/>
      <c r="R162" s="236"/>
      <c r="S162" s="226" t="s">
        <v>2356</v>
      </c>
      <c r="T162" s="226" t="s">
        <v>4369</v>
      </c>
    </row>
    <row r="163">
      <c r="A163" s="244" t="s">
        <v>756</v>
      </c>
      <c r="B163" s="256" t="s">
        <v>755</v>
      </c>
      <c r="C163" s="255" t="s">
        <v>4444</v>
      </c>
      <c r="D163" s="257"/>
      <c r="E163" s="257">
        <v>100.0</v>
      </c>
      <c r="F163" s="258"/>
      <c r="G163" s="226"/>
      <c r="H163" s="254"/>
      <c r="I163" s="236"/>
      <c r="J163" s="237"/>
      <c r="K163" s="235"/>
      <c r="L163" s="230"/>
      <c r="M163" s="236"/>
      <c r="N163" s="237"/>
      <c r="O163" s="236"/>
      <c r="P163" s="236"/>
      <c r="Q163" s="236"/>
      <c r="R163" s="236"/>
      <c r="S163" s="226"/>
      <c r="T163" s="226"/>
    </row>
    <row r="164">
      <c r="A164" s="244" t="s">
        <v>760</v>
      </c>
      <c r="B164" s="256" t="s">
        <v>759</v>
      </c>
      <c r="C164" s="255" t="s">
        <v>4444</v>
      </c>
      <c r="D164" s="257"/>
      <c r="E164" s="257">
        <v>100.0</v>
      </c>
      <c r="F164" s="258"/>
      <c r="G164" s="226"/>
      <c r="H164" s="254"/>
      <c r="I164" s="236"/>
      <c r="J164" s="237"/>
      <c r="K164" s="235"/>
      <c r="L164" s="230"/>
      <c r="M164" s="236"/>
      <c r="N164" s="237"/>
      <c r="O164" s="236"/>
      <c r="P164" s="236"/>
      <c r="Q164" s="236"/>
      <c r="R164" s="236"/>
      <c r="S164" s="226"/>
      <c r="T164" s="226"/>
    </row>
    <row r="165">
      <c r="A165" s="260"/>
      <c r="B165" s="260"/>
      <c r="C165" s="260"/>
      <c r="F165" s="221"/>
      <c r="H165" s="261"/>
      <c r="J165" s="262"/>
      <c r="L165" s="262"/>
      <c r="N165" s="262"/>
      <c r="R165" s="263"/>
    </row>
    <row r="166">
      <c r="A166" s="260"/>
      <c r="B166" s="260"/>
      <c r="C166" s="260"/>
      <c r="F166" s="221"/>
      <c r="H166" s="261"/>
      <c r="J166" s="262"/>
      <c r="L166" s="262"/>
      <c r="N166" s="262"/>
      <c r="R166" s="263"/>
    </row>
    <row r="167">
      <c r="A167" s="260"/>
      <c r="B167" s="260"/>
      <c r="C167" s="260"/>
      <c r="F167" s="221"/>
      <c r="H167" s="261"/>
      <c r="J167" s="262"/>
      <c r="L167" s="262"/>
      <c r="N167" s="262"/>
      <c r="R167" s="263"/>
    </row>
    <row r="168">
      <c r="A168" s="260"/>
      <c r="B168" s="260"/>
      <c r="C168" s="260"/>
      <c r="F168" s="221"/>
      <c r="H168" s="261"/>
      <c r="J168" s="262"/>
      <c r="L168" s="262"/>
      <c r="N168" s="262"/>
      <c r="R168" s="263"/>
    </row>
    <row r="169">
      <c r="A169" s="260"/>
      <c r="B169" s="260"/>
      <c r="C169" s="260"/>
      <c r="F169" s="221"/>
      <c r="H169" s="261"/>
      <c r="J169" s="262"/>
      <c r="L169" s="262"/>
      <c r="N169" s="262"/>
      <c r="R169" s="263"/>
    </row>
    <row r="170">
      <c r="A170" s="260"/>
      <c r="B170" s="260"/>
      <c r="C170" s="260"/>
      <c r="F170" s="221"/>
      <c r="H170" s="261"/>
      <c r="J170" s="262"/>
      <c r="L170" s="262"/>
      <c r="N170" s="262"/>
      <c r="R170" s="263"/>
    </row>
    <row r="171">
      <c r="A171" s="260"/>
      <c r="B171" s="260"/>
      <c r="C171" s="260"/>
      <c r="F171" s="221"/>
      <c r="H171" s="261"/>
      <c r="J171" s="262"/>
      <c r="L171" s="262"/>
      <c r="N171" s="262"/>
      <c r="R171" s="263"/>
    </row>
    <row r="172">
      <c r="A172" s="260"/>
      <c r="B172" s="260"/>
      <c r="C172" s="260"/>
      <c r="F172" s="221"/>
      <c r="H172" s="261"/>
      <c r="J172" s="262"/>
      <c r="L172" s="262"/>
      <c r="N172" s="262"/>
      <c r="R172" s="263"/>
    </row>
    <row r="173">
      <c r="A173" s="260"/>
      <c r="B173" s="260"/>
      <c r="C173" s="260"/>
      <c r="F173" s="221"/>
      <c r="H173" s="261"/>
      <c r="J173" s="262"/>
      <c r="L173" s="262"/>
      <c r="N173" s="262"/>
      <c r="R173" s="263"/>
    </row>
    <row r="174">
      <c r="A174" s="260"/>
      <c r="B174" s="260"/>
      <c r="C174" s="260"/>
      <c r="F174" s="221"/>
      <c r="H174" s="261"/>
      <c r="J174" s="262"/>
      <c r="L174" s="262"/>
      <c r="N174" s="262"/>
      <c r="R174" s="263"/>
    </row>
    <row r="175">
      <c r="A175" s="260"/>
      <c r="B175" s="260"/>
      <c r="C175" s="260"/>
      <c r="F175" s="221"/>
      <c r="H175" s="261"/>
      <c r="J175" s="262"/>
      <c r="L175" s="262"/>
      <c r="N175" s="262"/>
      <c r="R175" s="263"/>
    </row>
    <row r="176">
      <c r="A176" s="260"/>
      <c r="B176" s="260"/>
      <c r="C176" s="260"/>
      <c r="F176" s="221"/>
      <c r="H176" s="261"/>
      <c r="J176" s="262"/>
      <c r="L176" s="262"/>
      <c r="N176" s="262"/>
      <c r="R176" s="263"/>
    </row>
    <row r="177">
      <c r="A177" s="260"/>
      <c r="B177" s="260"/>
      <c r="C177" s="260"/>
      <c r="F177" s="221"/>
      <c r="H177" s="261"/>
      <c r="J177" s="262"/>
      <c r="L177" s="262"/>
      <c r="N177" s="262"/>
      <c r="R177" s="263"/>
    </row>
    <row r="178">
      <c r="A178" s="260"/>
      <c r="B178" s="260"/>
      <c r="C178" s="260"/>
      <c r="F178" s="221"/>
      <c r="H178" s="261"/>
      <c r="J178" s="262"/>
      <c r="L178" s="262"/>
      <c r="N178" s="262"/>
      <c r="R178" s="263"/>
    </row>
    <row r="179">
      <c r="A179" s="260"/>
      <c r="B179" s="260"/>
      <c r="C179" s="260"/>
      <c r="F179" s="221"/>
      <c r="H179" s="261"/>
      <c r="J179" s="262"/>
      <c r="L179" s="262"/>
      <c r="N179" s="262"/>
      <c r="R179" s="263"/>
    </row>
    <row r="180">
      <c r="A180" s="260"/>
      <c r="B180" s="260"/>
      <c r="C180" s="260"/>
      <c r="F180" s="221"/>
      <c r="H180" s="261"/>
      <c r="J180" s="262"/>
      <c r="L180" s="262"/>
      <c r="N180" s="262"/>
      <c r="R180" s="263"/>
    </row>
    <row r="181">
      <c r="A181" s="260"/>
      <c r="B181" s="260"/>
      <c r="C181" s="260"/>
      <c r="F181" s="221"/>
      <c r="H181" s="261"/>
      <c r="J181" s="262"/>
      <c r="L181" s="262"/>
      <c r="N181" s="262"/>
      <c r="R181" s="263"/>
    </row>
    <row r="182">
      <c r="A182" s="260"/>
      <c r="B182" s="260"/>
      <c r="C182" s="260"/>
      <c r="F182" s="221"/>
      <c r="H182" s="261"/>
      <c r="J182" s="262"/>
      <c r="L182" s="262"/>
      <c r="N182" s="262"/>
      <c r="R182" s="263"/>
    </row>
    <row r="183">
      <c r="A183" s="260"/>
      <c r="B183" s="260"/>
      <c r="C183" s="260"/>
      <c r="F183" s="221"/>
      <c r="H183" s="261"/>
      <c r="J183" s="262"/>
      <c r="L183" s="262"/>
      <c r="N183" s="262"/>
      <c r="R183" s="263"/>
    </row>
    <row r="184">
      <c r="A184" s="260"/>
      <c r="B184" s="260"/>
      <c r="C184" s="260"/>
      <c r="F184" s="221"/>
      <c r="H184" s="261"/>
      <c r="J184" s="262"/>
      <c r="L184" s="262"/>
      <c r="N184" s="262"/>
      <c r="R184" s="263"/>
    </row>
    <row r="185">
      <c r="A185" s="260"/>
      <c r="B185" s="260"/>
      <c r="C185" s="260"/>
      <c r="F185" s="221"/>
      <c r="H185" s="261"/>
      <c r="J185" s="262"/>
      <c r="L185" s="262"/>
      <c r="N185" s="262"/>
      <c r="R185" s="263"/>
    </row>
    <row r="186">
      <c r="A186" s="260"/>
      <c r="B186" s="260"/>
      <c r="C186" s="260"/>
      <c r="F186" s="221"/>
      <c r="H186" s="261"/>
      <c r="J186" s="262"/>
      <c r="L186" s="262"/>
      <c r="N186" s="262"/>
      <c r="R186" s="263"/>
    </row>
    <row r="187">
      <c r="A187" s="260"/>
      <c r="B187" s="260"/>
      <c r="C187" s="260"/>
      <c r="F187" s="221"/>
      <c r="H187" s="261"/>
      <c r="J187" s="262"/>
      <c r="L187" s="262"/>
      <c r="N187" s="262"/>
      <c r="R187" s="263"/>
    </row>
    <row r="188">
      <c r="A188" s="260"/>
      <c r="B188" s="260"/>
      <c r="C188" s="260"/>
      <c r="F188" s="221"/>
      <c r="H188" s="261"/>
      <c r="J188" s="262"/>
      <c r="L188" s="262"/>
      <c r="N188" s="262"/>
      <c r="R188" s="263"/>
    </row>
    <row r="189">
      <c r="A189" s="260"/>
      <c r="B189" s="260"/>
      <c r="C189" s="260"/>
      <c r="F189" s="221"/>
      <c r="H189" s="261"/>
      <c r="J189" s="262"/>
      <c r="L189" s="262"/>
      <c r="N189" s="262"/>
      <c r="R189" s="263"/>
    </row>
    <row r="190">
      <c r="A190" s="260"/>
      <c r="B190" s="260"/>
      <c r="C190" s="260"/>
      <c r="F190" s="221"/>
      <c r="H190" s="261"/>
      <c r="J190" s="262"/>
      <c r="L190" s="262"/>
      <c r="N190" s="262"/>
      <c r="R190" s="263"/>
    </row>
    <row r="191">
      <c r="A191" s="260"/>
      <c r="B191" s="260"/>
      <c r="C191" s="260"/>
      <c r="F191" s="221"/>
      <c r="H191" s="261"/>
      <c r="J191" s="262"/>
      <c r="L191" s="262"/>
      <c r="N191" s="262"/>
      <c r="R191" s="263"/>
    </row>
    <row r="192">
      <c r="A192" s="260"/>
      <c r="B192" s="260"/>
      <c r="C192" s="260"/>
      <c r="F192" s="221"/>
      <c r="H192" s="261"/>
      <c r="J192" s="262"/>
      <c r="L192" s="262"/>
      <c r="N192" s="262"/>
      <c r="R192" s="263"/>
    </row>
    <row r="193">
      <c r="A193" s="260"/>
      <c r="B193" s="260"/>
      <c r="C193" s="260"/>
      <c r="F193" s="221"/>
      <c r="H193" s="261"/>
      <c r="J193" s="262"/>
      <c r="L193" s="262"/>
      <c r="N193" s="262"/>
      <c r="R193" s="263"/>
    </row>
    <row r="194">
      <c r="A194" s="260"/>
      <c r="B194" s="260"/>
      <c r="C194" s="260"/>
      <c r="F194" s="221"/>
      <c r="H194" s="261"/>
      <c r="J194" s="262"/>
      <c r="L194" s="262"/>
      <c r="N194" s="262"/>
      <c r="R194" s="263"/>
    </row>
    <row r="195">
      <c r="A195" s="260"/>
      <c r="B195" s="260"/>
      <c r="C195" s="260"/>
      <c r="F195" s="221"/>
      <c r="H195" s="261"/>
      <c r="J195" s="262"/>
      <c r="L195" s="262"/>
      <c r="N195" s="262"/>
      <c r="R195" s="263"/>
    </row>
    <row r="196">
      <c r="A196" s="260"/>
      <c r="B196" s="260"/>
      <c r="C196" s="260"/>
      <c r="F196" s="221"/>
      <c r="H196" s="261"/>
      <c r="J196" s="262"/>
      <c r="L196" s="262"/>
      <c r="N196" s="262"/>
      <c r="R196" s="263"/>
    </row>
    <row r="197">
      <c r="A197" s="260"/>
      <c r="B197" s="260"/>
      <c r="C197" s="260"/>
      <c r="F197" s="221"/>
      <c r="H197" s="261"/>
      <c r="J197" s="262"/>
      <c r="L197" s="262"/>
      <c r="N197" s="262"/>
      <c r="R197" s="263"/>
    </row>
    <row r="198">
      <c r="A198" s="260"/>
      <c r="B198" s="260"/>
      <c r="C198" s="260"/>
      <c r="F198" s="221"/>
      <c r="H198" s="261"/>
      <c r="J198" s="262"/>
      <c r="L198" s="262"/>
      <c r="N198" s="262"/>
      <c r="R198" s="263"/>
    </row>
    <row r="199">
      <c r="A199" s="260"/>
      <c r="B199" s="260"/>
      <c r="C199" s="260"/>
      <c r="F199" s="221"/>
      <c r="H199" s="261"/>
      <c r="J199" s="262"/>
      <c r="L199" s="262"/>
      <c r="N199" s="262"/>
      <c r="R199" s="263"/>
    </row>
    <row r="200">
      <c r="A200" s="260"/>
      <c r="B200" s="260"/>
      <c r="C200" s="260"/>
      <c r="F200" s="221"/>
      <c r="H200" s="261"/>
      <c r="J200" s="262"/>
      <c r="L200" s="262"/>
      <c r="N200" s="262"/>
      <c r="R200" s="263"/>
    </row>
    <row r="201">
      <c r="A201" s="260"/>
      <c r="B201" s="260"/>
      <c r="C201" s="260"/>
      <c r="F201" s="221"/>
      <c r="H201" s="261"/>
      <c r="J201" s="262"/>
      <c r="L201" s="262"/>
      <c r="N201" s="262"/>
      <c r="R201" s="263"/>
    </row>
    <row r="202">
      <c r="A202" s="260"/>
      <c r="B202" s="260"/>
      <c r="C202" s="260"/>
      <c r="F202" s="221"/>
      <c r="H202" s="261"/>
      <c r="J202" s="262"/>
      <c r="L202" s="262"/>
      <c r="N202" s="262"/>
      <c r="R202" s="263"/>
    </row>
    <row r="203">
      <c r="A203" s="260"/>
      <c r="B203" s="260"/>
      <c r="C203" s="260"/>
      <c r="F203" s="221"/>
      <c r="H203" s="261"/>
      <c r="J203" s="262"/>
      <c r="L203" s="262"/>
      <c r="N203" s="262"/>
      <c r="R203" s="263"/>
    </row>
    <row r="204">
      <c r="A204" s="260"/>
      <c r="B204" s="260"/>
      <c r="C204" s="260"/>
      <c r="F204" s="221"/>
      <c r="H204" s="261"/>
      <c r="J204" s="262"/>
      <c r="L204" s="262"/>
      <c r="N204" s="262"/>
      <c r="R204" s="263"/>
    </row>
    <row r="205">
      <c r="A205" s="260"/>
      <c r="B205" s="260"/>
      <c r="C205" s="260"/>
      <c r="F205" s="221"/>
      <c r="H205" s="261"/>
      <c r="J205" s="262"/>
      <c r="L205" s="262"/>
      <c r="N205" s="262"/>
      <c r="R205" s="263"/>
    </row>
    <row r="206">
      <c r="A206" s="260"/>
      <c r="B206" s="260"/>
      <c r="C206" s="260"/>
      <c r="F206" s="221"/>
      <c r="H206" s="261"/>
      <c r="J206" s="262"/>
      <c r="L206" s="262"/>
      <c r="N206" s="262"/>
      <c r="R206" s="263"/>
    </row>
    <row r="207">
      <c r="A207" s="260"/>
      <c r="B207" s="260"/>
      <c r="C207" s="260"/>
      <c r="F207" s="221"/>
      <c r="H207" s="261"/>
      <c r="J207" s="262"/>
      <c r="L207" s="262"/>
      <c r="N207" s="262"/>
      <c r="R207" s="263"/>
    </row>
    <row r="208">
      <c r="A208" s="260"/>
      <c r="B208" s="260"/>
      <c r="C208" s="260"/>
      <c r="F208" s="221"/>
      <c r="H208" s="261"/>
      <c r="J208" s="262"/>
      <c r="L208" s="262"/>
      <c r="N208" s="262"/>
      <c r="R208" s="263"/>
    </row>
    <row r="209">
      <c r="A209" s="260"/>
      <c r="B209" s="260"/>
      <c r="C209" s="260"/>
      <c r="F209" s="221"/>
      <c r="H209" s="261"/>
      <c r="J209" s="262"/>
      <c r="L209" s="262"/>
      <c r="N209" s="262"/>
      <c r="R209" s="263"/>
    </row>
    <row r="210">
      <c r="A210" s="260"/>
      <c r="B210" s="260"/>
      <c r="C210" s="260"/>
      <c r="F210" s="221"/>
      <c r="H210" s="261"/>
      <c r="J210" s="262"/>
      <c r="L210" s="262"/>
      <c r="N210" s="262"/>
      <c r="R210" s="263"/>
    </row>
    <row r="211">
      <c r="A211" s="260"/>
      <c r="B211" s="260"/>
      <c r="C211" s="260"/>
      <c r="F211" s="221"/>
      <c r="H211" s="261"/>
      <c r="J211" s="262"/>
      <c r="L211" s="262"/>
      <c r="N211" s="262"/>
      <c r="R211" s="263"/>
    </row>
    <row r="212">
      <c r="A212" s="260"/>
      <c r="B212" s="260"/>
      <c r="C212" s="260"/>
      <c r="F212" s="221"/>
      <c r="H212" s="261"/>
      <c r="J212" s="262"/>
      <c r="L212" s="262"/>
      <c r="N212" s="262"/>
      <c r="R212" s="263"/>
    </row>
    <row r="213">
      <c r="A213" s="260"/>
      <c r="B213" s="260"/>
      <c r="C213" s="260"/>
      <c r="F213" s="221"/>
      <c r="H213" s="261"/>
      <c r="J213" s="262"/>
      <c r="L213" s="262"/>
      <c r="N213" s="262"/>
      <c r="R213" s="263"/>
    </row>
    <row r="214">
      <c r="A214" s="260"/>
      <c r="B214" s="260"/>
      <c r="C214" s="260"/>
      <c r="F214" s="221"/>
      <c r="H214" s="261"/>
      <c r="J214" s="262"/>
      <c r="L214" s="262"/>
      <c r="N214" s="262"/>
      <c r="R214" s="263"/>
    </row>
    <row r="215">
      <c r="A215" s="260"/>
      <c r="B215" s="260"/>
      <c r="C215" s="260"/>
      <c r="F215" s="221"/>
      <c r="H215" s="261"/>
      <c r="J215" s="262"/>
      <c r="L215" s="262"/>
      <c r="N215" s="262"/>
      <c r="R215" s="263"/>
    </row>
    <row r="216">
      <c r="A216" s="260"/>
      <c r="B216" s="260"/>
      <c r="C216" s="260"/>
      <c r="F216" s="221"/>
      <c r="H216" s="261"/>
      <c r="J216" s="262"/>
      <c r="L216" s="262"/>
      <c r="N216" s="262"/>
      <c r="R216" s="263"/>
    </row>
    <row r="217">
      <c r="A217" s="260"/>
      <c r="B217" s="260"/>
      <c r="C217" s="260"/>
      <c r="F217" s="221"/>
      <c r="H217" s="261"/>
      <c r="J217" s="262"/>
      <c r="L217" s="262"/>
      <c r="N217" s="262"/>
      <c r="R217" s="263"/>
    </row>
    <row r="218">
      <c r="A218" s="260"/>
      <c r="B218" s="260"/>
      <c r="C218" s="260"/>
      <c r="F218" s="221"/>
      <c r="H218" s="261"/>
      <c r="J218" s="262"/>
      <c r="L218" s="262"/>
      <c r="N218" s="262"/>
      <c r="R218" s="263"/>
    </row>
    <row r="219">
      <c r="A219" s="260"/>
      <c r="B219" s="260"/>
      <c r="C219" s="260"/>
      <c r="F219" s="221"/>
      <c r="H219" s="261"/>
      <c r="J219" s="262"/>
      <c r="L219" s="262"/>
      <c r="N219" s="262"/>
      <c r="R219" s="263"/>
    </row>
    <row r="220">
      <c r="A220" s="260"/>
      <c r="B220" s="260"/>
      <c r="C220" s="260"/>
      <c r="F220" s="221"/>
      <c r="H220" s="261"/>
      <c r="J220" s="262"/>
      <c r="L220" s="262"/>
      <c r="N220" s="262"/>
      <c r="R220" s="263"/>
    </row>
    <row r="221">
      <c r="A221" s="260"/>
      <c r="B221" s="260"/>
      <c r="C221" s="260"/>
      <c r="F221" s="221"/>
      <c r="H221" s="261"/>
      <c r="J221" s="262"/>
      <c r="L221" s="262"/>
      <c r="N221" s="262"/>
      <c r="R221" s="263"/>
    </row>
    <row r="222">
      <c r="A222" s="260"/>
      <c r="B222" s="260"/>
      <c r="C222" s="260"/>
      <c r="F222" s="221"/>
      <c r="H222" s="261"/>
      <c r="J222" s="262"/>
      <c r="L222" s="262"/>
      <c r="N222" s="262"/>
      <c r="R222" s="263"/>
    </row>
    <row r="223">
      <c r="A223" s="260"/>
      <c r="B223" s="260"/>
      <c r="C223" s="260"/>
      <c r="F223" s="221"/>
      <c r="H223" s="261"/>
      <c r="J223" s="262"/>
      <c r="L223" s="262"/>
      <c r="N223" s="262"/>
      <c r="R223" s="263"/>
    </row>
    <row r="224">
      <c r="A224" s="260"/>
      <c r="B224" s="260"/>
      <c r="C224" s="260"/>
      <c r="F224" s="221"/>
      <c r="H224" s="261"/>
      <c r="J224" s="262"/>
      <c r="L224" s="262"/>
      <c r="N224" s="262"/>
      <c r="R224" s="263"/>
    </row>
    <row r="225">
      <c r="A225" s="260"/>
      <c r="B225" s="260"/>
      <c r="C225" s="260"/>
      <c r="F225" s="221"/>
      <c r="H225" s="261"/>
      <c r="J225" s="262"/>
      <c r="L225" s="262"/>
      <c r="N225" s="262"/>
      <c r="R225" s="263"/>
    </row>
    <row r="226">
      <c r="A226" s="260"/>
      <c r="B226" s="260"/>
      <c r="C226" s="260"/>
      <c r="F226" s="221"/>
      <c r="H226" s="261"/>
      <c r="J226" s="262"/>
      <c r="L226" s="262"/>
      <c r="N226" s="262"/>
      <c r="R226" s="263"/>
    </row>
    <row r="227">
      <c r="A227" s="260"/>
      <c r="B227" s="260"/>
      <c r="C227" s="260"/>
      <c r="F227" s="221"/>
      <c r="H227" s="261"/>
      <c r="J227" s="262"/>
      <c r="L227" s="262"/>
      <c r="N227" s="262"/>
      <c r="R227" s="263"/>
    </row>
    <row r="228">
      <c r="A228" s="260"/>
      <c r="B228" s="260"/>
      <c r="C228" s="260"/>
      <c r="F228" s="221"/>
      <c r="H228" s="261"/>
      <c r="J228" s="262"/>
      <c r="L228" s="262"/>
      <c r="N228" s="262"/>
      <c r="R228" s="263"/>
    </row>
    <row r="229">
      <c r="A229" s="260"/>
      <c r="B229" s="260"/>
      <c r="C229" s="260"/>
      <c r="F229" s="221"/>
      <c r="H229" s="261"/>
      <c r="J229" s="262"/>
      <c r="L229" s="262"/>
      <c r="N229" s="262"/>
      <c r="R229" s="263"/>
    </row>
    <row r="230">
      <c r="A230" s="260"/>
      <c r="B230" s="260"/>
      <c r="C230" s="260"/>
      <c r="F230" s="221"/>
      <c r="H230" s="261"/>
      <c r="J230" s="262"/>
      <c r="L230" s="262"/>
      <c r="N230" s="262"/>
      <c r="R230" s="263"/>
    </row>
    <row r="231">
      <c r="A231" s="260"/>
      <c r="B231" s="260"/>
      <c r="C231" s="260"/>
      <c r="F231" s="221"/>
      <c r="H231" s="261"/>
      <c r="J231" s="262"/>
      <c r="L231" s="262"/>
      <c r="N231" s="262"/>
      <c r="R231" s="263"/>
    </row>
    <row r="232">
      <c r="A232" s="260"/>
      <c r="B232" s="260"/>
      <c r="C232" s="260"/>
      <c r="F232" s="221"/>
      <c r="H232" s="261"/>
      <c r="J232" s="262"/>
      <c r="L232" s="262"/>
      <c r="N232" s="262"/>
      <c r="R232" s="263"/>
    </row>
    <row r="233">
      <c r="A233" s="260"/>
      <c r="B233" s="260"/>
      <c r="C233" s="260"/>
      <c r="F233" s="221"/>
      <c r="H233" s="261"/>
      <c r="J233" s="262"/>
      <c r="L233" s="262"/>
      <c r="N233" s="262"/>
      <c r="R233" s="263"/>
    </row>
    <row r="234">
      <c r="A234" s="260"/>
      <c r="B234" s="260"/>
      <c r="C234" s="260"/>
      <c r="F234" s="221"/>
      <c r="H234" s="261"/>
      <c r="J234" s="262"/>
      <c r="L234" s="262"/>
      <c r="N234" s="262"/>
      <c r="R234" s="263"/>
    </row>
    <row r="235">
      <c r="A235" s="260"/>
      <c r="B235" s="260"/>
      <c r="C235" s="260"/>
      <c r="F235" s="221"/>
      <c r="H235" s="261"/>
      <c r="J235" s="262"/>
      <c r="L235" s="262"/>
      <c r="N235" s="262"/>
      <c r="R235" s="263"/>
    </row>
    <row r="236">
      <c r="A236" s="260"/>
      <c r="B236" s="260"/>
      <c r="C236" s="260"/>
      <c r="F236" s="221"/>
      <c r="H236" s="261"/>
      <c r="J236" s="262"/>
      <c r="L236" s="262"/>
      <c r="N236" s="262"/>
      <c r="R236" s="263"/>
    </row>
    <row r="237">
      <c r="A237" s="260"/>
      <c r="B237" s="260"/>
      <c r="C237" s="260"/>
      <c r="F237" s="221"/>
      <c r="H237" s="261"/>
      <c r="J237" s="262"/>
      <c r="L237" s="262"/>
      <c r="N237" s="262"/>
      <c r="R237" s="263"/>
    </row>
    <row r="238">
      <c r="A238" s="260"/>
      <c r="B238" s="260"/>
      <c r="C238" s="260"/>
      <c r="F238" s="221"/>
      <c r="H238" s="261"/>
      <c r="J238" s="262"/>
      <c r="L238" s="262"/>
      <c r="N238" s="262"/>
      <c r="R238" s="263"/>
    </row>
    <row r="239">
      <c r="A239" s="260"/>
      <c r="B239" s="260"/>
      <c r="C239" s="260"/>
      <c r="F239" s="221"/>
      <c r="H239" s="261"/>
      <c r="J239" s="262"/>
      <c r="L239" s="262"/>
      <c r="N239" s="262"/>
      <c r="R239" s="263"/>
    </row>
    <row r="240">
      <c r="A240" s="260"/>
      <c r="B240" s="260"/>
      <c r="C240" s="260"/>
      <c r="F240" s="221"/>
      <c r="H240" s="261"/>
      <c r="J240" s="262"/>
      <c r="L240" s="262"/>
      <c r="N240" s="262"/>
      <c r="R240" s="263"/>
    </row>
    <row r="241">
      <c r="A241" s="260"/>
      <c r="B241" s="260"/>
      <c r="C241" s="260"/>
      <c r="F241" s="221"/>
      <c r="H241" s="261"/>
      <c r="J241" s="262"/>
      <c r="L241" s="262"/>
      <c r="N241" s="262"/>
      <c r="R241" s="263"/>
    </row>
    <row r="242">
      <c r="A242" s="260"/>
      <c r="B242" s="260"/>
      <c r="C242" s="260"/>
      <c r="F242" s="221"/>
      <c r="H242" s="261"/>
      <c r="J242" s="262"/>
      <c r="L242" s="262"/>
      <c r="N242" s="262"/>
      <c r="R242" s="263"/>
    </row>
    <row r="243">
      <c r="A243" s="260"/>
      <c r="B243" s="260"/>
      <c r="C243" s="260"/>
      <c r="F243" s="221"/>
      <c r="H243" s="261"/>
      <c r="J243" s="262"/>
      <c r="L243" s="262"/>
      <c r="N243" s="262"/>
      <c r="R243" s="263"/>
    </row>
    <row r="244">
      <c r="A244" s="260"/>
      <c r="B244" s="260"/>
      <c r="C244" s="260"/>
      <c r="F244" s="221"/>
      <c r="H244" s="261"/>
      <c r="J244" s="262"/>
      <c r="L244" s="262"/>
      <c r="N244" s="262"/>
      <c r="R244" s="263"/>
    </row>
    <row r="245">
      <c r="A245" s="260"/>
      <c r="B245" s="260"/>
      <c r="C245" s="260"/>
      <c r="F245" s="221"/>
      <c r="H245" s="261"/>
      <c r="J245" s="262"/>
      <c r="L245" s="262"/>
      <c r="N245" s="262"/>
      <c r="R245" s="263"/>
    </row>
    <row r="246">
      <c r="A246" s="260"/>
      <c r="B246" s="260"/>
      <c r="C246" s="260"/>
      <c r="F246" s="221"/>
      <c r="H246" s="261"/>
      <c r="J246" s="262"/>
      <c r="L246" s="262"/>
      <c r="N246" s="262"/>
      <c r="R246" s="263"/>
    </row>
    <row r="247">
      <c r="A247" s="260"/>
      <c r="B247" s="260"/>
      <c r="C247" s="260"/>
      <c r="F247" s="221"/>
      <c r="H247" s="261"/>
      <c r="J247" s="262"/>
      <c r="L247" s="262"/>
      <c r="N247" s="262"/>
      <c r="R247" s="263"/>
    </row>
    <row r="248">
      <c r="A248" s="260"/>
      <c r="B248" s="260"/>
      <c r="C248" s="260"/>
      <c r="F248" s="221"/>
      <c r="H248" s="261"/>
      <c r="J248" s="262"/>
      <c r="L248" s="262"/>
      <c r="N248" s="262"/>
      <c r="R248" s="263"/>
    </row>
    <row r="249">
      <c r="A249" s="260"/>
      <c r="B249" s="260"/>
      <c r="C249" s="260"/>
      <c r="F249" s="221"/>
      <c r="H249" s="261"/>
      <c r="J249" s="262"/>
      <c r="L249" s="262"/>
      <c r="N249" s="262"/>
      <c r="R249" s="263"/>
    </row>
    <row r="250">
      <c r="A250" s="260"/>
      <c r="B250" s="260"/>
      <c r="C250" s="260"/>
      <c r="F250" s="221"/>
      <c r="H250" s="261"/>
      <c r="J250" s="262"/>
      <c r="L250" s="262"/>
      <c r="N250" s="262"/>
      <c r="R250" s="263"/>
    </row>
    <row r="251">
      <c r="A251" s="260"/>
      <c r="B251" s="260"/>
      <c r="C251" s="260"/>
      <c r="F251" s="221"/>
      <c r="H251" s="261"/>
      <c r="J251" s="262"/>
      <c r="L251" s="262"/>
      <c r="N251" s="262"/>
      <c r="R251" s="263"/>
    </row>
    <row r="252">
      <c r="A252" s="260"/>
      <c r="B252" s="260"/>
      <c r="C252" s="260"/>
      <c r="F252" s="221"/>
      <c r="H252" s="261"/>
      <c r="J252" s="262"/>
      <c r="L252" s="262"/>
      <c r="N252" s="262"/>
      <c r="R252" s="263"/>
    </row>
    <row r="253">
      <c r="A253" s="260"/>
      <c r="B253" s="260"/>
      <c r="C253" s="260"/>
      <c r="F253" s="221"/>
      <c r="H253" s="261"/>
      <c r="J253" s="262"/>
      <c r="L253" s="262"/>
      <c r="N253" s="262"/>
      <c r="R253" s="263"/>
    </row>
    <row r="254">
      <c r="A254" s="260"/>
      <c r="B254" s="260"/>
      <c r="C254" s="260"/>
      <c r="F254" s="221"/>
      <c r="H254" s="261"/>
      <c r="J254" s="262"/>
      <c r="L254" s="262"/>
      <c r="N254" s="262"/>
      <c r="R254" s="263"/>
    </row>
    <row r="255">
      <c r="A255" s="260"/>
      <c r="B255" s="260"/>
      <c r="C255" s="260"/>
      <c r="F255" s="221"/>
      <c r="H255" s="261"/>
      <c r="J255" s="262"/>
      <c r="L255" s="262"/>
      <c r="N255" s="262"/>
      <c r="R255" s="263"/>
    </row>
    <row r="256">
      <c r="A256" s="260"/>
      <c r="B256" s="260"/>
      <c r="C256" s="260"/>
      <c r="F256" s="221"/>
      <c r="H256" s="261"/>
      <c r="J256" s="262"/>
      <c r="L256" s="262"/>
      <c r="N256" s="262"/>
      <c r="R256" s="263"/>
    </row>
    <row r="257">
      <c r="A257" s="260"/>
      <c r="B257" s="260"/>
      <c r="C257" s="260"/>
      <c r="F257" s="221"/>
      <c r="H257" s="261"/>
      <c r="J257" s="262"/>
      <c r="L257" s="262"/>
      <c r="N257" s="262"/>
      <c r="R257" s="263"/>
    </row>
    <row r="258">
      <c r="A258" s="260"/>
      <c r="B258" s="260"/>
      <c r="C258" s="260"/>
      <c r="F258" s="221"/>
      <c r="H258" s="261"/>
      <c r="J258" s="262"/>
      <c r="L258" s="262"/>
      <c r="N258" s="262"/>
      <c r="R258" s="263"/>
    </row>
    <row r="259">
      <c r="A259" s="260"/>
      <c r="B259" s="260"/>
      <c r="C259" s="260"/>
      <c r="F259" s="221"/>
      <c r="H259" s="261"/>
      <c r="J259" s="262"/>
      <c r="L259" s="262"/>
      <c r="N259" s="262"/>
      <c r="R259" s="263"/>
    </row>
    <row r="260">
      <c r="A260" s="260"/>
      <c r="B260" s="260"/>
      <c r="C260" s="260"/>
      <c r="F260" s="221"/>
      <c r="H260" s="261"/>
      <c r="J260" s="262"/>
      <c r="L260" s="262"/>
      <c r="N260" s="262"/>
      <c r="R260" s="263"/>
    </row>
    <row r="261">
      <c r="A261" s="260"/>
      <c r="B261" s="260"/>
      <c r="C261" s="260"/>
      <c r="F261" s="221"/>
      <c r="H261" s="261"/>
      <c r="J261" s="262"/>
      <c r="L261" s="262"/>
      <c r="N261" s="262"/>
      <c r="R261" s="263"/>
    </row>
    <row r="262">
      <c r="A262" s="260"/>
      <c r="B262" s="260"/>
      <c r="C262" s="260"/>
      <c r="F262" s="221"/>
      <c r="H262" s="261"/>
      <c r="J262" s="262"/>
      <c r="L262" s="262"/>
      <c r="N262" s="262"/>
      <c r="R262" s="263"/>
    </row>
    <row r="263">
      <c r="A263" s="260"/>
      <c r="B263" s="260"/>
      <c r="C263" s="260"/>
      <c r="F263" s="221"/>
      <c r="H263" s="261"/>
      <c r="J263" s="262"/>
      <c r="L263" s="262"/>
      <c r="N263" s="262"/>
      <c r="R263" s="263"/>
    </row>
    <row r="264">
      <c r="A264" s="260"/>
      <c r="B264" s="260"/>
      <c r="C264" s="260"/>
      <c r="F264" s="221"/>
      <c r="H264" s="261"/>
      <c r="J264" s="262"/>
      <c r="L264" s="262"/>
      <c r="N264" s="262"/>
      <c r="R264" s="263"/>
    </row>
    <row r="265">
      <c r="A265" s="260"/>
      <c r="B265" s="260"/>
      <c r="C265" s="260"/>
      <c r="F265" s="221"/>
      <c r="H265" s="261"/>
      <c r="J265" s="262"/>
      <c r="L265" s="262"/>
      <c r="N265" s="262"/>
      <c r="R265" s="263"/>
    </row>
    <row r="266">
      <c r="A266" s="260"/>
      <c r="B266" s="260"/>
      <c r="C266" s="260"/>
      <c r="F266" s="221"/>
      <c r="H266" s="261"/>
      <c r="J266" s="262"/>
      <c r="L266" s="262"/>
      <c r="N266" s="262"/>
      <c r="R266" s="263"/>
    </row>
    <row r="267">
      <c r="A267" s="260"/>
      <c r="B267" s="260"/>
      <c r="C267" s="260"/>
      <c r="F267" s="221"/>
      <c r="H267" s="261"/>
      <c r="J267" s="262"/>
      <c r="L267" s="262"/>
      <c r="N267" s="262"/>
      <c r="R267" s="263"/>
    </row>
    <row r="268">
      <c r="A268" s="260"/>
      <c r="B268" s="260"/>
      <c r="C268" s="260"/>
      <c r="F268" s="221"/>
      <c r="H268" s="261"/>
      <c r="J268" s="262"/>
      <c r="L268" s="262"/>
      <c r="N268" s="262"/>
      <c r="R268" s="263"/>
    </row>
    <row r="269">
      <c r="A269" s="260"/>
      <c r="B269" s="260"/>
      <c r="C269" s="260"/>
      <c r="F269" s="221"/>
      <c r="H269" s="261"/>
      <c r="J269" s="262"/>
      <c r="L269" s="262"/>
      <c r="N269" s="262"/>
      <c r="R269" s="263"/>
    </row>
    <row r="270">
      <c r="A270" s="260"/>
      <c r="B270" s="260"/>
      <c r="C270" s="260"/>
      <c r="F270" s="221"/>
      <c r="H270" s="261"/>
      <c r="J270" s="262"/>
      <c r="L270" s="262"/>
      <c r="N270" s="262"/>
      <c r="R270" s="263"/>
    </row>
    <row r="271">
      <c r="A271" s="260"/>
      <c r="B271" s="260"/>
      <c r="C271" s="260"/>
      <c r="F271" s="221"/>
      <c r="H271" s="261"/>
      <c r="J271" s="262"/>
      <c r="L271" s="262"/>
      <c r="N271" s="262"/>
      <c r="R271" s="263"/>
    </row>
    <row r="272">
      <c r="A272" s="260"/>
      <c r="B272" s="260"/>
      <c r="C272" s="260"/>
      <c r="F272" s="221"/>
      <c r="H272" s="261"/>
      <c r="J272" s="262"/>
      <c r="L272" s="262"/>
      <c r="N272" s="262"/>
      <c r="R272" s="263"/>
    </row>
    <row r="273">
      <c r="A273" s="260"/>
      <c r="B273" s="260"/>
      <c r="C273" s="260"/>
      <c r="F273" s="221"/>
      <c r="H273" s="261"/>
      <c r="J273" s="262"/>
      <c r="L273" s="262"/>
      <c r="N273" s="262"/>
      <c r="R273" s="263"/>
    </row>
    <row r="274">
      <c r="A274" s="260"/>
      <c r="B274" s="260"/>
      <c r="C274" s="260"/>
      <c r="F274" s="221"/>
      <c r="H274" s="261"/>
      <c r="J274" s="262"/>
      <c r="L274" s="262"/>
      <c r="N274" s="262"/>
      <c r="R274" s="263"/>
    </row>
    <row r="275">
      <c r="A275" s="260"/>
      <c r="B275" s="260"/>
      <c r="C275" s="260"/>
      <c r="F275" s="221"/>
      <c r="H275" s="261"/>
      <c r="J275" s="262"/>
      <c r="L275" s="262"/>
      <c r="N275" s="262"/>
      <c r="R275" s="263"/>
    </row>
    <row r="276">
      <c r="A276" s="260"/>
      <c r="B276" s="260"/>
      <c r="C276" s="260"/>
      <c r="F276" s="221"/>
      <c r="H276" s="261"/>
      <c r="J276" s="262"/>
      <c r="L276" s="262"/>
      <c r="N276" s="262"/>
      <c r="R276" s="263"/>
    </row>
    <row r="277">
      <c r="A277" s="260"/>
      <c r="B277" s="260"/>
      <c r="C277" s="260"/>
      <c r="F277" s="221"/>
      <c r="H277" s="261"/>
      <c r="J277" s="262"/>
      <c r="L277" s="262"/>
      <c r="N277" s="262"/>
      <c r="R277" s="263"/>
    </row>
    <row r="278">
      <c r="A278" s="260"/>
      <c r="B278" s="260"/>
      <c r="C278" s="260"/>
      <c r="F278" s="221"/>
      <c r="H278" s="261"/>
      <c r="J278" s="262"/>
      <c r="L278" s="262"/>
      <c r="N278" s="262"/>
      <c r="R278" s="263"/>
    </row>
    <row r="279">
      <c r="A279" s="260"/>
      <c r="B279" s="260"/>
      <c r="C279" s="260"/>
      <c r="F279" s="221"/>
      <c r="H279" s="261"/>
      <c r="J279" s="262"/>
      <c r="L279" s="262"/>
      <c r="N279" s="262"/>
      <c r="R279" s="263"/>
    </row>
    <row r="280">
      <c r="A280" s="260"/>
      <c r="B280" s="260"/>
      <c r="C280" s="260"/>
      <c r="F280" s="221"/>
      <c r="H280" s="261"/>
      <c r="J280" s="262"/>
      <c r="L280" s="262"/>
      <c r="N280" s="262"/>
      <c r="R280" s="263"/>
    </row>
    <row r="281">
      <c r="A281" s="260"/>
      <c r="B281" s="260"/>
      <c r="C281" s="260"/>
      <c r="F281" s="221"/>
      <c r="H281" s="261"/>
      <c r="J281" s="262"/>
      <c r="L281" s="262"/>
      <c r="N281" s="262"/>
      <c r="R281" s="263"/>
    </row>
    <row r="282">
      <c r="A282" s="260"/>
      <c r="B282" s="260"/>
      <c r="C282" s="260"/>
      <c r="F282" s="221"/>
      <c r="H282" s="261"/>
      <c r="J282" s="262"/>
      <c r="L282" s="262"/>
      <c r="N282" s="262"/>
      <c r="R282" s="263"/>
    </row>
    <row r="283">
      <c r="A283" s="260"/>
      <c r="B283" s="260"/>
      <c r="C283" s="260"/>
      <c r="F283" s="221"/>
      <c r="H283" s="261"/>
      <c r="J283" s="262"/>
      <c r="L283" s="262"/>
      <c r="N283" s="262"/>
      <c r="R283" s="263"/>
    </row>
    <row r="284">
      <c r="A284" s="260"/>
      <c r="B284" s="260"/>
      <c r="C284" s="260"/>
      <c r="F284" s="221"/>
      <c r="H284" s="261"/>
      <c r="J284" s="262"/>
      <c r="L284" s="262"/>
      <c r="N284" s="262"/>
      <c r="R284" s="263"/>
    </row>
    <row r="285">
      <c r="A285" s="260"/>
      <c r="B285" s="260"/>
      <c r="C285" s="260"/>
      <c r="F285" s="221"/>
      <c r="H285" s="261"/>
      <c r="J285" s="262"/>
      <c r="L285" s="262"/>
      <c r="N285" s="262"/>
      <c r="R285" s="263"/>
    </row>
    <row r="286">
      <c r="A286" s="260"/>
      <c r="B286" s="260"/>
      <c r="C286" s="260"/>
      <c r="F286" s="221"/>
      <c r="H286" s="261"/>
      <c r="J286" s="262"/>
      <c r="L286" s="262"/>
      <c r="N286" s="262"/>
      <c r="R286" s="263"/>
    </row>
    <row r="287">
      <c r="A287" s="260"/>
      <c r="B287" s="260"/>
      <c r="C287" s="260"/>
      <c r="F287" s="221"/>
      <c r="H287" s="261"/>
      <c r="J287" s="262"/>
      <c r="L287" s="262"/>
      <c r="N287" s="262"/>
      <c r="R287" s="263"/>
    </row>
    <row r="288">
      <c r="A288" s="260"/>
      <c r="B288" s="260"/>
      <c r="C288" s="260"/>
      <c r="F288" s="221"/>
      <c r="H288" s="261"/>
      <c r="J288" s="262"/>
      <c r="L288" s="262"/>
      <c r="N288" s="262"/>
      <c r="R288" s="263"/>
    </row>
    <row r="289">
      <c r="A289" s="260"/>
      <c r="B289" s="260"/>
      <c r="C289" s="260"/>
      <c r="F289" s="221"/>
      <c r="H289" s="261"/>
      <c r="J289" s="262"/>
      <c r="L289" s="262"/>
      <c r="N289" s="262"/>
      <c r="R289" s="263"/>
    </row>
    <row r="290">
      <c r="A290" s="260"/>
      <c r="B290" s="260"/>
      <c r="C290" s="260"/>
      <c r="F290" s="221"/>
      <c r="H290" s="261"/>
      <c r="J290" s="262"/>
      <c r="L290" s="262"/>
      <c r="N290" s="262"/>
      <c r="R290" s="263"/>
    </row>
    <row r="291">
      <c r="A291" s="260"/>
      <c r="B291" s="260"/>
      <c r="C291" s="260"/>
      <c r="F291" s="221"/>
      <c r="H291" s="261"/>
      <c r="J291" s="262"/>
      <c r="L291" s="262"/>
      <c r="N291" s="262"/>
      <c r="R291" s="263"/>
    </row>
    <row r="292">
      <c r="A292" s="260"/>
      <c r="B292" s="260"/>
      <c r="C292" s="260"/>
      <c r="F292" s="221"/>
      <c r="H292" s="261"/>
      <c r="J292" s="262"/>
      <c r="L292" s="262"/>
      <c r="N292" s="262"/>
      <c r="R292" s="263"/>
    </row>
    <row r="293">
      <c r="A293" s="260"/>
      <c r="B293" s="260"/>
      <c r="C293" s="260"/>
      <c r="F293" s="221"/>
      <c r="H293" s="261"/>
      <c r="J293" s="262"/>
      <c r="L293" s="262"/>
      <c r="N293" s="262"/>
      <c r="R293" s="263"/>
    </row>
    <row r="294">
      <c r="A294" s="260"/>
      <c r="B294" s="260"/>
      <c r="C294" s="260"/>
      <c r="F294" s="221"/>
      <c r="H294" s="261"/>
      <c r="J294" s="262"/>
      <c r="L294" s="262"/>
      <c r="N294" s="262"/>
      <c r="R294" s="263"/>
    </row>
    <row r="295">
      <c r="A295" s="260"/>
      <c r="B295" s="260"/>
      <c r="C295" s="260"/>
      <c r="F295" s="221"/>
      <c r="H295" s="261"/>
      <c r="J295" s="262"/>
      <c r="L295" s="262"/>
      <c r="N295" s="262"/>
      <c r="R295" s="263"/>
    </row>
    <row r="296">
      <c r="A296" s="260"/>
      <c r="B296" s="260"/>
      <c r="C296" s="260"/>
      <c r="F296" s="221"/>
      <c r="H296" s="261"/>
      <c r="J296" s="262"/>
      <c r="L296" s="262"/>
      <c r="N296" s="262"/>
      <c r="R296" s="263"/>
    </row>
    <row r="297">
      <c r="A297" s="260"/>
      <c r="B297" s="260"/>
      <c r="C297" s="260"/>
      <c r="F297" s="221"/>
      <c r="H297" s="261"/>
      <c r="J297" s="262"/>
      <c r="L297" s="262"/>
      <c r="N297" s="262"/>
      <c r="R297" s="263"/>
    </row>
    <row r="298">
      <c r="A298" s="260"/>
      <c r="B298" s="260"/>
      <c r="C298" s="260"/>
      <c r="F298" s="221"/>
      <c r="H298" s="261"/>
      <c r="J298" s="262"/>
      <c r="L298" s="262"/>
      <c r="N298" s="262"/>
      <c r="R298" s="263"/>
    </row>
    <row r="299">
      <c r="A299" s="260"/>
      <c r="B299" s="260"/>
      <c r="C299" s="260"/>
      <c r="F299" s="221"/>
      <c r="H299" s="261"/>
      <c r="J299" s="262"/>
      <c r="L299" s="262"/>
      <c r="N299" s="262"/>
      <c r="R299" s="263"/>
    </row>
    <row r="300">
      <c r="A300" s="260"/>
      <c r="B300" s="260"/>
      <c r="C300" s="260"/>
      <c r="F300" s="221"/>
      <c r="H300" s="261"/>
      <c r="J300" s="262"/>
      <c r="L300" s="262"/>
      <c r="N300" s="262"/>
      <c r="R300" s="263"/>
    </row>
    <row r="301">
      <c r="A301" s="260"/>
      <c r="B301" s="260"/>
      <c r="C301" s="260"/>
      <c r="F301" s="221"/>
      <c r="H301" s="261"/>
      <c r="J301" s="262"/>
      <c r="L301" s="262"/>
      <c r="N301" s="262"/>
      <c r="R301" s="263"/>
    </row>
    <row r="302">
      <c r="A302" s="260"/>
      <c r="B302" s="260"/>
      <c r="C302" s="260"/>
      <c r="F302" s="221"/>
      <c r="H302" s="261"/>
      <c r="J302" s="262"/>
      <c r="L302" s="262"/>
      <c r="N302" s="262"/>
      <c r="R302" s="263"/>
    </row>
    <row r="303">
      <c r="A303" s="260"/>
      <c r="B303" s="260"/>
      <c r="C303" s="260"/>
      <c r="F303" s="221"/>
      <c r="H303" s="261"/>
      <c r="J303" s="262"/>
      <c r="L303" s="262"/>
      <c r="N303" s="262"/>
      <c r="R303" s="263"/>
    </row>
    <row r="304">
      <c r="A304" s="260"/>
      <c r="B304" s="260"/>
      <c r="C304" s="260"/>
      <c r="F304" s="221"/>
      <c r="H304" s="261"/>
      <c r="J304" s="262"/>
      <c r="L304" s="262"/>
      <c r="N304" s="262"/>
      <c r="R304" s="263"/>
    </row>
    <row r="305">
      <c r="A305" s="260"/>
      <c r="B305" s="260"/>
      <c r="C305" s="260"/>
      <c r="F305" s="221"/>
      <c r="H305" s="261"/>
      <c r="J305" s="262"/>
      <c r="L305" s="262"/>
      <c r="N305" s="262"/>
      <c r="R305" s="263"/>
    </row>
    <row r="306">
      <c r="A306" s="260"/>
      <c r="B306" s="260"/>
      <c r="C306" s="260"/>
      <c r="F306" s="221"/>
      <c r="H306" s="261"/>
      <c r="J306" s="262"/>
      <c r="L306" s="262"/>
      <c r="N306" s="262"/>
      <c r="R306" s="263"/>
    </row>
    <row r="307">
      <c r="A307" s="260"/>
      <c r="B307" s="260"/>
      <c r="C307" s="260"/>
      <c r="F307" s="221"/>
      <c r="H307" s="261"/>
      <c r="J307" s="262"/>
      <c r="L307" s="262"/>
      <c r="N307" s="262"/>
      <c r="R307" s="263"/>
    </row>
    <row r="308">
      <c r="A308" s="260"/>
      <c r="B308" s="260"/>
      <c r="C308" s="260"/>
      <c r="F308" s="221"/>
      <c r="H308" s="261"/>
      <c r="J308" s="262"/>
      <c r="L308" s="262"/>
      <c r="N308" s="262"/>
      <c r="R308" s="263"/>
    </row>
    <row r="309">
      <c r="A309" s="260"/>
      <c r="B309" s="260"/>
      <c r="C309" s="260"/>
      <c r="F309" s="221"/>
      <c r="H309" s="261"/>
      <c r="J309" s="262"/>
      <c r="L309" s="262"/>
      <c r="N309" s="262"/>
      <c r="R309" s="263"/>
    </row>
    <row r="310">
      <c r="A310" s="260"/>
      <c r="B310" s="260"/>
      <c r="C310" s="260"/>
      <c r="F310" s="221"/>
      <c r="H310" s="261"/>
      <c r="J310" s="262"/>
      <c r="L310" s="262"/>
      <c r="N310" s="262"/>
      <c r="R310" s="263"/>
    </row>
    <row r="311">
      <c r="A311" s="260"/>
      <c r="B311" s="260"/>
      <c r="C311" s="260"/>
      <c r="F311" s="221"/>
      <c r="H311" s="261"/>
      <c r="J311" s="262"/>
      <c r="L311" s="262"/>
      <c r="N311" s="262"/>
      <c r="R311" s="263"/>
    </row>
    <row r="312">
      <c r="A312" s="260"/>
      <c r="B312" s="260"/>
      <c r="C312" s="260"/>
      <c r="F312" s="221"/>
      <c r="H312" s="261"/>
      <c r="J312" s="262"/>
      <c r="L312" s="262"/>
      <c r="N312" s="262"/>
      <c r="R312" s="263"/>
    </row>
    <row r="313">
      <c r="A313" s="260"/>
      <c r="B313" s="260"/>
      <c r="C313" s="260"/>
      <c r="F313" s="221"/>
      <c r="H313" s="261"/>
      <c r="J313" s="262"/>
      <c r="L313" s="262"/>
      <c r="N313" s="262"/>
      <c r="R313" s="263"/>
    </row>
    <row r="314">
      <c r="A314" s="260"/>
      <c r="B314" s="260"/>
      <c r="C314" s="260"/>
      <c r="F314" s="221"/>
      <c r="H314" s="261"/>
      <c r="J314" s="262"/>
      <c r="L314" s="262"/>
      <c r="N314" s="262"/>
      <c r="R314" s="263"/>
    </row>
    <row r="315">
      <c r="A315" s="260"/>
      <c r="B315" s="260"/>
      <c r="C315" s="260"/>
      <c r="F315" s="221"/>
      <c r="H315" s="261"/>
      <c r="J315" s="262"/>
      <c r="L315" s="262"/>
      <c r="N315" s="262"/>
      <c r="R315" s="263"/>
    </row>
    <row r="316">
      <c r="A316" s="260"/>
      <c r="B316" s="260"/>
      <c r="C316" s="260"/>
      <c r="F316" s="221"/>
      <c r="H316" s="261"/>
      <c r="J316" s="262"/>
      <c r="L316" s="262"/>
      <c r="N316" s="262"/>
      <c r="R316" s="263"/>
    </row>
    <row r="317">
      <c r="A317" s="260"/>
      <c r="B317" s="260"/>
      <c r="C317" s="260"/>
      <c r="F317" s="221"/>
      <c r="H317" s="261"/>
      <c r="J317" s="262"/>
      <c r="L317" s="262"/>
      <c r="N317" s="262"/>
      <c r="R317" s="263"/>
    </row>
    <row r="318">
      <c r="A318" s="260"/>
      <c r="B318" s="260"/>
      <c r="C318" s="260"/>
      <c r="F318" s="221"/>
      <c r="H318" s="261"/>
      <c r="J318" s="262"/>
      <c r="L318" s="262"/>
      <c r="N318" s="262"/>
      <c r="R318" s="263"/>
    </row>
    <row r="319">
      <c r="A319" s="260"/>
      <c r="B319" s="260"/>
      <c r="C319" s="260"/>
      <c r="F319" s="221"/>
      <c r="H319" s="261"/>
      <c r="J319" s="262"/>
      <c r="L319" s="262"/>
      <c r="N319" s="262"/>
      <c r="R319" s="263"/>
    </row>
    <row r="320">
      <c r="A320" s="260"/>
      <c r="B320" s="260"/>
      <c r="C320" s="260"/>
      <c r="F320" s="221"/>
      <c r="H320" s="261"/>
      <c r="J320" s="262"/>
      <c r="L320" s="262"/>
      <c r="N320" s="262"/>
      <c r="R320" s="263"/>
    </row>
    <row r="321">
      <c r="A321" s="260"/>
      <c r="B321" s="260"/>
      <c r="C321" s="260"/>
      <c r="F321" s="221"/>
      <c r="H321" s="261"/>
      <c r="J321" s="262"/>
      <c r="L321" s="262"/>
      <c r="N321" s="262"/>
      <c r="R321" s="263"/>
    </row>
    <row r="322">
      <c r="A322" s="260"/>
      <c r="B322" s="260"/>
      <c r="C322" s="260"/>
      <c r="F322" s="221"/>
      <c r="H322" s="261"/>
      <c r="J322" s="262"/>
      <c r="L322" s="262"/>
      <c r="N322" s="262"/>
      <c r="R322" s="263"/>
    </row>
    <row r="323">
      <c r="A323" s="260"/>
      <c r="B323" s="260"/>
      <c r="C323" s="260"/>
      <c r="F323" s="221"/>
      <c r="H323" s="261"/>
      <c r="J323" s="262"/>
      <c r="L323" s="262"/>
      <c r="N323" s="262"/>
      <c r="R323" s="263"/>
    </row>
    <row r="324">
      <c r="A324" s="260"/>
      <c r="B324" s="260"/>
      <c r="C324" s="260"/>
      <c r="F324" s="221"/>
      <c r="H324" s="261"/>
      <c r="J324" s="262"/>
      <c r="L324" s="262"/>
      <c r="N324" s="262"/>
      <c r="R324" s="263"/>
    </row>
    <row r="325">
      <c r="A325" s="260"/>
      <c r="B325" s="260"/>
      <c r="C325" s="260"/>
      <c r="F325" s="221"/>
      <c r="H325" s="261"/>
      <c r="J325" s="262"/>
      <c r="L325" s="262"/>
      <c r="N325" s="262"/>
      <c r="R325" s="263"/>
    </row>
    <row r="326">
      <c r="A326" s="260"/>
      <c r="B326" s="260"/>
      <c r="C326" s="260"/>
      <c r="F326" s="221"/>
      <c r="H326" s="261"/>
      <c r="J326" s="262"/>
      <c r="L326" s="262"/>
      <c r="N326" s="262"/>
      <c r="R326" s="263"/>
    </row>
    <row r="327">
      <c r="A327" s="260"/>
      <c r="B327" s="260"/>
      <c r="C327" s="260"/>
      <c r="F327" s="221"/>
      <c r="H327" s="261"/>
      <c r="J327" s="262"/>
      <c r="L327" s="262"/>
      <c r="N327" s="262"/>
      <c r="R327" s="263"/>
    </row>
    <row r="328">
      <c r="A328" s="260"/>
      <c r="B328" s="260"/>
      <c r="C328" s="260"/>
      <c r="F328" s="221"/>
      <c r="H328" s="261"/>
      <c r="J328" s="262"/>
      <c r="L328" s="262"/>
      <c r="N328" s="262"/>
      <c r="R328" s="263"/>
    </row>
    <row r="329">
      <c r="A329" s="260"/>
      <c r="B329" s="260"/>
      <c r="C329" s="260"/>
      <c r="F329" s="221"/>
      <c r="H329" s="261"/>
      <c r="J329" s="262"/>
      <c r="L329" s="262"/>
      <c r="N329" s="262"/>
      <c r="R329" s="263"/>
    </row>
    <row r="330">
      <c r="A330" s="260"/>
      <c r="B330" s="260"/>
      <c r="C330" s="260"/>
      <c r="F330" s="221"/>
      <c r="H330" s="261"/>
      <c r="J330" s="262"/>
      <c r="L330" s="262"/>
      <c r="N330" s="262"/>
      <c r="R330" s="263"/>
    </row>
    <row r="331">
      <c r="A331" s="260"/>
      <c r="B331" s="260"/>
      <c r="C331" s="260"/>
      <c r="F331" s="221"/>
      <c r="H331" s="261"/>
      <c r="J331" s="262"/>
      <c r="L331" s="262"/>
      <c r="N331" s="262"/>
      <c r="R331" s="263"/>
    </row>
    <row r="332">
      <c r="A332" s="260"/>
      <c r="B332" s="260"/>
      <c r="C332" s="260"/>
      <c r="F332" s="221"/>
      <c r="H332" s="261"/>
      <c r="J332" s="262"/>
      <c r="L332" s="262"/>
      <c r="N332" s="262"/>
      <c r="R332" s="263"/>
    </row>
    <row r="333">
      <c r="A333" s="260"/>
      <c r="B333" s="260"/>
      <c r="C333" s="260"/>
      <c r="F333" s="221"/>
      <c r="H333" s="261"/>
      <c r="J333" s="262"/>
      <c r="L333" s="262"/>
      <c r="N333" s="262"/>
      <c r="R333" s="263"/>
    </row>
    <row r="334">
      <c r="A334" s="260"/>
      <c r="B334" s="260"/>
      <c r="C334" s="260"/>
      <c r="F334" s="221"/>
      <c r="H334" s="261"/>
      <c r="J334" s="262"/>
      <c r="L334" s="262"/>
      <c r="N334" s="262"/>
      <c r="R334" s="263"/>
    </row>
    <row r="335">
      <c r="A335" s="260"/>
      <c r="B335" s="260"/>
      <c r="C335" s="260"/>
      <c r="F335" s="221"/>
      <c r="H335" s="261"/>
      <c r="J335" s="262"/>
      <c r="L335" s="262"/>
      <c r="N335" s="262"/>
      <c r="R335" s="263"/>
    </row>
    <row r="336">
      <c r="A336" s="260"/>
      <c r="B336" s="260"/>
      <c r="C336" s="260"/>
      <c r="F336" s="221"/>
      <c r="H336" s="261"/>
      <c r="J336" s="262"/>
      <c r="L336" s="262"/>
      <c r="N336" s="262"/>
      <c r="R336" s="263"/>
    </row>
    <row r="337">
      <c r="A337" s="260"/>
      <c r="B337" s="260"/>
      <c r="C337" s="260"/>
      <c r="F337" s="221"/>
      <c r="H337" s="261"/>
      <c r="J337" s="262"/>
      <c r="L337" s="262"/>
      <c r="N337" s="262"/>
      <c r="R337" s="263"/>
    </row>
    <row r="338">
      <c r="A338" s="260"/>
      <c r="B338" s="260"/>
      <c r="C338" s="260"/>
      <c r="F338" s="221"/>
      <c r="H338" s="261"/>
      <c r="J338" s="262"/>
      <c r="L338" s="262"/>
      <c r="N338" s="262"/>
      <c r="R338" s="263"/>
    </row>
    <row r="339">
      <c r="A339" s="260"/>
      <c r="B339" s="260"/>
      <c r="C339" s="260"/>
      <c r="F339" s="221"/>
      <c r="H339" s="261"/>
      <c r="J339" s="262"/>
      <c r="L339" s="262"/>
      <c r="N339" s="262"/>
      <c r="R339" s="263"/>
    </row>
    <row r="340">
      <c r="A340" s="260"/>
      <c r="B340" s="260"/>
      <c r="C340" s="260"/>
      <c r="F340" s="221"/>
      <c r="H340" s="261"/>
      <c r="J340" s="262"/>
      <c r="L340" s="262"/>
      <c r="N340" s="262"/>
      <c r="R340" s="263"/>
    </row>
    <row r="341">
      <c r="A341" s="260"/>
      <c r="B341" s="260"/>
      <c r="C341" s="260"/>
      <c r="F341" s="221"/>
      <c r="H341" s="261"/>
      <c r="J341" s="262"/>
      <c r="L341" s="262"/>
      <c r="N341" s="262"/>
      <c r="R341" s="263"/>
    </row>
    <row r="342">
      <c r="A342" s="260"/>
      <c r="B342" s="260"/>
      <c r="C342" s="260"/>
      <c r="F342" s="221"/>
      <c r="H342" s="261"/>
      <c r="J342" s="262"/>
      <c r="L342" s="262"/>
      <c r="N342" s="262"/>
      <c r="R342" s="263"/>
    </row>
    <row r="343">
      <c r="A343" s="260"/>
      <c r="B343" s="260"/>
      <c r="C343" s="260"/>
      <c r="F343" s="221"/>
      <c r="H343" s="261"/>
      <c r="J343" s="262"/>
      <c r="L343" s="262"/>
      <c r="N343" s="262"/>
      <c r="R343" s="263"/>
    </row>
    <row r="344">
      <c r="A344" s="260"/>
      <c r="B344" s="260"/>
      <c r="C344" s="260"/>
      <c r="F344" s="221"/>
      <c r="H344" s="261"/>
      <c r="J344" s="262"/>
      <c r="L344" s="262"/>
      <c r="N344" s="262"/>
      <c r="R344" s="263"/>
    </row>
    <row r="345">
      <c r="A345" s="260"/>
      <c r="B345" s="260"/>
      <c r="C345" s="260"/>
      <c r="F345" s="221"/>
      <c r="H345" s="261"/>
      <c r="J345" s="262"/>
      <c r="L345" s="262"/>
      <c r="N345" s="262"/>
      <c r="R345" s="263"/>
    </row>
    <row r="346">
      <c r="A346" s="260"/>
      <c r="B346" s="260"/>
      <c r="C346" s="260"/>
      <c r="F346" s="221"/>
      <c r="H346" s="261"/>
      <c r="J346" s="262"/>
      <c r="L346" s="262"/>
      <c r="N346" s="262"/>
      <c r="R346" s="263"/>
    </row>
    <row r="347">
      <c r="A347" s="260"/>
      <c r="B347" s="260"/>
      <c r="C347" s="260"/>
      <c r="F347" s="221"/>
      <c r="H347" s="261"/>
      <c r="J347" s="262"/>
      <c r="L347" s="262"/>
      <c r="N347" s="262"/>
      <c r="R347" s="263"/>
    </row>
    <row r="348">
      <c r="A348" s="260"/>
      <c r="B348" s="260"/>
      <c r="C348" s="260"/>
      <c r="F348" s="221"/>
      <c r="H348" s="261"/>
      <c r="J348" s="262"/>
      <c r="L348" s="262"/>
      <c r="N348" s="262"/>
      <c r="R348" s="263"/>
    </row>
    <row r="349">
      <c r="A349" s="260"/>
      <c r="B349" s="260"/>
      <c r="C349" s="260"/>
      <c r="F349" s="221"/>
      <c r="H349" s="261"/>
      <c r="J349" s="262"/>
      <c r="L349" s="262"/>
      <c r="N349" s="262"/>
      <c r="R349" s="263"/>
    </row>
    <row r="350">
      <c r="A350" s="260"/>
      <c r="B350" s="260"/>
      <c r="C350" s="260"/>
      <c r="F350" s="221"/>
      <c r="H350" s="261"/>
      <c r="J350" s="262"/>
      <c r="L350" s="262"/>
      <c r="N350" s="262"/>
      <c r="R350" s="263"/>
    </row>
    <row r="351">
      <c r="A351" s="260"/>
      <c r="B351" s="260"/>
      <c r="C351" s="260"/>
      <c r="F351" s="221"/>
      <c r="H351" s="261"/>
      <c r="J351" s="262"/>
      <c r="L351" s="262"/>
      <c r="N351" s="262"/>
      <c r="R351" s="263"/>
    </row>
    <row r="352">
      <c r="A352" s="260"/>
      <c r="B352" s="260"/>
      <c r="C352" s="260"/>
      <c r="F352" s="221"/>
      <c r="H352" s="261"/>
      <c r="J352" s="262"/>
      <c r="L352" s="262"/>
      <c r="N352" s="262"/>
      <c r="R352" s="263"/>
    </row>
    <row r="353">
      <c r="A353" s="260"/>
      <c r="B353" s="260"/>
      <c r="C353" s="260"/>
      <c r="F353" s="221"/>
      <c r="H353" s="261"/>
      <c r="J353" s="262"/>
      <c r="L353" s="262"/>
      <c r="N353" s="262"/>
      <c r="R353" s="263"/>
    </row>
    <row r="354">
      <c r="A354" s="260"/>
      <c r="B354" s="260"/>
      <c r="C354" s="260"/>
      <c r="F354" s="221"/>
      <c r="H354" s="261"/>
      <c r="J354" s="262"/>
      <c r="L354" s="262"/>
      <c r="N354" s="262"/>
      <c r="R354" s="263"/>
    </row>
    <row r="355">
      <c r="A355" s="260"/>
      <c r="B355" s="260"/>
      <c r="C355" s="260"/>
      <c r="F355" s="221"/>
      <c r="H355" s="261"/>
      <c r="J355" s="262"/>
      <c r="L355" s="262"/>
      <c r="N355" s="262"/>
      <c r="R355" s="263"/>
    </row>
    <row r="356">
      <c r="A356" s="260"/>
      <c r="B356" s="260"/>
      <c r="C356" s="260"/>
      <c r="F356" s="221"/>
      <c r="H356" s="261"/>
      <c r="J356" s="262"/>
      <c r="L356" s="262"/>
      <c r="N356" s="262"/>
      <c r="R356" s="263"/>
    </row>
    <row r="357">
      <c r="A357" s="260"/>
      <c r="B357" s="260"/>
      <c r="C357" s="260"/>
      <c r="F357" s="221"/>
      <c r="H357" s="261"/>
      <c r="J357" s="262"/>
      <c r="L357" s="262"/>
      <c r="N357" s="262"/>
      <c r="R357" s="263"/>
    </row>
    <row r="358">
      <c r="A358" s="260"/>
      <c r="B358" s="260"/>
      <c r="C358" s="260"/>
      <c r="F358" s="221"/>
      <c r="H358" s="261"/>
      <c r="J358" s="262"/>
      <c r="L358" s="262"/>
      <c r="N358" s="262"/>
      <c r="R358" s="263"/>
    </row>
    <row r="359">
      <c r="A359" s="260"/>
      <c r="B359" s="260"/>
      <c r="C359" s="260"/>
      <c r="F359" s="221"/>
      <c r="H359" s="261"/>
      <c r="J359" s="262"/>
      <c r="L359" s="262"/>
      <c r="N359" s="262"/>
      <c r="R359" s="263"/>
    </row>
    <row r="360">
      <c r="A360" s="260"/>
      <c r="B360" s="260"/>
      <c r="C360" s="260"/>
      <c r="F360" s="221"/>
      <c r="H360" s="261"/>
      <c r="J360" s="262"/>
      <c r="L360" s="262"/>
      <c r="N360" s="262"/>
      <c r="R360" s="263"/>
    </row>
    <row r="361">
      <c r="A361" s="260"/>
      <c r="B361" s="260"/>
      <c r="C361" s="260"/>
      <c r="F361" s="221"/>
      <c r="H361" s="261"/>
      <c r="J361" s="262"/>
      <c r="L361" s="262"/>
      <c r="N361" s="262"/>
      <c r="R361" s="263"/>
    </row>
    <row r="362">
      <c r="A362" s="260"/>
      <c r="B362" s="260"/>
      <c r="C362" s="260"/>
      <c r="F362" s="221"/>
      <c r="H362" s="261"/>
      <c r="J362" s="262"/>
      <c r="L362" s="262"/>
      <c r="N362" s="262"/>
      <c r="R362" s="263"/>
    </row>
    <row r="363">
      <c r="A363" s="260"/>
      <c r="B363" s="260"/>
      <c r="C363" s="260"/>
      <c r="F363" s="221"/>
      <c r="H363" s="261"/>
      <c r="J363" s="262"/>
      <c r="L363" s="262"/>
      <c r="N363" s="262"/>
      <c r="R363" s="263"/>
    </row>
    <row r="364">
      <c r="A364" s="260"/>
      <c r="B364" s="260"/>
      <c r="C364" s="260"/>
      <c r="F364" s="221"/>
      <c r="H364" s="261"/>
      <c r="J364" s="262"/>
      <c r="L364" s="262"/>
      <c r="N364" s="262"/>
      <c r="R364" s="263"/>
    </row>
    <row r="365">
      <c r="A365" s="260"/>
      <c r="B365" s="260"/>
      <c r="C365" s="260"/>
      <c r="F365" s="221"/>
      <c r="H365" s="261"/>
      <c r="J365" s="262"/>
      <c r="L365" s="262"/>
      <c r="N365" s="262"/>
      <c r="R365" s="263"/>
    </row>
    <row r="366">
      <c r="A366" s="260"/>
      <c r="B366" s="260"/>
      <c r="C366" s="260"/>
      <c r="F366" s="221"/>
      <c r="H366" s="261"/>
      <c r="J366" s="262"/>
      <c r="L366" s="262"/>
      <c r="N366" s="262"/>
      <c r="R366" s="263"/>
    </row>
    <row r="367">
      <c r="A367" s="260"/>
      <c r="B367" s="260"/>
      <c r="C367" s="260"/>
      <c r="F367" s="221"/>
      <c r="H367" s="261"/>
      <c r="J367" s="262"/>
      <c r="L367" s="262"/>
      <c r="N367" s="262"/>
      <c r="R367" s="263"/>
    </row>
    <row r="368">
      <c r="A368" s="260"/>
      <c r="B368" s="260"/>
      <c r="C368" s="260"/>
      <c r="F368" s="221"/>
      <c r="H368" s="261"/>
      <c r="J368" s="262"/>
      <c r="L368" s="262"/>
      <c r="N368" s="262"/>
      <c r="R368" s="263"/>
    </row>
    <row r="369">
      <c r="A369" s="260"/>
      <c r="B369" s="260"/>
      <c r="C369" s="260"/>
      <c r="F369" s="221"/>
      <c r="H369" s="261"/>
      <c r="J369" s="262"/>
      <c r="L369" s="262"/>
      <c r="N369" s="262"/>
      <c r="R369" s="263"/>
    </row>
    <row r="370">
      <c r="A370" s="260"/>
      <c r="B370" s="260"/>
      <c r="C370" s="260"/>
      <c r="F370" s="221"/>
      <c r="H370" s="261"/>
      <c r="J370" s="262"/>
      <c r="L370" s="262"/>
      <c r="N370" s="262"/>
      <c r="R370" s="263"/>
    </row>
    <row r="371">
      <c r="A371" s="260"/>
      <c r="B371" s="260"/>
      <c r="C371" s="260"/>
      <c r="F371" s="221"/>
      <c r="H371" s="261"/>
      <c r="J371" s="262"/>
      <c r="L371" s="262"/>
      <c r="N371" s="262"/>
      <c r="R371" s="263"/>
    </row>
    <row r="372">
      <c r="A372" s="260"/>
      <c r="B372" s="260"/>
      <c r="C372" s="260"/>
      <c r="F372" s="221"/>
      <c r="H372" s="261"/>
      <c r="J372" s="262"/>
      <c r="L372" s="262"/>
      <c r="N372" s="262"/>
      <c r="R372" s="263"/>
    </row>
    <row r="373">
      <c r="A373" s="260"/>
      <c r="B373" s="260"/>
      <c r="C373" s="260"/>
      <c r="F373" s="221"/>
      <c r="H373" s="261"/>
      <c r="J373" s="262"/>
      <c r="L373" s="262"/>
      <c r="N373" s="262"/>
      <c r="R373" s="263"/>
    </row>
    <row r="374">
      <c r="A374" s="260"/>
      <c r="B374" s="260"/>
      <c r="C374" s="260"/>
      <c r="F374" s="221"/>
      <c r="H374" s="261"/>
      <c r="J374" s="262"/>
      <c r="L374" s="262"/>
      <c r="N374" s="262"/>
      <c r="R374" s="263"/>
    </row>
    <row r="375">
      <c r="A375" s="260"/>
      <c r="B375" s="260"/>
      <c r="C375" s="260"/>
      <c r="F375" s="221"/>
      <c r="H375" s="261"/>
      <c r="J375" s="262"/>
      <c r="L375" s="262"/>
      <c r="N375" s="262"/>
      <c r="R375" s="263"/>
    </row>
    <row r="376">
      <c r="A376" s="260"/>
      <c r="B376" s="260"/>
      <c r="C376" s="260"/>
      <c r="F376" s="221"/>
      <c r="H376" s="261"/>
      <c r="J376" s="262"/>
      <c r="L376" s="262"/>
      <c r="N376" s="262"/>
      <c r="R376" s="263"/>
    </row>
    <row r="377">
      <c r="A377" s="260"/>
      <c r="B377" s="260"/>
      <c r="C377" s="260"/>
      <c r="F377" s="221"/>
      <c r="H377" s="261"/>
      <c r="J377" s="262"/>
      <c r="L377" s="262"/>
      <c r="N377" s="262"/>
      <c r="R377" s="263"/>
    </row>
    <row r="378">
      <c r="A378" s="260"/>
      <c r="B378" s="260"/>
      <c r="C378" s="260"/>
      <c r="F378" s="221"/>
      <c r="H378" s="261"/>
      <c r="J378" s="262"/>
      <c r="L378" s="262"/>
      <c r="N378" s="262"/>
      <c r="R378" s="263"/>
    </row>
    <row r="379">
      <c r="A379" s="260"/>
      <c r="B379" s="260"/>
      <c r="C379" s="260"/>
      <c r="F379" s="221"/>
      <c r="H379" s="261"/>
      <c r="J379" s="262"/>
      <c r="L379" s="262"/>
      <c r="N379" s="262"/>
      <c r="R379" s="263"/>
    </row>
    <row r="380">
      <c r="A380" s="260"/>
      <c r="B380" s="260"/>
      <c r="C380" s="260"/>
      <c r="F380" s="221"/>
      <c r="H380" s="261"/>
      <c r="J380" s="262"/>
      <c r="L380" s="262"/>
      <c r="N380" s="262"/>
      <c r="R380" s="263"/>
    </row>
    <row r="381">
      <c r="A381" s="260"/>
      <c r="B381" s="260"/>
      <c r="C381" s="260"/>
      <c r="F381" s="221"/>
      <c r="H381" s="261"/>
      <c r="J381" s="262"/>
      <c r="L381" s="262"/>
      <c r="N381" s="262"/>
      <c r="R381" s="263"/>
    </row>
    <row r="382">
      <c r="A382" s="260"/>
      <c r="B382" s="260"/>
      <c r="C382" s="260"/>
      <c r="F382" s="221"/>
      <c r="H382" s="261"/>
      <c r="J382" s="262"/>
      <c r="L382" s="262"/>
      <c r="N382" s="262"/>
      <c r="R382" s="263"/>
    </row>
    <row r="383">
      <c r="A383" s="260"/>
      <c r="B383" s="260"/>
      <c r="C383" s="260"/>
      <c r="F383" s="221"/>
      <c r="H383" s="261"/>
      <c r="J383" s="262"/>
      <c r="L383" s="262"/>
      <c r="N383" s="262"/>
      <c r="R383" s="263"/>
    </row>
    <row r="384">
      <c r="A384" s="260"/>
      <c r="B384" s="260"/>
      <c r="C384" s="260"/>
      <c r="F384" s="221"/>
      <c r="H384" s="261"/>
      <c r="J384" s="262"/>
      <c r="L384" s="262"/>
      <c r="N384" s="262"/>
      <c r="R384" s="263"/>
    </row>
    <row r="385">
      <c r="A385" s="260"/>
      <c r="B385" s="260"/>
      <c r="C385" s="260"/>
      <c r="F385" s="221"/>
      <c r="H385" s="261"/>
      <c r="J385" s="262"/>
      <c r="L385" s="262"/>
      <c r="N385" s="262"/>
      <c r="R385" s="263"/>
    </row>
    <row r="386">
      <c r="A386" s="260"/>
      <c r="B386" s="260"/>
      <c r="C386" s="260"/>
      <c r="F386" s="221"/>
      <c r="H386" s="261"/>
      <c r="J386" s="262"/>
      <c r="L386" s="262"/>
      <c r="N386" s="262"/>
      <c r="R386" s="263"/>
    </row>
    <row r="387">
      <c r="A387" s="260"/>
      <c r="B387" s="260"/>
      <c r="C387" s="260"/>
      <c r="F387" s="221"/>
      <c r="H387" s="261"/>
      <c r="J387" s="262"/>
      <c r="L387" s="262"/>
      <c r="N387" s="262"/>
      <c r="R387" s="263"/>
    </row>
    <row r="388">
      <c r="A388" s="260"/>
      <c r="B388" s="260"/>
      <c r="C388" s="260"/>
      <c r="F388" s="221"/>
      <c r="H388" s="261"/>
      <c r="J388" s="262"/>
      <c r="L388" s="262"/>
      <c r="N388" s="262"/>
      <c r="R388" s="263"/>
    </row>
    <row r="389">
      <c r="A389" s="260"/>
      <c r="B389" s="260"/>
      <c r="C389" s="260"/>
      <c r="F389" s="221"/>
      <c r="H389" s="261"/>
      <c r="J389" s="262"/>
      <c r="L389" s="262"/>
      <c r="N389" s="262"/>
      <c r="R389" s="263"/>
    </row>
    <row r="390">
      <c r="A390" s="260"/>
      <c r="B390" s="260"/>
      <c r="C390" s="260"/>
      <c r="F390" s="221"/>
      <c r="H390" s="261"/>
      <c r="J390" s="262"/>
      <c r="L390" s="262"/>
      <c r="N390" s="262"/>
      <c r="R390" s="263"/>
    </row>
    <row r="391">
      <c r="A391" s="260"/>
      <c r="B391" s="260"/>
      <c r="C391" s="260"/>
      <c r="F391" s="221"/>
      <c r="H391" s="261"/>
      <c r="J391" s="262"/>
      <c r="L391" s="262"/>
      <c r="N391" s="262"/>
      <c r="R391" s="263"/>
    </row>
    <row r="392">
      <c r="A392" s="260"/>
      <c r="B392" s="260"/>
      <c r="C392" s="260"/>
      <c r="F392" s="221"/>
      <c r="H392" s="261"/>
      <c r="J392" s="262"/>
      <c r="L392" s="262"/>
      <c r="N392" s="262"/>
      <c r="R392" s="263"/>
    </row>
    <row r="393">
      <c r="A393" s="260"/>
      <c r="B393" s="260"/>
      <c r="C393" s="260"/>
      <c r="F393" s="221"/>
      <c r="H393" s="261"/>
      <c r="J393" s="262"/>
      <c r="L393" s="262"/>
      <c r="N393" s="262"/>
      <c r="R393" s="263"/>
    </row>
    <row r="394">
      <c r="A394" s="260"/>
      <c r="B394" s="260"/>
      <c r="C394" s="260"/>
      <c r="F394" s="221"/>
      <c r="H394" s="261"/>
      <c r="J394" s="262"/>
      <c r="L394" s="262"/>
      <c r="N394" s="262"/>
      <c r="R394" s="263"/>
    </row>
    <row r="395">
      <c r="A395" s="260"/>
      <c r="B395" s="260"/>
      <c r="C395" s="260"/>
      <c r="F395" s="221"/>
      <c r="H395" s="261"/>
      <c r="J395" s="262"/>
      <c r="L395" s="262"/>
      <c r="N395" s="262"/>
      <c r="R395" s="263"/>
    </row>
    <row r="396">
      <c r="A396" s="260"/>
      <c r="B396" s="260"/>
      <c r="C396" s="260"/>
      <c r="F396" s="221"/>
      <c r="H396" s="261"/>
      <c r="J396" s="262"/>
      <c r="L396" s="262"/>
      <c r="N396" s="262"/>
      <c r="R396" s="263"/>
    </row>
    <row r="397">
      <c r="A397" s="260"/>
      <c r="B397" s="260"/>
      <c r="C397" s="260"/>
      <c r="F397" s="221"/>
      <c r="H397" s="261"/>
      <c r="J397" s="262"/>
      <c r="L397" s="262"/>
      <c r="N397" s="262"/>
      <c r="R397" s="263"/>
    </row>
    <row r="398">
      <c r="A398" s="260"/>
      <c r="B398" s="260"/>
      <c r="C398" s="260"/>
      <c r="F398" s="221"/>
      <c r="H398" s="261"/>
      <c r="J398" s="262"/>
      <c r="L398" s="262"/>
      <c r="N398" s="262"/>
      <c r="R398" s="263"/>
    </row>
    <row r="399">
      <c r="A399" s="260"/>
      <c r="B399" s="260"/>
      <c r="C399" s="260"/>
      <c r="F399" s="221"/>
      <c r="H399" s="261"/>
      <c r="J399" s="262"/>
      <c r="L399" s="262"/>
      <c r="N399" s="262"/>
      <c r="R399" s="263"/>
    </row>
    <row r="400">
      <c r="A400" s="260"/>
      <c r="B400" s="260"/>
      <c r="C400" s="260"/>
      <c r="F400" s="221"/>
      <c r="H400" s="261"/>
      <c r="J400" s="262"/>
      <c r="L400" s="262"/>
      <c r="N400" s="262"/>
      <c r="R400" s="263"/>
    </row>
    <row r="401">
      <c r="A401" s="260"/>
      <c r="B401" s="260"/>
      <c r="C401" s="260"/>
      <c r="F401" s="221"/>
      <c r="H401" s="261"/>
      <c r="J401" s="262"/>
      <c r="L401" s="262"/>
      <c r="N401" s="262"/>
      <c r="R401" s="263"/>
    </row>
    <row r="402">
      <c r="A402" s="260"/>
      <c r="B402" s="260"/>
      <c r="C402" s="260"/>
      <c r="F402" s="221"/>
      <c r="H402" s="261"/>
      <c r="J402" s="262"/>
      <c r="L402" s="262"/>
      <c r="N402" s="262"/>
      <c r="R402" s="263"/>
    </row>
    <row r="403">
      <c r="A403" s="260"/>
      <c r="B403" s="260"/>
      <c r="C403" s="260"/>
      <c r="F403" s="221"/>
      <c r="H403" s="261"/>
      <c r="J403" s="262"/>
      <c r="L403" s="262"/>
      <c r="N403" s="262"/>
      <c r="R403" s="263"/>
    </row>
    <row r="404">
      <c r="A404" s="260"/>
      <c r="B404" s="260"/>
      <c r="C404" s="260"/>
      <c r="F404" s="221"/>
      <c r="H404" s="261"/>
      <c r="J404" s="262"/>
      <c r="L404" s="262"/>
      <c r="N404" s="262"/>
      <c r="R404" s="263"/>
    </row>
    <row r="405">
      <c r="A405" s="260"/>
      <c r="B405" s="260"/>
      <c r="C405" s="260"/>
      <c r="F405" s="221"/>
      <c r="H405" s="261"/>
      <c r="J405" s="262"/>
      <c r="L405" s="262"/>
      <c r="N405" s="262"/>
      <c r="R405" s="263"/>
    </row>
    <row r="406">
      <c r="A406" s="260"/>
      <c r="B406" s="260"/>
      <c r="C406" s="260"/>
      <c r="F406" s="221"/>
      <c r="H406" s="261"/>
      <c r="J406" s="262"/>
      <c r="L406" s="262"/>
      <c r="N406" s="262"/>
      <c r="R406" s="263"/>
    </row>
    <row r="407">
      <c r="A407" s="260"/>
      <c r="B407" s="260"/>
      <c r="C407" s="260"/>
      <c r="F407" s="221"/>
      <c r="H407" s="261"/>
      <c r="J407" s="262"/>
      <c r="L407" s="262"/>
      <c r="N407" s="262"/>
      <c r="R407" s="263"/>
    </row>
    <row r="408">
      <c r="A408" s="260"/>
      <c r="B408" s="260"/>
      <c r="C408" s="260"/>
      <c r="F408" s="221"/>
      <c r="H408" s="261"/>
      <c r="J408" s="262"/>
      <c r="L408" s="262"/>
      <c r="N408" s="262"/>
      <c r="R408" s="263"/>
    </row>
    <row r="409">
      <c r="A409" s="260"/>
      <c r="B409" s="260"/>
      <c r="C409" s="260"/>
      <c r="F409" s="221"/>
      <c r="H409" s="261"/>
      <c r="J409" s="262"/>
      <c r="L409" s="262"/>
      <c r="N409" s="262"/>
      <c r="R409" s="263"/>
    </row>
    <row r="410">
      <c r="A410" s="260"/>
      <c r="B410" s="260"/>
      <c r="C410" s="260"/>
      <c r="F410" s="221"/>
      <c r="H410" s="261"/>
      <c r="J410" s="262"/>
      <c r="L410" s="262"/>
      <c r="N410" s="262"/>
      <c r="R410" s="263"/>
    </row>
    <row r="411">
      <c r="A411" s="260"/>
      <c r="B411" s="260"/>
      <c r="C411" s="260"/>
      <c r="F411" s="221"/>
      <c r="H411" s="261"/>
      <c r="J411" s="262"/>
      <c r="L411" s="262"/>
      <c r="N411" s="262"/>
      <c r="R411" s="263"/>
    </row>
    <row r="412">
      <c r="A412" s="260"/>
      <c r="B412" s="260"/>
      <c r="C412" s="260"/>
      <c r="F412" s="221"/>
      <c r="H412" s="261"/>
      <c r="J412" s="262"/>
      <c r="L412" s="262"/>
      <c r="N412" s="262"/>
      <c r="R412" s="263"/>
    </row>
    <row r="413">
      <c r="A413" s="260"/>
      <c r="B413" s="260"/>
      <c r="C413" s="260"/>
      <c r="F413" s="221"/>
      <c r="H413" s="261"/>
      <c r="J413" s="262"/>
      <c r="L413" s="262"/>
      <c r="N413" s="262"/>
      <c r="R413" s="263"/>
    </row>
    <row r="414">
      <c r="A414" s="260"/>
      <c r="B414" s="260"/>
      <c r="C414" s="260"/>
      <c r="F414" s="221"/>
      <c r="H414" s="261"/>
      <c r="J414" s="262"/>
      <c r="L414" s="262"/>
      <c r="N414" s="262"/>
      <c r="R414" s="263"/>
    </row>
    <row r="415">
      <c r="A415" s="260"/>
      <c r="B415" s="260"/>
      <c r="C415" s="260"/>
      <c r="F415" s="221"/>
      <c r="H415" s="261"/>
      <c r="J415" s="262"/>
      <c r="L415" s="262"/>
      <c r="N415" s="262"/>
      <c r="R415" s="263"/>
    </row>
    <row r="416">
      <c r="A416" s="260"/>
      <c r="B416" s="260"/>
      <c r="C416" s="260"/>
      <c r="F416" s="221"/>
      <c r="H416" s="261"/>
      <c r="J416" s="262"/>
      <c r="L416" s="262"/>
      <c r="N416" s="262"/>
      <c r="R416" s="263"/>
    </row>
    <row r="417">
      <c r="A417" s="260"/>
      <c r="B417" s="260"/>
      <c r="C417" s="260"/>
      <c r="F417" s="221"/>
      <c r="H417" s="261"/>
      <c r="J417" s="262"/>
      <c r="L417" s="262"/>
      <c r="N417" s="262"/>
      <c r="R417" s="263"/>
    </row>
    <row r="418">
      <c r="A418" s="260"/>
      <c r="B418" s="260"/>
      <c r="C418" s="260"/>
      <c r="F418" s="221"/>
      <c r="H418" s="261"/>
      <c r="J418" s="262"/>
      <c r="L418" s="262"/>
      <c r="N418" s="262"/>
      <c r="R418" s="263"/>
    </row>
    <row r="419">
      <c r="A419" s="260"/>
      <c r="B419" s="260"/>
      <c r="C419" s="260"/>
      <c r="F419" s="221"/>
      <c r="H419" s="261"/>
      <c r="J419" s="262"/>
      <c r="L419" s="262"/>
      <c r="N419" s="262"/>
      <c r="R419" s="263"/>
    </row>
    <row r="420">
      <c r="A420" s="260"/>
      <c r="B420" s="260"/>
      <c r="C420" s="260"/>
      <c r="F420" s="221"/>
      <c r="H420" s="261"/>
      <c r="J420" s="262"/>
      <c r="L420" s="262"/>
      <c r="N420" s="262"/>
      <c r="R420" s="263"/>
    </row>
    <row r="421">
      <c r="A421" s="260"/>
      <c r="B421" s="260"/>
      <c r="C421" s="260"/>
      <c r="F421" s="221"/>
      <c r="H421" s="261"/>
      <c r="J421" s="262"/>
      <c r="L421" s="262"/>
      <c r="N421" s="262"/>
      <c r="R421" s="263"/>
    </row>
    <row r="422">
      <c r="A422" s="260"/>
      <c r="B422" s="260"/>
      <c r="C422" s="260"/>
      <c r="F422" s="221"/>
      <c r="H422" s="261"/>
      <c r="J422" s="262"/>
      <c r="L422" s="262"/>
      <c r="N422" s="262"/>
      <c r="R422" s="263"/>
    </row>
    <row r="423">
      <c r="A423" s="260"/>
      <c r="B423" s="260"/>
      <c r="C423" s="260"/>
      <c r="F423" s="221"/>
      <c r="H423" s="261"/>
      <c r="J423" s="262"/>
      <c r="L423" s="262"/>
      <c r="N423" s="262"/>
      <c r="R423" s="263"/>
    </row>
    <row r="424">
      <c r="A424" s="260"/>
      <c r="B424" s="260"/>
      <c r="C424" s="260"/>
      <c r="F424" s="221"/>
      <c r="H424" s="261"/>
      <c r="J424" s="262"/>
      <c r="L424" s="262"/>
      <c r="N424" s="262"/>
      <c r="R424" s="263"/>
    </row>
    <row r="425">
      <c r="A425" s="260"/>
      <c r="B425" s="260"/>
      <c r="C425" s="260"/>
      <c r="F425" s="221"/>
      <c r="H425" s="261"/>
      <c r="J425" s="262"/>
      <c r="L425" s="262"/>
      <c r="N425" s="262"/>
      <c r="R425" s="263"/>
    </row>
    <row r="426">
      <c r="A426" s="260"/>
      <c r="B426" s="260"/>
      <c r="C426" s="260"/>
      <c r="F426" s="221"/>
      <c r="H426" s="261"/>
      <c r="J426" s="262"/>
      <c r="L426" s="262"/>
      <c r="N426" s="262"/>
      <c r="R426" s="263"/>
    </row>
    <row r="427">
      <c r="A427" s="260"/>
      <c r="B427" s="260"/>
      <c r="C427" s="260"/>
      <c r="F427" s="221"/>
      <c r="H427" s="261"/>
      <c r="J427" s="262"/>
      <c r="L427" s="262"/>
      <c r="N427" s="262"/>
      <c r="R427" s="263"/>
    </row>
    <row r="428">
      <c r="A428" s="260"/>
      <c r="B428" s="260"/>
      <c r="C428" s="260"/>
      <c r="F428" s="221"/>
      <c r="H428" s="261"/>
      <c r="J428" s="262"/>
      <c r="L428" s="262"/>
      <c r="N428" s="262"/>
      <c r="R428" s="263"/>
    </row>
    <row r="429">
      <c r="A429" s="260"/>
      <c r="B429" s="260"/>
      <c r="C429" s="260"/>
      <c r="F429" s="221"/>
      <c r="H429" s="261"/>
      <c r="J429" s="262"/>
      <c r="L429" s="262"/>
      <c r="N429" s="262"/>
      <c r="R429" s="263"/>
    </row>
    <row r="430">
      <c r="A430" s="260"/>
      <c r="B430" s="260"/>
      <c r="C430" s="260"/>
      <c r="F430" s="221"/>
      <c r="H430" s="261"/>
      <c r="J430" s="262"/>
      <c r="L430" s="262"/>
      <c r="N430" s="262"/>
      <c r="R430" s="263"/>
    </row>
    <row r="431">
      <c r="A431" s="260"/>
      <c r="B431" s="260"/>
      <c r="C431" s="260"/>
      <c r="F431" s="221"/>
      <c r="H431" s="261"/>
      <c r="J431" s="262"/>
      <c r="L431" s="262"/>
      <c r="N431" s="262"/>
      <c r="R431" s="263"/>
    </row>
    <row r="432">
      <c r="A432" s="260"/>
      <c r="B432" s="260"/>
      <c r="C432" s="260"/>
      <c r="F432" s="221"/>
      <c r="H432" s="261"/>
      <c r="J432" s="262"/>
      <c r="L432" s="262"/>
      <c r="N432" s="262"/>
      <c r="R432" s="263"/>
    </row>
    <row r="433">
      <c r="A433" s="260"/>
      <c r="B433" s="260"/>
      <c r="C433" s="260"/>
      <c r="F433" s="221"/>
      <c r="H433" s="261"/>
      <c r="J433" s="262"/>
      <c r="L433" s="262"/>
      <c r="N433" s="262"/>
      <c r="R433" s="263"/>
    </row>
    <row r="434">
      <c r="A434" s="260"/>
      <c r="B434" s="260"/>
      <c r="C434" s="260"/>
      <c r="F434" s="221"/>
      <c r="H434" s="261"/>
      <c r="J434" s="262"/>
      <c r="L434" s="262"/>
      <c r="N434" s="262"/>
      <c r="R434" s="263"/>
    </row>
    <row r="435">
      <c r="A435" s="260"/>
      <c r="B435" s="260"/>
      <c r="C435" s="260"/>
      <c r="F435" s="221"/>
      <c r="H435" s="261"/>
      <c r="J435" s="262"/>
      <c r="L435" s="262"/>
      <c r="N435" s="262"/>
      <c r="R435" s="263"/>
    </row>
    <row r="436">
      <c r="A436" s="260"/>
      <c r="B436" s="260"/>
      <c r="C436" s="260"/>
      <c r="F436" s="221"/>
      <c r="H436" s="261"/>
      <c r="J436" s="262"/>
      <c r="L436" s="262"/>
      <c r="N436" s="262"/>
      <c r="R436" s="263"/>
    </row>
    <row r="437">
      <c r="A437" s="260"/>
      <c r="B437" s="260"/>
      <c r="C437" s="260"/>
      <c r="F437" s="221"/>
      <c r="H437" s="261"/>
      <c r="J437" s="262"/>
      <c r="L437" s="262"/>
      <c r="N437" s="262"/>
      <c r="R437" s="263"/>
    </row>
    <row r="438">
      <c r="A438" s="260"/>
      <c r="B438" s="260"/>
      <c r="C438" s="260"/>
      <c r="F438" s="221"/>
      <c r="H438" s="261"/>
      <c r="J438" s="262"/>
      <c r="L438" s="262"/>
      <c r="N438" s="262"/>
      <c r="R438" s="263"/>
    </row>
    <row r="439">
      <c r="A439" s="260"/>
      <c r="B439" s="260"/>
      <c r="C439" s="260"/>
      <c r="F439" s="221"/>
      <c r="H439" s="261"/>
      <c r="J439" s="262"/>
      <c r="L439" s="262"/>
      <c r="N439" s="262"/>
      <c r="R439" s="263"/>
    </row>
    <row r="440">
      <c r="A440" s="260"/>
      <c r="B440" s="260"/>
      <c r="C440" s="260"/>
      <c r="F440" s="221"/>
      <c r="H440" s="261"/>
      <c r="J440" s="262"/>
      <c r="L440" s="262"/>
      <c r="N440" s="262"/>
      <c r="R440" s="263"/>
    </row>
    <row r="441">
      <c r="A441" s="260"/>
      <c r="B441" s="260"/>
      <c r="C441" s="260"/>
      <c r="F441" s="221"/>
      <c r="H441" s="261"/>
      <c r="J441" s="262"/>
      <c r="L441" s="262"/>
      <c r="N441" s="262"/>
      <c r="R441" s="263"/>
    </row>
    <row r="442">
      <c r="A442" s="260"/>
      <c r="B442" s="260"/>
      <c r="C442" s="260"/>
      <c r="F442" s="221"/>
      <c r="H442" s="261"/>
      <c r="J442" s="262"/>
      <c r="L442" s="262"/>
      <c r="N442" s="262"/>
      <c r="R442" s="263"/>
    </row>
    <row r="443">
      <c r="A443" s="260"/>
      <c r="B443" s="260"/>
      <c r="C443" s="260"/>
      <c r="F443" s="221"/>
      <c r="H443" s="261"/>
      <c r="J443" s="262"/>
      <c r="L443" s="262"/>
      <c r="N443" s="262"/>
      <c r="R443" s="263"/>
    </row>
    <row r="444">
      <c r="A444" s="260"/>
      <c r="B444" s="260"/>
      <c r="C444" s="260"/>
      <c r="F444" s="221"/>
      <c r="H444" s="261"/>
      <c r="J444" s="262"/>
      <c r="L444" s="262"/>
      <c r="N444" s="262"/>
      <c r="R444" s="263"/>
    </row>
    <row r="445">
      <c r="A445" s="260"/>
      <c r="B445" s="260"/>
      <c r="C445" s="260"/>
      <c r="F445" s="221"/>
      <c r="H445" s="261"/>
      <c r="J445" s="262"/>
      <c r="L445" s="262"/>
      <c r="N445" s="262"/>
      <c r="R445" s="263"/>
    </row>
    <row r="446">
      <c r="A446" s="260"/>
      <c r="B446" s="260"/>
      <c r="C446" s="260"/>
      <c r="F446" s="221"/>
      <c r="H446" s="261"/>
      <c r="J446" s="262"/>
      <c r="L446" s="262"/>
      <c r="N446" s="262"/>
      <c r="R446" s="263"/>
    </row>
    <row r="447">
      <c r="A447" s="260"/>
      <c r="B447" s="260"/>
      <c r="C447" s="260"/>
      <c r="F447" s="221"/>
      <c r="H447" s="261"/>
      <c r="J447" s="262"/>
      <c r="L447" s="262"/>
      <c r="N447" s="262"/>
      <c r="R447" s="263"/>
    </row>
    <row r="448">
      <c r="A448" s="260"/>
      <c r="B448" s="260"/>
      <c r="C448" s="260"/>
      <c r="F448" s="221"/>
      <c r="H448" s="261"/>
      <c r="J448" s="262"/>
      <c r="L448" s="262"/>
      <c r="N448" s="262"/>
      <c r="R448" s="263"/>
    </row>
    <row r="449">
      <c r="A449" s="260"/>
      <c r="B449" s="260"/>
      <c r="C449" s="260"/>
      <c r="F449" s="221"/>
      <c r="H449" s="261"/>
      <c r="J449" s="262"/>
      <c r="L449" s="262"/>
      <c r="N449" s="262"/>
      <c r="R449" s="263"/>
    </row>
    <row r="450">
      <c r="A450" s="260"/>
      <c r="B450" s="260"/>
      <c r="C450" s="260"/>
      <c r="F450" s="221"/>
      <c r="H450" s="261"/>
      <c r="J450" s="262"/>
      <c r="L450" s="262"/>
      <c r="N450" s="262"/>
      <c r="R450" s="263"/>
    </row>
    <row r="451">
      <c r="A451" s="260"/>
      <c r="B451" s="260"/>
      <c r="C451" s="260"/>
      <c r="F451" s="221"/>
      <c r="H451" s="261"/>
      <c r="J451" s="262"/>
      <c r="L451" s="262"/>
      <c r="N451" s="262"/>
      <c r="R451" s="263"/>
    </row>
    <row r="452">
      <c r="A452" s="260"/>
      <c r="B452" s="260"/>
      <c r="C452" s="260"/>
      <c r="F452" s="221"/>
      <c r="H452" s="261"/>
      <c r="J452" s="262"/>
      <c r="L452" s="262"/>
      <c r="N452" s="262"/>
      <c r="R452" s="263"/>
    </row>
    <row r="453">
      <c r="A453" s="260"/>
      <c r="B453" s="260"/>
      <c r="C453" s="260"/>
      <c r="F453" s="221"/>
      <c r="H453" s="261"/>
      <c r="J453" s="262"/>
      <c r="L453" s="262"/>
      <c r="N453" s="262"/>
      <c r="R453" s="263"/>
    </row>
    <row r="454">
      <c r="A454" s="260"/>
      <c r="B454" s="260"/>
      <c r="C454" s="260"/>
      <c r="F454" s="221"/>
      <c r="H454" s="261"/>
      <c r="J454" s="262"/>
      <c r="L454" s="262"/>
      <c r="N454" s="262"/>
      <c r="R454" s="263"/>
    </row>
    <row r="455">
      <c r="A455" s="260"/>
      <c r="B455" s="260"/>
      <c r="C455" s="260"/>
      <c r="F455" s="221"/>
      <c r="H455" s="261"/>
      <c r="J455" s="262"/>
      <c r="L455" s="262"/>
      <c r="N455" s="262"/>
      <c r="R455" s="263"/>
    </row>
    <row r="456">
      <c r="A456" s="260"/>
      <c r="B456" s="260"/>
      <c r="C456" s="260"/>
      <c r="F456" s="221"/>
      <c r="H456" s="261"/>
      <c r="J456" s="262"/>
      <c r="L456" s="262"/>
      <c r="N456" s="262"/>
      <c r="R456" s="263"/>
    </row>
    <row r="457">
      <c r="A457" s="260"/>
      <c r="B457" s="260"/>
      <c r="C457" s="260"/>
      <c r="F457" s="221"/>
      <c r="H457" s="261"/>
      <c r="J457" s="262"/>
      <c r="L457" s="262"/>
      <c r="N457" s="262"/>
      <c r="R457" s="263"/>
    </row>
    <row r="458">
      <c r="A458" s="260"/>
      <c r="B458" s="260"/>
      <c r="C458" s="260"/>
      <c r="F458" s="221"/>
      <c r="H458" s="261"/>
      <c r="J458" s="262"/>
      <c r="L458" s="262"/>
      <c r="N458" s="262"/>
      <c r="R458" s="263"/>
    </row>
    <row r="459">
      <c r="A459" s="260"/>
      <c r="B459" s="260"/>
      <c r="C459" s="260"/>
      <c r="F459" s="221"/>
      <c r="H459" s="261"/>
      <c r="J459" s="262"/>
      <c r="L459" s="262"/>
      <c r="N459" s="262"/>
      <c r="R459" s="263"/>
    </row>
    <row r="460">
      <c r="A460" s="260"/>
      <c r="B460" s="260"/>
      <c r="C460" s="260"/>
      <c r="F460" s="221"/>
      <c r="H460" s="261"/>
      <c r="J460" s="262"/>
      <c r="L460" s="262"/>
      <c r="N460" s="262"/>
      <c r="R460" s="263"/>
    </row>
    <row r="461">
      <c r="A461" s="260"/>
      <c r="B461" s="260"/>
      <c r="C461" s="260"/>
      <c r="F461" s="221"/>
      <c r="H461" s="261"/>
      <c r="J461" s="262"/>
      <c r="L461" s="262"/>
      <c r="N461" s="262"/>
      <c r="R461" s="263"/>
    </row>
    <row r="462">
      <c r="A462" s="260"/>
      <c r="B462" s="260"/>
      <c r="C462" s="260"/>
      <c r="F462" s="221"/>
      <c r="H462" s="261"/>
      <c r="J462" s="262"/>
      <c r="L462" s="262"/>
      <c r="N462" s="262"/>
      <c r="R462" s="263"/>
    </row>
    <row r="463">
      <c r="A463" s="260"/>
      <c r="B463" s="260"/>
      <c r="C463" s="260"/>
      <c r="F463" s="221"/>
      <c r="H463" s="261"/>
      <c r="J463" s="262"/>
      <c r="L463" s="262"/>
      <c r="N463" s="262"/>
      <c r="R463" s="263"/>
    </row>
    <row r="464">
      <c r="A464" s="260"/>
      <c r="B464" s="260"/>
      <c r="C464" s="260"/>
      <c r="F464" s="221"/>
      <c r="H464" s="261"/>
      <c r="J464" s="262"/>
      <c r="L464" s="262"/>
      <c r="N464" s="262"/>
      <c r="R464" s="263"/>
    </row>
    <row r="465">
      <c r="A465" s="260"/>
      <c r="B465" s="260"/>
      <c r="C465" s="260"/>
      <c r="F465" s="221"/>
      <c r="H465" s="261"/>
      <c r="J465" s="262"/>
      <c r="L465" s="262"/>
      <c r="N465" s="262"/>
      <c r="R465" s="263"/>
    </row>
    <row r="466">
      <c r="A466" s="260"/>
      <c r="B466" s="260"/>
      <c r="C466" s="260"/>
      <c r="F466" s="221"/>
      <c r="H466" s="261"/>
      <c r="J466" s="262"/>
      <c r="L466" s="262"/>
      <c r="N466" s="262"/>
      <c r="R466" s="263"/>
    </row>
    <row r="467">
      <c r="A467" s="260"/>
      <c r="B467" s="260"/>
      <c r="C467" s="260"/>
      <c r="F467" s="221"/>
      <c r="H467" s="261"/>
      <c r="J467" s="262"/>
      <c r="L467" s="262"/>
      <c r="N467" s="262"/>
      <c r="R467" s="263"/>
    </row>
    <row r="468">
      <c r="A468" s="260"/>
      <c r="B468" s="260"/>
      <c r="C468" s="260"/>
      <c r="F468" s="221"/>
      <c r="H468" s="261"/>
      <c r="J468" s="262"/>
      <c r="L468" s="262"/>
      <c r="N468" s="262"/>
      <c r="R468" s="263"/>
    </row>
    <row r="469">
      <c r="A469" s="260"/>
      <c r="B469" s="260"/>
      <c r="C469" s="260"/>
      <c r="F469" s="221"/>
      <c r="H469" s="261"/>
      <c r="J469" s="262"/>
      <c r="L469" s="262"/>
      <c r="N469" s="262"/>
      <c r="R469" s="263"/>
    </row>
    <row r="470">
      <c r="A470" s="260"/>
      <c r="B470" s="260"/>
      <c r="C470" s="260"/>
      <c r="F470" s="221"/>
      <c r="H470" s="261"/>
      <c r="J470" s="262"/>
      <c r="L470" s="262"/>
      <c r="N470" s="262"/>
      <c r="R470" s="263"/>
    </row>
    <row r="471">
      <c r="A471" s="260"/>
      <c r="B471" s="260"/>
      <c r="C471" s="260"/>
      <c r="F471" s="221"/>
      <c r="H471" s="261"/>
      <c r="J471" s="262"/>
      <c r="L471" s="262"/>
      <c r="N471" s="262"/>
      <c r="R471" s="263"/>
    </row>
    <row r="472">
      <c r="A472" s="260"/>
      <c r="B472" s="260"/>
      <c r="C472" s="260"/>
      <c r="F472" s="221"/>
      <c r="H472" s="261"/>
      <c r="J472" s="262"/>
      <c r="L472" s="262"/>
      <c r="N472" s="262"/>
      <c r="R472" s="263"/>
    </row>
    <row r="473">
      <c r="A473" s="260"/>
      <c r="B473" s="260"/>
      <c r="C473" s="260"/>
      <c r="F473" s="221"/>
      <c r="H473" s="261"/>
      <c r="J473" s="262"/>
      <c r="L473" s="262"/>
      <c r="N473" s="262"/>
      <c r="R473" s="263"/>
    </row>
    <row r="474">
      <c r="A474" s="260"/>
      <c r="B474" s="260"/>
      <c r="C474" s="260"/>
      <c r="F474" s="221"/>
      <c r="H474" s="261"/>
      <c r="J474" s="262"/>
      <c r="L474" s="262"/>
      <c r="N474" s="262"/>
      <c r="R474" s="263"/>
    </row>
    <row r="475">
      <c r="A475" s="260"/>
      <c r="B475" s="260"/>
      <c r="C475" s="260"/>
      <c r="F475" s="221"/>
      <c r="H475" s="261"/>
      <c r="J475" s="262"/>
      <c r="L475" s="262"/>
      <c r="N475" s="262"/>
      <c r="R475" s="263"/>
    </row>
    <row r="476">
      <c r="A476" s="260"/>
      <c r="B476" s="260"/>
      <c r="C476" s="260"/>
      <c r="F476" s="221"/>
      <c r="H476" s="261"/>
      <c r="J476" s="262"/>
      <c r="L476" s="262"/>
      <c r="N476" s="262"/>
      <c r="R476" s="263"/>
    </row>
    <row r="477">
      <c r="A477" s="260"/>
      <c r="B477" s="260"/>
      <c r="C477" s="260"/>
      <c r="F477" s="221"/>
      <c r="H477" s="261"/>
      <c r="J477" s="262"/>
      <c r="L477" s="262"/>
      <c r="N477" s="262"/>
      <c r="R477" s="263"/>
    </row>
    <row r="478">
      <c r="A478" s="260"/>
      <c r="B478" s="260"/>
      <c r="C478" s="260"/>
      <c r="F478" s="221"/>
      <c r="H478" s="261"/>
      <c r="J478" s="262"/>
      <c r="L478" s="262"/>
      <c r="N478" s="262"/>
      <c r="R478" s="263"/>
    </row>
    <row r="479">
      <c r="A479" s="260"/>
      <c r="B479" s="260"/>
      <c r="C479" s="260"/>
      <c r="F479" s="221"/>
      <c r="H479" s="261"/>
      <c r="J479" s="262"/>
      <c r="L479" s="262"/>
      <c r="N479" s="262"/>
      <c r="R479" s="263"/>
    </row>
    <row r="480">
      <c r="A480" s="260"/>
      <c r="B480" s="260"/>
      <c r="C480" s="260"/>
      <c r="F480" s="221"/>
      <c r="H480" s="261"/>
      <c r="J480" s="262"/>
      <c r="L480" s="262"/>
      <c r="N480" s="262"/>
      <c r="R480" s="263"/>
    </row>
    <row r="481">
      <c r="A481" s="260"/>
      <c r="B481" s="260"/>
      <c r="C481" s="260"/>
      <c r="F481" s="221"/>
      <c r="H481" s="261"/>
      <c r="J481" s="262"/>
      <c r="L481" s="262"/>
      <c r="N481" s="262"/>
      <c r="R481" s="263"/>
    </row>
    <row r="482">
      <c r="A482" s="260"/>
      <c r="B482" s="260"/>
      <c r="C482" s="260"/>
      <c r="F482" s="221"/>
      <c r="H482" s="261"/>
      <c r="J482" s="262"/>
      <c r="L482" s="262"/>
      <c r="N482" s="262"/>
      <c r="R482" s="263"/>
    </row>
    <row r="483">
      <c r="A483" s="260"/>
      <c r="B483" s="260"/>
      <c r="C483" s="260"/>
      <c r="F483" s="221"/>
      <c r="H483" s="261"/>
      <c r="J483" s="262"/>
      <c r="L483" s="262"/>
      <c r="N483" s="262"/>
      <c r="R483" s="263"/>
    </row>
    <row r="484">
      <c r="A484" s="260"/>
      <c r="B484" s="260"/>
      <c r="C484" s="260"/>
      <c r="F484" s="221"/>
      <c r="H484" s="261"/>
      <c r="J484" s="262"/>
      <c r="L484" s="262"/>
      <c r="N484" s="262"/>
      <c r="R484" s="263"/>
    </row>
    <row r="485">
      <c r="A485" s="260"/>
      <c r="B485" s="260"/>
      <c r="C485" s="260"/>
      <c r="F485" s="221"/>
      <c r="H485" s="261"/>
      <c r="J485" s="262"/>
      <c r="L485" s="262"/>
      <c r="N485" s="262"/>
      <c r="R485" s="263"/>
    </row>
    <row r="486">
      <c r="A486" s="260"/>
      <c r="B486" s="260"/>
      <c r="C486" s="260"/>
      <c r="F486" s="221"/>
      <c r="H486" s="261"/>
      <c r="J486" s="262"/>
      <c r="L486" s="262"/>
      <c r="N486" s="262"/>
      <c r="R486" s="263"/>
    </row>
    <row r="487">
      <c r="A487" s="260"/>
      <c r="B487" s="260"/>
      <c r="C487" s="260"/>
      <c r="F487" s="221"/>
      <c r="H487" s="261"/>
      <c r="J487" s="262"/>
      <c r="L487" s="262"/>
      <c r="N487" s="262"/>
      <c r="R487" s="263"/>
    </row>
    <row r="488">
      <c r="A488" s="260"/>
      <c r="B488" s="260"/>
      <c r="C488" s="260"/>
      <c r="F488" s="221"/>
      <c r="H488" s="261"/>
      <c r="J488" s="262"/>
      <c r="L488" s="262"/>
      <c r="N488" s="262"/>
      <c r="R488" s="263"/>
    </row>
    <row r="489">
      <c r="A489" s="260"/>
      <c r="B489" s="260"/>
      <c r="C489" s="260"/>
      <c r="F489" s="221"/>
      <c r="H489" s="261"/>
      <c r="J489" s="262"/>
      <c r="L489" s="262"/>
      <c r="N489" s="262"/>
      <c r="R489" s="263"/>
    </row>
    <row r="490">
      <c r="A490" s="260"/>
      <c r="B490" s="260"/>
      <c r="C490" s="260"/>
      <c r="F490" s="221"/>
      <c r="H490" s="261"/>
      <c r="J490" s="262"/>
      <c r="L490" s="262"/>
      <c r="N490" s="262"/>
      <c r="R490" s="263"/>
    </row>
    <row r="491">
      <c r="A491" s="260"/>
      <c r="B491" s="260"/>
      <c r="C491" s="260"/>
      <c r="F491" s="221"/>
      <c r="H491" s="261"/>
      <c r="J491" s="262"/>
      <c r="L491" s="262"/>
      <c r="N491" s="262"/>
      <c r="R491" s="263"/>
    </row>
    <row r="492">
      <c r="A492" s="260"/>
      <c r="B492" s="260"/>
      <c r="C492" s="260"/>
      <c r="F492" s="221"/>
      <c r="H492" s="261"/>
      <c r="J492" s="262"/>
      <c r="L492" s="262"/>
      <c r="N492" s="262"/>
      <c r="R492" s="263"/>
    </row>
    <row r="493">
      <c r="A493" s="260"/>
      <c r="B493" s="260"/>
      <c r="C493" s="260"/>
      <c r="F493" s="221"/>
      <c r="H493" s="261"/>
      <c r="J493" s="262"/>
      <c r="L493" s="262"/>
      <c r="N493" s="262"/>
      <c r="R493" s="263"/>
    </row>
    <row r="494">
      <c r="A494" s="260"/>
      <c r="B494" s="260"/>
      <c r="C494" s="260"/>
      <c r="F494" s="221"/>
      <c r="H494" s="261"/>
      <c r="J494" s="262"/>
      <c r="L494" s="262"/>
      <c r="N494" s="262"/>
      <c r="R494" s="263"/>
    </row>
    <row r="495">
      <c r="A495" s="260"/>
      <c r="B495" s="260"/>
      <c r="C495" s="260"/>
      <c r="F495" s="221"/>
      <c r="H495" s="261"/>
      <c r="J495" s="262"/>
      <c r="L495" s="262"/>
      <c r="N495" s="262"/>
      <c r="R495" s="263"/>
    </row>
    <row r="496">
      <c r="A496" s="260"/>
      <c r="B496" s="260"/>
      <c r="C496" s="260"/>
      <c r="F496" s="221"/>
      <c r="H496" s="261"/>
      <c r="J496" s="262"/>
      <c r="L496" s="262"/>
      <c r="N496" s="262"/>
      <c r="R496" s="263"/>
    </row>
    <row r="497">
      <c r="A497" s="260"/>
      <c r="B497" s="260"/>
      <c r="C497" s="260"/>
      <c r="F497" s="221"/>
      <c r="H497" s="261"/>
      <c r="J497" s="262"/>
      <c r="L497" s="262"/>
      <c r="N497" s="262"/>
      <c r="R497" s="263"/>
    </row>
    <row r="498">
      <c r="A498" s="260"/>
      <c r="B498" s="260"/>
      <c r="C498" s="260"/>
      <c r="F498" s="221"/>
      <c r="H498" s="261"/>
      <c r="J498" s="262"/>
      <c r="L498" s="262"/>
      <c r="N498" s="262"/>
      <c r="R498" s="263"/>
    </row>
    <row r="499">
      <c r="A499" s="260"/>
      <c r="B499" s="260"/>
      <c r="C499" s="260"/>
      <c r="F499" s="221"/>
      <c r="H499" s="261"/>
      <c r="J499" s="262"/>
      <c r="L499" s="262"/>
      <c r="N499" s="262"/>
      <c r="R499" s="263"/>
    </row>
    <row r="500">
      <c r="A500" s="260"/>
      <c r="B500" s="260"/>
      <c r="C500" s="260"/>
      <c r="F500" s="221"/>
      <c r="H500" s="261"/>
      <c r="J500" s="262"/>
      <c r="L500" s="262"/>
      <c r="N500" s="262"/>
      <c r="R500" s="263"/>
    </row>
    <row r="501">
      <c r="A501" s="260"/>
      <c r="B501" s="260"/>
      <c r="C501" s="260"/>
      <c r="F501" s="221"/>
      <c r="H501" s="261"/>
      <c r="J501" s="262"/>
      <c r="L501" s="262"/>
      <c r="N501" s="262"/>
      <c r="R501" s="263"/>
    </row>
    <row r="502">
      <c r="A502" s="260"/>
      <c r="B502" s="260"/>
      <c r="C502" s="260"/>
      <c r="F502" s="221"/>
      <c r="H502" s="261"/>
      <c r="J502" s="262"/>
      <c r="L502" s="262"/>
      <c r="N502" s="262"/>
      <c r="R502" s="263"/>
    </row>
    <row r="503">
      <c r="A503" s="260"/>
      <c r="B503" s="260"/>
      <c r="C503" s="260"/>
      <c r="F503" s="221"/>
      <c r="H503" s="261"/>
      <c r="J503" s="262"/>
      <c r="L503" s="262"/>
      <c r="N503" s="262"/>
      <c r="R503" s="263"/>
    </row>
    <row r="504">
      <c r="A504" s="260"/>
      <c r="B504" s="260"/>
      <c r="C504" s="260"/>
      <c r="F504" s="221"/>
      <c r="H504" s="261"/>
      <c r="J504" s="262"/>
      <c r="L504" s="262"/>
      <c r="N504" s="262"/>
      <c r="R504" s="263"/>
    </row>
    <row r="505">
      <c r="A505" s="260"/>
      <c r="B505" s="260"/>
      <c r="C505" s="260"/>
      <c r="F505" s="221"/>
      <c r="H505" s="261"/>
      <c r="J505" s="262"/>
      <c r="L505" s="262"/>
      <c r="N505" s="262"/>
      <c r="R505" s="263"/>
    </row>
    <row r="506">
      <c r="A506" s="260"/>
      <c r="B506" s="260"/>
      <c r="C506" s="260"/>
      <c r="F506" s="221"/>
      <c r="H506" s="261"/>
      <c r="J506" s="262"/>
      <c r="L506" s="262"/>
      <c r="N506" s="262"/>
      <c r="R506" s="263"/>
    </row>
    <row r="507">
      <c r="A507" s="260"/>
      <c r="B507" s="260"/>
      <c r="C507" s="260"/>
      <c r="F507" s="221"/>
      <c r="H507" s="261"/>
      <c r="J507" s="262"/>
      <c r="L507" s="262"/>
      <c r="N507" s="262"/>
      <c r="R507" s="263"/>
    </row>
    <row r="508">
      <c r="A508" s="260"/>
      <c r="B508" s="260"/>
      <c r="C508" s="260"/>
      <c r="F508" s="221"/>
      <c r="H508" s="261"/>
      <c r="J508" s="262"/>
      <c r="L508" s="262"/>
      <c r="N508" s="262"/>
      <c r="R508" s="263"/>
    </row>
    <row r="509">
      <c r="A509" s="260"/>
      <c r="B509" s="260"/>
      <c r="C509" s="260"/>
      <c r="F509" s="221"/>
      <c r="H509" s="261"/>
      <c r="J509" s="262"/>
      <c r="L509" s="262"/>
      <c r="N509" s="262"/>
      <c r="R509" s="263"/>
    </row>
    <row r="510">
      <c r="A510" s="260"/>
      <c r="B510" s="260"/>
      <c r="C510" s="260"/>
      <c r="F510" s="221"/>
      <c r="H510" s="261"/>
      <c r="J510" s="262"/>
      <c r="L510" s="262"/>
      <c r="N510" s="262"/>
      <c r="R510" s="263"/>
    </row>
    <row r="511">
      <c r="A511" s="260"/>
      <c r="B511" s="260"/>
      <c r="C511" s="260"/>
      <c r="F511" s="221"/>
      <c r="H511" s="261"/>
      <c r="J511" s="262"/>
      <c r="L511" s="262"/>
      <c r="N511" s="262"/>
      <c r="R511" s="263"/>
    </row>
    <row r="512">
      <c r="A512" s="260"/>
      <c r="B512" s="260"/>
      <c r="C512" s="260"/>
      <c r="F512" s="221"/>
      <c r="H512" s="261"/>
      <c r="J512" s="262"/>
      <c r="L512" s="262"/>
      <c r="N512" s="262"/>
      <c r="R512" s="263"/>
    </row>
    <row r="513">
      <c r="A513" s="260"/>
      <c r="B513" s="260"/>
      <c r="C513" s="260"/>
      <c r="F513" s="221"/>
      <c r="H513" s="261"/>
      <c r="J513" s="262"/>
      <c r="L513" s="262"/>
      <c r="N513" s="262"/>
      <c r="R513" s="263"/>
    </row>
    <row r="514">
      <c r="A514" s="260"/>
      <c r="B514" s="260"/>
      <c r="C514" s="260"/>
      <c r="F514" s="221"/>
      <c r="H514" s="261"/>
      <c r="J514" s="262"/>
      <c r="L514" s="262"/>
      <c r="N514" s="262"/>
      <c r="R514" s="263"/>
    </row>
    <row r="515">
      <c r="A515" s="260"/>
      <c r="B515" s="260"/>
      <c r="C515" s="260"/>
      <c r="F515" s="221"/>
      <c r="H515" s="261"/>
      <c r="J515" s="262"/>
      <c r="L515" s="262"/>
      <c r="N515" s="262"/>
      <c r="R515" s="263"/>
    </row>
    <row r="516">
      <c r="A516" s="260"/>
      <c r="B516" s="260"/>
      <c r="C516" s="260"/>
      <c r="F516" s="221"/>
      <c r="H516" s="261"/>
      <c r="J516" s="262"/>
      <c r="L516" s="262"/>
      <c r="N516" s="262"/>
      <c r="R516" s="263"/>
    </row>
    <row r="517">
      <c r="A517" s="260"/>
      <c r="B517" s="260"/>
      <c r="C517" s="260"/>
      <c r="F517" s="221"/>
      <c r="H517" s="261"/>
      <c r="J517" s="262"/>
      <c r="L517" s="262"/>
      <c r="N517" s="262"/>
      <c r="R517" s="263"/>
    </row>
    <row r="518">
      <c r="A518" s="260"/>
      <c r="B518" s="260"/>
      <c r="C518" s="260"/>
      <c r="F518" s="221"/>
      <c r="H518" s="261"/>
      <c r="J518" s="262"/>
      <c r="L518" s="262"/>
      <c r="N518" s="262"/>
      <c r="R518" s="263"/>
    </row>
    <row r="519">
      <c r="A519" s="260"/>
      <c r="B519" s="260"/>
      <c r="C519" s="260"/>
      <c r="F519" s="221"/>
      <c r="H519" s="261"/>
      <c r="J519" s="262"/>
      <c r="L519" s="262"/>
      <c r="N519" s="262"/>
      <c r="R519" s="263"/>
    </row>
    <row r="520">
      <c r="A520" s="260"/>
      <c r="B520" s="260"/>
      <c r="C520" s="260"/>
      <c r="F520" s="221"/>
      <c r="H520" s="261"/>
      <c r="J520" s="262"/>
      <c r="L520" s="262"/>
      <c r="N520" s="262"/>
      <c r="R520" s="263"/>
    </row>
    <row r="521">
      <c r="A521" s="260"/>
      <c r="B521" s="260"/>
      <c r="C521" s="260"/>
      <c r="F521" s="221"/>
      <c r="H521" s="261"/>
      <c r="J521" s="262"/>
      <c r="L521" s="262"/>
      <c r="N521" s="262"/>
      <c r="R521" s="263"/>
    </row>
    <row r="522">
      <c r="A522" s="260"/>
      <c r="B522" s="260"/>
      <c r="C522" s="260"/>
      <c r="F522" s="221"/>
      <c r="H522" s="261"/>
      <c r="J522" s="262"/>
      <c r="L522" s="262"/>
      <c r="N522" s="262"/>
      <c r="R522" s="263"/>
    </row>
    <row r="523">
      <c r="A523" s="260"/>
      <c r="B523" s="260"/>
      <c r="C523" s="260"/>
      <c r="F523" s="221"/>
      <c r="H523" s="261"/>
      <c r="J523" s="262"/>
      <c r="L523" s="262"/>
      <c r="N523" s="262"/>
      <c r="R523" s="263"/>
    </row>
    <row r="524">
      <c r="A524" s="260"/>
      <c r="B524" s="260"/>
      <c r="C524" s="260"/>
      <c r="F524" s="221"/>
      <c r="H524" s="261"/>
      <c r="J524" s="262"/>
      <c r="L524" s="262"/>
      <c r="N524" s="262"/>
      <c r="R524" s="263"/>
    </row>
    <row r="525">
      <c r="A525" s="260"/>
      <c r="B525" s="260"/>
      <c r="C525" s="260"/>
      <c r="F525" s="221"/>
      <c r="H525" s="261"/>
      <c r="J525" s="262"/>
      <c r="L525" s="262"/>
      <c r="N525" s="262"/>
      <c r="R525" s="263"/>
    </row>
    <row r="526">
      <c r="A526" s="260"/>
      <c r="B526" s="260"/>
      <c r="C526" s="260"/>
      <c r="F526" s="221"/>
      <c r="H526" s="261"/>
      <c r="J526" s="262"/>
      <c r="L526" s="262"/>
      <c r="N526" s="262"/>
      <c r="R526" s="263"/>
    </row>
    <row r="527">
      <c r="A527" s="260"/>
      <c r="B527" s="260"/>
      <c r="C527" s="260"/>
      <c r="F527" s="221"/>
      <c r="H527" s="261"/>
      <c r="J527" s="262"/>
      <c r="L527" s="262"/>
      <c r="N527" s="262"/>
      <c r="R527" s="263"/>
    </row>
    <row r="528">
      <c r="A528" s="260"/>
      <c r="B528" s="260"/>
      <c r="C528" s="260"/>
      <c r="F528" s="221"/>
      <c r="H528" s="261"/>
      <c r="J528" s="262"/>
      <c r="L528" s="262"/>
      <c r="N528" s="262"/>
      <c r="R528" s="263"/>
    </row>
    <row r="529">
      <c r="A529" s="260"/>
      <c r="B529" s="260"/>
      <c r="C529" s="260"/>
      <c r="F529" s="221"/>
      <c r="H529" s="261"/>
      <c r="J529" s="262"/>
      <c r="L529" s="262"/>
      <c r="N529" s="262"/>
      <c r="R529" s="263"/>
    </row>
    <row r="530">
      <c r="A530" s="260"/>
      <c r="B530" s="260"/>
      <c r="C530" s="260"/>
      <c r="F530" s="221"/>
      <c r="H530" s="261"/>
      <c r="J530" s="262"/>
      <c r="L530" s="262"/>
      <c r="N530" s="262"/>
      <c r="R530" s="263"/>
    </row>
    <row r="531">
      <c r="A531" s="260"/>
      <c r="B531" s="260"/>
      <c r="C531" s="260"/>
      <c r="F531" s="221"/>
      <c r="H531" s="261"/>
      <c r="J531" s="262"/>
      <c r="L531" s="262"/>
      <c r="N531" s="262"/>
      <c r="R531" s="263"/>
    </row>
    <row r="532">
      <c r="A532" s="260"/>
      <c r="B532" s="260"/>
      <c r="C532" s="260"/>
      <c r="F532" s="221"/>
      <c r="H532" s="261"/>
      <c r="J532" s="262"/>
      <c r="L532" s="262"/>
      <c r="N532" s="262"/>
      <c r="R532" s="263"/>
    </row>
    <row r="533">
      <c r="A533" s="260"/>
      <c r="B533" s="260"/>
      <c r="C533" s="260"/>
      <c r="F533" s="221"/>
      <c r="H533" s="261"/>
      <c r="J533" s="262"/>
      <c r="L533" s="262"/>
      <c r="N533" s="262"/>
      <c r="R533" s="263"/>
    </row>
    <row r="534">
      <c r="A534" s="260"/>
      <c r="B534" s="260"/>
      <c r="C534" s="260"/>
      <c r="F534" s="221"/>
      <c r="H534" s="261"/>
      <c r="J534" s="262"/>
      <c r="L534" s="262"/>
      <c r="N534" s="262"/>
      <c r="R534" s="263"/>
    </row>
    <row r="535">
      <c r="A535" s="260"/>
      <c r="B535" s="260"/>
      <c r="C535" s="260"/>
      <c r="F535" s="221"/>
      <c r="H535" s="261"/>
      <c r="J535" s="262"/>
      <c r="L535" s="262"/>
      <c r="N535" s="262"/>
      <c r="R535" s="263"/>
    </row>
    <row r="536">
      <c r="A536" s="260"/>
      <c r="B536" s="260"/>
      <c r="C536" s="260"/>
      <c r="F536" s="221"/>
      <c r="H536" s="261"/>
      <c r="J536" s="262"/>
      <c r="L536" s="262"/>
      <c r="N536" s="262"/>
      <c r="R536" s="263"/>
    </row>
    <row r="537">
      <c r="A537" s="260"/>
      <c r="B537" s="260"/>
      <c r="C537" s="260"/>
      <c r="F537" s="221"/>
      <c r="H537" s="261"/>
      <c r="J537" s="262"/>
      <c r="L537" s="262"/>
      <c r="N537" s="262"/>
      <c r="R537" s="263"/>
    </row>
    <row r="538">
      <c r="A538" s="260"/>
      <c r="B538" s="260"/>
      <c r="C538" s="260"/>
      <c r="F538" s="221"/>
      <c r="H538" s="261"/>
      <c r="J538" s="262"/>
      <c r="L538" s="262"/>
      <c r="N538" s="262"/>
      <c r="R538" s="263"/>
    </row>
    <row r="539">
      <c r="A539" s="260"/>
      <c r="B539" s="260"/>
      <c r="C539" s="260"/>
      <c r="F539" s="221"/>
      <c r="H539" s="261"/>
      <c r="J539" s="262"/>
      <c r="L539" s="262"/>
      <c r="N539" s="262"/>
      <c r="R539" s="263"/>
    </row>
    <row r="540">
      <c r="A540" s="260"/>
      <c r="B540" s="260"/>
      <c r="C540" s="260"/>
      <c r="F540" s="221"/>
      <c r="H540" s="261"/>
      <c r="J540" s="262"/>
      <c r="L540" s="262"/>
      <c r="N540" s="262"/>
      <c r="R540" s="263"/>
    </row>
    <row r="541">
      <c r="A541" s="260"/>
      <c r="B541" s="260"/>
      <c r="C541" s="260"/>
      <c r="F541" s="221"/>
      <c r="H541" s="261"/>
      <c r="J541" s="262"/>
      <c r="L541" s="262"/>
      <c r="N541" s="262"/>
      <c r="R541" s="263"/>
    </row>
    <row r="542">
      <c r="A542" s="260"/>
      <c r="B542" s="260"/>
      <c r="C542" s="260"/>
      <c r="F542" s="221"/>
      <c r="H542" s="261"/>
      <c r="J542" s="262"/>
      <c r="L542" s="262"/>
      <c r="N542" s="262"/>
      <c r="R542" s="263"/>
    </row>
    <row r="543">
      <c r="A543" s="260"/>
      <c r="B543" s="260"/>
      <c r="C543" s="260"/>
      <c r="F543" s="221"/>
      <c r="H543" s="261"/>
      <c r="J543" s="262"/>
      <c r="L543" s="262"/>
      <c r="N543" s="262"/>
      <c r="R543" s="263"/>
    </row>
    <row r="544">
      <c r="A544" s="260"/>
      <c r="B544" s="260"/>
      <c r="C544" s="260"/>
      <c r="F544" s="221"/>
      <c r="H544" s="261"/>
      <c r="J544" s="262"/>
      <c r="L544" s="262"/>
      <c r="N544" s="262"/>
      <c r="R544" s="263"/>
    </row>
    <row r="545">
      <c r="A545" s="260"/>
      <c r="B545" s="260"/>
      <c r="C545" s="260"/>
      <c r="F545" s="221"/>
      <c r="H545" s="261"/>
      <c r="J545" s="262"/>
      <c r="L545" s="262"/>
      <c r="N545" s="262"/>
      <c r="R545" s="263"/>
    </row>
    <row r="546">
      <c r="A546" s="260"/>
      <c r="B546" s="260"/>
      <c r="C546" s="260"/>
      <c r="F546" s="221"/>
      <c r="H546" s="261"/>
      <c r="J546" s="262"/>
      <c r="L546" s="262"/>
      <c r="N546" s="262"/>
      <c r="R546" s="263"/>
    </row>
    <row r="547">
      <c r="A547" s="260"/>
      <c r="B547" s="260"/>
      <c r="C547" s="260"/>
      <c r="F547" s="221"/>
      <c r="H547" s="261"/>
      <c r="J547" s="262"/>
      <c r="L547" s="262"/>
      <c r="N547" s="262"/>
      <c r="R547" s="263"/>
    </row>
    <row r="548">
      <c r="A548" s="260"/>
      <c r="B548" s="260"/>
      <c r="C548" s="260"/>
      <c r="F548" s="221"/>
      <c r="H548" s="261"/>
      <c r="J548" s="262"/>
      <c r="L548" s="262"/>
      <c r="N548" s="262"/>
      <c r="R548" s="263"/>
    </row>
    <row r="549">
      <c r="A549" s="260"/>
      <c r="B549" s="260"/>
      <c r="C549" s="260"/>
      <c r="F549" s="221"/>
      <c r="H549" s="261"/>
      <c r="J549" s="262"/>
      <c r="L549" s="262"/>
      <c r="N549" s="262"/>
      <c r="R549" s="263"/>
    </row>
    <row r="550">
      <c r="A550" s="260"/>
      <c r="B550" s="260"/>
      <c r="C550" s="260"/>
      <c r="F550" s="221"/>
      <c r="H550" s="261"/>
      <c r="J550" s="262"/>
      <c r="L550" s="262"/>
      <c r="N550" s="262"/>
      <c r="R550" s="263"/>
    </row>
    <row r="551">
      <c r="A551" s="260"/>
      <c r="B551" s="260"/>
      <c r="C551" s="260"/>
      <c r="F551" s="221"/>
      <c r="H551" s="261"/>
      <c r="J551" s="262"/>
      <c r="L551" s="262"/>
      <c r="N551" s="262"/>
      <c r="R551" s="263"/>
    </row>
    <row r="552">
      <c r="A552" s="260"/>
      <c r="B552" s="260"/>
      <c r="C552" s="260"/>
      <c r="F552" s="221"/>
      <c r="H552" s="261"/>
      <c r="J552" s="262"/>
      <c r="L552" s="262"/>
      <c r="N552" s="262"/>
      <c r="R552" s="263"/>
    </row>
    <row r="553">
      <c r="A553" s="260"/>
      <c r="B553" s="260"/>
      <c r="C553" s="260"/>
      <c r="F553" s="221"/>
      <c r="H553" s="261"/>
      <c r="J553" s="262"/>
      <c r="L553" s="262"/>
      <c r="N553" s="262"/>
      <c r="R553" s="263"/>
    </row>
    <row r="554">
      <c r="A554" s="260"/>
      <c r="B554" s="260"/>
      <c r="C554" s="260"/>
      <c r="F554" s="221"/>
      <c r="H554" s="261"/>
      <c r="J554" s="262"/>
      <c r="L554" s="262"/>
      <c r="N554" s="262"/>
      <c r="R554" s="263"/>
    </row>
    <row r="555">
      <c r="A555" s="260"/>
      <c r="B555" s="260"/>
      <c r="C555" s="260"/>
      <c r="F555" s="221"/>
      <c r="H555" s="261"/>
      <c r="J555" s="262"/>
      <c r="L555" s="262"/>
      <c r="N555" s="262"/>
      <c r="R555" s="263"/>
    </row>
    <row r="556">
      <c r="A556" s="260"/>
      <c r="B556" s="260"/>
      <c r="C556" s="260"/>
      <c r="F556" s="221"/>
      <c r="H556" s="261"/>
      <c r="J556" s="262"/>
      <c r="L556" s="262"/>
      <c r="N556" s="262"/>
      <c r="R556" s="263"/>
    </row>
    <row r="557">
      <c r="A557" s="260"/>
      <c r="B557" s="260"/>
      <c r="C557" s="260"/>
      <c r="F557" s="221"/>
      <c r="H557" s="261"/>
      <c r="J557" s="262"/>
      <c r="L557" s="262"/>
      <c r="N557" s="262"/>
      <c r="R557" s="263"/>
    </row>
    <row r="558">
      <c r="A558" s="260"/>
      <c r="B558" s="260"/>
      <c r="C558" s="260"/>
      <c r="F558" s="221"/>
      <c r="H558" s="261"/>
      <c r="J558" s="262"/>
      <c r="L558" s="262"/>
      <c r="N558" s="262"/>
      <c r="R558" s="263"/>
    </row>
    <row r="559">
      <c r="A559" s="260"/>
      <c r="B559" s="260"/>
      <c r="C559" s="260"/>
      <c r="F559" s="221"/>
      <c r="H559" s="261"/>
      <c r="J559" s="262"/>
      <c r="L559" s="262"/>
      <c r="N559" s="262"/>
      <c r="R559" s="263"/>
    </row>
    <row r="560">
      <c r="A560" s="260"/>
      <c r="B560" s="260"/>
      <c r="C560" s="260"/>
      <c r="F560" s="221"/>
      <c r="H560" s="261"/>
      <c r="J560" s="262"/>
      <c r="L560" s="262"/>
      <c r="N560" s="262"/>
      <c r="R560" s="263"/>
    </row>
    <row r="561">
      <c r="A561" s="260"/>
      <c r="B561" s="260"/>
      <c r="C561" s="260"/>
      <c r="F561" s="221"/>
      <c r="H561" s="261"/>
      <c r="J561" s="262"/>
      <c r="L561" s="262"/>
      <c r="N561" s="262"/>
      <c r="R561" s="263"/>
    </row>
    <row r="562">
      <c r="A562" s="260"/>
      <c r="B562" s="260"/>
      <c r="C562" s="260"/>
      <c r="F562" s="221"/>
      <c r="H562" s="261"/>
      <c r="J562" s="262"/>
      <c r="L562" s="262"/>
      <c r="N562" s="262"/>
      <c r="R562" s="263"/>
    </row>
    <row r="563">
      <c r="A563" s="260"/>
      <c r="B563" s="260"/>
      <c r="C563" s="260"/>
      <c r="F563" s="221"/>
      <c r="H563" s="261"/>
      <c r="J563" s="262"/>
      <c r="L563" s="262"/>
      <c r="N563" s="262"/>
      <c r="R563" s="263"/>
    </row>
    <row r="564">
      <c r="A564" s="260"/>
      <c r="B564" s="260"/>
      <c r="C564" s="260"/>
      <c r="F564" s="221"/>
      <c r="H564" s="261"/>
      <c r="J564" s="262"/>
      <c r="L564" s="262"/>
      <c r="N564" s="262"/>
      <c r="R564" s="263"/>
    </row>
    <row r="565">
      <c r="A565" s="260"/>
      <c r="B565" s="260"/>
      <c r="C565" s="260"/>
      <c r="F565" s="221"/>
      <c r="H565" s="261"/>
      <c r="J565" s="262"/>
      <c r="L565" s="262"/>
      <c r="N565" s="262"/>
      <c r="R565" s="263"/>
    </row>
    <row r="566">
      <c r="A566" s="260"/>
      <c r="B566" s="260"/>
      <c r="C566" s="260"/>
      <c r="F566" s="221"/>
      <c r="H566" s="261"/>
      <c r="J566" s="262"/>
      <c r="L566" s="262"/>
      <c r="N566" s="262"/>
      <c r="R566" s="263"/>
    </row>
    <row r="567">
      <c r="A567" s="260"/>
      <c r="B567" s="260"/>
      <c r="C567" s="260"/>
      <c r="F567" s="221"/>
      <c r="H567" s="261"/>
      <c r="J567" s="262"/>
      <c r="L567" s="262"/>
      <c r="N567" s="262"/>
      <c r="R567" s="263"/>
    </row>
    <row r="568">
      <c r="A568" s="260"/>
      <c r="B568" s="260"/>
      <c r="C568" s="260"/>
      <c r="F568" s="221"/>
      <c r="H568" s="261"/>
      <c r="J568" s="262"/>
      <c r="L568" s="262"/>
      <c r="N568" s="262"/>
      <c r="R568" s="263"/>
    </row>
    <row r="569">
      <c r="A569" s="260"/>
      <c r="B569" s="260"/>
      <c r="C569" s="260"/>
      <c r="F569" s="221"/>
      <c r="H569" s="261"/>
      <c r="J569" s="262"/>
      <c r="L569" s="262"/>
      <c r="N569" s="262"/>
      <c r="R569" s="263"/>
    </row>
    <row r="570">
      <c r="A570" s="260"/>
      <c r="B570" s="260"/>
      <c r="C570" s="260"/>
      <c r="F570" s="221"/>
      <c r="H570" s="261"/>
      <c r="J570" s="262"/>
      <c r="L570" s="262"/>
      <c r="N570" s="262"/>
      <c r="R570" s="263"/>
    </row>
    <row r="571">
      <c r="A571" s="260"/>
      <c r="B571" s="260"/>
      <c r="C571" s="260"/>
      <c r="F571" s="221"/>
      <c r="H571" s="261"/>
      <c r="J571" s="262"/>
      <c r="L571" s="262"/>
      <c r="N571" s="262"/>
      <c r="R571" s="263"/>
    </row>
    <row r="572">
      <c r="A572" s="260"/>
      <c r="B572" s="260"/>
      <c r="C572" s="260"/>
      <c r="F572" s="221"/>
      <c r="H572" s="261"/>
      <c r="J572" s="262"/>
      <c r="L572" s="262"/>
      <c r="N572" s="262"/>
      <c r="R572" s="263"/>
    </row>
    <row r="573">
      <c r="A573" s="260"/>
      <c r="B573" s="260"/>
      <c r="C573" s="260"/>
      <c r="F573" s="221"/>
      <c r="H573" s="261"/>
      <c r="J573" s="262"/>
      <c r="L573" s="262"/>
      <c r="N573" s="262"/>
      <c r="R573" s="263"/>
    </row>
    <row r="574">
      <c r="A574" s="260"/>
      <c r="B574" s="260"/>
      <c r="C574" s="260"/>
      <c r="F574" s="221"/>
      <c r="H574" s="261"/>
      <c r="J574" s="262"/>
      <c r="L574" s="262"/>
      <c r="N574" s="262"/>
      <c r="R574" s="263"/>
    </row>
    <row r="575">
      <c r="A575" s="260"/>
      <c r="B575" s="260"/>
      <c r="C575" s="260"/>
      <c r="F575" s="221"/>
      <c r="H575" s="261"/>
      <c r="J575" s="262"/>
      <c r="L575" s="262"/>
      <c r="N575" s="262"/>
      <c r="R575" s="263"/>
    </row>
    <row r="576">
      <c r="A576" s="260"/>
      <c r="B576" s="260"/>
      <c r="C576" s="260"/>
      <c r="F576" s="221"/>
      <c r="H576" s="261"/>
      <c r="J576" s="262"/>
      <c r="L576" s="262"/>
      <c r="N576" s="262"/>
      <c r="R576" s="263"/>
    </row>
    <row r="577">
      <c r="A577" s="260"/>
      <c r="B577" s="260"/>
      <c r="C577" s="260"/>
      <c r="F577" s="221"/>
      <c r="H577" s="261"/>
      <c r="J577" s="262"/>
      <c r="L577" s="262"/>
      <c r="N577" s="262"/>
      <c r="R577" s="263"/>
    </row>
    <row r="578">
      <c r="A578" s="260"/>
      <c r="B578" s="260"/>
      <c r="C578" s="260"/>
      <c r="F578" s="221"/>
      <c r="H578" s="261"/>
      <c r="J578" s="262"/>
      <c r="L578" s="262"/>
      <c r="N578" s="262"/>
      <c r="R578" s="263"/>
    </row>
    <row r="579">
      <c r="A579" s="260"/>
      <c r="B579" s="260"/>
      <c r="C579" s="260"/>
      <c r="F579" s="221"/>
      <c r="H579" s="261"/>
      <c r="J579" s="262"/>
      <c r="L579" s="262"/>
      <c r="N579" s="262"/>
      <c r="R579" s="263"/>
    </row>
    <row r="580">
      <c r="A580" s="260"/>
      <c r="B580" s="260"/>
      <c r="C580" s="260"/>
      <c r="F580" s="221"/>
      <c r="H580" s="261"/>
      <c r="J580" s="262"/>
      <c r="L580" s="262"/>
      <c r="N580" s="262"/>
      <c r="R580" s="263"/>
    </row>
    <row r="581">
      <c r="A581" s="260"/>
      <c r="B581" s="260"/>
      <c r="C581" s="260"/>
      <c r="F581" s="221"/>
      <c r="H581" s="261"/>
      <c r="J581" s="262"/>
      <c r="L581" s="262"/>
      <c r="N581" s="262"/>
      <c r="R581" s="263"/>
    </row>
    <row r="582">
      <c r="A582" s="260"/>
      <c r="B582" s="260"/>
      <c r="C582" s="260"/>
      <c r="F582" s="221"/>
      <c r="H582" s="261"/>
      <c r="J582" s="262"/>
      <c r="L582" s="262"/>
      <c r="N582" s="262"/>
      <c r="R582" s="263"/>
    </row>
    <row r="583">
      <c r="A583" s="260"/>
      <c r="B583" s="260"/>
      <c r="C583" s="260"/>
      <c r="F583" s="221"/>
      <c r="H583" s="261"/>
      <c r="J583" s="262"/>
      <c r="L583" s="262"/>
      <c r="N583" s="262"/>
      <c r="R583" s="263"/>
    </row>
    <row r="584">
      <c r="A584" s="260"/>
      <c r="B584" s="260"/>
      <c r="C584" s="260"/>
      <c r="F584" s="221"/>
      <c r="H584" s="261"/>
      <c r="J584" s="262"/>
      <c r="L584" s="262"/>
      <c r="N584" s="262"/>
      <c r="R584" s="263"/>
    </row>
    <row r="585">
      <c r="A585" s="260"/>
      <c r="B585" s="260"/>
      <c r="C585" s="260"/>
      <c r="F585" s="221"/>
      <c r="H585" s="261"/>
      <c r="J585" s="262"/>
      <c r="L585" s="262"/>
      <c r="N585" s="262"/>
      <c r="R585" s="263"/>
    </row>
    <row r="586">
      <c r="A586" s="260"/>
      <c r="B586" s="260"/>
      <c r="C586" s="260"/>
      <c r="F586" s="221"/>
      <c r="H586" s="261"/>
      <c r="J586" s="262"/>
      <c r="L586" s="262"/>
      <c r="N586" s="262"/>
      <c r="R586" s="263"/>
    </row>
    <row r="587">
      <c r="A587" s="260"/>
      <c r="B587" s="260"/>
      <c r="C587" s="260"/>
      <c r="F587" s="221"/>
      <c r="H587" s="261"/>
      <c r="J587" s="262"/>
      <c r="L587" s="262"/>
      <c r="N587" s="262"/>
      <c r="R587" s="263"/>
    </row>
    <row r="588">
      <c r="A588" s="260"/>
      <c r="B588" s="260"/>
      <c r="C588" s="260"/>
      <c r="F588" s="221"/>
      <c r="H588" s="261"/>
      <c r="J588" s="262"/>
      <c r="L588" s="262"/>
      <c r="N588" s="262"/>
      <c r="R588" s="263"/>
    </row>
    <row r="589">
      <c r="A589" s="260"/>
      <c r="B589" s="260"/>
      <c r="C589" s="260"/>
      <c r="F589" s="221"/>
      <c r="H589" s="261"/>
      <c r="J589" s="262"/>
      <c r="L589" s="262"/>
      <c r="N589" s="262"/>
      <c r="R589" s="263"/>
    </row>
    <row r="590">
      <c r="A590" s="260"/>
      <c r="B590" s="260"/>
      <c r="C590" s="260"/>
      <c r="F590" s="221"/>
      <c r="H590" s="261"/>
      <c r="J590" s="262"/>
      <c r="L590" s="262"/>
      <c r="N590" s="262"/>
      <c r="R590" s="263"/>
    </row>
    <row r="591">
      <c r="A591" s="260"/>
      <c r="B591" s="260"/>
      <c r="C591" s="260"/>
      <c r="F591" s="221"/>
      <c r="H591" s="261"/>
      <c r="J591" s="262"/>
      <c r="L591" s="262"/>
      <c r="N591" s="262"/>
      <c r="R591" s="263"/>
    </row>
    <row r="592">
      <c r="A592" s="260"/>
      <c r="B592" s="260"/>
      <c r="C592" s="260"/>
      <c r="F592" s="221"/>
      <c r="H592" s="261"/>
      <c r="J592" s="262"/>
      <c r="L592" s="262"/>
      <c r="N592" s="262"/>
      <c r="R592" s="263"/>
    </row>
    <row r="593">
      <c r="A593" s="260"/>
      <c r="B593" s="260"/>
      <c r="C593" s="260"/>
      <c r="F593" s="221"/>
      <c r="H593" s="261"/>
      <c r="J593" s="262"/>
      <c r="L593" s="262"/>
      <c r="N593" s="262"/>
      <c r="R593" s="263"/>
    </row>
    <row r="594">
      <c r="A594" s="260"/>
      <c r="B594" s="260"/>
      <c r="C594" s="260"/>
      <c r="F594" s="221"/>
      <c r="H594" s="261"/>
      <c r="J594" s="262"/>
      <c r="L594" s="262"/>
      <c r="N594" s="262"/>
      <c r="R594" s="263"/>
    </row>
    <row r="595">
      <c r="A595" s="260"/>
      <c r="B595" s="260"/>
      <c r="C595" s="260"/>
      <c r="F595" s="221"/>
      <c r="H595" s="261"/>
      <c r="J595" s="262"/>
      <c r="L595" s="262"/>
      <c r="N595" s="262"/>
      <c r="R595" s="263"/>
    </row>
    <row r="596">
      <c r="A596" s="260"/>
      <c r="B596" s="260"/>
      <c r="C596" s="260"/>
      <c r="F596" s="221"/>
      <c r="H596" s="261"/>
      <c r="J596" s="262"/>
      <c r="L596" s="262"/>
      <c r="N596" s="262"/>
      <c r="R596" s="263"/>
    </row>
    <row r="597">
      <c r="A597" s="260"/>
      <c r="B597" s="260"/>
      <c r="C597" s="260"/>
      <c r="F597" s="221"/>
      <c r="H597" s="261"/>
      <c r="J597" s="262"/>
      <c r="L597" s="262"/>
      <c r="N597" s="262"/>
      <c r="R597" s="263"/>
    </row>
    <row r="598">
      <c r="A598" s="260"/>
      <c r="B598" s="260"/>
      <c r="C598" s="260"/>
      <c r="F598" s="221"/>
      <c r="H598" s="261"/>
      <c r="J598" s="262"/>
      <c r="L598" s="262"/>
      <c r="N598" s="262"/>
      <c r="R598" s="263"/>
    </row>
    <row r="599">
      <c r="A599" s="260"/>
      <c r="B599" s="260"/>
      <c r="C599" s="260"/>
      <c r="F599" s="221"/>
      <c r="H599" s="261"/>
      <c r="J599" s="262"/>
      <c r="L599" s="262"/>
      <c r="N599" s="262"/>
      <c r="R599" s="263"/>
    </row>
    <row r="600">
      <c r="A600" s="260"/>
      <c r="B600" s="260"/>
      <c r="C600" s="260"/>
      <c r="F600" s="221"/>
      <c r="H600" s="261"/>
      <c r="J600" s="262"/>
      <c r="L600" s="262"/>
      <c r="N600" s="262"/>
      <c r="R600" s="263"/>
    </row>
    <row r="601">
      <c r="A601" s="260"/>
      <c r="B601" s="260"/>
      <c r="C601" s="260"/>
      <c r="F601" s="221"/>
      <c r="H601" s="261"/>
      <c r="J601" s="262"/>
      <c r="L601" s="262"/>
      <c r="N601" s="262"/>
      <c r="R601" s="263"/>
    </row>
    <row r="602">
      <c r="A602" s="260"/>
      <c r="B602" s="260"/>
      <c r="C602" s="260"/>
      <c r="F602" s="221"/>
      <c r="H602" s="261"/>
      <c r="J602" s="262"/>
      <c r="L602" s="262"/>
      <c r="N602" s="262"/>
      <c r="R602" s="263"/>
    </row>
    <row r="603">
      <c r="A603" s="260"/>
      <c r="B603" s="260"/>
      <c r="C603" s="260"/>
      <c r="F603" s="221"/>
      <c r="H603" s="261"/>
      <c r="J603" s="262"/>
      <c r="L603" s="262"/>
      <c r="N603" s="262"/>
      <c r="R603" s="263"/>
    </row>
    <row r="604">
      <c r="A604" s="260"/>
      <c r="B604" s="260"/>
      <c r="C604" s="260"/>
      <c r="F604" s="221"/>
      <c r="H604" s="261"/>
      <c r="J604" s="262"/>
      <c r="L604" s="262"/>
      <c r="N604" s="262"/>
      <c r="R604" s="263"/>
    </row>
    <row r="605">
      <c r="A605" s="260"/>
      <c r="B605" s="260"/>
      <c r="C605" s="260"/>
      <c r="F605" s="221"/>
      <c r="H605" s="261"/>
      <c r="J605" s="262"/>
      <c r="L605" s="262"/>
      <c r="N605" s="262"/>
      <c r="R605" s="263"/>
    </row>
    <row r="606">
      <c r="A606" s="260"/>
      <c r="B606" s="260"/>
      <c r="C606" s="260"/>
      <c r="F606" s="221"/>
      <c r="H606" s="261"/>
      <c r="J606" s="262"/>
      <c r="L606" s="262"/>
      <c r="N606" s="262"/>
      <c r="R606" s="263"/>
    </row>
    <row r="607">
      <c r="A607" s="260"/>
      <c r="B607" s="260"/>
      <c r="C607" s="260"/>
      <c r="F607" s="221"/>
      <c r="H607" s="261"/>
      <c r="J607" s="262"/>
      <c r="L607" s="262"/>
      <c r="N607" s="262"/>
      <c r="R607" s="263"/>
    </row>
    <row r="608">
      <c r="A608" s="260"/>
      <c r="B608" s="260"/>
      <c r="C608" s="260"/>
      <c r="F608" s="221"/>
      <c r="H608" s="261"/>
      <c r="J608" s="262"/>
      <c r="L608" s="262"/>
      <c r="N608" s="262"/>
      <c r="R608" s="263"/>
    </row>
    <row r="609">
      <c r="A609" s="260"/>
      <c r="B609" s="260"/>
      <c r="C609" s="260"/>
      <c r="F609" s="221"/>
      <c r="H609" s="261"/>
      <c r="J609" s="262"/>
      <c r="L609" s="262"/>
      <c r="N609" s="262"/>
      <c r="R609" s="263"/>
    </row>
    <row r="610">
      <c r="A610" s="260"/>
      <c r="B610" s="260"/>
      <c r="C610" s="260"/>
      <c r="F610" s="221"/>
      <c r="H610" s="261"/>
      <c r="J610" s="262"/>
      <c r="L610" s="262"/>
      <c r="N610" s="262"/>
      <c r="R610" s="263"/>
    </row>
    <row r="611">
      <c r="A611" s="260"/>
      <c r="B611" s="260"/>
      <c r="C611" s="260"/>
      <c r="F611" s="221"/>
      <c r="H611" s="261"/>
      <c r="J611" s="262"/>
      <c r="L611" s="262"/>
      <c r="N611" s="262"/>
      <c r="R611" s="263"/>
    </row>
    <row r="612">
      <c r="A612" s="260"/>
      <c r="B612" s="260"/>
      <c r="C612" s="260"/>
      <c r="F612" s="221"/>
      <c r="H612" s="261"/>
      <c r="J612" s="262"/>
      <c r="L612" s="262"/>
      <c r="N612" s="262"/>
      <c r="R612" s="263"/>
    </row>
    <row r="613">
      <c r="A613" s="260"/>
      <c r="B613" s="260"/>
      <c r="C613" s="260"/>
      <c r="F613" s="221"/>
      <c r="H613" s="261"/>
      <c r="J613" s="262"/>
      <c r="L613" s="262"/>
      <c r="N613" s="262"/>
      <c r="R613" s="263"/>
    </row>
    <row r="614">
      <c r="A614" s="260"/>
      <c r="B614" s="260"/>
      <c r="C614" s="260"/>
      <c r="F614" s="221"/>
      <c r="H614" s="261"/>
      <c r="J614" s="262"/>
      <c r="L614" s="262"/>
      <c r="N614" s="262"/>
      <c r="R614" s="263"/>
    </row>
    <row r="615">
      <c r="A615" s="260"/>
      <c r="B615" s="260"/>
      <c r="C615" s="260"/>
      <c r="F615" s="221"/>
      <c r="H615" s="261"/>
      <c r="J615" s="262"/>
      <c r="L615" s="262"/>
      <c r="N615" s="262"/>
      <c r="R615" s="263"/>
    </row>
    <row r="616">
      <c r="A616" s="260"/>
      <c r="B616" s="260"/>
      <c r="C616" s="260"/>
      <c r="F616" s="221"/>
      <c r="H616" s="261"/>
      <c r="J616" s="262"/>
      <c r="L616" s="262"/>
      <c r="N616" s="262"/>
      <c r="R616" s="263"/>
    </row>
    <row r="617">
      <c r="A617" s="260"/>
      <c r="B617" s="260"/>
      <c r="C617" s="260"/>
      <c r="F617" s="221"/>
      <c r="H617" s="261"/>
      <c r="J617" s="262"/>
      <c r="L617" s="262"/>
      <c r="N617" s="262"/>
      <c r="R617" s="263"/>
    </row>
    <row r="618">
      <c r="A618" s="260"/>
      <c r="B618" s="260"/>
      <c r="C618" s="260"/>
      <c r="F618" s="221"/>
      <c r="H618" s="261"/>
      <c r="J618" s="262"/>
      <c r="L618" s="262"/>
      <c r="N618" s="262"/>
      <c r="R618" s="263"/>
    </row>
    <row r="619">
      <c r="A619" s="260"/>
      <c r="B619" s="260"/>
      <c r="C619" s="260"/>
      <c r="F619" s="221"/>
      <c r="H619" s="261"/>
      <c r="J619" s="262"/>
      <c r="L619" s="262"/>
      <c r="N619" s="262"/>
      <c r="R619" s="263"/>
    </row>
    <row r="620">
      <c r="A620" s="260"/>
      <c r="B620" s="260"/>
      <c r="C620" s="260"/>
      <c r="F620" s="221"/>
      <c r="H620" s="261"/>
      <c r="J620" s="262"/>
      <c r="L620" s="262"/>
      <c r="N620" s="262"/>
      <c r="R620" s="263"/>
    </row>
    <row r="621">
      <c r="A621" s="260"/>
      <c r="B621" s="260"/>
      <c r="C621" s="260"/>
      <c r="F621" s="221"/>
      <c r="H621" s="261"/>
      <c r="J621" s="262"/>
      <c r="L621" s="262"/>
      <c r="N621" s="262"/>
      <c r="R621" s="263"/>
    </row>
    <row r="622">
      <c r="A622" s="260"/>
      <c r="B622" s="260"/>
      <c r="C622" s="260"/>
      <c r="F622" s="221"/>
      <c r="H622" s="261"/>
      <c r="J622" s="262"/>
      <c r="L622" s="262"/>
      <c r="N622" s="262"/>
      <c r="R622" s="263"/>
    </row>
    <row r="623">
      <c r="A623" s="260"/>
      <c r="B623" s="260"/>
      <c r="C623" s="260"/>
      <c r="F623" s="221"/>
      <c r="H623" s="261"/>
      <c r="J623" s="262"/>
      <c r="L623" s="262"/>
      <c r="N623" s="262"/>
      <c r="R623" s="263"/>
    </row>
    <row r="624">
      <c r="A624" s="260"/>
      <c r="B624" s="260"/>
      <c r="C624" s="260"/>
      <c r="F624" s="221"/>
      <c r="H624" s="261"/>
      <c r="J624" s="262"/>
      <c r="L624" s="262"/>
      <c r="N624" s="262"/>
      <c r="R624" s="263"/>
    </row>
    <row r="625">
      <c r="A625" s="260"/>
      <c r="B625" s="260"/>
      <c r="C625" s="260"/>
      <c r="F625" s="221"/>
      <c r="H625" s="261"/>
      <c r="J625" s="262"/>
      <c r="L625" s="262"/>
      <c r="N625" s="262"/>
      <c r="R625" s="263"/>
    </row>
    <row r="626">
      <c r="A626" s="260"/>
      <c r="B626" s="260"/>
      <c r="C626" s="260"/>
      <c r="F626" s="221"/>
      <c r="H626" s="261"/>
      <c r="J626" s="262"/>
      <c r="L626" s="262"/>
      <c r="N626" s="262"/>
      <c r="R626" s="263"/>
    </row>
    <row r="627">
      <c r="A627" s="260"/>
      <c r="B627" s="260"/>
      <c r="C627" s="260"/>
      <c r="F627" s="221"/>
      <c r="H627" s="261"/>
      <c r="J627" s="262"/>
      <c r="L627" s="262"/>
      <c r="N627" s="262"/>
      <c r="R627" s="263"/>
    </row>
    <row r="628">
      <c r="A628" s="260"/>
      <c r="B628" s="260"/>
      <c r="C628" s="260"/>
      <c r="F628" s="221"/>
      <c r="H628" s="261"/>
      <c r="J628" s="262"/>
      <c r="L628" s="262"/>
      <c r="N628" s="262"/>
      <c r="R628" s="263"/>
    </row>
    <row r="629">
      <c r="A629" s="260"/>
      <c r="B629" s="260"/>
      <c r="C629" s="260"/>
      <c r="F629" s="221"/>
      <c r="H629" s="261"/>
      <c r="J629" s="262"/>
      <c r="L629" s="262"/>
      <c r="N629" s="262"/>
      <c r="R629" s="263"/>
    </row>
    <row r="630">
      <c r="A630" s="260"/>
      <c r="B630" s="260"/>
      <c r="C630" s="260"/>
      <c r="F630" s="221"/>
      <c r="H630" s="261"/>
      <c r="J630" s="262"/>
      <c r="L630" s="262"/>
      <c r="N630" s="262"/>
      <c r="R630" s="263"/>
    </row>
    <row r="631">
      <c r="A631" s="260"/>
      <c r="B631" s="260"/>
      <c r="C631" s="260"/>
      <c r="F631" s="221"/>
      <c r="H631" s="261"/>
      <c r="J631" s="262"/>
      <c r="L631" s="262"/>
      <c r="N631" s="262"/>
      <c r="R631" s="263"/>
    </row>
    <row r="632">
      <c r="A632" s="260"/>
      <c r="B632" s="260"/>
      <c r="C632" s="260"/>
      <c r="F632" s="221"/>
      <c r="H632" s="261"/>
      <c r="J632" s="262"/>
      <c r="L632" s="262"/>
      <c r="N632" s="262"/>
      <c r="R632" s="263"/>
    </row>
    <row r="633">
      <c r="A633" s="260"/>
      <c r="B633" s="260"/>
      <c r="C633" s="260"/>
      <c r="F633" s="221"/>
      <c r="H633" s="261"/>
      <c r="J633" s="262"/>
      <c r="L633" s="262"/>
      <c r="N633" s="262"/>
      <c r="R633" s="263"/>
    </row>
    <row r="634">
      <c r="A634" s="260"/>
      <c r="B634" s="260"/>
      <c r="C634" s="260"/>
      <c r="F634" s="221"/>
      <c r="H634" s="261"/>
      <c r="J634" s="262"/>
      <c r="L634" s="262"/>
      <c r="N634" s="262"/>
      <c r="R634" s="263"/>
    </row>
    <row r="635">
      <c r="A635" s="260"/>
      <c r="B635" s="260"/>
      <c r="C635" s="260"/>
      <c r="F635" s="221"/>
      <c r="H635" s="261"/>
      <c r="J635" s="262"/>
      <c r="L635" s="262"/>
      <c r="N635" s="262"/>
      <c r="R635" s="263"/>
    </row>
    <row r="636">
      <c r="A636" s="260"/>
      <c r="B636" s="260"/>
      <c r="C636" s="260"/>
      <c r="F636" s="221"/>
      <c r="H636" s="261"/>
      <c r="J636" s="262"/>
      <c r="L636" s="262"/>
      <c r="N636" s="262"/>
      <c r="R636" s="263"/>
    </row>
    <row r="637">
      <c r="A637" s="260"/>
      <c r="B637" s="260"/>
      <c r="C637" s="260"/>
      <c r="F637" s="221"/>
      <c r="H637" s="261"/>
      <c r="J637" s="262"/>
      <c r="L637" s="262"/>
      <c r="N637" s="262"/>
      <c r="R637" s="263"/>
    </row>
    <row r="638">
      <c r="A638" s="260"/>
      <c r="B638" s="260"/>
      <c r="C638" s="260"/>
      <c r="F638" s="221"/>
      <c r="H638" s="261"/>
      <c r="J638" s="262"/>
      <c r="L638" s="262"/>
      <c r="N638" s="262"/>
      <c r="R638" s="263"/>
    </row>
    <row r="639">
      <c r="A639" s="260"/>
      <c r="B639" s="260"/>
      <c r="C639" s="260"/>
      <c r="F639" s="221"/>
      <c r="H639" s="261"/>
      <c r="J639" s="262"/>
      <c r="L639" s="262"/>
      <c r="N639" s="262"/>
      <c r="R639" s="263"/>
    </row>
    <row r="640">
      <c r="A640" s="260"/>
      <c r="B640" s="260"/>
      <c r="C640" s="260"/>
      <c r="F640" s="221"/>
      <c r="H640" s="261"/>
      <c r="J640" s="262"/>
      <c r="L640" s="262"/>
      <c r="N640" s="262"/>
      <c r="R640" s="263"/>
    </row>
    <row r="641">
      <c r="A641" s="260"/>
      <c r="B641" s="260"/>
      <c r="C641" s="260"/>
      <c r="F641" s="221"/>
      <c r="H641" s="261"/>
      <c r="J641" s="262"/>
      <c r="L641" s="262"/>
      <c r="N641" s="262"/>
      <c r="R641" s="263"/>
    </row>
    <row r="642">
      <c r="A642" s="260"/>
      <c r="B642" s="260"/>
      <c r="C642" s="260"/>
      <c r="F642" s="221"/>
      <c r="H642" s="261"/>
      <c r="J642" s="262"/>
      <c r="L642" s="262"/>
      <c r="N642" s="262"/>
      <c r="R642" s="263"/>
    </row>
    <row r="643">
      <c r="A643" s="260"/>
      <c r="B643" s="260"/>
      <c r="C643" s="260"/>
      <c r="F643" s="221"/>
      <c r="H643" s="261"/>
      <c r="J643" s="262"/>
      <c r="L643" s="262"/>
      <c r="N643" s="262"/>
      <c r="R643" s="263"/>
    </row>
    <row r="644">
      <c r="A644" s="260"/>
      <c r="B644" s="260"/>
      <c r="C644" s="260"/>
      <c r="F644" s="221"/>
      <c r="H644" s="261"/>
      <c r="J644" s="262"/>
      <c r="L644" s="262"/>
      <c r="N644" s="262"/>
      <c r="R644" s="263"/>
    </row>
    <row r="645">
      <c r="A645" s="260"/>
      <c r="B645" s="260"/>
      <c r="C645" s="260"/>
      <c r="F645" s="221"/>
      <c r="H645" s="261"/>
      <c r="J645" s="262"/>
      <c r="L645" s="262"/>
      <c r="N645" s="262"/>
      <c r="R645" s="263"/>
    </row>
    <row r="646">
      <c r="A646" s="260"/>
      <c r="B646" s="260"/>
      <c r="C646" s="260"/>
      <c r="F646" s="221"/>
      <c r="H646" s="261"/>
      <c r="J646" s="262"/>
      <c r="L646" s="262"/>
      <c r="N646" s="262"/>
      <c r="R646" s="263"/>
    </row>
    <row r="647">
      <c r="A647" s="260"/>
      <c r="B647" s="260"/>
      <c r="C647" s="260"/>
      <c r="F647" s="221"/>
      <c r="H647" s="261"/>
      <c r="J647" s="262"/>
      <c r="L647" s="262"/>
      <c r="N647" s="262"/>
      <c r="R647" s="263"/>
    </row>
    <row r="648">
      <c r="A648" s="260"/>
      <c r="B648" s="260"/>
      <c r="C648" s="260"/>
      <c r="F648" s="221"/>
      <c r="H648" s="261"/>
      <c r="J648" s="262"/>
      <c r="L648" s="262"/>
      <c r="N648" s="262"/>
      <c r="R648" s="263"/>
    </row>
    <row r="649">
      <c r="A649" s="260"/>
      <c r="B649" s="260"/>
      <c r="C649" s="260"/>
      <c r="F649" s="221"/>
      <c r="H649" s="261"/>
      <c r="J649" s="262"/>
      <c r="L649" s="262"/>
      <c r="N649" s="262"/>
      <c r="R649" s="263"/>
    </row>
    <row r="650">
      <c r="A650" s="260"/>
      <c r="B650" s="260"/>
      <c r="C650" s="260"/>
      <c r="F650" s="221"/>
      <c r="H650" s="261"/>
      <c r="J650" s="262"/>
      <c r="L650" s="262"/>
      <c r="N650" s="262"/>
      <c r="R650" s="263"/>
    </row>
    <row r="651">
      <c r="A651" s="260"/>
      <c r="B651" s="260"/>
      <c r="C651" s="260"/>
      <c r="F651" s="221"/>
      <c r="H651" s="261"/>
      <c r="J651" s="262"/>
      <c r="L651" s="262"/>
      <c r="N651" s="262"/>
      <c r="R651" s="263"/>
    </row>
    <row r="652">
      <c r="A652" s="260"/>
      <c r="B652" s="260"/>
      <c r="C652" s="260"/>
      <c r="F652" s="221"/>
      <c r="H652" s="261"/>
      <c r="J652" s="262"/>
      <c r="L652" s="262"/>
      <c r="N652" s="262"/>
      <c r="R652" s="263"/>
    </row>
    <row r="653">
      <c r="A653" s="260"/>
      <c r="B653" s="260"/>
      <c r="C653" s="260"/>
      <c r="F653" s="221"/>
      <c r="H653" s="261"/>
      <c r="J653" s="262"/>
      <c r="L653" s="262"/>
      <c r="N653" s="262"/>
      <c r="R653" s="263"/>
    </row>
    <row r="654">
      <c r="A654" s="260"/>
      <c r="B654" s="260"/>
      <c r="C654" s="260"/>
      <c r="F654" s="221"/>
      <c r="H654" s="261"/>
      <c r="J654" s="262"/>
      <c r="L654" s="262"/>
      <c r="N654" s="262"/>
      <c r="R654" s="263"/>
    </row>
    <row r="655">
      <c r="A655" s="260"/>
      <c r="B655" s="260"/>
      <c r="C655" s="260"/>
      <c r="F655" s="221"/>
      <c r="H655" s="261"/>
      <c r="J655" s="262"/>
      <c r="L655" s="262"/>
      <c r="N655" s="262"/>
      <c r="R655" s="263"/>
    </row>
    <row r="656">
      <c r="A656" s="260"/>
      <c r="B656" s="260"/>
      <c r="C656" s="260"/>
      <c r="F656" s="221"/>
      <c r="H656" s="261"/>
      <c r="J656" s="262"/>
      <c r="L656" s="262"/>
      <c r="N656" s="262"/>
      <c r="R656" s="263"/>
    </row>
    <row r="657">
      <c r="A657" s="260"/>
      <c r="B657" s="260"/>
      <c r="C657" s="260"/>
      <c r="F657" s="221"/>
      <c r="H657" s="261"/>
      <c r="J657" s="262"/>
      <c r="L657" s="262"/>
      <c r="N657" s="262"/>
      <c r="R657" s="263"/>
    </row>
    <row r="658">
      <c r="A658" s="260"/>
      <c r="B658" s="260"/>
      <c r="C658" s="260"/>
      <c r="F658" s="221"/>
      <c r="H658" s="261"/>
      <c r="J658" s="262"/>
      <c r="L658" s="262"/>
      <c r="N658" s="262"/>
      <c r="R658" s="263"/>
    </row>
    <row r="659">
      <c r="A659" s="260"/>
      <c r="B659" s="260"/>
      <c r="C659" s="260"/>
      <c r="F659" s="221"/>
      <c r="H659" s="261"/>
      <c r="J659" s="262"/>
      <c r="L659" s="262"/>
      <c r="N659" s="262"/>
      <c r="R659" s="263"/>
    </row>
    <row r="660">
      <c r="A660" s="260"/>
      <c r="B660" s="260"/>
      <c r="C660" s="260"/>
      <c r="F660" s="221"/>
      <c r="H660" s="261"/>
      <c r="J660" s="262"/>
      <c r="L660" s="262"/>
      <c r="N660" s="262"/>
      <c r="R660" s="263"/>
    </row>
    <row r="661">
      <c r="A661" s="260"/>
      <c r="B661" s="260"/>
      <c r="C661" s="260"/>
      <c r="F661" s="221"/>
      <c r="H661" s="261"/>
      <c r="J661" s="262"/>
      <c r="L661" s="262"/>
      <c r="N661" s="262"/>
      <c r="R661" s="263"/>
    </row>
    <row r="662">
      <c r="A662" s="260"/>
      <c r="B662" s="260"/>
      <c r="C662" s="260"/>
      <c r="F662" s="221"/>
      <c r="H662" s="261"/>
      <c r="J662" s="262"/>
      <c r="L662" s="262"/>
      <c r="N662" s="262"/>
      <c r="R662" s="263"/>
    </row>
    <row r="663">
      <c r="A663" s="260"/>
      <c r="B663" s="260"/>
      <c r="C663" s="260"/>
      <c r="F663" s="221"/>
      <c r="H663" s="261"/>
      <c r="J663" s="262"/>
      <c r="L663" s="262"/>
      <c r="N663" s="262"/>
      <c r="R663" s="263"/>
    </row>
    <row r="664">
      <c r="A664" s="260"/>
      <c r="B664" s="260"/>
      <c r="C664" s="260"/>
      <c r="F664" s="221"/>
      <c r="H664" s="261"/>
      <c r="J664" s="262"/>
      <c r="L664" s="262"/>
      <c r="N664" s="262"/>
      <c r="R664" s="263"/>
    </row>
    <row r="665">
      <c r="A665" s="260"/>
      <c r="B665" s="260"/>
      <c r="C665" s="260"/>
      <c r="F665" s="221"/>
      <c r="H665" s="261"/>
      <c r="J665" s="262"/>
      <c r="L665" s="262"/>
      <c r="N665" s="262"/>
      <c r="R665" s="263"/>
    </row>
    <row r="666">
      <c r="A666" s="260"/>
      <c r="B666" s="260"/>
      <c r="C666" s="260"/>
      <c r="F666" s="221"/>
      <c r="H666" s="261"/>
      <c r="J666" s="262"/>
      <c r="L666" s="262"/>
      <c r="N666" s="262"/>
      <c r="R666" s="263"/>
    </row>
    <row r="667">
      <c r="A667" s="260"/>
      <c r="B667" s="260"/>
      <c r="C667" s="260"/>
      <c r="F667" s="221"/>
      <c r="H667" s="261"/>
      <c r="J667" s="262"/>
      <c r="L667" s="262"/>
      <c r="N667" s="262"/>
      <c r="R667" s="263"/>
    </row>
    <row r="668">
      <c r="A668" s="260"/>
      <c r="B668" s="260"/>
      <c r="C668" s="260"/>
      <c r="F668" s="221"/>
      <c r="H668" s="261"/>
      <c r="J668" s="262"/>
      <c r="L668" s="262"/>
      <c r="N668" s="262"/>
      <c r="R668" s="263"/>
    </row>
    <row r="669">
      <c r="A669" s="260"/>
      <c r="B669" s="260"/>
      <c r="C669" s="260"/>
      <c r="F669" s="221"/>
      <c r="H669" s="261"/>
      <c r="J669" s="262"/>
      <c r="L669" s="262"/>
      <c r="N669" s="262"/>
      <c r="R669" s="263"/>
    </row>
    <row r="670">
      <c r="A670" s="260"/>
      <c r="B670" s="260"/>
      <c r="C670" s="260"/>
      <c r="F670" s="221"/>
      <c r="H670" s="261"/>
      <c r="J670" s="262"/>
      <c r="L670" s="262"/>
      <c r="N670" s="262"/>
      <c r="R670" s="263"/>
    </row>
    <row r="671">
      <c r="A671" s="260"/>
      <c r="B671" s="260"/>
      <c r="C671" s="260"/>
      <c r="F671" s="221"/>
      <c r="H671" s="261"/>
      <c r="J671" s="262"/>
      <c r="L671" s="262"/>
      <c r="N671" s="262"/>
      <c r="R671" s="263"/>
    </row>
    <row r="672">
      <c r="A672" s="260"/>
      <c r="B672" s="260"/>
      <c r="C672" s="260"/>
      <c r="F672" s="221"/>
      <c r="H672" s="261"/>
      <c r="J672" s="262"/>
      <c r="L672" s="262"/>
      <c r="N672" s="262"/>
      <c r="R672" s="263"/>
    </row>
    <row r="673">
      <c r="A673" s="260"/>
      <c r="B673" s="260"/>
      <c r="C673" s="260"/>
      <c r="F673" s="221"/>
      <c r="H673" s="261"/>
      <c r="J673" s="262"/>
      <c r="L673" s="262"/>
      <c r="N673" s="262"/>
      <c r="R673" s="263"/>
    </row>
    <row r="674">
      <c r="A674" s="260"/>
      <c r="B674" s="260"/>
      <c r="C674" s="260"/>
      <c r="F674" s="221"/>
      <c r="H674" s="261"/>
      <c r="J674" s="262"/>
      <c r="L674" s="262"/>
      <c r="N674" s="262"/>
      <c r="R674" s="263"/>
    </row>
    <row r="675">
      <c r="A675" s="260"/>
      <c r="B675" s="260"/>
      <c r="C675" s="260"/>
      <c r="F675" s="221"/>
      <c r="H675" s="261"/>
      <c r="J675" s="262"/>
      <c r="L675" s="262"/>
      <c r="N675" s="262"/>
      <c r="R675" s="263"/>
    </row>
    <row r="676">
      <c r="A676" s="260"/>
      <c r="B676" s="260"/>
      <c r="C676" s="260"/>
      <c r="F676" s="221"/>
      <c r="H676" s="261"/>
      <c r="J676" s="262"/>
      <c r="L676" s="262"/>
      <c r="N676" s="262"/>
      <c r="R676" s="263"/>
    </row>
    <row r="677">
      <c r="A677" s="260"/>
      <c r="B677" s="260"/>
      <c r="C677" s="260"/>
      <c r="F677" s="221"/>
      <c r="H677" s="261"/>
      <c r="J677" s="262"/>
      <c r="L677" s="262"/>
      <c r="N677" s="262"/>
      <c r="R677" s="263"/>
    </row>
    <row r="678">
      <c r="A678" s="260"/>
      <c r="B678" s="260"/>
      <c r="C678" s="260"/>
      <c r="F678" s="221"/>
      <c r="H678" s="261"/>
      <c r="J678" s="262"/>
      <c r="L678" s="262"/>
      <c r="N678" s="262"/>
      <c r="R678" s="263"/>
    </row>
    <row r="679">
      <c r="A679" s="260"/>
      <c r="B679" s="260"/>
      <c r="C679" s="260"/>
      <c r="F679" s="221"/>
      <c r="H679" s="261"/>
      <c r="J679" s="262"/>
      <c r="L679" s="262"/>
      <c r="N679" s="262"/>
      <c r="R679" s="263"/>
    </row>
    <row r="680">
      <c r="A680" s="260"/>
      <c r="B680" s="260"/>
      <c r="C680" s="260"/>
      <c r="F680" s="221"/>
      <c r="H680" s="261"/>
      <c r="J680" s="262"/>
      <c r="L680" s="262"/>
      <c r="N680" s="262"/>
      <c r="R680" s="263"/>
    </row>
    <row r="681">
      <c r="A681" s="260"/>
      <c r="B681" s="260"/>
      <c r="C681" s="260"/>
      <c r="F681" s="221"/>
      <c r="H681" s="261"/>
      <c r="J681" s="262"/>
      <c r="L681" s="262"/>
      <c r="N681" s="262"/>
      <c r="R681" s="263"/>
    </row>
    <row r="682">
      <c r="A682" s="260"/>
      <c r="B682" s="260"/>
      <c r="C682" s="260"/>
      <c r="F682" s="221"/>
      <c r="H682" s="261"/>
      <c r="J682" s="262"/>
      <c r="L682" s="262"/>
      <c r="N682" s="262"/>
      <c r="R682" s="263"/>
    </row>
    <row r="683">
      <c r="A683" s="260"/>
      <c r="B683" s="260"/>
      <c r="C683" s="260"/>
      <c r="F683" s="221"/>
      <c r="H683" s="261"/>
      <c r="J683" s="262"/>
      <c r="L683" s="262"/>
      <c r="N683" s="262"/>
      <c r="R683" s="263"/>
    </row>
    <row r="684">
      <c r="A684" s="260"/>
      <c r="B684" s="260"/>
      <c r="C684" s="260"/>
      <c r="F684" s="221"/>
      <c r="H684" s="261"/>
      <c r="J684" s="262"/>
      <c r="L684" s="262"/>
      <c r="N684" s="262"/>
      <c r="R684" s="263"/>
    </row>
    <row r="685">
      <c r="A685" s="260"/>
      <c r="B685" s="260"/>
      <c r="C685" s="260"/>
      <c r="F685" s="221"/>
      <c r="H685" s="261"/>
      <c r="J685" s="262"/>
      <c r="L685" s="262"/>
      <c r="N685" s="262"/>
      <c r="R685" s="263"/>
    </row>
    <row r="686">
      <c r="A686" s="260"/>
      <c r="B686" s="260"/>
      <c r="C686" s="260"/>
      <c r="F686" s="221"/>
      <c r="H686" s="261"/>
      <c r="J686" s="262"/>
      <c r="L686" s="262"/>
      <c r="N686" s="262"/>
      <c r="R686" s="263"/>
    </row>
    <row r="687">
      <c r="A687" s="260"/>
      <c r="B687" s="260"/>
      <c r="C687" s="260"/>
      <c r="F687" s="221"/>
      <c r="H687" s="261"/>
      <c r="J687" s="262"/>
      <c r="L687" s="262"/>
      <c r="N687" s="262"/>
      <c r="R687" s="263"/>
    </row>
    <row r="688">
      <c r="A688" s="260"/>
      <c r="B688" s="260"/>
      <c r="C688" s="260"/>
      <c r="F688" s="221"/>
      <c r="H688" s="261"/>
      <c r="J688" s="262"/>
      <c r="L688" s="262"/>
      <c r="N688" s="262"/>
      <c r="R688" s="263"/>
    </row>
    <row r="689">
      <c r="A689" s="260"/>
      <c r="B689" s="260"/>
      <c r="C689" s="260"/>
      <c r="F689" s="221"/>
      <c r="H689" s="261"/>
      <c r="J689" s="262"/>
      <c r="L689" s="262"/>
      <c r="N689" s="262"/>
      <c r="R689" s="263"/>
    </row>
    <row r="690">
      <c r="A690" s="260"/>
      <c r="B690" s="260"/>
      <c r="C690" s="260"/>
      <c r="F690" s="221"/>
      <c r="H690" s="261"/>
      <c r="J690" s="262"/>
      <c r="L690" s="262"/>
      <c r="N690" s="262"/>
      <c r="R690" s="263"/>
    </row>
    <row r="691">
      <c r="A691" s="260"/>
      <c r="B691" s="260"/>
      <c r="C691" s="260"/>
      <c r="F691" s="221"/>
      <c r="H691" s="261"/>
      <c r="J691" s="262"/>
      <c r="L691" s="262"/>
      <c r="N691" s="262"/>
      <c r="R691" s="263"/>
    </row>
    <row r="692">
      <c r="A692" s="260"/>
      <c r="B692" s="260"/>
      <c r="C692" s="260"/>
      <c r="F692" s="221"/>
      <c r="H692" s="261"/>
      <c r="J692" s="262"/>
      <c r="L692" s="262"/>
      <c r="N692" s="262"/>
      <c r="R692" s="263"/>
    </row>
    <row r="693">
      <c r="A693" s="260"/>
      <c r="B693" s="260"/>
      <c r="C693" s="260"/>
      <c r="F693" s="221"/>
      <c r="H693" s="261"/>
      <c r="J693" s="262"/>
      <c r="L693" s="262"/>
      <c r="N693" s="262"/>
      <c r="R693" s="263"/>
    </row>
    <row r="694">
      <c r="A694" s="260"/>
      <c r="B694" s="260"/>
      <c r="C694" s="260"/>
      <c r="F694" s="221"/>
      <c r="H694" s="261"/>
      <c r="J694" s="262"/>
      <c r="L694" s="262"/>
      <c r="N694" s="262"/>
      <c r="R694" s="263"/>
    </row>
    <row r="695">
      <c r="A695" s="260"/>
      <c r="B695" s="260"/>
      <c r="C695" s="260"/>
      <c r="F695" s="221"/>
      <c r="H695" s="261"/>
      <c r="J695" s="262"/>
      <c r="L695" s="262"/>
      <c r="N695" s="262"/>
      <c r="R695" s="263"/>
    </row>
    <row r="696">
      <c r="A696" s="260"/>
      <c r="B696" s="260"/>
      <c r="C696" s="260"/>
      <c r="F696" s="221"/>
      <c r="H696" s="261"/>
      <c r="J696" s="262"/>
      <c r="L696" s="262"/>
      <c r="N696" s="262"/>
      <c r="R696" s="263"/>
    </row>
    <row r="697">
      <c r="A697" s="260"/>
      <c r="B697" s="260"/>
      <c r="C697" s="260"/>
      <c r="F697" s="221"/>
      <c r="H697" s="261"/>
      <c r="J697" s="262"/>
      <c r="L697" s="262"/>
      <c r="N697" s="262"/>
      <c r="R697" s="263"/>
    </row>
    <row r="698">
      <c r="A698" s="260"/>
      <c r="B698" s="260"/>
      <c r="C698" s="260"/>
      <c r="F698" s="221"/>
      <c r="H698" s="261"/>
      <c r="J698" s="262"/>
      <c r="L698" s="262"/>
      <c r="N698" s="262"/>
      <c r="R698" s="263"/>
    </row>
    <row r="699">
      <c r="A699" s="260"/>
      <c r="B699" s="260"/>
      <c r="C699" s="260"/>
      <c r="F699" s="221"/>
      <c r="H699" s="261"/>
      <c r="J699" s="262"/>
      <c r="L699" s="262"/>
      <c r="N699" s="262"/>
      <c r="R699" s="263"/>
    </row>
    <row r="700">
      <c r="A700" s="260"/>
      <c r="B700" s="260"/>
      <c r="C700" s="260"/>
      <c r="F700" s="221"/>
      <c r="H700" s="261"/>
      <c r="J700" s="262"/>
      <c r="L700" s="262"/>
      <c r="N700" s="262"/>
      <c r="R700" s="263"/>
    </row>
    <row r="701">
      <c r="A701" s="260"/>
      <c r="B701" s="260"/>
      <c r="C701" s="260"/>
      <c r="F701" s="221"/>
      <c r="H701" s="261"/>
      <c r="J701" s="262"/>
      <c r="L701" s="262"/>
      <c r="N701" s="262"/>
      <c r="R701" s="263"/>
    </row>
    <row r="702">
      <c r="A702" s="260"/>
      <c r="B702" s="260"/>
      <c r="C702" s="260"/>
      <c r="F702" s="221"/>
      <c r="H702" s="261"/>
      <c r="J702" s="262"/>
      <c r="L702" s="262"/>
      <c r="N702" s="262"/>
      <c r="R702" s="263"/>
    </row>
    <row r="703">
      <c r="A703" s="260"/>
      <c r="B703" s="260"/>
      <c r="C703" s="260"/>
      <c r="F703" s="221"/>
      <c r="H703" s="261"/>
      <c r="J703" s="262"/>
      <c r="L703" s="262"/>
      <c r="N703" s="262"/>
      <c r="R703" s="263"/>
    </row>
    <row r="704">
      <c r="A704" s="260"/>
      <c r="B704" s="260"/>
      <c r="C704" s="260"/>
      <c r="F704" s="221"/>
      <c r="H704" s="261"/>
      <c r="J704" s="262"/>
      <c r="L704" s="262"/>
      <c r="N704" s="262"/>
      <c r="R704" s="263"/>
    </row>
    <row r="705">
      <c r="A705" s="260"/>
      <c r="B705" s="260"/>
      <c r="C705" s="260"/>
      <c r="F705" s="221"/>
      <c r="H705" s="261"/>
      <c r="J705" s="262"/>
      <c r="L705" s="262"/>
      <c r="N705" s="262"/>
      <c r="R705" s="263"/>
    </row>
    <row r="706">
      <c r="A706" s="260"/>
      <c r="B706" s="260"/>
      <c r="C706" s="260"/>
      <c r="F706" s="221"/>
      <c r="H706" s="261"/>
      <c r="J706" s="262"/>
      <c r="L706" s="262"/>
      <c r="N706" s="262"/>
      <c r="R706" s="263"/>
    </row>
    <row r="707">
      <c r="A707" s="260"/>
      <c r="B707" s="260"/>
      <c r="C707" s="260"/>
      <c r="F707" s="221"/>
      <c r="H707" s="261"/>
      <c r="J707" s="262"/>
      <c r="L707" s="262"/>
      <c r="N707" s="262"/>
      <c r="R707" s="263"/>
    </row>
    <row r="708">
      <c r="A708" s="260"/>
      <c r="B708" s="260"/>
      <c r="C708" s="260"/>
      <c r="F708" s="221"/>
      <c r="H708" s="261"/>
      <c r="J708" s="262"/>
      <c r="L708" s="262"/>
      <c r="N708" s="262"/>
      <c r="R708" s="263"/>
    </row>
    <row r="709">
      <c r="A709" s="260"/>
      <c r="B709" s="260"/>
      <c r="C709" s="260"/>
      <c r="F709" s="221"/>
      <c r="H709" s="261"/>
      <c r="J709" s="262"/>
      <c r="L709" s="262"/>
      <c r="N709" s="262"/>
      <c r="R709" s="263"/>
    </row>
    <row r="710">
      <c r="A710" s="260"/>
      <c r="B710" s="260"/>
      <c r="C710" s="260"/>
      <c r="F710" s="221"/>
      <c r="H710" s="261"/>
      <c r="J710" s="262"/>
      <c r="L710" s="262"/>
      <c r="N710" s="262"/>
      <c r="R710" s="263"/>
    </row>
    <row r="711">
      <c r="A711" s="260"/>
      <c r="B711" s="260"/>
      <c r="C711" s="260"/>
      <c r="F711" s="221"/>
      <c r="H711" s="261"/>
      <c r="J711" s="262"/>
      <c r="L711" s="262"/>
      <c r="N711" s="262"/>
      <c r="R711" s="263"/>
    </row>
    <row r="712">
      <c r="A712" s="260"/>
      <c r="B712" s="260"/>
      <c r="C712" s="260"/>
      <c r="F712" s="221"/>
      <c r="H712" s="261"/>
      <c r="J712" s="262"/>
      <c r="L712" s="262"/>
      <c r="N712" s="262"/>
      <c r="R712" s="263"/>
    </row>
    <row r="713">
      <c r="A713" s="260"/>
      <c r="B713" s="260"/>
      <c r="C713" s="260"/>
      <c r="F713" s="221"/>
      <c r="H713" s="261"/>
      <c r="J713" s="262"/>
      <c r="L713" s="262"/>
      <c r="N713" s="262"/>
      <c r="R713" s="263"/>
    </row>
    <row r="714">
      <c r="A714" s="260"/>
      <c r="B714" s="260"/>
      <c r="C714" s="260"/>
      <c r="F714" s="221"/>
      <c r="H714" s="261"/>
      <c r="J714" s="262"/>
      <c r="L714" s="262"/>
      <c r="N714" s="262"/>
      <c r="R714" s="263"/>
    </row>
    <row r="715">
      <c r="A715" s="260"/>
      <c r="B715" s="260"/>
      <c r="C715" s="260"/>
      <c r="F715" s="221"/>
      <c r="H715" s="261"/>
      <c r="J715" s="262"/>
      <c r="L715" s="262"/>
      <c r="N715" s="262"/>
      <c r="R715" s="263"/>
    </row>
    <row r="716">
      <c r="A716" s="260"/>
      <c r="B716" s="260"/>
      <c r="C716" s="260"/>
      <c r="F716" s="221"/>
      <c r="H716" s="261"/>
      <c r="J716" s="262"/>
      <c r="L716" s="262"/>
      <c r="N716" s="262"/>
      <c r="R716" s="263"/>
    </row>
    <row r="717">
      <c r="A717" s="260"/>
      <c r="B717" s="260"/>
      <c r="C717" s="260"/>
      <c r="F717" s="221"/>
      <c r="H717" s="261"/>
      <c r="J717" s="262"/>
      <c r="L717" s="262"/>
      <c r="N717" s="262"/>
      <c r="R717" s="263"/>
    </row>
    <row r="718">
      <c r="A718" s="260"/>
      <c r="B718" s="260"/>
      <c r="C718" s="260"/>
      <c r="F718" s="221"/>
      <c r="H718" s="261"/>
      <c r="J718" s="262"/>
      <c r="L718" s="262"/>
      <c r="N718" s="262"/>
      <c r="R718" s="263"/>
    </row>
    <row r="719">
      <c r="A719" s="260"/>
      <c r="B719" s="260"/>
      <c r="C719" s="260"/>
      <c r="F719" s="221"/>
      <c r="H719" s="261"/>
      <c r="J719" s="262"/>
      <c r="L719" s="262"/>
      <c r="N719" s="262"/>
      <c r="R719" s="263"/>
    </row>
    <row r="720">
      <c r="A720" s="260"/>
      <c r="B720" s="260"/>
      <c r="C720" s="260"/>
      <c r="F720" s="221"/>
      <c r="H720" s="261"/>
      <c r="J720" s="262"/>
      <c r="L720" s="262"/>
      <c r="N720" s="262"/>
      <c r="R720" s="263"/>
    </row>
    <row r="721">
      <c r="A721" s="260"/>
      <c r="B721" s="260"/>
      <c r="C721" s="260"/>
      <c r="F721" s="221"/>
      <c r="H721" s="261"/>
      <c r="J721" s="262"/>
      <c r="L721" s="262"/>
      <c r="N721" s="262"/>
      <c r="R721" s="263"/>
    </row>
    <row r="722">
      <c r="A722" s="260"/>
      <c r="B722" s="260"/>
      <c r="C722" s="260"/>
      <c r="F722" s="221"/>
      <c r="H722" s="261"/>
      <c r="J722" s="262"/>
      <c r="L722" s="262"/>
      <c r="N722" s="262"/>
      <c r="R722" s="263"/>
    </row>
    <row r="723">
      <c r="A723" s="260"/>
      <c r="B723" s="260"/>
      <c r="C723" s="260"/>
      <c r="F723" s="221"/>
      <c r="H723" s="261"/>
      <c r="J723" s="262"/>
      <c r="L723" s="262"/>
      <c r="N723" s="262"/>
      <c r="R723" s="263"/>
    </row>
    <row r="724">
      <c r="A724" s="260"/>
      <c r="B724" s="260"/>
      <c r="C724" s="260"/>
      <c r="F724" s="221"/>
      <c r="H724" s="261"/>
      <c r="J724" s="262"/>
      <c r="L724" s="262"/>
      <c r="N724" s="262"/>
      <c r="R724" s="263"/>
    </row>
    <row r="725">
      <c r="A725" s="260"/>
      <c r="B725" s="260"/>
      <c r="C725" s="260"/>
      <c r="F725" s="221"/>
      <c r="H725" s="261"/>
      <c r="J725" s="262"/>
      <c r="L725" s="262"/>
      <c r="N725" s="262"/>
      <c r="R725" s="263"/>
    </row>
    <row r="726">
      <c r="A726" s="260"/>
      <c r="B726" s="260"/>
      <c r="C726" s="260"/>
      <c r="F726" s="221"/>
      <c r="H726" s="261"/>
      <c r="J726" s="262"/>
      <c r="L726" s="262"/>
      <c r="N726" s="262"/>
      <c r="R726" s="263"/>
    </row>
    <row r="727">
      <c r="A727" s="260"/>
      <c r="B727" s="260"/>
      <c r="C727" s="260"/>
      <c r="F727" s="221"/>
      <c r="H727" s="261"/>
      <c r="J727" s="262"/>
      <c r="L727" s="262"/>
      <c r="N727" s="262"/>
      <c r="R727" s="263"/>
    </row>
    <row r="728">
      <c r="A728" s="260"/>
      <c r="B728" s="260"/>
      <c r="C728" s="260"/>
      <c r="F728" s="221"/>
      <c r="H728" s="261"/>
      <c r="J728" s="262"/>
      <c r="L728" s="262"/>
      <c r="N728" s="262"/>
      <c r="R728" s="263"/>
    </row>
    <row r="729">
      <c r="A729" s="260"/>
      <c r="B729" s="260"/>
      <c r="C729" s="260"/>
      <c r="F729" s="221"/>
      <c r="H729" s="261"/>
      <c r="J729" s="262"/>
      <c r="L729" s="262"/>
      <c r="N729" s="262"/>
      <c r="R729" s="263"/>
    </row>
    <row r="730">
      <c r="A730" s="260"/>
      <c r="B730" s="260"/>
      <c r="C730" s="260"/>
      <c r="F730" s="221"/>
      <c r="H730" s="261"/>
      <c r="J730" s="262"/>
      <c r="L730" s="262"/>
      <c r="N730" s="262"/>
      <c r="R730" s="263"/>
    </row>
    <row r="731">
      <c r="A731" s="260"/>
      <c r="B731" s="260"/>
      <c r="C731" s="260"/>
      <c r="F731" s="221"/>
      <c r="H731" s="261"/>
      <c r="J731" s="262"/>
      <c r="L731" s="262"/>
      <c r="N731" s="262"/>
      <c r="R731" s="263"/>
    </row>
    <row r="732">
      <c r="A732" s="260"/>
      <c r="B732" s="260"/>
      <c r="C732" s="260"/>
      <c r="F732" s="221"/>
      <c r="H732" s="261"/>
      <c r="J732" s="262"/>
      <c r="L732" s="262"/>
      <c r="N732" s="262"/>
      <c r="R732" s="263"/>
    </row>
    <row r="733">
      <c r="A733" s="260"/>
      <c r="B733" s="260"/>
      <c r="C733" s="260"/>
      <c r="F733" s="221"/>
      <c r="H733" s="261"/>
      <c r="J733" s="262"/>
      <c r="L733" s="262"/>
      <c r="N733" s="262"/>
      <c r="R733" s="263"/>
    </row>
    <row r="734">
      <c r="A734" s="260"/>
      <c r="B734" s="260"/>
      <c r="C734" s="260"/>
      <c r="F734" s="221"/>
      <c r="H734" s="261"/>
      <c r="J734" s="262"/>
      <c r="L734" s="262"/>
      <c r="N734" s="262"/>
      <c r="R734" s="263"/>
    </row>
    <row r="735">
      <c r="A735" s="260"/>
      <c r="B735" s="260"/>
      <c r="C735" s="260"/>
      <c r="F735" s="221"/>
      <c r="H735" s="261"/>
      <c r="J735" s="262"/>
      <c r="L735" s="262"/>
      <c r="N735" s="262"/>
      <c r="R735" s="263"/>
    </row>
    <row r="736">
      <c r="A736" s="260"/>
      <c r="B736" s="260"/>
      <c r="C736" s="260"/>
      <c r="F736" s="221"/>
      <c r="H736" s="261"/>
      <c r="J736" s="262"/>
      <c r="L736" s="262"/>
      <c r="N736" s="262"/>
      <c r="R736" s="263"/>
    </row>
    <row r="737">
      <c r="A737" s="260"/>
      <c r="B737" s="260"/>
      <c r="C737" s="260"/>
      <c r="F737" s="221"/>
      <c r="H737" s="261"/>
      <c r="J737" s="262"/>
      <c r="L737" s="262"/>
      <c r="N737" s="262"/>
      <c r="R737" s="263"/>
    </row>
    <row r="738">
      <c r="A738" s="260"/>
      <c r="B738" s="260"/>
      <c r="C738" s="260"/>
      <c r="F738" s="221"/>
      <c r="H738" s="261"/>
      <c r="J738" s="262"/>
      <c r="L738" s="262"/>
      <c r="N738" s="262"/>
      <c r="R738" s="263"/>
    </row>
    <row r="739">
      <c r="A739" s="260"/>
      <c r="B739" s="260"/>
      <c r="C739" s="260"/>
      <c r="F739" s="221"/>
      <c r="H739" s="261"/>
      <c r="J739" s="262"/>
      <c r="L739" s="262"/>
      <c r="N739" s="262"/>
      <c r="R739" s="263"/>
    </row>
    <row r="740">
      <c r="A740" s="260"/>
      <c r="B740" s="260"/>
      <c r="C740" s="260"/>
      <c r="F740" s="221"/>
      <c r="H740" s="261"/>
      <c r="J740" s="262"/>
      <c r="L740" s="262"/>
      <c r="N740" s="262"/>
      <c r="R740" s="263"/>
    </row>
    <row r="741">
      <c r="A741" s="260"/>
      <c r="B741" s="260"/>
      <c r="C741" s="260"/>
      <c r="F741" s="221"/>
      <c r="H741" s="261"/>
      <c r="J741" s="262"/>
      <c r="L741" s="262"/>
      <c r="N741" s="262"/>
      <c r="R741" s="263"/>
    </row>
    <row r="742">
      <c r="A742" s="260"/>
      <c r="B742" s="260"/>
      <c r="C742" s="260"/>
      <c r="F742" s="221"/>
      <c r="H742" s="261"/>
      <c r="J742" s="262"/>
      <c r="L742" s="262"/>
      <c r="N742" s="262"/>
      <c r="R742" s="263"/>
    </row>
    <row r="743">
      <c r="A743" s="260"/>
      <c r="B743" s="260"/>
      <c r="C743" s="260"/>
      <c r="F743" s="221"/>
      <c r="H743" s="261"/>
      <c r="J743" s="262"/>
      <c r="L743" s="262"/>
      <c r="N743" s="262"/>
      <c r="R743" s="263"/>
    </row>
    <row r="744">
      <c r="A744" s="260"/>
      <c r="B744" s="260"/>
      <c r="C744" s="260"/>
      <c r="F744" s="221"/>
      <c r="H744" s="261"/>
      <c r="J744" s="262"/>
      <c r="L744" s="262"/>
      <c r="N744" s="262"/>
      <c r="R744" s="263"/>
    </row>
    <row r="745">
      <c r="A745" s="260"/>
      <c r="B745" s="260"/>
      <c r="C745" s="260"/>
      <c r="F745" s="221"/>
      <c r="H745" s="261"/>
      <c r="J745" s="262"/>
      <c r="L745" s="262"/>
      <c r="N745" s="262"/>
      <c r="R745" s="263"/>
    </row>
    <row r="746">
      <c r="A746" s="260"/>
      <c r="B746" s="260"/>
      <c r="C746" s="260"/>
      <c r="F746" s="221"/>
      <c r="H746" s="261"/>
      <c r="J746" s="262"/>
      <c r="L746" s="262"/>
      <c r="N746" s="262"/>
      <c r="R746" s="263"/>
    </row>
    <row r="747">
      <c r="A747" s="260"/>
      <c r="B747" s="260"/>
      <c r="C747" s="260"/>
      <c r="F747" s="221"/>
      <c r="H747" s="261"/>
      <c r="J747" s="262"/>
      <c r="L747" s="262"/>
      <c r="N747" s="262"/>
      <c r="R747" s="263"/>
    </row>
    <row r="748">
      <c r="A748" s="260"/>
      <c r="B748" s="260"/>
      <c r="C748" s="260"/>
      <c r="F748" s="221"/>
      <c r="H748" s="261"/>
      <c r="J748" s="262"/>
      <c r="L748" s="262"/>
      <c r="N748" s="262"/>
      <c r="R748" s="263"/>
    </row>
    <row r="749">
      <c r="A749" s="260"/>
      <c r="B749" s="260"/>
      <c r="C749" s="260"/>
      <c r="F749" s="221"/>
      <c r="H749" s="261"/>
      <c r="J749" s="262"/>
      <c r="L749" s="262"/>
      <c r="N749" s="262"/>
      <c r="R749" s="263"/>
    </row>
    <row r="750">
      <c r="A750" s="260"/>
      <c r="B750" s="260"/>
      <c r="C750" s="260"/>
      <c r="F750" s="221"/>
      <c r="H750" s="261"/>
      <c r="J750" s="262"/>
      <c r="L750" s="262"/>
      <c r="N750" s="262"/>
      <c r="R750" s="263"/>
    </row>
    <row r="751">
      <c r="A751" s="260"/>
      <c r="B751" s="260"/>
      <c r="C751" s="260"/>
      <c r="F751" s="221"/>
      <c r="H751" s="261"/>
      <c r="J751" s="262"/>
      <c r="L751" s="262"/>
      <c r="N751" s="262"/>
      <c r="R751" s="263"/>
    </row>
    <row r="752">
      <c r="A752" s="260"/>
      <c r="B752" s="260"/>
      <c r="C752" s="260"/>
      <c r="F752" s="221"/>
      <c r="H752" s="261"/>
      <c r="J752" s="262"/>
      <c r="L752" s="262"/>
      <c r="N752" s="262"/>
      <c r="R752" s="263"/>
    </row>
    <row r="753">
      <c r="A753" s="260"/>
      <c r="B753" s="260"/>
      <c r="C753" s="260"/>
      <c r="F753" s="221"/>
      <c r="H753" s="261"/>
      <c r="J753" s="262"/>
      <c r="L753" s="262"/>
      <c r="N753" s="262"/>
      <c r="R753" s="263"/>
    </row>
    <row r="754">
      <c r="A754" s="260"/>
      <c r="B754" s="260"/>
      <c r="C754" s="260"/>
      <c r="F754" s="221"/>
      <c r="H754" s="261"/>
      <c r="J754" s="262"/>
      <c r="L754" s="262"/>
      <c r="N754" s="262"/>
      <c r="R754" s="263"/>
    </row>
    <row r="755">
      <c r="A755" s="260"/>
      <c r="B755" s="260"/>
      <c r="C755" s="260"/>
      <c r="F755" s="221"/>
      <c r="H755" s="261"/>
      <c r="J755" s="262"/>
      <c r="L755" s="262"/>
      <c r="N755" s="262"/>
      <c r="R755" s="263"/>
    </row>
    <row r="756">
      <c r="A756" s="260"/>
      <c r="B756" s="260"/>
      <c r="C756" s="260"/>
      <c r="F756" s="221"/>
      <c r="H756" s="261"/>
      <c r="J756" s="262"/>
      <c r="L756" s="262"/>
      <c r="N756" s="262"/>
      <c r="R756" s="263"/>
    </row>
    <row r="757">
      <c r="A757" s="260"/>
      <c r="B757" s="260"/>
      <c r="C757" s="260"/>
      <c r="F757" s="221"/>
      <c r="H757" s="261"/>
      <c r="J757" s="262"/>
      <c r="L757" s="262"/>
      <c r="N757" s="262"/>
      <c r="R757" s="263"/>
    </row>
    <row r="758">
      <c r="A758" s="260"/>
      <c r="B758" s="260"/>
      <c r="C758" s="260"/>
      <c r="F758" s="221"/>
      <c r="H758" s="261"/>
      <c r="J758" s="262"/>
      <c r="L758" s="262"/>
      <c r="N758" s="262"/>
      <c r="R758" s="263"/>
    </row>
    <row r="759">
      <c r="A759" s="260"/>
      <c r="B759" s="260"/>
      <c r="C759" s="260"/>
      <c r="F759" s="221"/>
      <c r="H759" s="261"/>
      <c r="J759" s="262"/>
      <c r="L759" s="262"/>
      <c r="N759" s="262"/>
      <c r="R759" s="263"/>
    </row>
    <row r="760">
      <c r="A760" s="260"/>
      <c r="B760" s="260"/>
      <c r="C760" s="260"/>
      <c r="F760" s="221"/>
      <c r="H760" s="261"/>
      <c r="J760" s="262"/>
      <c r="L760" s="262"/>
      <c r="N760" s="262"/>
      <c r="R760" s="263"/>
    </row>
    <row r="761">
      <c r="A761" s="260"/>
      <c r="B761" s="260"/>
      <c r="C761" s="260"/>
      <c r="F761" s="221"/>
      <c r="H761" s="261"/>
      <c r="J761" s="262"/>
      <c r="L761" s="262"/>
      <c r="N761" s="262"/>
      <c r="R761" s="263"/>
    </row>
    <row r="762">
      <c r="A762" s="260"/>
      <c r="B762" s="260"/>
      <c r="C762" s="260"/>
      <c r="F762" s="221"/>
      <c r="H762" s="261"/>
      <c r="J762" s="262"/>
      <c r="L762" s="262"/>
      <c r="N762" s="262"/>
      <c r="R762" s="263"/>
    </row>
    <row r="763">
      <c r="A763" s="260"/>
      <c r="B763" s="260"/>
      <c r="C763" s="260"/>
      <c r="F763" s="221"/>
      <c r="H763" s="261"/>
      <c r="J763" s="262"/>
      <c r="L763" s="262"/>
      <c r="N763" s="262"/>
      <c r="R763" s="263"/>
    </row>
    <row r="764">
      <c r="A764" s="260"/>
      <c r="B764" s="260"/>
      <c r="C764" s="260"/>
      <c r="F764" s="221"/>
      <c r="H764" s="261"/>
      <c r="J764" s="262"/>
      <c r="L764" s="262"/>
      <c r="N764" s="262"/>
      <c r="R764" s="263"/>
    </row>
    <row r="765">
      <c r="A765" s="260"/>
      <c r="B765" s="260"/>
      <c r="C765" s="260"/>
      <c r="F765" s="221"/>
      <c r="H765" s="261"/>
      <c r="J765" s="262"/>
      <c r="L765" s="262"/>
      <c r="N765" s="262"/>
      <c r="R765" s="263"/>
    </row>
    <row r="766">
      <c r="A766" s="260"/>
      <c r="B766" s="260"/>
      <c r="C766" s="260"/>
      <c r="F766" s="221"/>
      <c r="H766" s="261"/>
      <c r="J766" s="262"/>
      <c r="L766" s="262"/>
      <c r="N766" s="262"/>
      <c r="R766" s="263"/>
    </row>
    <row r="767">
      <c r="A767" s="260"/>
      <c r="B767" s="260"/>
      <c r="C767" s="260"/>
      <c r="F767" s="221"/>
      <c r="H767" s="261"/>
      <c r="J767" s="262"/>
      <c r="L767" s="262"/>
      <c r="N767" s="262"/>
      <c r="R767" s="263"/>
    </row>
    <row r="768">
      <c r="A768" s="260"/>
      <c r="B768" s="260"/>
      <c r="C768" s="260"/>
      <c r="F768" s="221"/>
      <c r="H768" s="261"/>
      <c r="J768" s="262"/>
      <c r="L768" s="262"/>
      <c r="N768" s="262"/>
      <c r="R768" s="263"/>
    </row>
    <row r="769">
      <c r="A769" s="260"/>
      <c r="B769" s="260"/>
      <c r="C769" s="260"/>
      <c r="F769" s="221"/>
      <c r="H769" s="261"/>
      <c r="J769" s="262"/>
      <c r="L769" s="262"/>
      <c r="N769" s="262"/>
      <c r="R769" s="263"/>
    </row>
    <row r="770">
      <c r="A770" s="260"/>
      <c r="B770" s="260"/>
      <c r="C770" s="260"/>
      <c r="F770" s="221"/>
      <c r="H770" s="261"/>
      <c r="J770" s="262"/>
      <c r="L770" s="262"/>
      <c r="N770" s="262"/>
      <c r="R770" s="263"/>
    </row>
    <row r="771">
      <c r="A771" s="260"/>
      <c r="B771" s="260"/>
      <c r="C771" s="260"/>
      <c r="F771" s="221"/>
      <c r="H771" s="261"/>
      <c r="J771" s="262"/>
      <c r="L771" s="262"/>
      <c r="N771" s="262"/>
      <c r="R771" s="263"/>
    </row>
    <row r="772">
      <c r="A772" s="260"/>
      <c r="B772" s="260"/>
      <c r="C772" s="260"/>
      <c r="F772" s="221"/>
      <c r="H772" s="261"/>
      <c r="J772" s="262"/>
      <c r="L772" s="262"/>
      <c r="N772" s="262"/>
      <c r="R772" s="263"/>
    </row>
    <row r="773">
      <c r="A773" s="260"/>
      <c r="B773" s="260"/>
      <c r="C773" s="260"/>
      <c r="F773" s="221"/>
      <c r="H773" s="261"/>
      <c r="J773" s="262"/>
      <c r="L773" s="262"/>
      <c r="N773" s="262"/>
      <c r="R773" s="263"/>
    </row>
    <row r="774">
      <c r="A774" s="260"/>
      <c r="B774" s="260"/>
      <c r="C774" s="260"/>
      <c r="F774" s="221"/>
      <c r="H774" s="261"/>
      <c r="J774" s="262"/>
      <c r="L774" s="262"/>
      <c r="N774" s="262"/>
      <c r="R774" s="263"/>
    </row>
    <row r="775">
      <c r="A775" s="260"/>
      <c r="B775" s="260"/>
      <c r="C775" s="260"/>
      <c r="F775" s="221"/>
      <c r="H775" s="261"/>
      <c r="J775" s="262"/>
      <c r="L775" s="262"/>
      <c r="N775" s="262"/>
      <c r="R775" s="263"/>
    </row>
    <row r="776">
      <c r="A776" s="260"/>
      <c r="B776" s="260"/>
      <c r="C776" s="260"/>
      <c r="F776" s="221"/>
      <c r="H776" s="261"/>
      <c r="J776" s="262"/>
      <c r="L776" s="262"/>
      <c r="N776" s="262"/>
      <c r="R776" s="263"/>
    </row>
    <row r="777">
      <c r="A777" s="260"/>
      <c r="B777" s="260"/>
      <c r="C777" s="260"/>
      <c r="F777" s="221"/>
      <c r="H777" s="261"/>
      <c r="J777" s="262"/>
      <c r="L777" s="262"/>
      <c r="N777" s="262"/>
      <c r="R777" s="263"/>
    </row>
    <row r="778">
      <c r="A778" s="260"/>
      <c r="B778" s="260"/>
      <c r="C778" s="260"/>
      <c r="F778" s="221"/>
      <c r="H778" s="261"/>
      <c r="J778" s="262"/>
      <c r="L778" s="262"/>
      <c r="N778" s="262"/>
      <c r="R778" s="263"/>
    </row>
    <row r="779">
      <c r="A779" s="260"/>
      <c r="B779" s="260"/>
      <c r="C779" s="260"/>
      <c r="F779" s="221"/>
      <c r="H779" s="261"/>
      <c r="J779" s="262"/>
      <c r="L779" s="262"/>
      <c r="N779" s="262"/>
      <c r="R779" s="263"/>
    </row>
    <row r="780">
      <c r="A780" s="260"/>
      <c r="B780" s="260"/>
      <c r="C780" s="260"/>
      <c r="F780" s="221"/>
      <c r="H780" s="261"/>
      <c r="J780" s="262"/>
      <c r="L780" s="262"/>
      <c r="N780" s="262"/>
      <c r="R780" s="263"/>
    </row>
    <row r="781">
      <c r="A781" s="260"/>
      <c r="B781" s="260"/>
      <c r="C781" s="260"/>
      <c r="F781" s="221"/>
      <c r="H781" s="261"/>
      <c r="J781" s="262"/>
      <c r="L781" s="262"/>
      <c r="N781" s="262"/>
      <c r="R781" s="263"/>
    </row>
    <row r="782">
      <c r="A782" s="260"/>
      <c r="B782" s="260"/>
      <c r="C782" s="260"/>
      <c r="F782" s="221"/>
      <c r="H782" s="261"/>
      <c r="J782" s="262"/>
      <c r="L782" s="262"/>
      <c r="N782" s="262"/>
      <c r="R782" s="263"/>
    </row>
    <row r="783">
      <c r="A783" s="260"/>
      <c r="B783" s="260"/>
      <c r="C783" s="260"/>
      <c r="F783" s="221"/>
      <c r="H783" s="261"/>
      <c r="J783" s="262"/>
      <c r="L783" s="262"/>
      <c r="N783" s="262"/>
      <c r="R783" s="263"/>
    </row>
    <row r="784">
      <c r="A784" s="260"/>
      <c r="B784" s="260"/>
      <c r="C784" s="260"/>
      <c r="F784" s="221"/>
      <c r="H784" s="261"/>
      <c r="J784" s="262"/>
      <c r="L784" s="262"/>
      <c r="N784" s="262"/>
      <c r="R784" s="263"/>
    </row>
    <row r="785">
      <c r="A785" s="260"/>
      <c r="B785" s="260"/>
      <c r="C785" s="260"/>
      <c r="F785" s="221"/>
      <c r="H785" s="261"/>
      <c r="J785" s="262"/>
      <c r="L785" s="262"/>
      <c r="N785" s="262"/>
      <c r="R785" s="263"/>
    </row>
    <row r="786">
      <c r="A786" s="260"/>
      <c r="B786" s="260"/>
      <c r="C786" s="260"/>
      <c r="F786" s="221"/>
      <c r="H786" s="261"/>
      <c r="J786" s="262"/>
      <c r="L786" s="262"/>
      <c r="N786" s="262"/>
      <c r="R786" s="263"/>
    </row>
    <row r="787">
      <c r="A787" s="260"/>
      <c r="B787" s="260"/>
      <c r="C787" s="260"/>
      <c r="F787" s="221"/>
      <c r="H787" s="261"/>
      <c r="J787" s="262"/>
      <c r="L787" s="262"/>
      <c r="N787" s="262"/>
      <c r="R787" s="263"/>
    </row>
    <row r="788">
      <c r="A788" s="260"/>
      <c r="B788" s="260"/>
      <c r="C788" s="260"/>
      <c r="F788" s="221"/>
      <c r="H788" s="261"/>
      <c r="J788" s="262"/>
      <c r="L788" s="262"/>
      <c r="N788" s="262"/>
      <c r="R788" s="263"/>
    </row>
    <row r="789">
      <c r="A789" s="260"/>
      <c r="B789" s="260"/>
      <c r="C789" s="260"/>
      <c r="F789" s="221"/>
      <c r="H789" s="261"/>
      <c r="J789" s="262"/>
      <c r="L789" s="262"/>
      <c r="N789" s="262"/>
      <c r="R789" s="263"/>
    </row>
    <row r="790">
      <c r="A790" s="260"/>
      <c r="B790" s="260"/>
      <c r="C790" s="260"/>
      <c r="F790" s="221"/>
      <c r="H790" s="261"/>
      <c r="J790" s="262"/>
      <c r="L790" s="262"/>
      <c r="N790" s="262"/>
      <c r="R790" s="263"/>
    </row>
    <row r="791">
      <c r="A791" s="260"/>
      <c r="B791" s="260"/>
      <c r="C791" s="260"/>
      <c r="F791" s="221"/>
      <c r="H791" s="261"/>
      <c r="J791" s="262"/>
      <c r="L791" s="262"/>
      <c r="N791" s="262"/>
      <c r="R791" s="263"/>
    </row>
    <row r="792">
      <c r="A792" s="260"/>
      <c r="B792" s="260"/>
      <c r="C792" s="260"/>
      <c r="F792" s="221"/>
      <c r="H792" s="261"/>
      <c r="J792" s="262"/>
      <c r="L792" s="262"/>
      <c r="N792" s="262"/>
      <c r="R792" s="263"/>
    </row>
    <row r="793">
      <c r="A793" s="260"/>
      <c r="B793" s="260"/>
      <c r="C793" s="260"/>
      <c r="F793" s="221"/>
      <c r="H793" s="261"/>
      <c r="J793" s="262"/>
      <c r="L793" s="262"/>
      <c r="N793" s="262"/>
      <c r="R793" s="263"/>
    </row>
    <row r="794">
      <c r="A794" s="260"/>
      <c r="B794" s="260"/>
      <c r="C794" s="260"/>
      <c r="F794" s="221"/>
      <c r="H794" s="261"/>
      <c r="J794" s="262"/>
      <c r="L794" s="262"/>
      <c r="N794" s="262"/>
      <c r="R794" s="263"/>
    </row>
    <row r="795">
      <c r="A795" s="260"/>
      <c r="B795" s="260"/>
      <c r="C795" s="260"/>
      <c r="F795" s="221"/>
      <c r="H795" s="261"/>
      <c r="J795" s="262"/>
      <c r="L795" s="262"/>
      <c r="N795" s="262"/>
      <c r="R795" s="263"/>
    </row>
    <row r="796">
      <c r="A796" s="260"/>
      <c r="B796" s="260"/>
      <c r="C796" s="260"/>
      <c r="F796" s="221"/>
      <c r="H796" s="261"/>
      <c r="J796" s="262"/>
      <c r="L796" s="262"/>
      <c r="N796" s="262"/>
      <c r="R796" s="263"/>
    </row>
    <row r="797">
      <c r="A797" s="260"/>
      <c r="B797" s="260"/>
      <c r="C797" s="260"/>
      <c r="F797" s="221"/>
      <c r="H797" s="261"/>
      <c r="J797" s="262"/>
      <c r="L797" s="262"/>
      <c r="N797" s="262"/>
      <c r="R797" s="263"/>
    </row>
    <row r="798">
      <c r="A798" s="260"/>
      <c r="B798" s="260"/>
      <c r="C798" s="260"/>
      <c r="F798" s="221"/>
      <c r="H798" s="261"/>
      <c r="J798" s="262"/>
      <c r="L798" s="262"/>
      <c r="N798" s="262"/>
      <c r="R798" s="263"/>
    </row>
    <row r="799">
      <c r="A799" s="260"/>
      <c r="B799" s="260"/>
      <c r="C799" s="260"/>
      <c r="F799" s="221"/>
      <c r="H799" s="261"/>
      <c r="J799" s="262"/>
      <c r="L799" s="262"/>
      <c r="N799" s="262"/>
      <c r="R799" s="263"/>
    </row>
    <row r="800">
      <c r="A800" s="260"/>
      <c r="B800" s="260"/>
      <c r="C800" s="260"/>
      <c r="F800" s="221"/>
      <c r="H800" s="261"/>
      <c r="J800" s="262"/>
      <c r="L800" s="262"/>
      <c r="N800" s="262"/>
      <c r="R800" s="263"/>
    </row>
    <row r="801">
      <c r="A801" s="260"/>
      <c r="B801" s="260"/>
      <c r="C801" s="260"/>
      <c r="F801" s="221"/>
      <c r="H801" s="261"/>
      <c r="J801" s="262"/>
      <c r="L801" s="262"/>
      <c r="N801" s="262"/>
      <c r="R801" s="263"/>
    </row>
    <row r="802">
      <c r="A802" s="260"/>
      <c r="B802" s="260"/>
      <c r="C802" s="260"/>
      <c r="F802" s="221"/>
      <c r="H802" s="261"/>
      <c r="J802" s="262"/>
      <c r="L802" s="262"/>
      <c r="N802" s="262"/>
      <c r="R802" s="263"/>
    </row>
    <row r="803">
      <c r="A803" s="260"/>
      <c r="B803" s="260"/>
      <c r="C803" s="260"/>
      <c r="F803" s="221"/>
      <c r="H803" s="261"/>
      <c r="J803" s="262"/>
      <c r="L803" s="262"/>
      <c r="N803" s="262"/>
      <c r="R803" s="263"/>
    </row>
    <row r="804">
      <c r="A804" s="260"/>
      <c r="B804" s="260"/>
      <c r="C804" s="260"/>
      <c r="F804" s="221"/>
      <c r="H804" s="261"/>
      <c r="J804" s="262"/>
      <c r="L804" s="262"/>
      <c r="N804" s="262"/>
      <c r="R804" s="263"/>
    </row>
    <row r="805">
      <c r="A805" s="260"/>
      <c r="B805" s="260"/>
      <c r="C805" s="260"/>
      <c r="F805" s="221"/>
      <c r="H805" s="261"/>
      <c r="J805" s="262"/>
      <c r="L805" s="262"/>
      <c r="N805" s="262"/>
      <c r="R805" s="263"/>
    </row>
    <row r="806">
      <c r="A806" s="260"/>
      <c r="B806" s="260"/>
      <c r="C806" s="260"/>
      <c r="F806" s="221"/>
      <c r="H806" s="261"/>
      <c r="J806" s="262"/>
      <c r="L806" s="262"/>
      <c r="N806" s="262"/>
      <c r="R806" s="263"/>
    </row>
    <row r="807">
      <c r="A807" s="260"/>
      <c r="B807" s="260"/>
      <c r="C807" s="260"/>
      <c r="F807" s="221"/>
      <c r="H807" s="261"/>
      <c r="J807" s="262"/>
      <c r="L807" s="262"/>
      <c r="N807" s="262"/>
      <c r="R807" s="263"/>
    </row>
    <row r="808">
      <c r="A808" s="260"/>
      <c r="B808" s="260"/>
      <c r="C808" s="260"/>
      <c r="F808" s="221"/>
      <c r="H808" s="261"/>
      <c r="J808" s="262"/>
      <c r="L808" s="262"/>
      <c r="N808" s="262"/>
      <c r="R808" s="263"/>
    </row>
    <row r="809">
      <c r="A809" s="260"/>
      <c r="B809" s="260"/>
      <c r="C809" s="260"/>
      <c r="F809" s="221"/>
      <c r="H809" s="261"/>
      <c r="J809" s="262"/>
      <c r="L809" s="262"/>
      <c r="N809" s="262"/>
      <c r="R809" s="263"/>
    </row>
    <row r="810">
      <c r="A810" s="260"/>
      <c r="B810" s="260"/>
      <c r="C810" s="260"/>
      <c r="F810" s="221"/>
      <c r="H810" s="261"/>
      <c r="J810" s="262"/>
      <c r="L810" s="262"/>
      <c r="N810" s="262"/>
      <c r="R810" s="263"/>
    </row>
    <row r="811">
      <c r="A811" s="260"/>
      <c r="B811" s="260"/>
      <c r="C811" s="260"/>
      <c r="F811" s="221"/>
      <c r="H811" s="261"/>
      <c r="J811" s="262"/>
      <c r="L811" s="262"/>
      <c r="N811" s="262"/>
      <c r="R811" s="263"/>
    </row>
    <row r="812">
      <c r="A812" s="260"/>
      <c r="B812" s="260"/>
      <c r="C812" s="260"/>
      <c r="F812" s="221"/>
      <c r="H812" s="261"/>
      <c r="J812" s="262"/>
      <c r="L812" s="262"/>
      <c r="N812" s="262"/>
      <c r="R812" s="263"/>
    </row>
    <row r="813">
      <c r="A813" s="260"/>
      <c r="B813" s="260"/>
      <c r="C813" s="260"/>
      <c r="F813" s="221"/>
      <c r="H813" s="261"/>
      <c r="J813" s="262"/>
      <c r="L813" s="262"/>
      <c r="N813" s="262"/>
      <c r="R813" s="263"/>
    </row>
    <row r="814">
      <c r="A814" s="260"/>
      <c r="B814" s="260"/>
      <c r="C814" s="260"/>
      <c r="F814" s="221"/>
      <c r="H814" s="261"/>
      <c r="J814" s="262"/>
      <c r="L814" s="262"/>
      <c r="N814" s="262"/>
      <c r="R814" s="263"/>
    </row>
    <row r="815">
      <c r="A815" s="260"/>
      <c r="B815" s="260"/>
      <c r="C815" s="260"/>
      <c r="F815" s="221"/>
      <c r="H815" s="261"/>
      <c r="J815" s="262"/>
      <c r="L815" s="262"/>
      <c r="N815" s="262"/>
      <c r="R815" s="263"/>
    </row>
    <row r="816">
      <c r="A816" s="260"/>
      <c r="B816" s="260"/>
      <c r="C816" s="260"/>
      <c r="F816" s="221"/>
      <c r="H816" s="261"/>
      <c r="J816" s="262"/>
      <c r="L816" s="262"/>
      <c r="N816" s="262"/>
      <c r="R816" s="263"/>
    </row>
    <row r="817">
      <c r="A817" s="260"/>
      <c r="B817" s="260"/>
      <c r="C817" s="260"/>
      <c r="F817" s="221"/>
      <c r="H817" s="261"/>
      <c r="J817" s="262"/>
      <c r="L817" s="262"/>
      <c r="N817" s="262"/>
      <c r="R817" s="263"/>
    </row>
    <row r="818">
      <c r="A818" s="260"/>
      <c r="B818" s="260"/>
      <c r="C818" s="260"/>
      <c r="F818" s="221"/>
      <c r="H818" s="261"/>
      <c r="J818" s="262"/>
      <c r="L818" s="262"/>
      <c r="N818" s="262"/>
      <c r="R818" s="263"/>
    </row>
    <row r="819">
      <c r="A819" s="260"/>
      <c r="B819" s="260"/>
      <c r="C819" s="260"/>
      <c r="F819" s="221"/>
      <c r="H819" s="261"/>
      <c r="J819" s="262"/>
      <c r="L819" s="262"/>
      <c r="N819" s="262"/>
      <c r="R819" s="263"/>
    </row>
    <row r="820">
      <c r="A820" s="260"/>
      <c r="B820" s="260"/>
      <c r="C820" s="260"/>
      <c r="F820" s="221"/>
      <c r="H820" s="261"/>
      <c r="J820" s="262"/>
      <c r="L820" s="262"/>
      <c r="N820" s="262"/>
      <c r="R820" s="263"/>
    </row>
    <row r="821">
      <c r="A821" s="260"/>
      <c r="B821" s="260"/>
      <c r="C821" s="260"/>
      <c r="F821" s="221"/>
      <c r="H821" s="261"/>
      <c r="J821" s="262"/>
      <c r="L821" s="262"/>
      <c r="N821" s="262"/>
      <c r="R821" s="263"/>
    </row>
    <row r="822">
      <c r="A822" s="260"/>
      <c r="B822" s="260"/>
      <c r="C822" s="260"/>
      <c r="F822" s="221"/>
      <c r="H822" s="261"/>
      <c r="J822" s="262"/>
      <c r="L822" s="262"/>
      <c r="N822" s="262"/>
      <c r="R822" s="263"/>
    </row>
    <row r="823">
      <c r="A823" s="260"/>
      <c r="B823" s="260"/>
      <c r="C823" s="260"/>
      <c r="F823" s="221"/>
      <c r="H823" s="261"/>
      <c r="J823" s="262"/>
      <c r="L823" s="262"/>
      <c r="N823" s="262"/>
      <c r="R823" s="263"/>
    </row>
    <row r="824">
      <c r="A824" s="260"/>
      <c r="B824" s="260"/>
      <c r="C824" s="260"/>
      <c r="F824" s="221"/>
      <c r="H824" s="261"/>
      <c r="J824" s="262"/>
      <c r="L824" s="262"/>
      <c r="N824" s="262"/>
      <c r="R824" s="263"/>
    </row>
    <row r="825">
      <c r="A825" s="260"/>
      <c r="B825" s="260"/>
      <c r="C825" s="260"/>
      <c r="F825" s="221"/>
      <c r="H825" s="261"/>
      <c r="J825" s="262"/>
      <c r="L825" s="262"/>
      <c r="N825" s="262"/>
      <c r="R825" s="263"/>
    </row>
    <row r="826">
      <c r="A826" s="260"/>
      <c r="B826" s="260"/>
      <c r="C826" s="260"/>
      <c r="F826" s="221"/>
      <c r="H826" s="261"/>
      <c r="J826" s="262"/>
      <c r="L826" s="262"/>
      <c r="N826" s="262"/>
      <c r="R826" s="263"/>
    </row>
    <row r="827">
      <c r="A827" s="260"/>
      <c r="B827" s="260"/>
      <c r="C827" s="260"/>
      <c r="F827" s="221"/>
      <c r="H827" s="261"/>
      <c r="J827" s="262"/>
      <c r="L827" s="262"/>
      <c r="N827" s="262"/>
      <c r="R827" s="263"/>
    </row>
    <row r="828">
      <c r="A828" s="260"/>
      <c r="B828" s="260"/>
      <c r="C828" s="260"/>
      <c r="F828" s="221"/>
      <c r="H828" s="261"/>
      <c r="J828" s="262"/>
      <c r="L828" s="262"/>
      <c r="N828" s="262"/>
      <c r="R828" s="263"/>
    </row>
    <row r="829">
      <c r="A829" s="260"/>
      <c r="B829" s="260"/>
      <c r="C829" s="260"/>
      <c r="F829" s="221"/>
      <c r="H829" s="261"/>
      <c r="J829" s="262"/>
      <c r="L829" s="262"/>
      <c r="N829" s="262"/>
      <c r="R829" s="263"/>
    </row>
    <row r="830">
      <c r="A830" s="260"/>
      <c r="B830" s="260"/>
      <c r="C830" s="260"/>
      <c r="F830" s="221"/>
      <c r="H830" s="261"/>
      <c r="J830" s="262"/>
      <c r="L830" s="262"/>
      <c r="N830" s="262"/>
      <c r="R830" s="263"/>
    </row>
    <row r="831">
      <c r="A831" s="260"/>
      <c r="B831" s="260"/>
      <c r="C831" s="260"/>
      <c r="F831" s="221"/>
      <c r="H831" s="261"/>
      <c r="J831" s="262"/>
      <c r="L831" s="262"/>
      <c r="N831" s="262"/>
      <c r="R831" s="263"/>
    </row>
    <row r="832">
      <c r="A832" s="260"/>
      <c r="B832" s="260"/>
      <c r="C832" s="260"/>
      <c r="F832" s="221"/>
      <c r="H832" s="261"/>
      <c r="J832" s="262"/>
      <c r="L832" s="262"/>
      <c r="N832" s="262"/>
      <c r="R832" s="263"/>
    </row>
    <row r="833">
      <c r="A833" s="260"/>
      <c r="B833" s="260"/>
      <c r="C833" s="260"/>
      <c r="F833" s="221"/>
      <c r="H833" s="261"/>
      <c r="J833" s="262"/>
      <c r="L833" s="262"/>
      <c r="N833" s="262"/>
      <c r="R833" s="263"/>
    </row>
    <row r="834">
      <c r="A834" s="260"/>
      <c r="B834" s="260"/>
      <c r="C834" s="260"/>
      <c r="F834" s="221"/>
      <c r="H834" s="261"/>
      <c r="J834" s="262"/>
      <c r="L834" s="262"/>
      <c r="N834" s="262"/>
      <c r="R834" s="263"/>
    </row>
    <row r="835">
      <c r="A835" s="260"/>
      <c r="B835" s="260"/>
      <c r="C835" s="260"/>
      <c r="F835" s="221"/>
      <c r="H835" s="261"/>
      <c r="J835" s="262"/>
      <c r="L835" s="262"/>
      <c r="N835" s="262"/>
      <c r="R835" s="263"/>
    </row>
    <row r="836">
      <c r="A836" s="260"/>
      <c r="B836" s="260"/>
      <c r="C836" s="260"/>
      <c r="F836" s="221"/>
      <c r="H836" s="261"/>
      <c r="J836" s="262"/>
      <c r="L836" s="262"/>
      <c r="N836" s="262"/>
      <c r="R836" s="263"/>
    </row>
    <row r="837">
      <c r="A837" s="260"/>
      <c r="B837" s="260"/>
      <c r="C837" s="260"/>
      <c r="F837" s="221"/>
      <c r="H837" s="261"/>
      <c r="J837" s="262"/>
      <c r="L837" s="262"/>
      <c r="N837" s="262"/>
      <c r="R837" s="263"/>
    </row>
    <row r="838">
      <c r="A838" s="260"/>
      <c r="B838" s="260"/>
      <c r="C838" s="260"/>
      <c r="F838" s="221"/>
      <c r="H838" s="261"/>
      <c r="J838" s="262"/>
      <c r="L838" s="262"/>
      <c r="N838" s="262"/>
      <c r="R838" s="263"/>
    </row>
    <row r="839">
      <c r="A839" s="260"/>
      <c r="B839" s="260"/>
      <c r="C839" s="260"/>
      <c r="F839" s="221"/>
      <c r="H839" s="261"/>
      <c r="J839" s="262"/>
      <c r="L839" s="262"/>
      <c r="N839" s="262"/>
      <c r="R839" s="263"/>
    </row>
    <row r="840">
      <c r="A840" s="260"/>
      <c r="B840" s="260"/>
      <c r="C840" s="260"/>
      <c r="F840" s="221"/>
      <c r="H840" s="261"/>
      <c r="J840" s="262"/>
      <c r="L840" s="262"/>
      <c r="N840" s="262"/>
      <c r="R840" s="263"/>
    </row>
    <row r="841">
      <c r="A841" s="260"/>
      <c r="B841" s="260"/>
      <c r="C841" s="260"/>
      <c r="F841" s="221"/>
      <c r="H841" s="261"/>
      <c r="J841" s="262"/>
      <c r="L841" s="262"/>
      <c r="N841" s="262"/>
      <c r="R841" s="263"/>
    </row>
    <row r="842">
      <c r="A842" s="260"/>
      <c r="B842" s="260"/>
      <c r="C842" s="260"/>
      <c r="F842" s="221"/>
      <c r="H842" s="261"/>
      <c r="J842" s="262"/>
      <c r="L842" s="262"/>
      <c r="N842" s="262"/>
      <c r="R842" s="263"/>
    </row>
    <row r="843">
      <c r="A843" s="260"/>
      <c r="B843" s="260"/>
      <c r="C843" s="260"/>
      <c r="F843" s="221"/>
      <c r="H843" s="261"/>
      <c r="J843" s="262"/>
      <c r="L843" s="262"/>
      <c r="N843" s="262"/>
      <c r="R843" s="263"/>
    </row>
    <row r="844">
      <c r="A844" s="260"/>
      <c r="B844" s="260"/>
      <c r="C844" s="260"/>
      <c r="F844" s="221"/>
      <c r="H844" s="261"/>
      <c r="J844" s="262"/>
      <c r="L844" s="262"/>
      <c r="N844" s="262"/>
      <c r="R844" s="263"/>
    </row>
    <row r="845">
      <c r="A845" s="260"/>
      <c r="B845" s="260"/>
      <c r="C845" s="260"/>
      <c r="F845" s="221"/>
      <c r="H845" s="261"/>
      <c r="J845" s="262"/>
      <c r="L845" s="262"/>
      <c r="N845" s="262"/>
      <c r="R845" s="263"/>
    </row>
    <row r="846">
      <c r="A846" s="260"/>
      <c r="B846" s="260"/>
      <c r="C846" s="260"/>
      <c r="F846" s="221"/>
      <c r="H846" s="261"/>
      <c r="J846" s="262"/>
      <c r="L846" s="262"/>
      <c r="N846" s="262"/>
      <c r="R846" s="263"/>
    </row>
    <row r="847">
      <c r="A847" s="260"/>
      <c r="B847" s="260"/>
      <c r="C847" s="260"/>
      <c r="F847" s="221"/>
      <c r="H847" s="261"/>
      <c r="J847" s="262"/>
      <c r="L847" s="262"/>
      <c r="N847" s="262"/>
      <c r="R847" s="263"/>
    </row>
    <row r="848">
      <c r="A848" s="260"/>
      <c r="B848" s="260"/>
      <c r="C848" s="260"/>
      <c r="F848" s="221"/>
      <c r="H848" s="261"/>
      <c r="J848" s="262"/>
      <c r="L848" s="262"/>
      <c r="N848" s="262"/>
      <c r="R848" s="263"/>
    </row>
    <row r="849">
      <c r="A849" s="260"/>
      <c r="B849" s="260"/>
      <c r="C849" s="260"/>
      <c r="F849" s="221"/>
      <c r="H849" s="261"/>
      <c r="J849" s="262"/>
      <c r="L849" s="262"/>
      <c r="N849" s="262"/>
      <c r="R849" s="263"/>
    </row>
    <row r="850">
      <c r="A850" s="260"/>
      <c r="B850" s="260"/>
      <c r="C850" s="260"/>
      <c r="F850" s="221"/>
      <c r="H850" s="261"/>
      <c r="J850" s="262"/>
      <c r="L850" s="262"/>
      <c r="N850" s="262"/>
      <c r="R850" s="263"/>
    </row>
    <row r="851">
      <c r="A851" s="260"/>
      <c r="B851" s="260"/>
      <c r="C851" s="260"/>
      <c r="F851" s="221"/>
      <c r="H851" s="261"/>
      <c r="J851" s="262"/>
      <c r="L851" s="262"/>
      <c r="N851" s="262"/>
      <c r="R851" s="263"/>
    </row>
    <row r="852">
      <c r="A852" s="260"/>
      <c r="B852" s="260"/>
      <c r="C852" s="260"/>
      <c r="F852" s="221"/>
      <c r="H852" s="261"/>
      <c r="J852" s="262"/>
      <c r="L852" s="262"/>
      <c r="N852" s="262"/>
      <c r="R852" s="263"/>
    </row>
    <row r="853">
      <c r="A853" s="260"/>
      <c r="B853" s="260"/>
      <c r="C853" s="260"/>
      <c r="F853" s="221"/>
      <c r="H853" s="261"/>
      <c r="J853" s="262"/>
      <c r="L853" s="262"/>
      <c r="N853" s="262"/>
      <c r="R853" s="263"/>
    </row>
    <row r="854">
      <c r="A854" s="260"/>
      <c r="B854" s="260"/>
      <c r="C854" s="260"/>
      <c r="F854" s="221"/>
      <c r="H854" s="261"/>
      <c r="J854" s="262"/>
      <c r="L854" s="262"/>
      <c r="N854" s="262"/>
      <c r="R854" s="263"/>
    </row>
    <row r="855">
      <c r="A855" s="260"/>
      <c r="B855" s="260"/>
      <c r="C855" s="260"/>
      <c r="F855" s="221"/>
      <c r="H855" s="261"/>
      <c r="J855" s="262"/>
      <c r="L855" s="262"/>
      <c r="N855" s="262"/>
      <c r="R855" s="263"/>
    </row>
    <row r="856">
      <c r="A856" s="260"/>
      <c r="B856" s="260"/>
      <c r="C856" s="260"/>
      <c r="F856" s="221"/>
      <c r="H856" s="261"/>
      <c r="J856" s="262"/>
      <c r="L856" s="262"/>
      <c r="N856" s="262"/>
      <c r="R856" s="263"/>
    </row>
    <row r="857">
      <c r="A857" s="260"/>
      <c r="B857" s="260"/>
      <c r="C857" s="260"/>
      <c r="F857" s="221"/>
      <c r="H857" s="261"/>
      <c r="J857" s="262"/>
      <c r="L857" s="262"/>
      <c r="N857" s="262"/>
      <c r="R857" s="263"/>
    </row>
    <row r="858">
      <c r="A858" s="260"/>
      <c r="B858" s="260"/>
      <c r="C858" s="260"/>
      <c r="F858" s="221"/>
      <c r="H858" s="261"/>
      <c r="J858" s="262"/>
      <c r="L858" s="262"/>
      <c r="N858" s="262"/>
      <c r="R858" s="263"/>
    </row>
    <row r="859">
      <c r="A859" s="260"/>
      <c r="B859" s="260"/>
      <c r="C859" s="260"/>
      <c r="F859" s="221"/>
      <c r="H859" s="261"/>
      <c r="J859" s="262"/>
      <c r="L859" s="262"/>
      <c r="N859" s="262"/>
      <c r="R859" s="263"/>
    </row>
    <row r="860">
      <c r="A860" s="260"/>
      <c r="B860" s="260"/>
      <c r="C860" s="260"/>
      <c r="F860" s="221"/>
      <c r="H860" s="261"/>
      <c r="J860" s="262"/>
      <c r="L860" s="262"/>
      <c r="N860" s="262"/>
      <c r="R860" s="263"/>
    </row>
    <row r="861">
      <c r="A861" s="260"/>
      <c r="B861" s="260"/>
      <c r="C861" s="260"/>
      <c r="F861" s="221"/>
      <c r="H861" s="261"/>
      <c r="J861" s="262"/>
      <c r="L861" s="262"/>
      <c r="N861" s="262"/>
      <c r="R861" s="263"/>
    </row>
    <row r="862">
      <c r="A862" s="260"/>
      <c r="B862" s="260"/>
      <c r="C862" s="260"/>
      <c r="F862" s="221"/>
      <c r="H862" s="261"/>
      <c r="J862" s="262"/>
      <c r="L862" s="262"/>
      <c r="N862" s="262"/>
      <c r="R862" s="263"/>
    </row>
    <row r="863">
      <c r="A863" s="260"/>
      <c r="B863" s="260"/>
      <c r="C863" s="260"/>
      <c r="F863" s="221"/>
      <c r="H863" s="261"/>
      <c r="J863" s="262"/>
      <c r="L863" s="262"/>
      <c r="N863" s="262"/>
      <c r="R863" s="263"/>
    </row>
    <row r="864">
      <c r="A864" s="260"/>
      <c r="B864" s="260"/>
      <c r="C864" s="260"/>
      <c r="F864" s="221"/>
      <c r="H864" s="261"/>
      <c r="J864" s="262"/>
      <c r="L864" s="262"/>
      <c r="N864" s="262"/>
      <c r="R864" s="263"/>
    </row>
    <row r="865">
      <c r="A865" s="260"/>
      <c r="B865" s="260"/>
      <c r="C865" s="260"/>
      <c r="F865" s="221"/>
      <c r="H865" s="261"/>
      <c r="J865" s="262"/>
      <c r="L865" s="262"/>
      <c r="N865" s="262"/>
      <c r="R865" s="263"/>
    </row>
    <row r="866">
      <c r="A866" s="260"/>
      <c r="B866" s="260"/>
      <c r="C866" s="260"/>
      <c r="F866" s="221"/>
      <c r="H866" s="261"/>
      <c r="J866" s="262"/>
      <c r="L866" s="262"/>
      <c r="N866" s="262"/>
      <c r="R866" s="263"/>
    </row>
    <row r="867">
      <c r="A867" s="260"/>
      <c r="B867" s="260"/>
      <c r="C867" s="260"/>
      <c r="F867" s="221"/>
      <c r="H867" s="261"/>
      <c r="J867" s="262"/>
      <c r="L867" s="262"/>
      <c r="N867" s="262"/>
      <c r="R867" s="263"/>
    </row>
    <row r="868">
      <c r="A868" s="260"/>
      <c r="B868" s="260"/>
      <c r="C868" s="260"/>
      <c r="F868" s="221"/>
      <c r="H868" s="261"/>
      <c r="J868" s="262"/>
      <c r="L868" s="262"/>
      <c r="N868" s="262"/>
      <c r="R868" s="263"/>
    </row>
    <row r="869">
      <c r="A869" s="260"/>
      <c r="B869" s="260"/>
      <c r="C869" s="260"/>
      <c r="F869" s="221"/>
      <c r="H869" s="261"/>
      <c r="J869" s="262"/>
      <c r="L869" s="262"/>
      <c r="N869" s="262"/>
      <c r="R869" s="263"/>
    </row>
    <row r="870">
      <c r="A870" s="260"/>
      <c r="B870" s="260"/>
      <c r="C870" s="260"/>
      <c r="F870" s="221"/>
      <c r="H870" s="261"/>
      <c r="J870" s="262"/>
      <c r="L870" s="262"/>
      <c r="N870" s="262"/>
      <c r="R870" s="263"/>
    </row>
    <row r="871">
      <c r="A871" s="260"/>
      <c r="B871" s="260"/>
      <c r="C871" s="260"/>
      <c r="F871" s="221"/>
      <c r="H871" s="261"/>
      <c r="J871" s="262"/>
      <c r="L871" s="262"/>
      <c r="N871" s="262"/>
      <c r="R871" s="263"/>
    </row>
    <row r="872">
      <c r="A872" s="260"/>
      <c r="B872" s="260"/>
      <c r="C872" s="260"/>
      <c r="F872" s="221"/>
      <c r="H872" s="261"/>
      <c r="J872" s="262"/>
      <c r="L872" s="262"/>
      <c r="N872" s="262"/>
      <c r="R872" s="263"/>
    </row>
    <row r="873">
      <c r="A873" s="260"/>
      <c r="B873" s="260"/>
      <c r="C873" s="260"/>
      <c r="F873" s="221"/>
      <c r="H873" s="261"/>
      <c r="J873" s="262"/>
      <c r="L873" s="262"/>
      <c r="N873" s="262"/>
      <c r="R873" s="263"/>
    </row>
    <row r="874">
      <c r="A874" s="260"/>
      <c r="B874" s="260"/>
      <c r="C874" s="260"/>
      <c r="F874" s="221"/>
      <c r="H874" s="261"/>
      <c r="J874" s="262"/>
      <c r="L874" s="262"/>
      <c r="N874" s="262"/>
      <c r="R874" s="263"/>
    </row>
    <row r="875">
      <c r="A875" s="260"/>
      <c r="B875" s="260"/>
      <c r="C875" s="260"/>
      <c r="F875" s="221"/>
      <c r="H875" s="261"/>
      <c r="J875" s="262"/>
      <c r="L875" s="262"/>
      <c r="N875" s="262"/>
      <c r="R875" s="263"/>
    </row>
    <row r="876">
      <c r="A876" s="260"/>
      <c r="B876" s="260"/>
      <c r="C876" s="260"/>
      <c r="F876" s="221"/>
      <c r="H876" s="261"/>
      <c r="J876" s="262"/>
      <c r="L876" s="262"/>
      <c r="N876" s="262"/>
      <c r="R876" s="263"/>
    </row>
    <row r="877">
      <c r="A877" s="260"/>
      <c r="B877" s="260"/>
      <c r="C877" s="260"/>
      <c r="F877" s="221"/>
      <c r="H877" s="261"/>
      <c r="J877" s="262"/>
      <c r="L877" s="262"/>
      <c r="N877" s="262"/>
      <c r="R877" s="263"/>
    </row>
    <row r="878">
      <c r="A878" s="260"/>
      <c r="B878" s="260"/>
      <c r="C878" s="260"/>
      <c r="F878" s="221"/>
      <c r="H878" s="261"/>
      <c r="J878" s="262"/>
      <c r="L878" s="262"/>
      <c r="N878" s="262"/>
      <c r="R878" s="263"/>
    </row>
    <row r="879">
      <c r="A879" s="260"/>
      <c r="B879" s="260"/>
      <c r="C879" s="260"/>
      <c r="F879" s="221"/>
      <c r="H879" s="261"/>
      <c r="J879" s="262"/>
      <c r="L879" s="262"/>
      <c r="N879" s="262"/>
      <c r="R879" s="263"/>
    </row>
    <row r="880">
      <c r="A880" s="260"/>
      <c r="B880" s="260"/>
      <c r="C880" s="260"/>
      <c r="F880" s="221"/>
      <c r="H880" s="261"/>
      <c r="J880" s="262"/>
      <c r="L880" s="262"/>
      <c r="N880" s="262"/>
      <c r="R880" s="263"/>
    </row>
    <row r="881">
      <c r="A881" s="260"/>
      <c r="B881" s="260"/>
      <c r="C881" s="260"/>
      <c r="F881" s="221"/>
      <c r="H881" s="261"/>
      <c r="J881" s="262"/>
      <c r="L881" s="262"/>
      <c r="N881" s="262"/>
      <c r="R881" s="263"/>
    </row>
    <row r="882">
      <c r="A882" s="260"/>
      <c r="B882" s="260"/>
      <c r="C882" s="260"/>
      <c r="F882" s="221"/>
      <c r="H882" s="261"/>
      <c r="J882" s="262"/>
      <c r="L882" s="262"/>
      <c r="N882" s="262"/>
      <c r="R882" s="263"/>
    </row>
    <row r="883">
      <c r="A883" s="260"/>
      <c r="B883" s="260"/>
      <c r="C883" s="260"/>
      <c r="F883" s="221"/>
      <c r="H883" s="261"/>
      <c r="J883" s="262"/>
      <c r="L883" s="262"/>
      <c r="N883" s="262"/>
      <c r="R883" s="263"/>
    </row>
    <row r="884">
      <c r="A884" s="260"/>
      <c r="B884" s="260"/>
      <c r="C884" s="260"/>
      <c r="F884" s="221"/>
      <c r="H884" s="261"/>
      <c r="J884" s="262"/>
      <c r="L884" s="262"/>
      <c r="N884" s="262"/>
      <c r="R884" s="263"/>
    </row>
    <row r="885">
      <c r="A885" s="260"/>
      <c r="B885" s="260"/>
      <c r="C885" s="260"/>
      <c r="F885" s="221"/>
      <c r="H885" s="261"/>
      <c r="J885" s="262"/>
      <c r="L885" s="262"/>
      <c r="N885" s="262"/>
      <c r="R885" s="263"/>
    </row>
    <row r="886">
      <c r="A886" s="260"/>
      <c r="B886" s="260"/>
      <c r="C886" s="260"/>
      <c r="F886" s="221"/>
      <c r="H886" s="261"/>
      <c r="J886" s="262"/>
      <c r="L886" s="262"/>
      <c r="N886" s="262"/>
      <c r="R886" s="263"/>
    </row>
    <row r="887">
      <c r="A887" s="260"/>
      <c r="B887" s="260"/>
      <c r="C887" s="260"/>
      <c r="F887" s="221"/>
      <c r="H887" s="261"/>
      <c r="J887" s="262"/>
      <c r="L887" s="262"/>
      <c r="N887" s="262"/>
      <c r="R887" s="263"/>
    </row>
    <row r="888">
      <c r="A888" s="260"/>
      <c r="B888" s="260"/>
      <c r="C888" s="260"/>
      <c r="F888" s="221"/>
      <c r="H888" s="261"/>
      <c r="J888" s="262"/>
      <c r="L888" s="262"/>
      <c r="N888" s="262"/>
      <c r="R888" s="263"/>
    </row>
    <row r="889">
      <c r="A889" s="260"/>
      <c r="B889" s="260"/>
      <c r="C889" s="260"/>
      <c r="F889" s="221"/>
      <c r="H889" s="261"/>
      <c r="J889" s="262"/>
      <c r="L889" s="262"/>
      <c r="N889" s="262"/>
      <c r="R889" s="263"/>
    </row>
    <row r="890">
      <c r="A890" s="260"/>
      <c r="B890" s="260"/>
      <c r="C890" s="260"/>
      <c r="F890" s="221"/>
      <c r="H890" s="261"/>
      <c r="J890" s="262"/>
      <c r="L890" s="262"/>
      <c r="N890" s="262"/>
      <c r="R890" s="263"/>
    </row>
    <row r="891">
      <c r="A891" s="260"/>
      <c r="B891" s="260"/>
      <c r="C891" s="260"/>
      <c r="F891" s="221"/>
      <c r="H891" s="261"/>
      <c r="J891" s="262"/>
      <c r="L891" s="262"/>
      <c r="N891" s="262"/>
      <c r="R891" s="263"/>
    </row>
    <row r="892">
      <c r="A892" s="260"/>
      <c r="B892" s="260"/>
      <c r="C892" s="260"/>
      <c r="F892" s="221"/>
      <c r="H892" s="261"/>
      <c r="J892" s="262"/>
      <c r="L892" s="262"/>
      <c r="N892" s="262"/>
      <c r="R892" s="263"/>
    </row>
    <row r="893">
      <c r="A893" s="260"/>
      <c r="B893" s="260"/>
      <c r="C893" s="260"/>
      <c r="F893" s="221"/>
      <c r="H893" s="261"/>
      <c r="J893" s="262"/>
      <c r="L893" s="262"/>
      <c r="N893" s="262"/>
      <c r="R893" s="263"/>
    </row>
    <row r="894">
      <c r="A894" s="260"/>
      <c r="B894" s="260"/>
      <c r="C894" s="260"/>
      <c r="F894" s="221"/>
      <c r="H894" s="261"/>
      <c r="J894" s="262"/>
      <c r="L894" s="262"/>
      <c r="N894" s="262"/>
      <c r="R894" s="263"/>
    </row>
    <row r="895">
      <c r="A895" s="260"/>
      <c r="B895" s="260"/>
      <c r="C895" s="260"/>
      <c r="F895" s="221"/>
      <c r="H895" s="261"/>
      <c r="J895" s="262"/>
      <c r="L895" s="262"/>
      <c r="N895" s="262"/>
      <c r="R895" s="263"/>
    </row>
    <row r="896">
      <c r="A896" s="260"/>
      <c r="B896" s="260"/>
      <c r="C896" s="260"/>
      <c r="F896" s="221"/>
      <c r="H896" s="261"/>
      <c r="J896" s="262"/>
      <c r="L896" s="262"/>
      <c r="N896" s="262"/>
      <c r="R896" s="263"/>
    </row>
    <row r="897">
      <c r="A897" s="260"/>
      <c r="B897" s="260"/>
      <c r="C897" s="260"/>
      <c r="F897" s="221"/>
      <c r="H897" s="261"/>
      <c r="J897" s="262"/>
      <c r="L897" s="262"/>
      <c r="N897" s="262"/>
      <c r="R897" s="263"/>
    </row>
    <row r="898">
      <c r="A898" s="260"/>
      <c r="B898" s="260"/>
      <c r="C898" s="260"/>
      <c r="F898" s="221"/>
      <c r="H898" s="261"/>
      <c r="J898" s="262"/>
      <c r="L898" s="262"/>
      <c r="N898" s="262"/>
      <c r="R898" s="263"/>
    </row>
    <row r="899">
      <c r="A899" s="260"/>
      <c r="B899" s="260"/>
      <c r="C899" s="260"/>
      <c r="F899" s="221"/>
      <c r="H899" s="261"/>
      <c r="J899" s="262"/>
      <c r="L899" s="262"/>
      <c r="N899" s="262"/>
      <c r="R899" s="263"/>
    </row>
    <row r="900">
      <c r="A900" s="260"/>
      <c r="B900" s="260"/>
      <c r="C900" s="260"/>
      <c r="F900" s="221"/>
      <c r="H900" s="261"/>
      <c r="J900" s="262"/>
      <c r="L900" s="262"/>
      <c r="N900" s="262"/>
      <c r="R900" s="263"/>
    </row>
    <row r="901">
      <c r="A901" s="260"/>
      <c r="B901" s="260"/>
      <c r="C901" s="260"/>
      <c r="F901" s="221"/>
      <c r="H901" s="261"/>
      <c r="J901" s="262"/>
      <c r="L901" s="262"/>
      <c r="N901" s="262"/>
      <c r="R901" s="263"/>
    </row>
    <row r="902">
      <c r="A902" s="260"/>
      <c r="B902" s="260"/>
      <c r="C902" s="260"/>
      <c r="F902" s="221"/>
      <c r="H902" s="261"/>
      <c r="J902" s="262"/>
      <c r="L902" s="262"/>
      <c r="N902" s="262"/>
      <c r="R902" s="263"/>
    </row>
    <row r="903">
      <c r="A903" s="260"/>
      <c r="B903" s="260"/>
      <c r="C903" s="260"/>
      <c r="F903" s="221"/>
      <c r="H903" s="261"/>
      <c r="J903" s="262"/>
      <c r="L903" s="262"/>
      <c r="N903" s="262"/>
      <c r="R903" s="263"/>
    </row>
    <row r="904">
      <c r="A904" s="260"/>
      <c r="B904" s="260"/>
      <c r="C904" s="260"/>
      <c r="F904" s="221"/>
      <c r="H904" s="261"/>
      <c r="J904" s="262"/>
      <c r="L904" s="262"/>
      <c r="N904" s="262"/>
      <c r="R904" s="263"/>
    </row>
    <row r="905">
      <c r="A905" s="260"/>
      <c r="B905" s="260"/>
      <c r="C905" s="260"/>
      <c r="F905" s="221"/>
      <c r="H905" s="261"/>
      <c r="J905" s="262"/>
      <c r="L905" s="262"/>
      <c r="N905" s="262"/>
      <c r="R905" s="263"/>
    </row>
    <row r="906">
      <c r="A906" s="260"/>
      <c r="B906" s="260"/>
      <c r="C906" s="260"/>
      <c r="F906" s="221"/>
      <c r="H906" s="261"/>
      <c r="J906" s="262"/>
      <c r="L906" s="262"/>
      <c r="N906" s="262"/>
      <c r="R906" s="263"/>
    </row>
    <row r="907">
      <c r="A907" s="260"/>
      <c r="B907" s="260"/>
      <c r="C907" s="260"/>
      <c r="F907" s="221"/>
      <c r="H907" s="261"/>
      <c r="J907" s="262"/>
      <c r="L907" s="262"/>
      <c r="N907" s="262"/>
      <c r="R907" s="263"/>
    </row>
    <row r="908">
      <c r="A908" s="260"/>
      <c r="B908" s="260"/>
      <c r="C908" s="260"/>
      <c r="F908" s="221"/>
      <c r="H908" s="261"/>
      <c r="J908" s="262"/>
      <c r="L908" s="262"/>
      <c r="N908" s="262"/>
      <c r="R908" s="263"/>
    </row>
    <row r="909">
      <c r="A909" s="260"/>
      <c r="B909" s="260"/>
      <c r="C909" s="260"/>
      <c r="F909" s="221"/>
      <c r="H909" s="261"/>
      <c r="J909" s="262"/>
      <c r="L909" s="262"/>
      <c r="N909" s="262"/>
      <c r="R909" s="263"/>
    </row>
    <row r="910">
      <c r="A910" s="260"/>
      <c r="B910" s="260"/>
      <c r="C910" s="260"/>
      <c r="F910" s="221"/>
      <c r="H910" s="261"/>
      <c r="J910" s="262"/>
      <c r="L910" s="262"/>
      <c r="N910" s="262"/>
      <c r="R910" s="263"/>
    </row>
    <row r="911">
      <c r="A911" s="260"/>
      <c r="B911" s="260"/>
      <c r="C911" s="260"/>
      <c r="F911" s="221"/>
      <c r="H911" s="261"/>
      <c r="J911" s="262"/>
      <c r="L911" s="262"/>
      <c r="N911" s="262"/>
      <c r="R911" s="263"/>
    </row>
    <row r="912">
      <c r="A912" s="260"/>
      <c r="B912" s="260"/>
      <c r="C912" s="260"/>
      <c r="F912" s="221"/>
      <c r="H912" s="261"/>
      <c r="J912" s="262"/>
      <c r="L912" s="262"/>
      <c r="N912" s="262"/>
      <c r="R912" s="263"/>
    </row>
    <row r="913">
      <c r="A913" s="260"/>
      <c r="B913" s="260"/>
      <c r="C913" s="260"/>
      <c r="F913" s="221"/>
      <c r="H913" s="261"/>
      <c r="J913" s="262"/>
      <c r="L913" s="262"/>
      <c r="N913" s="262"/>
      <c r="R913" s="263"/>
    </row>
    <row r="914">
      <c r="A914" s="260"/>
      <c r="B914" s="260"/>
      <c r="C914" s="260"/>
      <c r="F914" s="221"/>
      <c r="H914" s="261"/>
      <c r="J914" s="262"/>
      <c r="L914" s="262"/>
      <c r="N914" s="262"/>
      <c r="R914" s="263"/>
    </row>
    <row r="915">
      <c r="A915" s="260"/>
      <c r="B915" s="260"/>
      <c r="C915" s="260"/>
      <c r="F915" s="221"/>
      <c r="H915" s="261"/>
      <c r="J915" s="262"/>
      <c r="L915" s="262"/>
      <c r="N915" s="262"/>
      <c r="R915" s="263"/>
    </row>
    <row r="916">
      <c r="A916" s="260"/>
      <c r="B916" s="260"/>
      <c r="C916" s="260"/>
      <c r="F916" s="221"/>
      <c r="H916" s="261"/>
      <c r="J916" s="262"/>
      <c r="L916" s="262"/>
      <c r="N916" s="262"/>
      <c r="R916" s="263"/>
    </row>
    <row r="917">
      <c r="A917" s="260"/>
      <c r="B917" s="260"/>
      <c r="C917" s="260"/>
      <c r="F917" s="221"/>
      <c r="H917" s="261"/>
      <c r="J917" s="262"/>
      <c r="L917" s="262"/>
      <c r="N917" s="262"/>
      <c r="R917" s="263"/>
    </row>
    <row r="918">
      <c r="A918" s="260"/>
      <c r="B918" s="260"/>
      <c r="C918" s="260"/>
      <c r="F918" s="221"/>
      <c r="H918" s="261"/>
      <c r="J918" s="262"/>
      <c r="L918" s="262"/>
      <c r="N918" s="262"/>
      <c r="R918" s="263"/>
    </row>
    <row r="919">
      <c r="A919" s="260"/>
      <c r="B919" s="260"/>
      <c r="C919" s="260"/>
      <c r="F919" s="221"/>
      <c r="H919" s="261"/>
      <c r="J919" s="262"/>
      <c r="L919" s="262"/>
      <c r="N919" s="262"/>
      <c r="R919" s="263"/>
    </row>
    <row r="920">
      <c r="A920" s="260"/>
      <c r="B920" s="260"/>
      <c r="C920" s="260"/>
      <c r="F920" s="221"/>
      <c r="H920" s="261"/>
      <c r="J920" s="262"/>
      <c r="L920" s="262"/>
      <c r="N920" s="262"/>
      <c r="R920" s="263"/>
    </row>
    <row r="921">
      <c r="A921" s="260"/>
      <c r="B921" s="260"/>
      <c r="C921" s="260"/>
      <c r="F921" s="221"/>
      <c r="H921" s="261"/>
      <c r="J921" s="262"/>
      <c r="L921" s="262"/>
      <c r="N921" s="262"/>
      <c r="R921" s="263"/>
    </row>
    <row r="922">
      <c r="A922" s="260"/>
      <c r="B922" s="260"/>
      <c r="C922" s="260"/>
      <c r="F922" s="221"/>
      <c r="H922" s="261"/>
      <c r="J922" s="262"/>
      <c r="L922" s="262"/>
      <c r="N922" s="262"/>
      <c r="R922" s="263"/>
    </row>
    <row r="923">
      <c r="A923" s="260"/>
      <c r="B923" s="260"/>
      <c r="C923" s="260"/>
      <c r="F923" s="221"/>
      <c r="H923" s="261"/>
      <c r="J923" s="262"/>
      <c r="L923" s="262"/>
      <c r="N923" s="262"/>
      <c r="R923" s="263"/>
    </row>
    <row r="924">
      <c r="A924" s="260"/>
      <c r="B924" s="260"/>
      <c r="C924" s="260"/>
      <c r="F924" s="221"/>
      <c r="H924" s="261"/>
      <c r="J924" s="262"/>
      <c r="L924" s="262"/>
      <c r="N924" s="262"/>
      <c r="R924" s="263"/>
    </row>
    <row r="925">
      <c r="A925" s="260"/>
      <c r="B925" s="260"/>
      <c r="C925" s="260"/>
      <c r="F925" s="221"/>
      <c r="H925" s="261"/>
      <c r="J925" s="262"/>
      <c r="L925" s="262"/>
      <c r="N925" s="262"/>
      <c r="R925" s="263"/>
    </row>
    <row r="926">
      <c r="A926" s="260"/>
      <c r="B926" s="260"/>
      <c r="C926" s="260"/>
      <c r="F926" s="221"/>
      <c r="H926" s="261"/>
      <c r="J926" s="262"/>
      <c r="L926" s="262"/>
      <c r="N926" s="262"/>
      <c r="R926" s="263"/>
    </row>
    <row r="927">
      <c r="A927" s="260"/>
      <c r="B927" s="260"/>
      <c r="C927" s="260"/>
      <c r="F927" s="221"/>
      <c r="H927" s="261"/>
      <c r="J927" s="262"/>
      <c r="L927" s="262"/>
      <c r="N927" s="262"/>
      <c r="R927" s="263"/>
    </row>
    <row r="928">
      <c r="A928" s="260"/>
      <c r="B928" s="260"/>
      <c r="C928" s="260"/>
      <c r="F928" s="221"/>
      <c r="H928" s="261"/>
      <c r="J928" s="262"/>
      <c r="L928" s="262"/>
      <c r="N928" s="262"/>
      <c r="R928" s="263"/>
    </row>
    <row r="929">
      <c r="A929" s="260"/>
      <c r="B929" s="260"/>
      <c r="C929" s="260"/>
      <c r="F929" s="221"/>
      <c r="H929" s="261"/>
      <c r="J929" s="262"/>
      <c r="L929" s="262"/>
      <c r="N929" s="262"/>
      <c r="R929" s="263"/>
    </row>
    <row r="930">
      <c r="A930" s="260"/>
      <c r="B930" s="260"/>
      <c r="C930" s="260"/>
      <c r="F930" s="221"/>
      <c r="H930" s="261"/>
      <c r="J930" s="262"/>
      <c r="L930" s="262"/>
      <c r="N930" s="262"/>
      <c r="R930" s="263"/>
    </row>
    <row r="931">
      <c r="A931" s="260"/>
      <c r="B931" s="260"/>
      <c r="C931" s="260"/>
      <c r="F931" s="221"/>
      <c r="H931" s="261"/>
      <c r="J931" s="262"/>
      <c r="L931" s="262"/>
      <c r="N931" s="262"/>
      <c r="R931" s="263"/>
    </row>
    <row r="932">
      <c r="A932" s="260"/>
      <c r="B932" s="260"/>
      <c r="C932" s="260"/>
      <c r="F932" s="221"/>
      <c r="H932" s="261"/>
      <c r="J932" s="262"/>
      <c r="L932" s="262"/>
      <c r="N932" s="262"/>
      <c r="R932" s="263"/>
    </row>
    <row r="933">
      <c r="A933" s="260"/>
      <c r="B933" s="260"/>
      <c r="C933" s="260"/>
      <c r="F933" s="221"/>
      <c r="H933" s="261"/>
      <c r="J933" s="262"/>
      <c r="L933" s="262"/>
      <c r="N933" s="262"/>
      <c r="R933" s="263"/>
    </row>
    <row r="934">
      <c r="A934" s="260"/>
      <c r="B934" s="260"/>
      <c r="C934" s="260"/>
      <c r="F934" s="221"/>
      <c r="H934" s="261"/>
      <c r="J934" s="262"/>
      <c r="L934" s="262"/>
      <c r="N934" s="262"/>
      <c r="R934" s="263"/>
    </row>
    <row r="935">
      <c r="A935" s="260"/>
      <c r="B935" s="260"/>
      <c r="C935" s="260"/>
      <c r="F935" s="221"/>
      <c r="H935" s="261"/>
      <c r="J935" s="262"/>
      <c r="L935" s="262"/>
      <c r="N935" s="262"/>
      <c r="R935" s="263"/>
    </row>
    <row r="936">
      <c r="A936" s="260"/>
      <c r="B936" s="260"/>
      <c r="C936" s="260"/>
      <c r="F936" s="221"/>
      <c r="H936" s="261"/>
      <c r="J936" s="262"/>
      <c r="L936" s="262"/>
      <c r="N936" s="262"/>
      <c r="R936" s="263"/>
    </row>
    <row r="937">
      <c r="A937" s="260"/>
      <c r="B937" s="260"/>
      <c r="C937" s="260"/>
      <c r="F937" s="221"/>
      <c r="H937" s="261"/>
      <c r="J937" s="262"/>
      <c r="L937" s="262"/>
      <c r="N937" s="262"/>
      <c r="R937" s="263"/>
    </row>
    <row r="938">
      <c r="A938" s="260"/>
      <c r="B938" s="260"/>
      <c r="C938" s="260"/>
      <c r="F938" s="221"/>
      <c r="H938" s="261"/>
      <c r="J938" s="262"/>
      <c r="L938" s="262"/>
      <c r="N938" s="262"/>
      <c r="R938" s="263"/>
    </row>
    <row r="939">
      <c r="A939" s="260"/>
      <c r="B939" s="260"/>
      <c r="C939" s="260"/>
      <c r="F939" s="221"/>
      <c r="H939" s="261"/>
      <c r="J939" s="262"/>
      <c r="L939" s="262"/>
      <c r="N939" s="262"/>
      <c r="R939" s="263"/>
    </row>
    <row r="940">
      <c r="A940" s="260"/>
      <c r="B940" s="260"/>
      <c r="C940" s="260"/>
      <c r="F940" s="221"/>
      <c r="H940" s="261"/>
      <c r="J940" s="262"/>
      <c r="L940" s="262"/>
      <c r="N940" s="262"/>
      <c r="R940" s="263"/>
    </row>
    <row r="941">
      <c r="A941" s="260"/>
      <c r="B941" s="260"/>
      <c r="C941" s="260"/>
      <c r="F941" s="221"/>
      <c r="H941" s="261"/>
      <c r="J941" s="262"/>
      <c r="L941" s="262"/>
      <c r="N941" s="262"/>
      <c r="R941" s="263"/>
    </row>
    <row r="942">
      <c r="A942" s="260"/>
      <c r="B942" s="260"/>
      <c r="C942" s="260"/>
      <c r="F942" s="221"/>
      <c r="H942" s="261"/>
      <c r="J942" s="262"/>
      <c r="L942" s="262"/>
      <c r="N942" s="262"/>
      <c r="R942" s="263"/>
    </row>
    <row r="943">
      <c r="A943" s="260"/>
      <c r="B943" s="260"/>
      <c r="C943" s="260"/>
      <c r="F943" s="221"/>
      <c r="H943" s="261"/>
      <c r="J943" s="262"/>
      <c r="L943" s="262"/>
      <c r="N943" s="262"/>
      <c r="R943" s="263"/>
    </row>
    <row r="944">
      <c r="A944" s="260"/>
      <c r="B944" s="260"/>
      <c r="C944" s="260"/>
      <c r="F944" s="221"/>
      <c r="H944" s="261"/>
      <c r="J944" s="262"/>
      <c r="L944" s="262"/>
      <c r="N944" s="262"/>
      <c r="R944" s="263"/>
    </row>
    <row r="945">
      <c r="A945" s="260"/>
      <c r="B945" s="260"/>
      <c r="C945" s="260"/>
      <c r="F945" s="221"/>
      <c r="H945" s="261"/>
      <c r="J945" s="262"/>
      <c r="L945" s="262"/>
      <c r="N945" s="262"/>
      <c r="R945" s="263"/>
    </row>
    <row r="946">
      <c r="A946" s="260"/>
      <c r="B946" s="260"/>
      <c r="C946" s="260"/>
      <c r="F946" s="221"/>
      <c r="H946" s="261"/>
      <c r="J946" s="262"/>
      <c r="L946" s="262"/>
      <c r="N946" s="262"/>
      <c r="R946" s="263"/>
    </row>
    <row r="947">
      <c r="A947" s="260"/>
      <c r="B947" s="260"/>
      <c r="C947" s="260"/>
      <c r="F947" s="221"/>
      <c r="H947" s="261"/>
      <c r="J947" s="262"/>
      <c r="L947" s="262"/>
      <c r="N947" s="262"/>
      <c r="R947" s="263"/>
    </row>
    <row r="948">
      <c r="A948" s="260"/>
      <c r="B948" s="260"/>
      <c r="C948" s="260"/>
      <c r="F948" s="221"/>
      <c r="H948" s="261"/>
      <c r="J948" s="262"/>
      <c r="L948" s="262"/>
      <c r="N948" s="262"/>
      <c r="R948" s="263"/>
    </row>
    <row r="949">
      <c r="A949" s="260"/>
      <c r="B949" s="260"/>
      <c r="C949" s="260"/>
      <c r="F949" s="221"/>
      <c r="H949" s="261"/>
      <c r="J949" s="262"/>
      <c r="L949" s="262"/>
      <c r="N949" s="262"/>
      <c r="R949" s="263"/>
    </row>
    <row r="950">
      <c r="A950" s="260"/>
      <c r="B950" s="260"/>
      <c r="C950" s="260"/>
      <c r="F950" s="221"/>
      <c r="H950" s="261"/>
      <c r="J950" s="262"/>
      <c r="L950" s="262"/>
      <c r="N950" s="262"/>
      <c r="R950" s="263"/>
    </row>
    <row r="951">
      <c r="A951" s="260"/>
      <c r="B951" s="260"/>
      <c r="C951" s="260"/>
      <c r="F951" s="221"/>
      <c r="H951" s="261"/>
      <c r="J951" s="262"/>
      <c r="L951" s="262"/>
      <c r="N951" s="262"/>
      <c r="R951" s="263"/>
    </row>
    <row r="952">
      <c r="A952" s="260"/>
      <c r="B952" s="260"/>
      <c r="C952" s="260"/>
      <c r="F952" s="221"/>
      <c r="H952" s="261"/>
      <c r="J952" s="262"/>
      <c r="L952" s="262"/>
      <c r="N952" s="262"/>
      <c r="R952" s="263"/>
    </row>
    <row r="953">
      <c r="A953" s="260"/>
      <c r="B953" s="260"/>
      <c r="C953" s="260"/>
      <c r="F953" s="221"/>
      <c r="H953" s="261"/>
      <c r="J953" s="262"/>
      <c r="L953" s="262"/>
      <c r="N953" s="262"/>
      <c r="R953" s="263"/>
    </row>
    <row r="954">
      <c r="A954" s="260"/>
      <c r="B954" s="260"/>
      <c r="C954" s="260"/>
      <c r="F954" s="221"/>
      <c r="H954" s="261"/>
      <c r="J954" s="262"/>
      <c r="L954" s="262"/>
      <c r="N954" s="262"/>
      <c r="R954" s="263"/>
    </row>
    <row r="955">
      <c r="A955" s="260"/>
      <c r="B955" s="260"/>
      <c r="C955" s="260"/>
      <c r="F955" s="221"/>
      <c r="H955" s="261"/>
      <c r="J955" s="262"/>
      <c r="L955" s="262"/>
      <c r="N955" s="262"/>
      <c r="R955" s="263"/>
    </row>
    <row r="956">
      <c r="A956" s="260"/>
      <c r="B956" s="260"/>
      <c r="C956" s="260"/>
      <c r="F956" s="221"/>
      <c r="H956" s="261"/>
      <c r="J956" s="262"/>
      <c r="L956" s="262"/>
      <c r="N956" s="262"/>
      <c r="R956" s="263"/>
    </row>
    <row r="957">
      <c r="A957" s="260"/>
      <c r="B957" s="260"/>
      <c r="C957" s="260"/>
      <c r="F957" s="221"/>
      <c r="H957" s="261"/>
      <c r="J957" s="262"/>
      <c r="L957" s="262"/>
      <c r="N957" s="262"/>
      <c r="R957" s="263"/>
    </row>
    <row r="958">
      <c r="A958" s="260"/>
      <c r="B958" s="260"/>
      <c r="C958" s="260"/>
      <c r="F958" s="221"/>
      <c r="H958" s="261"/>
      <c r="J958" s="262"/>
      <c r="L958" s="262"/>
      <c r="N958" s="262"/>
      <c r="R958" s="263"/>
    </row>
    <row r="959">
      <c r="A959" s="260"/>
      <c r="B959" s="260"/>
      <c r="C959" s="260"/>
      <c r="F959" s="221"/>
      <c r="H959" s="261"/>
      <c r="J959" s="262"/>
      <c r="L959" s="262"/>
      <c r="N959" s="262"/>
      <c r="R959" s="263"/>
    </row>
    <row r="960">
      <c r="A960" s="260"/>
      <c r="B960" s="260"/>
      <c r="C960" s="260"/>
      <c r="F960" s="221"/>
      <c r="H960" s="261"/>
      <c r="J960" s="262"/>
      <c r="L960" s="262"/>
      <c r="N960" s="262"/>
      <c r="R960" s="263"/>
    </row>
    <row r="961">
      <c r="A961" s="260"/>
      <c r="B961" s="260"/>
      <c r="C961" s="260"/>
      <c r="F961" s="221"/>
      <c r="H961" s="261"/>
      <c r="J961" s="262"/>
      <c r="L961" s="262"/>
      <c r="N961" s="262"/>
      <c r="R961" s="263"/>
    </row>
    <row r="962">
      <c r="A962" s="260"/>
      <c r="B962" s="260"/>
      <c r="C962" s="260"/>
      <c r="F962" s="221"/>
      <c r="H962" s="261"/>
      <c r="J962" s="262"/>
      <c r="L962" s="262"/>
      <c r="N962" s="262"/>
      <c r="R962" s="263"/>
    </row>
    <row r="963">
      <c r="A963" s="260"/>
      <c r="B963" s="260"/>
      <c r="C963" s="260"/>
      <c r="F963" s="221"/>
      <c r="H963" s="261"/>
      <c r="J963" s="262"/>
      <c r="L963" s="262"/>
      <c r="N963" s="262"/>
      <c r="R963" s="263"/>
    </row>
    <row r="964">
      <c r="A964" s="260"/>
      <c r="B964" s="260"/>
      <c r="C964" s="260"/>
      <c r="F964" s="221"/>
      <c r="H964" s="261"/>
      <c r="J964" s="262"/>
      <c r="L964" s="262"/>
      <c r="N964" s="262"/>
      <c r="R964" s="263"/>
    </row>
    <row r="965">
      <c r="A965" s="260"/>
      <c r="B965" s="260"/>
      <c r="C965" s="260"/>
      <c r="F965" s="221"/>
      <c r="H965" s="261"/>
      <c r="J965" s="262"/>
      <c r="L965" s="262"/>
      <c r="N965" s="262"/>
      <c r="R965" s="263"/>
    </row>
    <row r="966">
      <c r="A966" s="260"/>
      <c r="B966" s="260"/>
      <c r="C966" s="260"/>
      <c r="F966" s="221"/>
      <c r="H966" s="261"/>
      <c r="J966" s="262"/>
      <c r="L966" s="262"/>
      <c r="N966" s="262"/>
      <c r="R966" s="263"/>
    </row>
    <row r="967">
      <c r="A967" s="260"/>
      <c r="B967" s="260"/>
      <c r="C967" s="260"/>
      <c r="F967" s="221"/>
      <c r="H967" s="261"/>
      <c r="J967" s="262"/>
      <c r="L967" s="262"/>
      <c r="N967" s="262"/>
      <c r="R967" s="263"/>
    </row>
    <row r="968">
      <c r="A968" s="260"/>
      <c r="B968" s="260"/>
      <c r="C968" s="260"/>
      <c r="F968" s="221"/>
      <c r="H968" s="261"/>
      <c r="J968" s="262"/>
      <c r="L968" s="262"/>
      <c r="N968" s="262"/>
      <c r="R968" s="263"/>
    </row>
    <row r="969">
      <c r="A969" s="260"/>
      <c r="B969" s="260"/>
      <c r="C969" s="260"/>
      <c r="F969" s="221"/>
      <c r="H969" s="261"/>
      <c r="J969" s="262"/>
      <c r="L969" s="262"/>
      <c r="N969" s="262"/>
      <c r="R969" s="263"/>
    </row>
    <row r="970">
      <c r="A970" s="260"/>
      <c r="B970" s="260"/>
      <c r="C970" s="260"/>
      <c r="F970" s="221"/>
      <c r="H970" s="261"/>
      <c r="J970" s="262"/>
      <c r="L970" s="262"/>
      <c r="N970" s="262"/>
      <c r="R970" s="263"/>
    </row>
    <row r="971">
      <c r="A971" s="260"/>
      <c r="B971" s="260"/>
      <c r="C971" s="260"/>
      <c r="F971" s="221"/>
      <c r="H971" s="261"/>
      <c r="J971" s="262"/>
      <c r="L971" s="262"/>
      <c r="N971" s="262"/>
      <c r="R971" s="263"/>
    </row>
    <row r="972">
      <c r="A972" s="260"/>
      <c r="B972" s="260"/>
      <c r="C972" s="260"/>
      <c r="F972" s="221"/>
      <c r="H972" s="261"/>
      <c r="J972" s="262"/>
      <c r="L972" s="262"/>
      <c r="N972" s="262"/>
      <c r="R972" s="263"/>
    </row>
    <row r="973">
      <c r="A973" s="260"/>
      <c r="B973" s="260"/>
      <c r="C973" s="260"/>
      <c r="F973" s="221"/>
      <c r="H973" s="261"/>
      <c r="J973" s="262"/>
      <c r="L973" s="262"/>
      <c r="N973" s="262"/>
      <c r="R973" s="263"/>
    </row>
    <row r="974">
      <c r="A974" s="260"/>
      <c r="B974" s="260"/>
      <c r="C974" s="260"/>
      <c r="F974" s="221"/>
      <c r="H974" s="261"/>
      <c r="J974" s="262"/>
      <c r="L974" s="262"/>
      <c r="N974" s="262"/>
      <c r="R974" s="263"/>
    </row>
    <row r="975">
      <c r="A975" s="260"/>
      <c r="B975" s="260"/>
      <c r="C975" s="260"/>
      <c r="F975" s="221"/>
      <c r="H975" s="261"/>
      <c r="J975" s="262"/>
      <c r="L975" s="262"/>
      <c r="N975" s="262"/>
      <c r="R975" s="263"/>
    </row>
    <row r="976">
      <c r="A976" s="260"/>
      <c r="B976" s="260"/>
      <c r="C976" s="260"/>
      <c r="F976" s="221"/>
      <c r="H976" s="261"/>
      <c r="J976" s="262"/>
      <c r="L976" s="262"/>
      <c r="N976" s="262"/>
      <c r="R976" s="263"/>
    </row>
    <row r="977">
      <c r="A977" s="260"/>
      <c r="B977" s="260"/>
      <c r="C977" s="260"/>
      <c r="F977" s="221"/>
      <c r="H977" s="261"/>
      <c r="J977" s="262"/>
      <c r="L977" s="262"/>
      <c r="N977" s="262"/>
      <c r="R977" s="263"/>
    </row>
    <row r="978">
      <c r="A978" s="260"/>
      <c r="B978" s="260"/>
      <c r="C978" s="260"/>
      <c r="F978" s="221"/>
      <c r="H978" s="261"/>
      <c r="J978" s="262"/>
      <c r="L978" s="262"/>
      <c r="N978" s="262"/>
      <c r="R978" s="263"/>
    </row>
    <row r="979">
      <c r="A979" s="260"/>
      <c r="B979" s="260"/>
      <c r="C979" s="260"/>
      <c r="F979" s="221"/>
      <c r="H979" s="261"/>
      <c r="J979" s="262"/>
      <c r="L979" s="262"/>
      <c r="N979" s="262"/>
      <c r="R979" s="263"/>
    </row>
    <row r="980">
      <c r="A980" s="260"/>
      <c r="B980" s="260"/>
      <c r="C980" s="260"/>
      <c r="F980" s="221"/>
      <c r="H980" s="261"/>
      <c r="J980" s="262"/>
      <c r="L980" s="262"/>
      <c r="N980" s="262"/>
      <c r="R980" s="263"/>
    </row>
    <row r="981">
      <c r="A981" s="260"/>
      <c r="B981" s="260"/>
      <c r="C981" s="260"/>
      <c r="F981" s="221"/>
      <c r="H981" s="261"/>
      <c r="J981" s="262"/>
      <c r="L981" s="262"/>
      <c r="N981" s="262"/>
      <c r="R981" s="263"/>
    </row>
    <row r="982">
      <c r="A982" s="260"/>
      <c r="B982" s="260"/>
      <c r="C982" s="260"/>
      <c r="F982" s="221"/>
      <c r="H982" s="261"/>
      <c r="J982" s="262"/>
      <c r="L982" s="262"/>
      <c r="N982" s="262"/>
      <c r="R982" s="263"/>
    </row>
    <row r="983">
      <c r="A983" s="260"/>
      <c r="B983" s="260"/>
      <c r="C983" s="260"/>
      <c r="F983" s="221"/>
      <c r="H983" s="261"/>
      <c r="J983" s="262"/>
      <c r="L983" s="262"/>
      <c r="N983" s="262"/>
      <c r="R983" s="263"/>
    </row>
    <row r="984">
      <c r="A984" s="260"/>
      <c r="B984" s="260"/>
      <c r="C984" s="260"/>
      <c r="F984" s="221"/>
      <c r="H984" s="261"/>
      <c r="J984" s="262"/>
      <c r="L984" s="262"/>
      <c r="N984" s="262"/>
      <c r="R984" s="263"/>
    </row>
    <row r="985">
      <c r="A985" s="260"/>
      <c r="B985" s="260"/>
      <c r="C985" s="260"/>
      <c r="F985" s="221"/>
      <c r="H985" s="261"/>
      <c r="J985" s="262"/>
      <c r="L985" s="262"/>
      <c r="N985" s="262"/>
      <c r="R985" s="263"/>
    </row>
    <row r="986">
      <c r="A986" s="260"/>
      <c r="B986" s="260"/>
      <c r="C986" s="260"/>
      <c r="F986" s="221"/>
      <c r="H986" s="261"/>
      <c r="J986" s="262"/>
      <c r="L986" s="262"/>
      <c r="N986" s="262"/>
      <c r="R986" s="263"/>
    </row>
    <row r="987">
      <c r="A987" s="260"/>
      <c r="B987" s="260"/>
      <c r="C987" s="260"/>
      <c r="F987" s="221"/>
      <c r="H987" s="261"/>
      <c r="J987" s="262"/>
      <c r="L987" s="262"/>
      <c r="N987" s="262"/>
      <c r="R987" s="263"/>
    </row>
    <row r="988">
      <c r="A988" s="260"/>
      <c r="B988" s="260"/>
      <c r="C988" s="260"/>
      <c r="F988" s="221"/>
      <c r="H988" s="261"/>
      <c r="J988" s="262"/>
      <c r="L988" s="262"/>
      <c r="N988" s="262"/>
      <c r="R988" s="263"/>
    </row>
    <row r="989">
      <c r="A989" s="260"/>
      <c r="B989" s="260"/>
      <c r="C989" s="260"/>
      <c r="F989" s="221"/>
      <c r="H989" s="261"/>
      <c r="J989" s="262"/>
      <c r="L989" s="262"/>
      <c r="N989" s="262"/>
      <c r="R989" s="263"/>
    </row>
    <row r="990">
      <c r="A990" s="260"/>
      <c r="B990" s="260"/>
      <c r="C990" s="260"/>
      <c r="F990" s="221"/>
      <c r="H990" s="261"/>
      <c r="J990" s="262"/>
      <c r="L990" s="262"/>
      <c r="N990" s="262"/>
      <c r="R990" s="263"/>
    </row>
    <row r="991">
      <c r="A991" s="260"/>
      <c r="B991" s="260"/>
      <c r="C991" s="260"/>
      <c r="F991" s="221"/>
      <c r="H991" s="261"/>
      <c r="J991" s="262"/>
      <c r="L991" s="262"/>
      <c r="N991" s="262"/>
      <c r="R991" s="263"/>
    </row>
    <row r="992">
      <c r="A992" s="260"/>
      <c r="B992" s="260"/>
      <c r="C992" s="260"/>
      <c r="F992" s="221"/>
      <c r="H992" s="261"/>
      <c r="J992" s="262"/>
      <c r="L992" s="262"/>
      <c r="N992" s="262"/>
      <c r="R992" s="263"/>
    </row>
    <row r="993">
      <c r="A993" s="260"/>
      <c r="B993" s="260"/>
      <c r="C993" s="260"/>
      <c r="F993" s="221"/>
      <c r="H993" s="261"/>
      <c r="J993" s="262"/>
      <c r="L993" s="262"/>
      <c r="N993" s="262"/>
      <c r="R993" s="263"/>
    </row>
    <row r="994">
      <c r="A994" s="260"/>
      <c r="B994" s="260"/>
      <c r="C994" s="260"/>
      <c r="F994" s="221"/>
      <c r="H994" s="261"/>
      <c r="J994" s="262"/>
      <c r="L994" s="262"/>
      <c r="N994" s="262"/>
      <c r="R994" s="263"/>
    </row>
    <row r="995">
      <c r="A995" s="260"/>
      <c r="B995" s="260"/>
      <c r="C995" s="260"/>
      <c r="F995" s="221"/>
      <c r="H995" s="261"/>
      <c r="J995" s="262"/>
      <c r="L995" s="262"/>
      <c r="N995" s="262"/>
      <c r="R995" s="263"/>
    </row>
    <row r="996">
      <c r="A996" s="260"/>
      <c r="B996" s="260"/>
      <c r="C996" s="260"/>
      <c r="F996" s="221"/>
      <c r="H996" s="261"/>
      <c r="J996" s="262"/>
      <c r="L996" s="262"/>
      <c r="N996" s="262"/>
      <c r="R996" s="263"/>
    </row>
    <row r="997">
      <c r="A997" s="260"/>
      <c r="B997" s="260"/>
      <c r="C997" s="260"/>
      <c r="F997" s="221"/>
      <c r="H997" s="261"/>
      <c r="J997" s="262"/>
      <c r="L997" s="262"/>
      <c r="N997" s="262"/>
      <c r="R997" s="263"/>
    </row>
    <row r="998">
      <c r="A998" s="260"/>
      <c r="B998" s="260"/>
      <c r="C998" s="260"/>
      <c r="F998" s="221"/>
      <c r="H998" s="261"/>
      <c r="J998" s="262"/>
      <c r="L998" s="262"/>
      <c r="N998" s="262"/>
      <c r="R998" s="263"/>
    </row>
    <row r="999">
      <c r="A999" s="260"/>
      <c r="B999" s="260"/>
      <c r="C999" s="260"/>
      <c r="F999" s="221"/>
      <c r="H999" s="261"/>
      <c r="J999" s="262"/>
      <c r="L999" s="262"/>
      <c r="N999" s="262"/>
      <c r="R999" s="263"/>
    </row>
    <row r="1000">
      <c r="A1000" s="260"/>
      <c r="B1000" s="260"/>
      <c r="C1000" s="260"/>
      <c r="F1000" s="221"/>
      <c r="H1000" s="261"/>
      <c r="J1000" s="262"/>
      <c r="L1000" s="262"/>
      <c r="N1000" s="262"/>
      <c r="R1000" s="263"/>
    </row>
    <row r="1001">
      <c r="A1001" s="260"/>
      <c r="B1001" s="260"/>
      <c r="C1001" s="260"/>
      <c r="F1001" s="221"/>
      <c r="H1001" s="261"/>
      <c r="J1001" s="262"/>
      <c r="L1001" s="262"/>
      <c r="N1001" s="262"/>
      <c r="R1001" s="263"/>
    </row>
    <row r="1002">
      <c r="A1002" s="260"/>
      <c r="B1002" s="260"/>
      <c r="C1002" s="260"/>
      <c r="F1002" s="221"/>
      <c r="H1002" s="261"/>
      <c r="J1002" s="262"/>
      <c r="L1002" s="262"/>
      <c r="N1002" s="262"/>
      <c r="R1002" s="263"/>
    </row>
    <row r="1003">
      <c r="A1003" s="260"/>
      <c r="B1003" s="260"/>
      <c r="C1003" s="260"/>
      <c r="F1003" s="221"/>
      <c r="H1003" s="261"/>
      <c r="J1003" s="262"/>
      <c r="L1003" s="262"/>
      <c r="N1003" s="262"/>
      <c r="R1003" s="263"/>
    </row>
    <row r="1004">
      <c r="A1004" s="260"/>
      <c r="B1004" s="260"/>
      <c r="C1004" s="260"/>
      <c r="F1004" s="221"/>
      <c r="H1004" s="261"/>
      <c r="J1004" s="262"/>
      <c r="L1004" s="262"/>
      <c r="N1004" s="262"/>
      <c r="R1004" s="263"/>
    </row>
    <row r="1005">
      <c r="A1005" s="260"/>
      <c r="B1005" s="260"/>
      <c r="C1005" s="260"/>
      <c r="F1005" s="221"/>
      <c r="H1005" s="261"/>
      <c r="J1005" s="262"/>
      <c r="L1005" s="262"/>
      <c r="N1005" s="262"/>
      <c r="R1005" s="263"/>
    </row>
    <row r="1006">
      <c r="A1006" s="260"/>
      <c r="B1006" s="260"/>
      <c r="C1006" s="260"/>
      <c r="F1006" s="221"/>
      <c r="H1006" s="261"/>
      <c r="J1006" s="262"/>
      <c r="L1006" s="262"/>
      <c r="N1006" s="262"/>
      <c r="R1006" s="263"/>
    </row>
    <row r="1007">
      <c r="A1007" s="260"/>
      <c r="B1007" s="260"/>
      <c r="C1007" s="260"/>
      <c r="F1007" s="221"/>
      <c r="H1007" s="261"/>
      <c r="J1007" s="262"/>
      <c r="L1007" s="262"/>
      <c r="N1007" s="262"/>
      <c r="R1007" s="263"/>
    </row>
    <row r="1008">
      <c r="A1008" s="260"/>
      <c r="B1008" s="260"/>
      <c r="C1008" s="260"/>
      <c r="F1008" s="221"/>
      <c r="H1008" s="261"/>
      <c r="J1008" s="262"/>
      <c r="L1008" s="262"/>
      <c r="N1008" s="262"/>
      <c r="R1008" s="263"/>
    </row>
    <row r="1009">
      <c r="A1009" s="260"/>
      <c r="B1009" s="260"/>
      <c r="C1009" s="260"/>
      <c r="F1009" s="221"/>
      <c r="H1009" s="261"/>
      <c r="J1009" s="262"/>
      <c r="L1009" s="262"/>
      <c r="N1009" s="262"/>
      <c r="R1009" s="263"/>
    </row>
    <row r="1010">
      <c r="A1010" s="260"/>
      <c r="B1010" s="260"/>
      <c r="C1010" s="260"/>
      <c r="F1010" s="221"/>
      <c r="H1010" s="261"/>
      <c r="J1010" s="262"/>
      <c r="L1010" s="262"/>
      <c r="N1010" s="262"/>
      <c r="R1010" s="263"/>
    </row>
    <row r="1011">
      <c r="A1011" s="260"/>
      <c r="B1011" s="260"/>
      <c r="C1011" s="260"/>
      <c r="F1011" s="221"/>
      <c r="H1011" s="261"/>
      <c r="J1011" s="262"/>
      <c r="L1011" s="262"/>
      <c r="N1011" s="262"/>
      <c r="R1011" s="263"/>
    </row>
    <row r="1012">
      <c r="A1012" s="260"/>
      <c r="B1012" s="260"/>
      <c r="C1012" s="260"/>
      <c r="F1012" s="221"/>
      <c r="H1012" s="261"/>
      <c r="J1012" s="262"/>
      <c r="L1012" s="262"/>
      <c r="N1012" s="262"/>
      <c r="R1012" s="263"/>
    </row>
    <row r="1013">
      <c r="A1013" s="260"/>
      <c r="B1013" s="260"/>
      <c r="C1013" s="260"/>
      <c r="F1013" s="221"/>
      <c r="H1013" s="261"/>
      <c r="J1013" s="262"/>
      <c r="L1013" s="262"/>
      <c r="N1013" s="262"/>
      <c r="R1013" s="263"/>
    </row>
    <row r="1014">
      <c r="A1014" s="260"/>
      <c r="B1014" s="260"/>
      <c r="C1014" s="260"/>
      <c r="F1014" s="221"/>
      <c r="H1014" s="261"/>
      <c r="J1014" s="262"/>
      <c r="L1014" s="262"/>
      <c r="N1014" s="262"/>
      <c r="R1014" s="263"/>
    </row>
    <row r="1015">
      <c r="A1015" s="260"/>
      <c r="B1015" s="260"/>
      <c r="C1015" s="260"/>
      <c r="F1015" s="221"/>
      <c r="H1015" s="261"/>
      <c r="J1015" s="262"/>
      <c r="L1015" s="262"/>
      <c r="N1015" s="262"/>
      <c r="R1015" s="263"/>
    </row>
    <row r="1016">
      <c r="A1016" s="260"/>
      <c r="B1016" s="260"/>
      <c r="C1016" s="260"/>
      <c r="F1016" s="221"/>
      <c r="H1016" s="261"/>
      <c r="J1016" s="262"/>
      <c r="L1016" s="262"/>
      <c r="N1016" s="262"/>
      <c r="R1016" s="263"/>
    </row>
    <row r="1017">
      <c r="A1017" s="260"/>
      <c r="B1017" s="260"/>
      <c r="C1017" s="260"/>
      <c r="F1017" s="221"/>
      <c r="H1017" s="261"/>
      <c r="J1017" s="262"/>
      <c r="L1017" s="262"/>
      <c r="N1017" s="262"/>
      <c r="R1017" s="263"/>
    </row>
    <row r="1018">
      <c r="A1018" s="260"/>
      <c r="B1018" s="260"/>
      <c r="C1018" s="260"/>
      <c r="F1018" s="221"/>
      <c r="H1018" s="261"/>
      <c r="J1018" s="262"/>
      <c r="L1018" s="262"/>
      <c r="N1018" s="262"/>
      <c r="R1018" s="263"/>
    </row>
    <row r="1019">
      <c r="A1019" s="260"/>
      <c r="B1019" s="260"/>
      <c r="C1019" s="260"/>
      <c r="F1019" s="221"/>
      <c r="H1019" s="261"/>
      <c r="J1019" s="262"/>
      <c r="L1019" s="262"/>
      <c r="N1019" s="262"/>
      <c r="R1019" s="263"/>
    </row>
    <row r="1020">
      <c r="A1020" s="260"/>
      <c r="B1020" s="260"/>
      <c r="C1020" s="260"/>
      <c r="F1020" s="221"/>
      <c r="H1020" s="261"/>
      <c r="J1020" s="262"/>
      <c r="L1020" s="262"/>
      <c r="N1020" s="262"/>
      <c r="R1020" s="263"/>
    </row>
    <row r="1021">
      <c r="A1021" s="260"/>
      <c r="B1021" s="260"/>
      <c r="C1021" s="260"/>
      <c r="F1021" s="221"/>
      <c r="H1021" s="261"/>
      <c r="J1021" s="262"/>
      <c r="L1021" s="262"/>
      <c r="N1021" s="262"/>
      <c r="R1021" s="263"/>
    </row>
    <row r="1022">
      <c r="A1022" s="260"/>
      <c r="B1022" s="260"/>
      <c r="C1022" s="260"/>
      <c r="F1022" s="221"/>
      <c r="H1022" s="261"/>
      <c r="J1022" s="262"/>
      <c r="L1022" s="262"/>
      <c r="N1022" s="262"/>
      <c r="R1022" s="263"/>
    </row>
    <row r="1023">
      <c r="A1023" s="260"/>
      <c r="B1023" s="260"/>
      <c r="C1023" s="260"/>
      <c r="F1023" s="221"/>
      <c r="H1023" s="261"/>
      <c r="J1023" s="262"/>
      <c r="L1023" s="262"/>
      <c r="N1023" s="262"/>
      <c r="R1023" s="263"/>
    </row>
    <row r="1024">
      <c r="A1024" s="260"/>
      <c r="B1024" s="260"/>
      <c r="C1024" s="260"/>
      <c r="F1024" s="221"/>
      <c r="H1024" s="261"/>
      <c r="J1024" s="262"/>
      <c r="L1024" s="262"/>
      <c r="N1024" s="262"/>
      <c r="R1024" s="263"/>
    </row>
    <row r="1025">
      <c r="A1025" s="260"/>
      <c r="B1025" s="260"/>
      <c r="C1025" s="260"/>
      <c r="F1025" s="221"/>
      <c r="H1025" s="261"/>
      <c r="J1025" s="262"/>
      <c r="L1025" s="262"/>
      <c r="N1025" s="262"/>
      <c r="R1025" s="263"/>
    </row>
    <row r="1026">
      <c r="A1026" s="260"/>
      <c r="B1026" s="260"/>
      <c r="C1026" s="260"/>
      <c r="F1026" s="221"/>
      <c r="H1026" s="261"/>
      <c r="J1026" s="262"/>
      <c r="L1026" s="262"/>
      <c r="N1026" s="262"/>
      <c r="R1026" s="263"/>
    </row>
    <row r="1027">
      <c r="A1027" s="260"/>
      <c r="B1027" s="260"/>
      <c r="C1027" s="260"/>
      <c r="F1027" s="221"/>
      <c r="H1027" s="261"/>
      <c r="J1027" s="262"/>
      <c r="L1027" s="262"/>
      <c r="N1027" s="262"/>
      <c r="R1027" s="263"/>
    </row>
    <row r="1028">
      <c r="A1028" s="260"/>
      <c r="B1028" s="260"/>
      <c r="C1028" s="260"/>
      <c r="F1028" s="221"/>
      <c r="H1028" s="261"/>
      <c r="J1028" s="262"/>
      <c r="L1028" s="262"/>
      <c r="N1028" s="262"/>
      <c r="R1028" s="263"/>
    </row>
    <row r="1029">
      <c r="A1029" s="260"/>
      <c r="B1029" s="260"/>
      <c r="C1029" s="260"/>
      <c r="F1029" s="221"/>
      <c r="H1029" s="261"/>
      <c r="J1029" s="262"/>
      <c r="L1029" s="262"/>
      <c r="N1029" s="262"/>
      <c r="R1029" s="263"/>
    </row>
    <row r="1030">
      <c r="A1030" s="260"/>
      <c r="B1030" s="260"/>
      <c r="C1030" s="260"/>
      <c r="F1030" s="221"/>
      <c r="H1030" s="261"/>
      <c r="J1030" s="262"/>
      <c r="L1030" s="262"/>
      <c r="N1030" s="262"/>
      <c r="R1030" s="263"/>
    </row>
    <row r="1031">
      <c r="A1031" s="260"/>
      <c r="B1031" s="260"/>
      <c r="C1031" s="260"/>
      <c r="F1031" s="221"/>
      <c r="H1031" s="261"/>
      <c r="J1031" s="262"/>
      <c r="L1031" s="262"/>
      <c r="N1031" s="262"/>
      <c r="R1031" s="263"/>
    </row>
    <row r="1032">
      <c r="A1032" s="260"/>
      <c r="B1032" s="260"/>
      <c r="C1032" s="260"/>
      <c r="F1032" s="221"/>
      <c r="H1032" s="261"/>
      <c r="J1032" s="262"/>
      <c r="L1032" s="262"/>
      <c r="N1032" s="262"/>
      <c r="R1032" s="263"/>
    </row>
    <row r="1033">
      <c r="A1033" s="260"/>
      <c r="B1033" s="260"/>
      <c r="C1033" s="260"/>
      <c r="F1033" s="221"/>
      <c r="H1033" s="261"/>
      <c r="J1033" s="262"/>
      <c r="L1033" s="262"/>
      <c r="N1033" s="262"/>
      <c r="R1033" s="263"/>
    </row>
    <row r="1034">
      <c r="A1034" s="260"/>
      <c r="B1034" s="260"/>
      <c r="C1034" s="260"/>
      <c r="F1034" s="221"/>
      <c r="H1034" s="261"/>
      <c r="J1034" s="262"/>
      <c r="L1034" s="262"/>
      <c r="N1034" s="262"/>
      <c r="R1034" s="263"/>
    </row>
    <row r="1035">
      <c r="A1035" s="260"/>
      <c r="B1035" s="260"/>
      <c r="C1035" s="260"/>
      <c r="F1035" s="221"/>
      <c r="H1035" s="261"/>
      <c r="J1035" s="262"/>
      <c r="L1035" s="262"/>
      <c r="N1035" s="262"/>
      <c r="R1035" s="263"/>
    </row>
    <row r="1036">
      <c r="A1036" s="260"/>
      <c r="B1036" s="260"/>
      <c r="C1036" s="260"/>
      <c r="F1036" s="221"/>
      <c r="H1036" s="261"/>
      <c r="J1036" s="262"/>
      <c r="L1036" s="262"/>
      <c r="N1036" s="262"/>
      <c r="R1036" s="263"/>
    </row>
    <row r="1037">
      <c r="A1037" s="260"/>
      <c r="B1037" s="260"/>
      <c r="C1037" s="260"/>
      <c r="F1037" s="221"/>
      <c r="H1037" s="261"/>
      <c r="J1037" s="262"/>
      <c r="L1037" s="262"/>
      <c r="N1037" s="262"/>
      <c r="R1037" s="263"/>
    </row>
    <row r="1038">
      <c r="A1038" s="260"/>
      <c r="B1038" s="260"/>
      <c r="C1038" s="260"/>
      <c r="F1038" s="221"/>
      <c r="H1038" s="261"/>
      <c r="J1038" s="262"/>
      <c r="L1038" s="262"/>
      <c r="N1038" s="262"/>
      <c r="R1038" s="263"/>
    </row>
    <row r="1039">
      <c r="A1039" s="260"/>
      <c r="B1039" s="260"/>
      <c r="C1039" s="260"/>
      <c r="F1039" s="221"/>
      <c r="H1039" s="261"/>
      <c r="J1039" s="262"/>
      <c r="L1039" s="262"/>
      <c r="N1039" s="262"/>
      <c r="R1039" s="263"/>
    </row>
    <row r="1040">
      <c r="A1040" s="260"/>
      <c r="B1040" s="260"/>
      <c r="C1040" s="260"/>
      <c r="F1040" s="221"/>
      <c r="H1040" s="261"/>
      <c r="J1040" s="262"/>
      <c r="L1040" s="262"/>
      <c r="N1040" s="262"/>
      <c r="R1040" s="263"/>
    </row>
    <row r="1041">
      <c r="A1041" s="260"/>
      <c r="B1041" s="260"/>
      <c r="C1041" s="260"/>
      <c r="F1041" s="221"/>
      <c r="H1041" s="261"/>
      <c r="J1041" s="262"/>
      <c r="L1041" s="262"/>
      <c r="N1041" s="262"/>
      <c r="R1041" s="263"/>
    </row>
    <row r="1042">
      <c r="A1042" s="260"/>
      <c r="B1042" s="260"/>
      <c r="C1042" s="260"/>
      <c r="F1042" s="221"/>
      <c r="H1042" s="261"/>
      <c r="J1042" s="262"/>
      <c r="L1042" s="262"/>
      <c r="N1042" s="262"/>
      <c r="R1042" s="263"/>
    </row>
    <row r="1043">
      <c r="A1043" s="260"/>
      <c r="B1043" s="260"/>
      <c r="C1043" s="260"/>
      <c r="F1043" s="221"/>
      <c r="H1043" s="261"/>
      <c r="J1043" s="262"/>
      <c r="L1043" s="262"/>
      <c r="N1043" s="262"/>
      <c r="R1043" s="263"/>
    </row>
    <row r="1044">
      <c r="A1044" s="260"/>
      <c r="B1044" s="260"/>
      <c r="C1044" s="260"/>
      <c r="F1044" s="221"/>
      <c r="H1044" s="261"/>
      <c r="J1044" s="262"/>
      <c r="L1044" s="262"/>
      <c r="N1044" s="262"/>
      <c r="R1044" s="263"/>
    </row>
    <row r="1045">
      <c r="A1045" s="260"/>
      <c r="B1045" s="260"/>
      <c r="C1045" s="260"/>
      <c r="F1045" s="221"/>
      <c r="H1045" s="261"/>
      <c r="J1045" s="262"/>
      <c r="L1045" s="262"/>
      <c r="N1045" s="262"/>
      <c r="R1045" s="263"/>
    </row>
    <row r="1046">
      <c r="A1046" s="260"/>
      <c r="B1046" s="260"/>
      <c r="C1046" s="260"/>
      <c r="F1046" s="221"/>
      <c r="H1046" s="261"/>
      <c r="J1046" s="262"/>
      <c r="L1046" s="262"/>
      <c r="N1046" s="262"/>
      <c r="R1046" s="263"/>
    </row>
    <row r="1047">
      <c r="A1047" s="260"/>
      <c r="B1047" s="260"/>
      <c r="C1047" s="260"/>
      <c r="F1047" s="221"/>
      <c r="H1047" s="261"/>
      <c r="J1047" s="262"/>
      <c r="L1047" s="262"/>
      <c r="N1047" s="262"/>
      <c r="R1047" s="263"/>
    </row>
    <row r="1048">
      <c r="A1048" s="260"/>
      <c r="B1048" s="260"/>
      <c r="C1048" s="260"/>
      <c r="F1048" s="221"/>
      <c r="H1048" s="261"/>
      <c r="J1048" s="262"/>
      <c r="L1048" s="262"/>
      <c r="N1048" s="262"/>
      <c r="R1048" s="263"/>
    </row>
    <row r="1049">
      <c r="A1049" s="260"/>
      <c r="B1049" s="260"/>
      <c r="C1049" s="260"/>
      <c r="F1049" s="221"/>
      <c r="H1049" s="261"/>
      <c r="J1049" s="262"/>
      <c r="L1049" s="262"/>
      <c r="N1049" s="262"/>
      <c r="R1049" s="263"/>
    </row>
    <row r="1050">
      <c r="A1050" s="260"/>
      <c r="B1050" s="260"/>
      <c r="C1050" s="260"/>
      <c r="F1050" s="221"/>
      <c r="H1050" s="261"/>
      <c r="J1050" s="262"/>
      <c r="L1050" s="262"/>
      <c r="N1050" s="262"/>
      <c r="R1050" s="263"/>
    </row>
    <row r="1051">
      <c r="A1051" s="260"/>
      <c r="B1051" s="260"/>
      <c r="C1051" s="260"/>
      <c r="F1051" s="221"/>
      <c r="H1051" s="261"/>
      <c r="J1051" s="262"/>
      <c r="L1051" s="262"/>
      <c r="N1051" s="262"/>
      <c r="R1051" s="263"/>
    </row>
    <row r="1052">
      <c r="A1052" s="260"/>
      <c r="B1052" s="260"/>
      <c r="C1052" s="260"/>
      <c r="F1052" s="221"/>
      <c r="H1052" s="261"/>
      <c r="J1052" s="262"/>
      <c r="L1052" s="262"/>
      <c r="N1052" s="262"/>
      <c r="R1052" s="263"/>
    </row>
    <row r="1053">
      <c r="A1053" s="260"/>
      <c r="B1053" s="260"/>
      <c r="C1053" s="260"/>
      <c r="F1053" s="221"/>
      <c r="H1053" s="261"/>
      <c r="J1053" s="262"/>
      <c r="L1053" s="262"/>
      <c r="N1053" s="262"/>
      <c r="R1053" s="263"/>
    </row>
    <row r="1054">
      <c r="A1054" s="260"/>
      <c r="B1054" s="260"/>
      <c r="C1054" s="260"/>
      <c r="F1054" s="221"/>
      <c r="H1054" s="261"/>
      <c r="J1054" s="262"/>
      <c r="L1054" s="262"/>
      <c r="N1054" s="262"/>
      <c r="R1054" s="263"/>
    </row>
    <row r="1055">
      <c r="A1055" s="260"/>
      <c r="B1055" s="260"/>
      <c r="C1055" s="260"/>
      <c r="F1055" s="221"/>
      <c r="H1055" s="261"/>
      <c r="J1055" s="262"/>
      <c r="L1055" s="262"/>
      <c r="N1055" s="262"/>
      <c r="R1055" s="263"/>
    </row>
    <row r="1056">
      <c r="A1056" s="260"/>
      <c r="B1056" s="260"/>
      <c r="C1056" s="260"/>
      <c r="F1056" s="221"/>
      <c r="H1056" s="261"/>
      <c r="J1056" s="262"/>
      <c r="L1056" s="262"/>
      <c r="N1056" s="262"/>
      <c r="R1056" s="263"/>
    </row>
    <row r="1057">
      <c r="A1057" s="260"/>
      <c r="B1057" s="260"/>
      <c r="C1057" s="260"/>
      <c r="F1057" s="221"/>
      <c r="H1057" s="261"/>
      <c r="J1057" s="262"/>
      <c r="L1057" s="262"/>
      <c r="N1057" s="262"/>
      <c r="R1057" s="263"/>
    </row>
    <row r="1058">
      <c r="A1058" s="260"/>
      <c r="B1058" s="260"/>
      <c r="C1058" s="260"/>
      <c r="F1058" s="221"/>
      <c r="H1058" s="261"/>
      <c r="J1058" s="262"/>
      <c r="L1058" s="262"/>
      <c r="N1058" s="262"/>
      <c r="R1058" s="263"/>
    </row>
    <row r="1059">
      <c r="A1059" s="260"/>
      <c r="B1059" s="260"/>
      <c r="C1059" s="260"/>
      <c r="F1059" s="221"/>
      <c r="H1059" s="261"/>
      <c r="J1059" s="262"/>
      <c r="L1059" s="262"/>
      <c r="N1059" s="262"/>
      <c r="R1059" s="263"/>
    </row>
    <row r="1060">
      <c r="A1060" s="260"/>
      <c r="B1060" s="260"/>
      <c r="C1060" s="260"/>
      <c r="F1060" s="221"/>
      <c r="H1060" s="261"/>
      <c r="J1060" s="262"/>
      <c r="L1060" s="262"/>
      <c r="N1060" s="262"/>
      <c r="R1060" s="263"/>
    </row>
    <row r="1061">
      <c r="A1061" s="260"/>
      <c r="B1061" s="260"/>
      <c r="C1061" s="260"/>
      <c r="F1061" s="221"/>
      <c r="H1061" s="261"/>
      <c r="J1061" s="262"/>
      <c r="L1061" s="262"/>
      <c r="N1061" s="262"/>
      <c r="R1061" s="263"/>
    </row>
    <row r="1062">
      <c r="A1062" s="260"/>
      <c r="B1062" s="260"/>
      <c r="C1062" s="260"/>
      <c r="F1062" s="221"/>
      <c r="H1062" s="261"/>
      <c r="J1062" s="262"/>
      <c r="L1062" s="262"/>
      <c r="N1062" s="262"/>
      <c r="R1062" s="263"/>
    </row>
    <row r="1063">
      <c r="A1063" s="260"/>
      <c r="B1063" s="260"/>
      <c r="C1063" s="260"/>
      <c r="F1063" s="221"/>
      <c r="H1063" s="261"/>
      <c r="J1063" s="262"/>
      <c r="L1063" s="262"/>
      <c r="N1063" s="262"/>
      <c r="R1063" s="263"/>
    </row>
    <row r="1064">
      <c r="A1064" s="260"/>
      <c r="B1064" s="260"/>
      <c r="C1064" s="260"/>
      <c r="F1064" s="221"/>
      <c r="H1064" s="261"/>
      <c r="J1064" s="262"/>
      <c r="L1064" s="262"/>
      <c r="N1064" s="262"/>
      <c r="R1064" s="263"/>
    </row>
    <row r="1065">
      <c r="A1065" s="260"/>
      <c r="B1065" s="260"/>
      <c r="C1065" s="260"/>
      <c r="F1065" s="221"/>
      <c r="H1065" s="261"/>
      <c r="J1065" s="262"/>
      <c r="L1065" s="262"/>
      <c r="N1065" s="262"/>
      <c r="R1065" s="263"/>
    </row>
    <row r="1066">
      <c r="A1066" s="260"/>
      <c r="B1066" s="260"/>
      <c r="C1066" s="260"/>
      <c r="F1066" s="221"/>
      <c r="H1066" s="261"/>
      <c r="J1066" s="262"/>
      <c r="L1066" s="262"/>
      <c r="N1066" s="262"/>
      <c r="R1066" s="263"/>
    </row>
    <row r="1067">
      <c r="A1067" s="260"/>
      <c r="B1067" s="260"/>
      <c r="C1067" s="260"/>
      <c r="F1067" s="221"/>
      <c r="H1067" s="261"/>
      <c r="J1067" s="262"/>
      <c r="L1067" s="262"/>
      <c r="N1067" s="262"/>
      <c r="R1067" s="263"/>
    </row>
    <row r="1068">
      <c r="A1068" s="260"/>
      <c r="B1068" s="260"/>
      <c r="C1068" s="260"/>
      <c r="F1068" s="221"/>
      <c r="H1068" s="261"/>
      <c r="J1068" s="262"/>
      <c r="L1068" s="262"/>
      <c r="N1068" s="262"/>
      <c r="R1068" s="263"/>
    </row>
    <row r="1069">
      <c r="A1069" s="260"/>
      <c r="B1069" s="260"/>
      <c r="C1069" s="260"/>
      <c r="F1069" s="221"/>
      <c r="H1069" s="261"/>
      <c r="J1069" s="262"/>
      <c r="L1069" s="262"/>
      <c r="N1069" s="262"/>
      <c r="R1069" s="263"/>
    </row>
    <row r="1070">
      <c r="A1070" s="260"/>
      <c r="B1070" s="260"/>
      <c r="C1070" s="260"/>
      <c r="F1070" s="221"/>
      <c r="H1070" s="261"/>
      <c r="J1070" s="262"/>
      <c r="L1070" s="262"/>
      <c r="N1070" s="262"/>
      <c r="R1070" s="263"/>
    </row>
    <row r="1071">
      <c r="A1071" s="260"/>
      <c r="B1071" s="260"/>
      <c r="C1071" s="260"/>
      <c r="F1071" s="221"/>
      <c r="H1071" s="261"/>
      <c r="J1071" s="262"/>
      <c r="L1071" s="262"/>
      <c r="N1071" s="262"/>
      <c r="R1071" s="263"/>
    </row>
    <row r="1072">
      <c r="A1072" s="260"/>
      <c r="B1072" s="260"/>
      <c r="C1072" s="260"/>
      <c r="F1072" s="221"/>
      <c r="H1072" s="261"/>
      <c r="J1072" s="262"/>
      <c r="L1072" s="262"/>
      <c r="N1072" s="262"/>
      <c r="R1072" s="263"/>
    </row>
    <row r="1073">
      <c r="A1073" s="260"/>
      <c r="B1073" s="260"/>
      <c r="C1073" s="260"/>
      <c r="F1073" s="221"/>
      <c r="H1073" s="261"/>
      <c r="J1073" s="262"/>
      <c r="L1073" s="262"/>
      <c r="N1073" s="262"/>
      <c r="R1073" s="263"/>
    </row>
    <row r="1074">
      <c r="A1074" s="260"/>
      <c r="B1074" s="260"/>
      <c r="C1074" s="260"/>
      <c r="F1074" s="221"/>
      <c r="H1074" s="261"/>
      <c r="J1074" s="262"/>
      <c r="L1074" s="262"/>
      <c r="N1074" s="262"/>
      <c r="R1074" s="263"/>
    </row>
    <row r="1075">
      <c r="A1075" s="260"/>
      <c r="B1075" s="260"/>
      <c r="C1075" s="260"/>
      <c r="F1075" s="221"/>
      <c r="H1075" s="261"/>
      <c r="J1075" s="262"/>
      <c r="L1075" s="262"/>
      <c r="N1075" s="262"/>
      <c r="R1075" s="263"/>
    </row>
    <row r="1076">
      <c r="A1076" s="260"/>
      <c r="B1076" s="260"/>
      <c r="C1076" s="260"/>
      <c r="F1076" s="221"/>
      <c r="H1076" s="261"/>
      <c r="J1076" s="262"/>
      <c r="L1076" s="262"/>
      <c r="N1076" s="262"/>
      <c r="R1076" s="263"/>
    </row>
    <row r="1077">
      <c r="A1077" s="260"/>
      <c r="B1077" s="260"/>
      <c r="C1077" s="260"/>
      <c r="F1077" s="221"/>
      <c r="H1077" s="261"/>
      <c r="J1077" s="262"/>
      <c r="L1077" s="262"/>
      <c r="N1077" s="262"/>
      <c r="R1077" s="263"/>
    </row>
    <row r="1078">
      <c r="A1078" s="260"/>
      <c r="B1078" s="260"/>
      <c r="C1078" s="260"/>
      <c r="F1078" s="221"/>
      <c r="H1078" s="261"/>
      <c r="J1078" s="262"/>
      <c r="L1078" s="262"/>
      <c r="N1078" s="262"/>
      <c r="R1078" s="263"/>
    </row>
    <row r="1079">
      <c r="A1079" s="260"/>
      <c r="B1079" s="260"/>
      <c r="C1079" s="260"/>
      <c r="F1079" s="221"/>
      <c r="H1079" s="261"/>
      <c r="J1079" s="262"/>
      <c r="L1079" s="262"/>
      <c r="N1079" s="262"/>
      <c r="R1079" s="263"/>
    </row>
    <row r="1080">
      <c r="A1080" s="260"/>
      <c r="B1080" s="260"/>
      <c r="C1080" s="260"/>
      <c r="F1080" s="221"/>
      <c r="H1080" s="261"/>
      <c r="J1080" s="262"/>
      <c r="L1080" s="262"/>
      <c r="N1080" s="262"/>
      <c r="R1080" s="263"/>
    </row>
    <row r="1081">
      <c r="A1081" s="260"/>
      <c r="B1081" s="260"/>
      <c r="C1081" s="260"/>
      <c r="F1081" s="221"/>
      <c r="H1081" s="261"/>
      <c r="J1081" s="262"/>
      <c r="L1081" s="262"/>
      <c r="N1081" s="262"/>
      <c r="R1081" s="263"/>
    </row>
    <row r="1082">
      <c r="A1082" s="260"/>
      <c r="B1082" s="260"/>
      <c r="C1082" s="260"/>
      <c r="F1082" s="221"/>
      <c r="H1082" s="261"/>
      <c r="J1082" s="262"/>
      <c r="L1082" s="262"/>
      <c r="N1082" s="262"/>
      <c r="R1082" s="263"/>
    </row>
    <row r="1083">
      <c r="A1083" s="260"/>
      <c r="B1083" s="260"/>
      <c r="C1083" s="260"/>
      <c r="F1083" s="221"/>
      <c r="H1083" s="261"/>
      <c r="J1083" s="262"/>
      <c r="L1083" s="262"/>
      <c r="N1083" s="262"/>
      <c r="R1083" s="263"/>
    </row>
    <row r="1084">
      <c r="A1084" s="260"/>
      <c r="B1084" s="260"/>
      <c r="C1084" s="260"/>
      <c r="F1084" s="221"/>
      <c r="H1084" s="261"/>
      <c r="J1084" s="262"/>
      <c r="L1084" s="262"/>
      <c r="N1084" s="262"/>
      <c r="R1084" s="263"/>
    </row>
    <row r="1085">
      <c r="A1085" s="260"/>
      <c r="B1085" s="260"/>
      <c r="C1085" s="260"/>
      <c r="F1085" s="221"/>
      <c r="H1085" s="261"/>
      <c r="J1085" s="262"/>
      <c r="L1085" s="262"/>
      <c r="N1085" s="262"/>
      <c r="R1085" s="263"/>
    </row>
    <row r="1086">
      <c r="A1086" s="260"/>
      <c r="B1086" s="260"/>
      <c r="C1086" s="260"/>
      <c r="F1086" s="221"/>
      <c r="H1086" s="261"/>
      <c r="J1086" s="262"/>
      <c r="L1086" s="262"/>
      <c r="N1086" s="262"/>
      <c r="R1086" s="263"/>
    </row>
    <row r="1087">
      <c r="A1087" s="260"/>
      <c r="B1087" s="260"/>
      <c r="C1087" s="260"/>
      <c r="F1087" s="221"/>
      <c r="H1087" s="261"/>
      <c r="J1087" s="262"/>
      <c r="L1087" s="262"/>
      <c r="N1087" s="262"/>
      <c r="R1087" s="263"/>
    </row>
    <row r="1088">
      <c r="A1088" s="260"/>
      <c r="B1088" s="260"/>
      <c r="C1088" s="260"/>
      <c r="F1088" s="221"/>
      <c r="H1088" s="261"/>
      <c r="J1088" s="262"/>
      <c r="L1088" s="262"/>
      <c r="N1088" s="262"/>
      <c r="R1088" s="263"/>
    </row>
    <row r="1089">
      <c r="A1089" s="260"/>
      <c r="B1089" s="260"/>
      <c r="C1089" s="260"/>
      <c r="F1089" s="221"/>
      <c r="H1089" s="261"/>
      <c r="J1089" s="262"/>
      <c r="L1089" s="262"/>
      <c r="N1089" s="262"/>
      <c r="R1089" s="263"/>
    </row>
    <row r="1090">
      <c r="A1090" s="260"/>
      <c r="B1090" s="260"/>
      <c r="C1090" s="260"/>
      <c r="F1090" s="221"/>
      <c r="H1090" s="261"/>
      <c r="J1090" s="262"/>
      <c r="L1090" s="262"/>
      <c r="N1090" s="262"/>
      <c r="R1090" s="263"/>
    </row>
    <row r="1091">
      <c r="A1091" s="260"/>
      <c r="B1091" s="260"/>
      <c r="C1091" s="260"/>
      <c r="F1091" s="221"/>
      <c r="H1091" s="261"/>
      <c r="J1091" s="262"/>
      <c r="L1091" s="262"/>
      <c r="N1091" s="262"/>
      <c r="R1091" s="263"/>
    </row>
    <row r="1092">
      <c r="A1092" s="260"/>
      <c r="B1092" s="260"/>
      <c r="C1092" s="260"/>
      <c r="F1092" s="221"/>
      <c r="H1092" s="261"/>
      <c r="J1092" s="262"/>
      <c r="L1092" s="262"/>
      <c r="N1092" s="262"/>
      <c r="R1092" s="263"/>
    </row>
    <row r="1093">
      <c r="A1093" s="260"/>
      <c r="B1093" s="260"/>
      <c r="C1093" s="260"/>
      <c r="F1093" s="221"/>
      <c r="H1093" s="261"/>
      <c r="J1093" s="262"/>
      <c r="L1093" s="262"/>
      <c r="N1093" s="262"/>
      <c r="R1093" s="263"/>
    </row>
    <row r="1094">
      <c r="A1094" s="260"/>
      <c r="B1094" s="260"/>
      <c r="C1094" s="260"/>
      <c r="F1094" s="221"/>
      <c r="H1094" s="261"/>
      <c r="J1094" s="262"/>
      <c r="L1094" s="262"/>
      <c r="N1094" s="262"/>
      <c r="R1094" s="263"/>
    </row>
    <row r="1095">
      <c r="A1095" s="260"/>
      <c r="B1095" s="260"/>
      <c r="C1095" s="260"/>
      <c r="F1095" s="221"/>
      <c r="H1095" s="261"/>
      <c r="J1095" s="262"/>
      <c r="L1095" s="262"/>
      <c r="N1095" s="262"/>
      <c r="R1095" s="263"/>
    </row>
    <row r="1096">
      <c r="A1096" s="260"/>
      <c r="B1096" s="260"/>
      <c r="C1096" s="260"/>
      <c r="F1096" s="221"/>
      <c r="H1096" s="261"/>
      <c r="J1096" s="262"/>
      <c r="L1096" s="262"/>
      <c r="N1096" s="262"/>
      <c r="R1096" s="263"/>
    </row>
    <row r="1097">
      <c r="A1097" s="260"/>
      <c r="B1097" s="260"/>
      <c r="C1097" s="260"/>
      <c r="F1097" s="221"/>
      <c r="H1097" s="261"/>
      <c r="J1097" s="262"/>
      <c r="L1097" s="262"/>
      <c r="N1097" s="262"/>
      <c r="R1097" s="263"/>
    </row>
    <row r="1098">
      <c r="A1098" s="260"/>
      <c r="B1098" s="260"/>
      <c r="C1098" s="260"/>
      <c r="F1098" s="221"/>
      <c r="H1098" s="261"/>
      <c r="J1098" s="262"/>
      <c r="L1098" s="262"/>
      <c r="N1098" s="262"/>
      <c r="R1098" s="263"/>
    </row>
    <row r="1099">
      <c r="A1099" s="260"/>
      <c r="B1099" s="260"/>
      <c r="C1099" s="260"/>
      <c r="F1099" s="221"/>
      <c r="H1099" s="261"/>
      <c r="J1099" s="262"/>
      <c r="L1099" s="262"/>
      <c r="N1099" s="262"/>
      <c r="R1099" s="263"/>
    </row>
    <row r="1100">
      <c r="A1100" s="260"/>
      <c r="B1100" s="260"/>
      <c r="C1100" s="260"/>
      <c r="F1100" s="221"/>
      <c r="H1100" s="261"/>
      <c r="J1100" s="262"/>
      <c r="L1100" s="262"/>
      <c r="N1100" s="262"/>
      <c r="R1100" s="263"/>
    </row>
    <row r="1101">
      <c r="A1101" s="260"/>
      <c r="B1101" s="260"/>
      <c r="C1101" s="260"/>
      <c r="F1101" s="221"/>
      <c r="H1101" s="261"/>
      <c r="J1101" s="262"/>
      <c r="L1101" s="262"/>
      <c r="N1101" s="262"/>
      <c r="R1101" s="263"/>
    </row>
    <row r="1102">
      <c r="A1102" s="260"/>
      <c r="B1102" s="260"/>
      <c r="C1102" s="260"/>
      <c r="F1102" s="221"/>
      <c r="H1102" s="261"/>
      <c r="J1102" s="262"/>
      <c r="L1102" s="262"/>
      <c r="N1102" s="262"/>
      <c r="R1102" s="263"/>
    </row>
    <row r="1103">
      <c r="A1103" s="260"/>
      <c r="B1103" s="260"/>
      <c r="C1103" s="260"/>
      <c r="F1103" s="221"/>
      <c r="H1103" s="261"/>
      <c r="J1103" s="262"/>
      <c r="L1103" s="262"/>
      <c r="N1103" s="262"/>
      <c r="R1103" s="263"/>
    </row>
    <row r="1104">
      <c r="A1104" s="260"/>
      <c r="B1104" s="260"/>
      <c r="C1104" s="260"/>
      <c r="F1104" s="221"/>
      <c r="H1104" s="261"/>
      <c r="J1104" s="262"/>
      <c r="L1104" s="262"/>
      <c r="N1104" s="262"/>
      <c r="R1104" s="263"/>
    </row>
    <row r="1105">
      <c r="A1105" s="260"/>
      <c r="B1105" s="260"/>
      <c r="C1105" s="260"/>
      <c r="F1105" s="221"/>
      <c r="H1105" s="261"/>
      <c r="J1105" s="262"/>
      <c r="L1105" s="262"/>
      <c r="N1105" s="262"/>
      <c r="R1105" s="263"/>
    </row>
    <row r="1106">
      <c r="A1106" s="260"/>
      <c r="B1106" s="260"/>
      <c r="C1106" s="260"/>
      <c r="F1106" s="221"/>
      <c r="H1106" s="261"/>
      <c r="J1106" s="262"/>
      <c r="L1106" s="262"/>
      <c r="N1106" s="262"/>
      <c r="R1106" s="263"/>
    </row>
    <row r="1107">
      <c r="A1107" s="260"/>
      <c r="B1107" s="260"/>
      <c r="C1107" s="260"/>
      <c r="F1107" s="221"/>
      <c r="H1107" s="261"/>
      <c r="J1107" s="262"/>
      <c r="L1107" s="262"/>
      <c r="N1107" s="262"/>
      <c r="R1107" s="263"/>
    </row>
    <row r="1108">
      <c r="A1108" s="260"/>
      <c r="B1108" s="260"/>
      <c r="C1108" s="260"/>
      <c r="F1108" s="221"/>
      <c r="H1108" s="261"/>
      <c r="J1108" s="262"/>
      <c r="L1108" s="262"/>
      <c r="N1108" s="262"/>
      <c r="R1108" s="263"/>
    </row>
  </sheetData>
  <autoFilter ref="$A$1:$T$164"/>
  <hyperlinks>
    <hyperlink r:id="rId2" ref="Q2"/>
    <hyperlink r:id="rId3" ref="Q13"/>
    <hyperlink r:id="rId4" ref="Q40"/>
    <hyperlink r:id="rId5" location="google_vignette" ref="Q41"/>
    <hyperlink r:id="rId6" ref="Q56"/>
    <hyperlink r:id="rId7" ref="Q73"/>
    <hyperlink r:id="rId8" ref="Q87"/>
    <hyperlink r:id="rId9" ref="R87"/>
    <hyperlink r:id="rId10" ref="Q90"/>
    <hyperlink r:id="rId11" ref="Q102"/>
    <hyperlink r:id="rId12" ref="Q105"/>
    <hyperlink r:id="rId13" ref="Q117"/>
    <hyperlink r:id="rId14" ref="Q126"/>
    <hyperlink r:id="rId15" location="google_vignette" ref="Q141"/>
    <hyperlink r:id="rId16" ref="Q152"/>
  </hyperlinks>
  <drawing r:id="rId17"/>
  <legacyDrawing r:id="rId1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25"/>
    <col customWidth="1" min="13" max="13" width="14.5"/>
    <col customWidth="1" min="19" max="19" width="14.13"/>
  </cols>
  <sheetData>
    <row r="1">
      <c r="A1" s="264" t="s">
        <v>4445</v>
      </c>
      <c r="B1" s="265"/>
      <c r="C1" s="265"/>
      <c r="D1" s="265"/>
      <c r="E1" s="265"/>
      <c r="F1" s="265"/>
      <c r="G1" s="265"/>
      <c r="H1" s="265"/>
      <c r="I1" s="266"/>
      <c r="J1" s="267"/>
      <c r="K1" s="268" t="s">
        <v>4446</v>
      </c>
      <c r="L1" s="265"/>
      <c r="M1" s="265"/>
      <c r="N1" s="265"/>
      <c r="O1" s="265"/>
      <c r="P1" s="265"/>
      <c r="Q1" s="265"/>
      <c r="R1" s="266"/>
      <c r="S1" s="49"/>
      <c r="T1" s="49"/>
      <c r="U1" s="49"/>
      <c r="V1" s="49"/>
      <c r="W1" s="49"/>
      <c r="X1" s="49"/>
      <c r="Y1" s="49"/>
      <c r="Z1" s="49"/>
      <c r="AA1" s="49"/>
      <c r="AB1" s="49"/>
      <c r="AC1" s="49"/>
      <c r="AD1" s="49"/>
    </row>
    <row r="2">
      <c r="A2" s="269" t="s">
        <v>27</v>
      </c>
      <c r="B2" s="269" t="s">
        <v>4447</v>
      </c>
      <c r="C2" s="269" t="s">
        <v>4448</v>
      </c>
      <c r="D2" s="270" t="s">
        <v>4449</v>
      </c>
      <c r="E2" s="269" t="s">
        <v>4450</v>
      </c>
      <c r="F2" s="269" t="s">
        <v>30</v>
      </c>
      <c r="G2" s="271" t="s">
        <v>4451</v>
      </c>
      <c r="H2" s="266"/>
      <c r="I2" s="272"/>
      <c r="J2" s="267"/>
      <c r="K2" s="273" t="s">
        <v>27</v>
      </c>
      <c r="L2" s="269" t="s">
        <v>4447</v>
      </c>
      <c r="M2" s="269" t="s">
        <v>4448</v>
      </c>
      <c r="N2" s="270" t="s">
        <v>4449</v>
      </c>
      <c r="O2" s="269" t="s">
        <v>4450</v>
      </c>
      <c r="P2" s="269" t="s">
        <v>30</v>
      </c>
      <c r="Q2" s="271" t="s">
        <v>4451</v>
      </c>
      <c r="R2" s="266"/>
      <c r="S2" s="274" t="s">
        <v>4452</v>
      </c>
      <c r="T2" s="49"/>
      <c r="U2" s="49"/>
      <c r="V2" s="49"/>
      <c r="W2" s="49"/>
      <c r="X2" s="49"/>
      <c r="Y2" s="49"/>
      <c r="Z2" s="49"/>
      <c r="AA2" s="49"/>
      <c r="AB2" s="49"/>
      <c r="AC2" s="49"/>
      <c r="AD2" s="49"/>
    </row>
    <row r="3">
      <c r="A3" s="275"/>
      <c r="B3" s="275"/>
      <c r="C3" s="275"/>
      <c r="D3" s="275"/>
      <c r="E3" s="275"/>
      <c r="F3" s="275"/>
      <c r="G3" s="276" t="s">
        <v>4453</v>
      </c>
      <c r="H3" s="276" t="s">
        <v>4020</v>
      </c>
      <c r="I3" s="272"/>
      <c r="J3" s="267"/>
      <c r="K3" s="277"/>
      <c r="L3" s="275"/>
      <c r="M3" s="275"/>
      <c r="N3" s="275"/>
      <c r="O3" s="275"/>
      <c r="P3" s="275"/>
      <c r="Q3" s="276" t="s">
        <v>4453</v>
      </c>
      <c r="R3" s="276" t="s">
        <v>4020</v>
      </c>
      <c r="T3" s="49"/>
      <c r="U3" s="49"/>
      <c r="V3" s="49"/>
      <c r="W3" s="49"/>
      <c r="X3" s="49"/>
      <c r="Y3" s="49"/>
      <c r="Z3" s="49"/>
      <c r="AA3" s="49"/>
      <c r="AB3" s="49"/>
      <c r="AC3" s="49"/>
      <c r="AD3" s="49"/>
    </row>
    <row r="4">
      <c r="A4" s="278" t="s">
        <v>4454</v>
      </c>
      <c r="B4" s="279" t="s">
        <v>577</v>
      </c>
      <c r="C4" s="278" t="s">
        <v>4455</v>
      </c>
      <c r="D4" s="280" t="s">
        <v>4456</v>
      </c>
      <c r="E4" s="281">
        <v>200.0</v>
      </c>
      <c r="F4" s="278" t="s">
        <v>4457</v>
      </c>
      <c r="G4" s="282">
        <v>1.09605</v>
      </c>
      <c r="H4" s="282">
        <v>116.625557</v>
      </c>
      <c r="I4" s="283" t="s">
        <v>2317</v>
      </c>
      <c r="J4" s="284"/>
      <c r="K4" s="285" t="s">
        <v>4458</v>
      </c>
      <c r="L4" s="279" t="s">
        <v>577</v>
      </c>
      <c r="M4" s="278" t="s">
        <v>4459</v>
      </c>
      <c r="N4" s="280" t="s">
        <v>3712</v>
      </c>
      <c r="O4" s="281">
        <v>100.0</v>
      </c>
      <c r="P4" s="278" t="s">
        <v>4460</v>
      </c>
      <c r="Q4" s="282">
        <v>1.37433108017839</v>
      </c>
      <c r="R4" s="282">
        <v>125.085454620747</v>
      </c>
      <c r="S4" s="49"/>
      <c r="T4" s="49"/>
      <c r="U4" s="49"/>
      <c r="V4" s="49"/>
      <c r="W4" s="286"/>
      <c r="X4" s="49"/>
      <c r="Y4" s="286"/>
      <c r="Z4" s="49"/>
      <c r="AA4" s="286"/>
      <c r="AB4" s="49"/>
      <c r="AC4" s="49"/>
      <c r="AD4" s="49"/>
    </row>
    <row r="5">
      <c r="A5" s="278" t="s">
        <v>4461</v>
      </c>
      <c r="B5" s="279" t="s">
        <v>577</v>
      </c>
      <c r="C5" s="278" t="s">
        <v>4462</v>
      </c>
      <c r="D5" s="280"/>
      <c r="E5" s="281">
        <v>200.0</v>
      </c>
      <c r="F5" s="278" t="s">
        <v>4463</v>
      </c>
      <c r="G5" s="282">
        <v>0.8358704</v>
      </c>
      <c r="H5" s="282">
        <v>108.8727873</v>
      </c>
      <c r="I5" s="283" t="s">
        <v>2317</v>
      </c>
      <c r="J5" s="284"/>
      <c r="K5" s="285" t="s">
        <v>4464</v>
      </c>
      <c r="L5" s="279" t="s">
        <v>965</v>
      </c>
      <c r="M5" s="278" t="s">
        <v>4465</v>
      </c>
      <c r="N5" s="280" t="s">
        <v>4466</v>
      </c>
      <c r="O5" s="281">
        <v>100.0</v>
      </c>
      <c r="P5" s="278" t="s">
        <v>4467</v>
      </c>
      <c r="Q5" s="282">
        <v>0.05798</v>
      </c>
      <c r="R5" s="282">
        <v>109.20362</v>
      </c>
      <c r="S5" s="49"/>
      <c r="T5" s="49"/>
      <c r="U5" s="49"/>
      <c r="V5" s="49"/>
      <c r="W5" s="286"/>
      <c r="X5" s="49"/>
      <c r="Y5" s="49"/>
      <c r="Z5" s="49"/>
      <c r="AA5" s="49"/>
      <c r="AB5" s="49"/>
      <c r="AC5" s="49"/>
      <c r="AD5" s="49"/>
    </row>
    <row r="6">
      <c r="A6" s="278" t="s">
        <v>4468</v>
      </c>
      <c r="B6" s="279" t="s">
        <v>577</v>
      </c>
      <c r="C6" s="278" t="s">
        <v>4469</v>
      </c>
      <c r="D6" s="280"/>
      <c r="E6" s="281">
        <v>100.0</v>
      </c>
      <c r="F6" s="278" t="s">
        <v>4470</v>
      </c>
      <c r="G6" s="282">
        <v>-4.0512916</v>
      </c>
      <c r="H6" s="282">
        <v>122.6534484</v>
      </c>
      <c r="I6" s="283" t="s">
        <v>2317</v>
      </c>
      <c r="J6" s="284"/>
      <c r="K6" s="285" t="s">
        <v>4471</v>
      </c>
      <c r="L6" s="279" t="s">
        <v>965</v>
      </c>
      <c r="M6" s="278" t="s">
        <v>4472</v>
      </c>
      <c r="N6" s="280" t="s">
        <v>4473</v>
      </c>
      <c r="O6" s="281">
        <v>55.0</v>
      </c>
      <c r="P6" s="278" t="s">
        <v>4467</v>
      </c>
      <c r="Q6" s="282">
        <v>0.829654198</v>
      </c>
      <c r="R6" s="282">
        <v>108.8640941</v>
      </c>
      <c r="S6" s="49"/>
      <c r="T6" s="49"/>
      <c r="U6" s="49"/>
      <c r="V6" s="49"/>
      <c r="W6" s="286"/>
      <c r="X6" s="49"/>
      <c r="Y6" s="49"/>
      <c r="Z6" s="49"/>
      <c r="AA6" s="49"/>
      <c r="AB6" s="49"/>
      <c r="AC6" s="49"/>
      <c r="AD6" s="49"/>
    </row>
    <row r="7">
      <c r="A7" s="278" t="s">
        <v>4474</v>
      </c>
      <c r="B7" s="279" t="s">
        <v>577</v>
      </c>
      <c r="C7" s="278" t="s">
        <v>4475</v>
      </c>
      <c r="D7" s="280" t="s">
        <v>4476</v>
      </c>
      <c r="E7" s="281">
        <v>200.0</v>
      </c>
      <c r="F7" s="278" t="s">
        <v>4477</v>
      </c>
      <c r="G7" s="282">
        <v>0.0551785</v>
      </c>
      <c r="H7" s="282">
        <v>117.4945887</v>
      </c>
      <c r="I7" s="283" t="s">
        <v>2317</v>
      </c>
      <c r="J7" s="287"/>
      <c r="K7" s="288" t="s">
        <v>4478</v>
      </c>
      <c r="L7" s="279" t="s">
        <v>577</v>
      </c>
      <c r="M7" s="278" t="s">
        <v>3278</v>
      </c>
      <c r="N7" s="280"/>
      <c r="O7" s="281">
        <v>220.0</v>
      </c>
      <c r="P7" s="278" t="s">
        <v>4479</v>
      </c>
      <c r="Q7" s="282">
        <v>4.115234524</v>
      </c>
      <c r="R7" s="282">
        <v>96.20126056</v>
      </c>
      <c r="S7" s="49"/>
      <c r="T7" s="49"/>
      <c r="U7" s="49"/>
      <c r="V7" s="49"/>
      <c r="W7" s="286"/>
      <c r="X7" s="49"/>
      <c r="Y7" s="49"/>
      <c r="Z7" s="49"/>
      <c r="AA7" s="289"/>
      <c r="AB7" s="49"/>
      <c r="AC7" s="49"/>
      <c r="AD7" s="49"/>
    </row>
    <row r="8">
      <c r="A8" s="278" t="s">
        <v>4480</v>
      </c>
      <c r="B8" s="279" t="s">
        <v>577</v>
      </c>
      <c r="C8" s="278" t="s">
        <v>4481</v>
      </c>
      <c r="D8" s="280" t="s">
        <v>3796</v>
      </c>
      <c r="E8" s="281">
        <v>200.0</v>
      </c>
      <c r="F8" s="278" t="s">
        <v>4470</v>
      </c>
      <c r="G8" s="282">
        <v>-2.16342691</v>
      </c>
      <c r="H8" s="282">
        <v>115.44081377</v>
      </c>
      <c r="I8" s="283" t="s">
        <v>2317</v>
      </c>
      <c r="J8" s="284"/>
      <c r="K8" s="285" t="s">
        <v>4471</v>
      </c>
      <c r="L8" s="279" t="s">
        <v>965</v>
      </c>
      <c r="M8" s="278" t="s">
        <v>1250</v>
      </c>
      <c r="N8" s="280"/>
      <c r="O8" s="281">
        <v>100.0</v>
      </c>
      <c r="P8" s="278" t="s">
        <v>4482</v>
      </c>
      <c r="Q8" s="282">
        <v>-4.29124441674428</v>
      </c>
      <c r="R8" s="282">
        <v>119.62905270347</v>
      </c>
      <c r="S8" s="49"/>
      <c r="T8" s="49"/>
      <c r="U8" s="49"/>
      <c r="V8" s="49"/>
      <c r="W8" s="286"/>
      <c r="X8" s="49"/>
      <c r="Y8" s="49"/>
      <c r="Z8" s="49"/>
      <c r="AA8" s="49"/>
      <c r="AB8" s="49"/>
      <c r="AC8" s="49"/>
      <c r="AD8" s="49"/>
    </row>
    <row r="9">
      <c r="A9" s="278" t="s">
        <v>4471</v>
      </c>
      <c r="B9" s="279" t="s">
        <v>965</v>
      </c>
      <c r="C9" s="278" t="s">
        <v>4483</v>
      </c>
      <c r="D9" s="280" t="s">
        <v>4484</v>
      </c>
      <c r="E9" s="281">
        <v>100.0</v>
      </c>
      <c r="F9" s="278" t="s">
        <v>4485</v>
      </c>
      <c r="G9" s="282">
        <v>0.835110393265231</v>
      </c>
      <c r="H9" s="282">
        <v>108.873675496783</v>
      </c>
      <c r="I9" s="283" t="s">
        <v>2317</v>
      </c>
      <c r="J9" s="287"/>
      <c r="K9" s="288" t="s">
        <v>4486</v>
      </c>
      <c r="L9" s="279" t="s">
        <v>577</v>
      </c>
      <c r="M9" s="278" t="s">
        <v>4487</v>
      </c>
      <c r="N9" s="280"/>
      <c r="O9" s="281">
        <v>300.0</v>
      </c>
      <c r="P9" s="280" t="s">
        <v>4488</v>
      </c>
      <c r="Q9" s="282">
        <v>3.7802498</v>
      </c>
      <c r="R9" s="282">
        <v>98.6369399</v>
      </c>
      <c r="S9" s="49"/>
      <c r="T9" s="49"/>
      <c r="U9" s="49"/>
      <c r="V9" s="49"/>
      <c r="W9" s="286"/>
      <c r="X9" s="49"/>
      <c r="Y9" s="49"/>
      <c r="Z9" s="49"/>
      <c r="AA9" s="49"/>
      <c r="AB9" s="49"/>
      <c r="AC9" s="49"/>
      <c r="AD9" s="49"/>
    </row>
    <row r="10">
      <c r="A10" s="278" t="s">
        <v>4173</v>
      </c>
      <c r="B10" s="279" t="s">
        <v>4489</v>
      </c>
      <c r="C10" s="278" t="s">
        <v>173</v>
      </c>
      <c r="D10" s="280"/>
      <c r="E10" s="281">
        <v>40.0</v>
      </c>
      <c r="F10" s="290">
        <v>2017.0</v>
      </c>
      <c r="G10" s="282">
        <v>-6.0238894</v>
      </c>
      <c r="H10" s="282">
        <v>105.9501269</v>
      </c>
      <c r="I10" s="283" t="s">
        <v>2317</v>
      </c>
      <c r="J10" s="284"/>
      <c r="K10" s="285" t="s">
        <v>4490</v>
      </c>
      <c r="L10" s="279" t="s">
        <v>577</v>
      </c>
      <c r="M10" s="278" t="s">
        <v>4491</v>
      </c>
      <c r="N10" s="280"/>
      <c r="O10" s="281">
        <v>600.0</v>
      </c>
      <c r="P10" s="280" t="s">
        <v>4492</v>
      </c>
      <c r="Q10" s="282">
        <v>-1.922742</v>
      </c>
      <c r="R10" s="282">
        <v>103.199829</v>
      </c>
      <c r="S10" s="49"/>
      <c r="T10" s="49"/>
      <c r="U10" s="49"/>
      <c r="V10" s="49"/>
      <c r="W10" s="286"/>
      <c r="X10" s="49"/>
      <c r="Y10" s="49"/>
      <c r="Z10" s="49"/>
      <c r="AA10" s="49"/>
      <c r="AB10" s="49"/>
      <c r="AC10" s="49"/>
      <c r="AD10" s="49"/>
    </row>
    <row r="11">
      <c r="A11" s="278" t="s">
        <v>4258</v>
      </c>
      <c r="B11" s="279" t="s">
        <v>4489</v>
      </c>
      <c r="C11" s="278" t="s">
        <v>4493</v>
      </c>
      <c r="D11" s="280"/>
      <c r="E11" s="281">
        <v>60.0</v>
      </c>
      <c r="F11" s="278" t="s">
        <v>4494</v>
      </c>
      <c r="G11" s="282">
        <v>3.6675679</v>
      </c>
      <c r="H11" s="282">
        <v>98.6653865</v>
      </c>
      <c r="I11" s="283" t="s">
        <v>2317</v>
      </c>
      <c r="J11" s="284"/>
      <c r="K11" s="285" t="s">
        <v>4495</v>
      </c>
      <c r="L11" s="279" t="s">
        <v>577</v>
      </c>
      <c r="M11" s="278" t="s">
        <v>4496</v>
      </c>
      <c r="N11" s="280"/>
      <c r="O11" s="281">
        <v>600.0</v>
      </c>
      <c r="P11" s="280" t="s">
        <v>4497</v>
      </c>
      <c r="Q11" s="282">
        <v>-1.922742</v>
      </c>
      <c r="R11" s="282">
        <v>103.199829</v>
      </c>
      <c r="S11" s="49"/>
      <c r="T11" s="49"/>
      <c r="U11" s="49"/>
      <c r="V11" s="49"/>
      <c r="W11" s="286"/>
      <c r="X11" s="49"/>
      <c r="Y11" s="49"/>
      <c r="Z11" s="49"/>
      <c r="AA11" s="49"/>
      <c r="AB11" s="49"/>
      <c r="AC11" s="49"/>
      <c r="AD11" s="49"/>
    </row>
    <row r="12">
      <c r="A12" s="278" t="s">
        <v>4498</v>
      </c>
      <c r="B12" s="279" t="s">
        <v>4489</v>
      </c>
      <c r="C12" s="278" t="s">
        <v>4499</v>
      </c>
      <c r="D12" s="280"/>
      <c r="E12" s="281">
        <v>114.0</v>
      </c>
      <c r="F12" s="278" t="s">
        <v>4500</v>
      </c>
      <c r="G12" s="282">
        <v>-2.835042</v>
      </c>
      <c r="H12" s="282">
        <v>122.167966</v>
      </c>
      <c r="I12" s="283" t="s">
        <v>2317</v>
      </c>
      <c r="J12" s="284"/>
      <c r="K12" s="285" t="s">
        <v>4501</v>
      </c>
      <c r="L12" s="279" t="s">
        <v>577</v>
      </c>
      <c r="M12" s="278" t="s">
        <v>4502</v>
      </c>
      <c r="N12" s="280"/>
      <c r="O12" s="281">
        <v>600.0</v>
      </c>
      <c r="P12" s="280" t="s">
        <v>4488</v>
      </c>
      <c r="Q12" s="282">
        <v>-3.475866058</v>
      </c>
      <c r="R12" s="282">
        <v>103.9950109</v>
      </c>
      <c r="S12" s="49"/>
      <c r="T12" s="49"/>
      <c r="U12" s="49"/>
      <c r="V12" s="49"/>
      <c r="W12" s="286"/>
      <c r="X12" s="49"/>
      <c r="Y12" s="49"/>
      <c r="Z12" s="49"/>
      <c r="AA12" s="49"/>
      <c r="AB12" s="49"/>
      <c r="AC12" s="49"/>
      <c r="AD12" s="49"/>
    </row>
    <row r="13">
      <c r="A13" s="278" t="s">
        <v>4471</v>
      </c>
      <c r="B13" s="279" t="s">
        <v>965</v>
      </c>
      <c r="C13" s="278" t="s">
        <v>4503</v>
      </c>
      <c r="D13" s="280" t="s">
        <v>4504</v>
      </c>
      <c r="E13" s="281">
        <v>200.0</v>
      </c>
      <c r="F13" s="278" t="s">
        <v>4505</v>
      </c>
      <c r="G13" s="282">
        <v>-5.6236347</v>
      </c>
      <c r="H13" s="282">
        <v>119.550822</v>
      </c>
      <c r="I13" s="283" t="s">
        <v>2317</v>
      </c>
      <c r="J13" s="284"/>
      <c r="K13" s="285" t="s">
        <v>4506</v>
      </c>
      <c r="L13" s="279" t="s">
        <v>577</v>
      </c>
      <c r="M13" s="278" t="s">
        <v>4507</v>
      </c>
      <c r="N13" s="280"/>
      <c r="O13" s="281">
        <v>300.0</v>
      </c>
      <c r="P13" s="280" t="s">
        <v>4508</v>
      </c>
      <c r="Q13" s="282">
        <v>-5.057428</v>
      </c>
      <c r="R13" s="282">
        <v>103.830676</v>
      </c>
      <c r="S13" s="49"/>
      <c r="T13" s="49"/>
      <c r="U13" s="49"/>
      <c r="V13" s="49"/>
      <c r="W13" s="286"/>
      <c r="X13" s="49"/>
      <c r="Y13" s="49"/>
      <c r="Z13" s="49"/>
      <c r="AA13" s="49"/>
      <c r="AB13" s="49"/>
      <c r="AC13" s="49"/>
      <c r="AD13" s="49"/>
    </row>
    <row r="14">
      <c r="A14" s="278" t="s">
        <v>4471</v>
      </c>
      <c r="B14" s="279" t="s">
        <v>965</v>
      </c>
      <c r="C14" s="278" t="s">
        <v>4509</v>
      </c>
      <c r="D14" s="280" t="s">
        <v>4510</v>
      </c>
      <c r="E14" s="281">
        <v>220.0</v>
      </c>
      <c r="F14" s="278" t="s">
        <v>4494</v>
      </c>
      <c r="G14" s="282">
        <v>-1.17036</v>
      </c>
      <c r="H14" s="282">
        <v>116.78872</v>
      </c>
      <c r="I14" s="283" t="s">
        <v>2317</v>
      </c>
      <c r="J14" s="284"/>
      <c r="K14" s="285" t="s">
        <v>4461</v>
      </c>
      <c r="L14" s="279" t="s">
        <v>577</v>
      </c>
      <c r="M14" s="278" t="s">
        <v>740</v>
      </c>
      <c r="N14" s="280"/>
      <c r="O14" s="281">
        <v>100.0</v>
      </c>
      <c r="P14" s="280" t="s">
        <v>4511</v>
      </c>
      <c r="Q14" s="282">
        <v>0.8358704</v>
      </c>
      <c r="R14" s="282">
        <v>108.8727873</v>
      </c>
      <c r="S14" s="49"/>
      <c r="T14" s="49"/>
      <c r="U14" s="49"/>
      <c r="V14" s="49"/>
      <c r="W14" s="286"/>
      <c r="X14" s="49"/>
      <c r="Y14" s="49"/>
      <c r="Z14" s="49"/>
      <c r="AA14" s="49"/>
      <c r="AB14" s="49"/>
      <c r="AC14" s="49"/>
      <c r="AD14" s="49"/>
    </row>
    <row r="15">
      <c r="A15" s="278" t="s">
        <v>4290</v>
      </c>
      <c r="B15" s="279" t="s">
        <v>4489</v>
      </c>
      <c r="C15" s="278" t="s">
        <v>4512</v>
      </c>
      <c r="D15" s="280"/>
      <c r="E15" s="281">
        <v>280.0</v>
      </c>
      <c r="F15" s="278" t="s">
        <v>4494</v>
      </c>
      <c r="G15" s="282">
        <v>-6.11607</v>
      </c>
      <c r="H15" s="282">
        <v>107.05197</v>
      </c>
      <c r="I15" s="283" t="s">
        <v>2317</v>
      </c>
      <c r="J15" s="284"/>
      <c r="K15" s="285" t="s">
        <v>4301</v>
      </c>
      <c r="L15" s="279" t="s">
        <v>965</v>
      </c>
      <c r="M15" s="278" t="s">
        <v>2353</v>
      </c>
      <c r="N15" s="280"/>
      <c r="O15" s="281">
        <v>200.0</v>
      </c>
      <c r="P15" s="280" t="s">
        <v>4513</v>
      </c>
      <c r="Q15" s="282">
        <v>-3.9271088</v>
      </c>
      <c r="R15" s="282">
        <v>115.1068497</v>
      </c>
      <c r="S15" s="49"/>
      <c r="T15" s="49"/>
      <c r="U15" s="49"/>
      <c r="V15" s="49"/>
      <c r="W15" s="286"/>
      <c r="X15" s="49"/>
      <c r="Y15" s="49"/>
      <c r="Z15" s="49"/>
      <c r="AA15" s="49"/>
      <c r="AB15" s="49"/>
      <c r="AC15" s="49"/>
      <c r="AD15" s="49"/>
    </row>
    <row r="16">
      <c r="A16" s="278" t="s">
        <v>4514</v>
      </c>
      <c r="B16" s="279" t="s">
        <v>4489</v>
      </c>
      <c r="C16" s="278" t="s">
        <v>4515</v>
      </c>
      <c r="D16" s="280"/>
      <c r="E16" s="281">
        <v>60.0</v>
      </c>
      <c r="F16" s="278" t="s">
        <v>4516</v>
      </c>
      <c r="G16" s="282">
        <v>-4.179864999</v>
      </c>
      <c r="H16" s="282">
        <v>121.5929346</v>
      </c>
      <c r="I16" s="283" t="s">
        <v>2317</v>
      </c>
      <c r="J16" s="284"/>
      <c r="K16" s="285" t="s">
        <v>4301</v>
      </c>
      <c r="L16" s="279" t="s">
        <v>965</v>
      </c>
      <c r="M16" s="278" t="s">
        <v>4517</v>
      </c>
      <c r="N16" s="280"/>
      <c r="O16" s="281">
        <v>14.0</v>
      </c>
      <c r="P16" s="280" t="s">
        <v>4467</v>
      </c>
      <c r="Q16" s="282">
        <v>-3.212690038</v>
      </c>
      <c r="R16" s="282">
        <v>116.2566572</v>
      </c>
      <c r="S16" s="49"/>
      <c r="T16" s="49"/>
      <c r="U16" s="49"/>
      <c r="V16" s="49"/>
      <c r="W16" s="286"/>
      <c r="X16" s="49"/>
      <c r="Y16" s="49"/>
      <c r="Z16" s="49"/>
      <c r="AA16" s="49"/>
      <c r="AB16" s="49"/>
      <c r="AC16" s="49"/>
      <c r="AD16" s="49"/>
    </row>
    <row r="17">
      <c r="A17" s="278" t="s">
        <v>4299</v>
      </c>
      <c r="B17" s="279" t="s">
        <v>4489</v>
      </c>
      <c r="C17" s="278" t="s">
        <v>4518</v>
      </c>
      <c r="D17" s="280"/>
      <c r="E17" s="281">
        <v>80.0</v>
      </c>
      <c r="F17" s="278" t="s">
        <v>4519</v>
      </c>
      <c r="G17" s="282">
        <v>-2.3661823</v>
      </c>
      <c r="H17" s="282">
        <v>110.1572717</v>
      </c>
      <c r="I17" s="283" t="s">
        <v>2317</v>
      </c>
      <c r="J17" s="284"/>
      <c r="K17" s="285" t="s">
        <v>4301</v>
      </c>
      <c r="L17" s="279" t="s">
        <v>965</v>
      </c>
      <c r="M17" s="278" t="s">
        <v>4520</v>
      </c>
      <c r="N17" s="280"/>
      <c r="O17" s="281">
        <v>50.0</v>
      </c>
      <c r="P17" s="280" t="s">
        <v>4467</v>
      </c>
      <c r="Q17" s="282">
        <v>-2.762279094</v>
      </c>
      <c r="R17" s="282">
        <v>112.9063553</v>
      </c>
      <c r="S17" s="49"/>
      <c r="T17" s="49"/>
      <c r="U17" s="49"/>
      <c r="V17" s="49"/>
      <c r="W17" s="286"/>
      <c r="X17" s="49"/>
      <c r="Y17" s="49"/>
      <c r="Z17" s="49"/>
      <c r="AA17" s="49"/>
      <c r="AB17" s="49"/>
      <c r="AC17" s="49"/>
      <c r="AD17" s="49"/>
    </row>
    <row r="18">
      <c r="A18" s="278" t="s">
        <v>4471</v>
      </c>
      <c r="B18" s="279" t="s">
        <v>965</v>
      </c>
      <c r="C18" s="278" t="s">
        <v>4521</v>
      </c>
      <c r="D18" s="280"/>
      <c r="E18" s="281">
        <v>120.0</v>
      </c>
      <c r="F18" s="278" t="s">
        <v>4522</v>
      </c>
      <c r="G18" s="282">
        <v>-2.8226465</v>
      </c>
      <c r="H18" s="282">
        <v>114.2088309</v>
      </c>
      <c r="I18" s="283" t="s">
        <v>2317</v>
      </c>
      <c r="J18" s="284"/>
      <c r="K18" s="285" t="s">
        <v>4523</v>
      </c>
      <c r="L18" s="279" t="s">
        <v>577</v>
      </c>
      <c r="M18" s="278" t="s">
        <v>4524</v>
      </c>
      <c r="N18" s="280"/>
      <c r="O18" s="281">
        <v>14.0</v>
      </c>
      <c r="P18" s="280" t="s">
        <v>4488</v>
      </c>
      <c r="Q18" s="282">
        <v>-1.816346762</v>
      </c>
      <c r="R18" s="282">
        <v>116.1932741</v>
      </c>
      <c r="S18" s="49"/>
      <c r="T18" s="49"/>
      <c r="U18" s="49"/>
      <c r="V18" s="49"/>
      <c r="W18" s="286"/>
      <c r="X18" s="49"/>
      <c r="Y18" s="49"/>
      <c r="Z18" s="49"/>
      <c r="AA18" s="49"/>
      <c r="AB18" s="49"/>
      <c r="AC18" s="49"/>
      <c r="AD18" s="49"/>
    </row>
    <row r="19">
      <c r="A19" s="278" t="s">
        <v>4471</v>
      </c>
      <c r="B19" s="279" t="s">
        <v>965</v>
      </c>
      <c r="C19" s="278" t="s">
        <v>4409</v>
      </c>
      <c r="D19" s="280"/>
      <c r="E19" s="281">
        <v>220.0</v>
      </c>
      <c r="F19" s="278" t="s">
        <v>4522</v>
      </c>
      <c r="G19" s="282">
        <v>0.56437</v>
      </c>
      <c r="H19" s="282">
        <v>101.52345</v>
      </c>
      <c r="I19" s="283" t="s">
        <v>2317</v>
      </c>
      <c r="J19" s="284"/>
      <c r="K19" s="285" t="s">
        <v>4301</v>
      </c>
      <c r="L19" s="279" t="s">
        <v>965</v>
      </c>
      <c r="M19" s="278" t="s">
        <v>4525</v>
      </c>
      <c r="N19" s="280"/>
      <c r="O19" s="281">
        <v>14.0</v>
      </c>
      <c r="P19" s="280" t="s">
        <v>4460</v>
      </c>
      <c r="Q19" s="282">
        <v>2.813762563</v>
      </c>
      <c r="R19" s="282">
        <v>117.3675432</v>
      </c>
      <c r="S19" s="49"/>
      <c r="T19" s="49"/>
      <c r="U19" s="49"/>
      <c r="V19" s="49"/>
      <c r="W19" s="286"/>
      <c r="X19" s="49"/>
      <c r="Y19" s="49"/>
      <c r="Z19" s="49"/>
      <c r="AA19" s="49"/>
      <c r="AB19" s="49"/>
      <c r="AC19" s="49"/>
      <c r="AD19" s="49"/>
    </row>
    <row r="20">
      <c r="A20" s="278" t="s">
        <v>4526</v>
      </c>
      <c r="B20" s="279" t="s">
        <v>577</v>
      </c>
      <c r="C20" s="278" t="s">
        <v>4527</v>
      </c>
      <c r="D20" s="280"/>
      <c r="E20" s="281">
        <v>300.0</v>
      </c>
      <c r="F20" s="278" t="s">
        <v>4516</v>
      </c>
      <c r="G20" s="282">
        <v>-2.1562529</v>
      </c>
      <c r="H20" s="282">
        <v>103.7552716</v>
      </c>
      <c r="I20" s="283" t="s">
        <v>2317</v>
      </c>
      <c r="J20" s="284"/>
      <c r="K20" s="285" t="s">
        <v>4301</v>
      </c>
      <c r="L20" s="279" t="s">
        <v>965</v>
      </c>
      <c r="M20" s="278" t="s">
        <v>4441</v>
      </c>
      <c r="N20" s="280"/>
      <c r="O20" s="281">
        <v>6.0</v>
      </c>
      <c r="P20" s="280" t="s">
        <v>4460</v>
      </c>
      <c r="Q20" s="282">
        <v>3.636315337</v>
      </c>
      <c r="R20" s="282">
        <v>116.6716917</v>
      </c>
      <c r="S20" s="49"/>
      <c r="T20" s="49"/>
      <c r="U20" s="49"/>
      <c r="V20" s="49"/>
      <c r="W20" s="286"/>
      <c r="X20" s="49"/>
      <c r="Y20" s="49"/>
      <c r="Z20" s="49"/>
      <c r="AA20" s="49"/>
      <c r="AB20" s="49"/>
      <c r="AC20" s="49"/>
      <c r="AD20" s="49"/>
    </row>
    <row r="21">
      <c r="A21" s="278" t="s">
        <v>4471</v>
      </c>
      <c r="B21" s="279" t="s">
        <v>965</v>
      </c>
      <c r="C21" s="278" t="s">
        <v>3205</v>
      </c>
      <c r="D21" s="280"/>
      <c r="E21" s="281">
        <v>200.0</v>
      </c>
      <c r="F21" s="278" t="s">
        <v>4528</v>
      </c>
      <c r="G21" s="282">
        <v>-5.58594</v>
      </c>
      <c r="H21" s="282">
        <v>105.38719</v>
      </c>
      <c r="I21" s="283" t="s">
        <v>2317</v>
      </c>
      <c r="J21" s="284"/>
      <c r="K21" s="285" t="s">
        <v>4301</v>
      </c>
      <c r="L21" s="279" t="s">
        <v>965</v>
      </c>
      <c r="M21" s="278" t="s">
        <v>1119</v>
      </c>
      <c r="N21" s="280" t="s">
        <v>4529</v>
      </c>
      <c r="O21" s="281">
        <v>315.0</v>
      </c>
      <c r="P21" s="280" t="s">
        <v>4530</v>
      </c>
      <c r="Q21" s="282">
        <v>-6.058272474</v>
      </c>
      <c r="R21" s="282">
        <v>106.4671883</v>
      </c>
      <c r="S21" s="49"/>
      <c r="T21" s="49"/>
      <c r="U21" s="49"/>
      <c r="V21" s="49"/>
      <c r="W21" s="286"/>
      <c r="X21" s="49"/>
      <c r="Y21" s="49"/>
      <c r="Z21" s="49"/>
      <c r="AA21" s="49"/>
      <c r="AB21" s="49"/>
      <c r="AC21" s="49"/>
      <c r="AD21" s="49"/>
    </row>
    <row r="22">
      <c r="A22" s="278" t="s">
        <v>4531</v>
      </c>
      <c r="B22" s="279" t="s">
        <v>577</v>
      </c>
      <c r="C22" s="278" t="s">
        <v>4532</v>
      </c>
      <c r="D22" s="280"/>
      <c r="E22" s="281">
        <v>220.0</v>
      </c>
      <c r="F22" s="278" t="s">
        <v>4528</v>
      </c>
      <c r="G22" s="282">
        <v>-3.72507</v>
      </c>
      <c r="H22" s="282">
        <v>103.69039</v>
      </c>
      <c r="I22" s="283" t="s">
        <v>2317</v>
      </c>
      <c r="J22" s="284"/>
      <c r="K22" s="285" t="s">
        <v>4301</v>
      </c>
      <c r="L22" s="279" t="s">
        <v>965</v>
      </c>
      <c r="M22" s="278" t="s">
        <v>4533</v>
      </c>
      <c r="N22" s="280"/>
      <c r="O22" s="281">
        <v>6.0</v>
      </c>
      <c r="P22" s="280" t="s">
        <v>4513</v>
      </c>
      <c r="Q22" s="282">
        <v>4.07542388443435</v>
      </c>
      <c r="R22" s="282">
        <v>126.69762944032</v>
      </c>
      <c r="S22" s="49"/>
      <c r="T22" s="49"/>
      <c r="U22" s="49"/>
      <c r="V22" s="49"/>
      <c r="W22" s="286"/>
      <c r="X22" s="49"/>
      <c r="Y22" s="49"/>
      <c r="Z22" s="49"/>
      <c r="AA22" s="49"/>
      <c r="AB22" s="49"/>
      <c r="AC22" s="49"/>
      <c r="AD22" s="49"/>
    </row>
    <row r="23">
      <c r="A23" s="278" t="s">
        <v>4534</v>
      </c>
      <c r="B23" s="279" t="s">
        <v>577</v>
      </c>
      <c r="C23" s="278" t="s">
        <v>4535</v>
      </c>
      <c r="D23" s="280"/>
      <c r="E23" s="281">
        <v>225.0</v>
      </c>
      <c r="F23" s="278" t="s">
        <v>4528</v>
      </c>
      <c r="G23" s="282">
        <v>-3.75149</v>
      </c>
      <c r="H23" s="282">
        <v>103.64809</v>
      </c>
      <c r="I23" s="283" t="s">
        <v>2317</v>
      </c>
      <c r="J23" s="284"/>
      <c r="K23" s="285" t="s">
        <v>4301</v>
      </c>
      <c r="L23" s="279" t="s">
        <v>965</v>
      </c>
      <c r="M23" s="278" t="s">
        <v>4536</v>
      </c>
      <c r="N23" s="280"/>
      <c r="O23" s="281">
        <v>100.0</v>
      </c>
      <c r="P23" s="280" t="s">
        <v>4488</v>
      </c>
      <c r="Q23" s="282">
        <v>0.888131168302495</v>
      </c>
      <c r="R23" s="282">
        <v>123.4696461</v>
      </c>
      <c r="S23" s="49"/>
      <c r="T23" s="49"/>
      <c r="U23" s="49"/>
      <c r="V23" s="49"/>
      <c r="W23" s="286"/>
      <c r="X23" s="49"/>
      <c r="Y23" s="49"/>
      <c r="Z23" s="49"/>
      <c r="AA23" s="49"/>
      <c r="AB23" s="49"/>
      <c r="AC23" s="49"/>
      <c r="AD23" s="49"/>
    </row>
    <row r="24">
      <c r="A24" s="278" t="s">
        <v>4471</v>
      </c>
      <c r="B24" s="279" t="s">
        <v>965</v>
      </c>
      <c r="C24" s="278" t="s">
        <v>2409</v>
      </c>
      <c r="D24" s="280" t="s">
        <v>4537</v>
      </c>
      <c r="E24" s="281">
        <v>60.0</v>
      </c>
      <c r="F24" s="278" t="s">
        <v>4538</v>
      </c>
      <c r="G24" s="282">
        <v>-2.0793</v>
      </c>
      <c r="H24" s="282">
        <v>106.1496</v>
      </c>
      <c r="I24" s="283" t="s">
        <v>2317</v>
      </c>
      <c r="J24" s="284"/>
      <c r="K24" s="285" t="s">
        <v>4539</v>
      </c>
      <c r="L24" s="279" t="s">
        <v>577</v>
      </c>
      <c r="M24" s="278" t="s">
        <v>4540</v>
      </c>
      <c r="N24" s="280"/>
      <c r="O24" s="281">
        <v>100.0</v>
      </c>
      <c r="P24" s="280" t="s">
        <v>4460</v>
      </c>
      <c r="Q24" s="282">
        <v>0.9426981</v>
      </c>
      <c r="R24" s="282">
        <v>122.9415754</v>
      </c>
      <c r="S24" s="49"/>
      <c r="T24" s="49"/>
      <c r="U24" s="49"/>
      <c r="V24" s="49"/>
      <c r="W24" s="286"/>
      <c r="X24" s="49"/>
      <c r="Y24" s="49"/>
      <c r="Z24" s="49"/>
      <c r="AA24" s="49"/>
      <c r="AB24" s="49"/>
      <c r="AC24" s="49"/>
      <c r="AD24" s="49"/>
    </row>
    <row r="25">
      <c r="A25" s="278" t="s">
        <v>4176</v>
      </c>
      <c r="B25" s="279" t="s">
        <v>4489</v>
      </c>
      <c r="C25" s="278" t="s">
        <v>4541</v>
      </c>
      <c r="D25" s="280"/>
      <c r="E25" s="281">
        <v>120.0</v>
      </c>
      <c r="F25" s="278" t="s">
        <v>4538</v>
      </c>
      <c r="G25" s="282">
        <v>-5.88403</v>
      </c>
      <c r="H25" s="282">
        <v>106.06422</v>
      </c>
      <c r="I25" s="283" t="s">
        <v>2317</v>
      </c>
      <c r="J25" s="284"/>
      <c r="K25" s="285" t="s">
        <v>4301</v>
      </c>
      <c r="L25" s="279" t="s">
        <v>965</v>
      </c>
      <c r="M25" s="278" t="s">
        <v>4542</v>
      </c>
      <c r="N25" s="280"/>
      <c r="O25" s="281">
        <v>100.0</v>
      </c>
      <c r="P25" s="280" t="s">
        <v>4488</v>
      </c>
      <c r="Q25" s="282">
        <v>-0.639606769703321</v>
      </c>
      <c r="R25" s="282">
        <v>119.807218889283</v>
      </c>
      <c r="S25" s="49"/>
      <c r="T25" s="49"/>
      <c r="U25" s="49"/>
      <c r="V25" s="49"/>
      <c r="W25" s="286"/>
      <c r="X25" s="49"/>
      <c r="Y25" s="49"/>
      <c r="Z25" s="49"/>
      <c r="AA25" s="49"/>
      <c r="AB25" s="49"/>
      <c r="AC25" s="49"/>
      <c r="AD25" s="49"/>
    </row>
    <row r="26">
      <c r="A26" s="278" t="s">
        <v>4543</v>
      </c>
      <c r="B26" s="279" t="s">
        <v>4489</v>
      </c>
      <c r="C26" s="278" t="s">
        <v>4544</v>
      </c>
      <c r="D26" s="280"/>
      <c r="E26" s="281">
        <v>745.0</v>
      </c>
      <c r="F26" s="278" t="s">
        <v>4545</v>
      </c>
      <c r="G26" s="282">
        <v>0.68932</v>
      </c>
      <c r="H26" s="282">
        <v>101.61907</v>
      </c>
      <c r="I26" s="283" t="s">
        <v>2317</v>
      </c>
      <c r="J26" s="284"/>
      <c r="K26" s="285" t="s">
        <v>4301</v>
      </c>
      <c r="L26" s="279" t="s">
        <v>965</v>
      </c>
      <c r="M26" s="278" t="s">
        <v>4440</v>
      </c>
      <c r="N26" s="280"/>
      <c r="O26" s="281">
        <v>6.0</v>
      </c>
      <c r="P26" s="280" t="s">
        <v>4488</v>
      </c>
      <c r="Q26" s="282">
        <v>0.649669378487927</v>
      </c>
      <c r="R26" s="282">
        <v>127.541292344178</v>
      </c>
      <c r="S26" s="49"/>
      <c r="T26" s="49"/>
      <c r="U26" s="49"/>
      <c r="V26" s="49"/>
      <c r="W26" s="286"/>
      <c r="X26" s="49"/>
      <c r="Y26" s="49"/>
      <c r="Z26" s="49"/>
      <c r="AA26" s="49"/>
      <c r="AB26" s="49"/>
      <c r="AC26" s="49"/>
      <c r="AD26" s="49"/>
    </row>
    <row r="27">
      <c r="A27" s="278" t="s">
        <v>4464</v>
      </c>
      <c r="B27" s="279" t="s">
        <v>965</v>
      </c>
      <c r="C27" s="278" t="s">
        <v>3400</v>
      </c>
      <c r="D27" s="280"/>
      <c r="E27" s="281">
        <v>840.0</v>
      </c>
      <c r="F27" s="278" t="s">
        <v>4546</v>
      </c>
      <c r="G27" s="282">
        <v>4.12071</v>
      </c>
      <c r="H27" s="282">
        <v>98.25823</v>
      </c>
      <c r="I27" s="283" t="s">
        <v>2317</v>
      </c>
      <c r="J27" s="284"/>
      <c r="K27" s="285"/>
      <c r="L27" s="279" t="s">
        <v>577</v>
      </c>
      <c r="M27" s="278" t="s">
        <v>4547</v>
      </c>
      <c r="N27" s="280"/>
      <c r="O27" s="281">
        <v>14.0</v>
      </c>
      <c r="P27" s="280" t="s">
        <v>4513</v>
      </c>
      <c r="Q27" s="291"/>
      <c r="R27" s="291"/>
      <c r="S27" s="49"/>
      <c r="T27" s="49"/>
      <c r="U27" s="49"/>
      <c r="V27" s="49"/>
      <c r="W27" s="286"/>
      <c r="X27" s="49"/>
      <c r="Y27" s="49"/>
      <c r="Z27" s="49"/>
      <c r="AA27" s="49"/>
      <c r="AB27" s="49"/>
      <c r="AC27" s="49"/>
      <c r="AD27" s="49"/>
    </row>
    <row r="28">
      <c r="A28" s="278" t="s">
        <v>4464</v>
      </c>
      <c r="B28" s="279" t="s">
        <v>965</v>
      </c>
      <c r="C28" s="278" t="s">
        <v>4548</v>
      </c>
      <c r="D28" s="280"/>
      <c r="E28" s="281">
        <v>100.0</v>
      </c>
      <c r="F28" s="278" t="s">
        <v>4549</v>
      </c>
      <c r="G28" s="282">
        <v>-4.29329</v>
      </c>
      <c r="H28" s="282">
        <v>119.63135</v>
      </c>
      <c r="I28" s="283" t="s">
        <v>2317</v>
      </c>
      <c r="J28" s="284"/>
      <c r="K28" s="285" t="s">
        <v>4301</v>
      </c>
      <c r="L28" s="279" t="s">
        <v>965</v>
      </c>
      <c r="M28" s="278" t="s">
        <v>3603</v>
      </c>
      <c r="N28" s="280" t="s">
        <v>4550</v>
      </c>
      <c r="O28" s="281">
        <v>28.0</v>
      </c>
      <c r="P28" s="280" t="s">
        <v>4551</v>
      </c>
      <c r="Q28" s="282">
        <v>-1.01947639971638</v>
      </c>
      <c r="R28" s="282">
        <v>131.249352151647</v>
      </c>
      <c r="S28" s="49"/>
      <c r="T28" s="49"/>
      <c r="U28" s="49"/>
      <c r="V28" s="49"/>
      <c r="W28" s="286"/>
      <c r="X28" s="49"/>
      <c r="Y28" s="49"/>
      <c r="Z28" s="49"/>
      <c r="AA28" s="49"/>
      <c r="AB28" s="49"/>
      <c r="AC28" s="49"/>
      <c r="AD28" s="49"/>
    </row>
    <row r="29">
      <c r="A29" s="278" t="s">
        <v>4471</v>
      </c>
      <c r="B29" s="279" t="s">
        <v>965</v>
      </c>
      <c r="C29" s="278" t="s">
        <v>3278</v>
      </c>
      <c r="D29" s="280"/>
      <c r="E29" s="281">
        <v>220.0</v>
      </c>
      <c r="F29" s="278" t="s">
        <v>4552</v>
      </c>
      <c r="G29" s="282">
        <v>4.1073603</v>
      </c>
      <c r="H29" s="282">
        <v>96.1989402</v>
      </c>
      <c r="I29" s="283" t="s">
        <v>2317</v>
      </c>
      <c r="J29" s="284"/>
      <c r="K29" s="285" t="s">
        <v>4301</v>
      </c>
      <c r="L29" s="279" t="s">
        <v>965</v>
      </c>
      <c r="M29" s="278" t="s">
        <v>4435</v>
      </c>
      <c r="N29" s="280"/>
      <c r="O29" s="281">
        <v>100.0</v>
      </c>
      <c r="P29" s="280" t="s">
        <v>4460</v>
      </c>
      <c r="Q29" s="282">
        <v>-8.42471923879222</v>
      </c>
      <c r="R29" s="282">
        <v>116.70958659815</v>
      </c>
      <c r="S29" s="49"/>
      <c r="T29" s="49"/>
      <c r="U29" s="49"/>
      <c r="V29" s="49"/>
      <c r="W29" s="286"/>
      <c r="X29" s="49"/>
      <c r="Y29" s="49"/>
      <c r="Z29" s="49"/>
      <c r="AA29" s="49"/>
      <c r="AB29" s="49"/>
      <c r="AC29" s="49"/>
      <c r="AD29" s="49"/>
    </row>
    <row r="30">
      <c r="A30" s="278" t="s">
        <v>4471</v>
      </c>
      <c r="B30" s="279" t="s">
        <v>965</v>
      </c>
      <c r="C30" s="278" t="s">
        <v>4355</v>
      </c>
      <c r="D30" s="280"/>
      <c r="E30" s="281">
        <v>700.0</v>
      </c>
      <c r="F30" s="278" t="s">
        <v>4553</v>
      </c>
      <c r="G30" s="282">
        <v>-6.8105242</v>
      </c>
      <c r="H30" s="282">
        <v>111.9955033</v>
      </c>
      <c r="I30" s="283" t="s">
        <v>2317</v>
      </c>
      <c r="J30" s="284"/>
      <c r="K30" s="285" t="s">
        <v>4301</v>
      </c>
      <c r="L30" s="279" t="s">
        <v>965</v>
      </c>
      <c r="M30" s="278" t="s">
        <v>4554</v>
      </c>
      <c r="N30" s="280" t="s">
        <v>4555</v>
      </c>
      <c r="O30" s="281">
        <v>20.0</v>
      </c>
      <c r="P30" s="280" t="s">
        <v>4556</v>
      </c>
      <c r="Q30" s="282">
        <v>-8.40725007704451</v>
      </c>
      <c r="R30" s="282">
        <v>118.699845360675</v>
      </c>
      <c r="S30" s="49"/>
      <c r="T30" s="49"/>
      <c r="U30" s="49"/>
      <c r="V30" s="49"/>
      <c r="W30" s="286"/>
      <c r="X30" s="49"/>
      <c r="Y30" s="49"/>
      <c r="Z30" s="49"/>
      <c r="AA30" s="49"/>
      <c r="AB30" s="49"/>
      <c r="AC30" s="49"/>
      <c r="AD30" s="49"/>
    </row>
    <row r="31">
      <c r="A31" s="278" t="s">
        <v>4464</v>
      </c>
      <c r="B31" s="279" t="s">
        <v>965</v>
      </c>
      <c r="C31" s="278" t="s">
        <v>3429</v>
      </c>
      <c r="D31" s="280"/>
      <c r="E31" s="281">
        <v>1050.0</v>
      </c>
      <c r="F31" s="278" t="s">
        <v>4557</v>
      </c>
      <c r="G31" s="282">
        <v>-7.0242</v>
      </c>
      <c r="H31" s="282">
        <v>106.5464</v>
      </c>
      <c r="I31" s="283" t="s">
        <v>2317</v>
      </c>
      <c r="J31" s="284"/>
      <c r="K31" s="285" t="s">
        <v>4301</v>
      </c>
      <c r="L31" s="279" t="s">
        <v>965</v>
      </c>
      <c r="M31" s="278" t="s">
        <v>4558</v>
      </c>
      <c r="N31" s="280"/>
      <c r="O31" s="281">
        <v>100.0</v>
      </c>
      <c r="P31" s="280" t="s">
        <v>4513</v>
      </c>
      <c r="Q31" s="282">
        <v>-10.3503188076372</v>
      </c>
      <c r="R31" s="282">
        <v>123.455914554908</v>
      </c>
      <c r="S31" s="49"/>
      <c r="T31" s="49"/>
      <c r="U31" s="49"/>
      <c r="V31" s="49"/>
      <c r="W31" s="286"/>
      <c r="X31" s="49"/>
      <c r="Y31" s="49"/>
      <c r="Z31" s="49"/>
      <c r="AA31" s="49"/>
      <c r="AB31" s="49"/>
      <c r="AC31" s="49"/>
      <c r="AD31" s="49"/>
    </row>
    <row r="32">
      <c r="A32" s="278" t="s">
        <v>4559</v>
      </c>
      <c r="B32" s="279" t="s">
        <v>965</v>
      </c>
      <c r="C32" s="278" t="s">
        <v>4560</v>
      </c>
      <c r="D32" s="280" t="s">
        <v>4561</v>
      </c>
      <c r="E32" s="281">
        <v>660.0</v>
      </c>
      <c r="F32" s="278" t="s">
        <v>4562</v>
      </c>
      <c r="G32" s="282">
        <v>-7.7110289</v>
      </c>
      <c r="H32" s="282">
        <v>113.5706815</v>
      </c>
      <c r="I32" s="283" t="s">
        <v>2317</v>
      </c>
      <c r="J32" s="284"/>
      <c r="K32" s="285" t="s">
        <v>4301</v>
      </c>
      <c r="L32" s="279" t="s">
        <v>965</v>
      </c>
      <c r="M32" s="278" t="s">
        <v>4563</v>
      </c>
      <c r="N32" s="280"/>
      <c r="O32" s="281">
        <v>24.0</v>
      </c>
      <c r="P32" s="280" t="s">
        <v>4564</v>
      </c>
      <c r="Q32" s="282">
        <v>-9.00356642383864</v>
      </c>
      <c r="R32" s="282">
        <v>124.817984199305</v>
      </c>
      <c r="S32" s="49"/>
      <c r="T32" s="49"/>
      <c r="U32" s="49"/>
      <c r="V32" s="49"/>
      <c r="W32" s="286"/>
      <c r="X32" s="49"/>
      <c r="Y32" s="49"/>
      <c r="Z32" s="49"/>
      <c r="AA32" s="49"/>
      <c r="AB32" s="49"/>
      <c r="AC32" s="49"/>
      <c r="AD32" s="49"/>
    </row>
    <row r="33">
      <c r="A33" s="278" t="s">
        <v>4471</v>
      </c>
      <c r="B33" s="279" t="s">
        <v>965</v>
      </c>
      <c r="C33" s="278" t="s">
        <v>4565</v>
      </c>
      <c r="D33" s="280"/>
      <c r="E33" s="281">
        <v>945.0</v>
      </c>
      <c r="F33" s="278" t="s">
        <v>4566</v>
      </c>
      <c r="G33" s="282">
        <v>-6.0588745</v>
      </c>
      <c r="H33" s="282">
        <v>106.4643002</v>
      </c>
      <c r="I33" s="283" t="s">
        <v>2317</v>
      </c>
      <c r="J33" s="284"/>
      <c r="K33" s="285" t="s">
        <v>4301</v>
      </c>
      <c r="L33" s="279" t="s">
        <v>965</v>
      </c>
      <c r="M33" s="278" t="s">
        <v>4567</v>
      </c>
      <c r="N33" s="280"/>
      <c r="O33" s="281">
        <v>6.0</v>
      </c>
      <c r="P33" s="280" t="s">
        <v>4467</v>
      </c>
      <c r="Q33" s="282">
        <v>-8.24174530519923</v>
      </c>
      <c r="R33" s="282">
        <v>124.531967413493</v>
      </c>
      <c r="S33" s="49"/>
      <c r="T33" s="49"/>
      <c r="U33" s="49"/>
      <c r="V33" s="49"/>
      <c r="W33" s="286"/>
      <c r="X33" s="49"/>
      <c r="Y33" s="49"/>
      <c r="Z33" s="49"/>
      <c r="AA33" s="49"/>
      <c r="AB33" s="49"/>
      <c r="AC33" s="49"/>
      <c r="AD33" s="49"/>
    </row>
    <row r="34">
      <c r="A34" s="278" t="s">
        <v>4568</v>
      </c>
      <c r="B34" s="279" t="s">
        <v>577</v>
      </c>
      <c r="C34" s="278" t="s">
        <v>3573</v>
      </c>
      <c r="D34" s="280"/>
      <c r="E34" s="281">
        <v>227.0</v>
      </c>
      <c r="F34" s="278" t="s">
        <v>4549</v>
      </c>
      <c r="G34" s="282">
        <v>-3.4013806</v>
      </c>
      <c r="H34" s="282">
        <v>104.1186327</v>
      </c>
      <c r="I34" s="283" t="s">
        <v>2317</v>
      </c>
      <c r="J34" s="284"/>
      <c r="K34" s="285" t="s">
        <v>4301</v>
      </c>
      <c r="L34" s="279" t="s">
        <v>965</v>
      </c>
      <c r="M34" s="278" t="s">
        <v>4569</v>
      </c>
      <c r="N34" s="280" t="s">
        <v>4570</v>
      </c>
      <c r="O34" s="281">
        <v>6.0</v>
      </c>
      <c r="P34" s="280" t="s">
        <v>4467</v>
      </c>
      <c r="Q34" s="282">
        <v>-10.6714187402383</v>
      </c>
      <c r="R34" s="282">
        <v>123.108793412582</v>
      </c>
      <c r="S34" s="49"/>
      <c r="T34" s="49"/>
      <c r="U34" s="49"/>
      <c r="V34" s="49"/>
      <c r="W34" s="286"/>
      <c r="X34" s="49"/>
      <c r="Y34" s="49"/>
      <c r="Z34" s="49"/>
      <c r="AA34" s="49"/>
      <c r="AB34" s="49"/>
      <c r="AC34" s="49"/>
      <c r="AD34" s="49"/>
    </row>
    <row r="35">
      <c r="A35" s="278" t="s">
        <v>4571</v>
      </c>
      <c r="B35" s="279" t="s">
        <v>577</v>
      </c>
      <c r="C35" s="278" t="s">
        <v>4572</v>
      </c>
      <c r="D35" s="280"/>
      <c r="E35" s="281">
        <v>200.0</v>
      </c>
      <c r="F35" s="278" t="s">
        <v>4573</v>
      </c>
      <c r="G35" s="282">
        <v>-5.617881</v>
      </c>
      <c r="H35" s="282">
        <v>119.5511895</v>
      </c>
      <c r="I35" s="283" t="s">
        <v>2317</v>
      </c>
      <c r="J35" s="78"/>
      <c r="K35" s="292" t="s">
        <v>4574</v>
      </c>
      <c r="L35" s="279" t="s">
        <v>577</v>
      </c>
      <c r="M35" s="278" t="s">
        <v>4575</v>
      </c>
      <c r="N35" s="280"/>
      <c r="O35" s="281">
        <v>1200.0</v>
      </c>
      <c r="P35" s="281">
        <v>2022.0</v>
      </c>
      <c r="Q35" s="282">
        <v>-3.839959945</v>
      </c>
      <c r="R35" s="282">
        <v>103.8071806</v>
      </c>
      <c r="S35" s="49"/>
      <c r="T35" s="49"/>
      <c r="U35" s="49"/>
      <c r="V35" s="49"/>
      <c r="W35" s="286"/>
      <c r="X35" s="49"/>
      <c r="Y35" s="49"/>
      <c r="Z35" s="49"/>
      <c r="AA35" s="49"/>
      <c r="AB35" s="49"/>
      <c r="AC35" s="49"/>
      <c r="AD35" s="49"/>
    </row>
    <row r="36">
      <c r="A36" s="278" t="s">
        <v>4571</v>
      </c>
      <c r="B36" s="279" t="s">
        <v>577</v>
      </c>
      <c r="C36" s="278" t="s">
        <v>4576</v>
      </c>
      <c r="D36" s="280"/>
      <c r="E36" s="281">
        <v>250.0</v>
      </c>
      <c r="F36" s="278" t="s">
        <v>4577</v>
      </c>
      <c r="G36" s="282">
        <v>-5.617881</v>
      </c>
      <c r="H36" s="282">
        <v>119.5511895</v>
      </c>
      <c r="I36" s="283" t="s">
        <v>2317</v>
      </c>
      <c r="J36" s="78"/>
      <c r="K36" s="292" t="s">
        <v>4578</v>
      </c>
      <c r="L36" s="279" t="s">
        <v>577</v>
      </c>
      <c r="M36" s="278" t="s">
        <v>4579</v>
      </c>
      <c r="N36" s="280" t="s">
        <v>3820</v>
      </c>
      <c r="O36" s="281">
        <v>660.0</v>
      </c>
      <c r="P36" s="281">
        <v>2025.0</v>
      </c>
      <c r="Q36" s="282">
        <v>-6.768626</v>
      </c>
      <c r="R36" s="282">
        <v>108.65401</v>
      </c>
      <c r="S36" s="49"/>
      <c r="T36" s="49"/>
      <c r="U36" s="49"/>
      <c r="V36" s="49"/>
      <c r="W36" s="286"/>
      <c r="X36" s="49"/>
      <c r="Y36" s="49"/>
      <c r="Z36" s="49"/>
      <c r="AA36" s="49"/>
      <c r="AB36" s="49"/>
      <c r="AC36" s="49"/>
      <c r="AD36" s="49"/>
    </row>
    <row r="37">
      <c r="A37" s="278" t="s">
        <v>4471</v>
      </c>
      <c r="B37" s="279" t="s">
        <v>965</v>
      </c>
      <c r="C37" s="278" t="s">
        <v>3342</v>
      </c>
      <c r="D37" s="280"/>
      <c r="E37" s="281">
        <v>630.0</v>
      </c>
      <c r="F37" s="278" t="s">
        <v>4580</v>
      </c>
      <c r="G37" s="282">
        <v>-8.2578176</v>
      </c>
      <c r="H37" s="282">
        <v>111.373558</v>
      </c>
      <c r="I37" s="283" t="s">
        <v>2317</v>
      </c>
      <c r="J37" s="78"/>
      <c r="K37" s="292" t="s">
        <v>4578</v>
      </c>
      <c r="L37" s="279" t="s">
        <v>577</v>
      </c>
      <c r="M37" s="278" t="s">
        <v>4579</v>
      </c>
      <c r="N37" s="280" t="s">
        <v>3828</v>
      </c>
      <c r="O37" s="281">
        <v>660.0</v>
      </c>
      <c r="P37" s="281">
        <v>2026.0</v>
      </c>
      <c r="Q37" s="282">
        <v>-6.768626</v>
      </c>
      <c r="R37" s="282">
        <v>108.65401</v>
      </c>
      <c r="S37" s="49"/>
      <c r="T37" s="49"/>
      <c r="U37" s="49"/>
      <c r="V37" s="49"/>
      <c r="W37" s="286"/>
      <c r="X37" s="49"/>
      <c r="Y37" s="49"/>
      <c r="Z37" s="49"/>
      <c r="AA37" s="49"/>
      <c r="AB37" s="49"/>
      <c r="AC37" s="49"/>
      <c r="AD37" s="49"/>
    </row>
    <row r="38">
      <c r="A38" s="278" t="s">
        <v>4471</v>
      </c>
      <c r="B38" s="279" t="s">
        <v>965</v>
      </c>
      <c r="C38" s="278" t="s">
        <v>3539</v>
      </c>
      <c r="D38" s="280"/>
      <c r="E38" s="281">
        <v>630.0</v>
      </c>
      <c r="F38" s="278" t="s">
        <v>4580</v>
      </c>
      <c r="G38" s="282">
        <v>-6.636</v>
      </c>
      <c r="H38" s="282">
        <v>111.4749</v>
      </c>
      <c r="I38" s="283" t="s">
        <v>2317</v>
      </c>
      <c r="J38" s="284"/>
      <c r="K38" s="285" t="s">
        <v>4581</v>
      </c>
      <c r="L38" s="279" t="s">
        <v>577</v>
      </c>
      <c r="M38" s="278" t="s">
        <v>721</v>
      </c>
      <c r="N38" s="280" t="s">
        <v>4582</v>
      </c>
      <c r="O38" s="281">
        <v>1000.0</v>
      </c>
      <c r="P38" s="281">
        <v>2025.0</v>
      </c>
      <c r="Q38" s="282">
        <v>-5.895986366</v>
      </c>
      <c r="R38" s="282">
        <v>106.022246</v>
      </c>
      <c r="S38" s="49"/>
      <c r="T38" s="49"/>
      <c r="U38" s="49"/>
      <c r="V38" s="49"/>
      <c r="W38" s="286"/>
      <c r="X38" s="49"/>
      <c r="Y38" s="49"/>
      <c r="Z38" s="49"/>
      <c r="AA38" s="49"/>
      <c r="AB38" s="49"/>
      <c r="AC38" s="49"/>
      <c r="AD38" s="49"/>
    </row>
    <row r="39">
      <c r="A39" s="278" t="s">
        <v>4471</v>
      </c>
      <c r="B39" s="279" t="s">
        <v>965</v>
      </c>
      <c r="C39" s="278" t="s">
        <v>4583</v>
      </c>
      <c r="D39" s="280"/>
      <c r="E39" s="281">
        <v>990.0</v>
      </c>
      <c r="F39" s="278" t="s">
        <v>4584</v>
      </c>
      <c r="G39" s="282">
        <v>-6.2747375</v>
      </c>
      <c r="H39" s="282">
        <v>107.9704303</v>
      </c>
      <c r="I39" s="283" t="s">
        <v>2317</v>
      </c>
      <c r="J39" s="284"/>
      <c r="K39" s="285" t="s">
        <v>4581</v>
      </c>
      <c r="L39" s="279" t="s">
        <v>577</v>
      </c>
      <c r="M39" s="278" t="s">
        <v>693</v>
      </c>
      <c r="N39" s="280" t="s">
        <v>4585</v>
      </c>
      <c r="O39" s="281">
        <v>1000.0</v>
      </c>
      <c r="P39" s="281">
        <v>2026.0</v>
      </c>
      <c r="Q39" s="282">
        <v>-5.895986366</v>
      </c>
      <c r="R39" s="282">
        <v>106.022246</v>
      </c>
      <c r="S39" s="49"/>
      <c r="T39" s="49"/>
      <c r="U39" s="49"/>
      <c r="V39" s="49"/>
      <c r="W39" s="286"/>
      <c r="X39" s="49"/>
      <c r="Y39" s="49"/>
      <c r="Z39" s="49"/>
      <c r="AA39" s="49"/>
      <c r="AB39" s="49"/>
      <c r="AC39" s="49"/>
      <c r="AD39" s="49"/>
    </row>
    <row r="40">
      <c r="A40" s="278" t="s">
        <v>4464</v>
      </c>
      <c r="B40" s="279" t="s">
        <v>965</v>
      </c>
      <c r="C40" s="278" t="s">
        <v>2466</v>
      </c>
      <c r="D40" s="280"/>
      <c r="E40" s="281">
        <v>600.0</v>
      </c>
      <c r="F40" s="278" t="s">
        <v>4586</v>
      </c>
      <c r="G40" s="282">
        <v>-6.3922</v>
      </c>
      <c r="H40" s="282">
        <v>105.8278</v>
      </c>
      <c r="I40" s="283" t="s">
        <v>2317</v>
      </c>
      <c r="J40" s="284"/>
      <c r="K40" s="285" t="s">
        <v>4587</v>
      </c>
      <c r="L40" s="279" t="s">
        <v>577</v>
      </c>
      <c r="M40" s="278" t="s">
        <v>4588</v>
      </c>
      <c r="N40" s="280" t="s">
        <v>2713</v>
      </c>
      <c r="O40" s="281">
        <v>924.0</v>
      </c>
      <c r="P40" s="281">
        <v>2022.0</v>
      </c>
      <c r="Q40" s="282">
        <v>-6.774979499</v>
      </c>
      <c r="R40" s="282">
        <v>108.630481</v>
      </c>
      <c r="S40" s="49"/>
      <c r="T40" s="49"/>
      <c r="U40" s="49"/>
      <c r="V40" s="49"/>
      <c r="W40" s="286"/>
      <c r="X40" s="49"/>
      <c r="Y40" s="49"/>
      <c r="Z40" s="49"/>
      <c r="AA40" s="49"/>
      <c r="AB40" s="49"/>
      <c r="AC40" s="49"/>
      <c r="AD40" s="49"/>
    </row>
    <row r="41">
      <c r="A41" s="278" t="s">
        <v>4589</v>
      </c>
      <c r="B41" s="279" t="s">
        <v>577</v>
      </c>
      <c r="C41" s="278" t="s">
        <v>2777</v>
      </c>
      <c r="D41" s="280" t="s">
        <v>4590</v>
      </c>
      <c r="E41" s="281">
        <v>110.0</v>
      </c>
      <c r="F41" s="278" t="s">
        <v>4591</v>
      </c>
      <c r="G41" s="282">
        <v>-0.3730972</v>
      </c>
      <c r="H41" s="282">
        <v>117.0624625</v>
      </c>
      <c r="I41" s="283" t="s">
        <v>2317</v>
      </c>
      <c r="J41" s="284"/>
      <c r="K41" s="285" t="s">
        <v>4592</v>
      </c>
      <c r="L41" s="279" t="s">
        <v>577</v>
      </c>
      <c r="M41" s="278" t="s">
        <v>4593</v>
      </c>
      <c r="N41" s="280" t="s">
        <v>3844</v>
      </c>
      <c r="O41" s="281">
        <v>1000.0</v>
      </c>
      <c r="P41" s="281">
        <v>2022.0</v>
      </c>
      <c r="Q41" s="282">
        <v>-6.446488</v>
      </c>
      <c r="R41" s="282">
        <v>110.742359</v>
      </c>
      <c r="S41" s="49"/>
      <c r="T41" s="49"/>
      <c r="U41" s="49"/>
      <c r="V41" s="49"/>
      <c r="W41" s="286"/>
      <c r="X41" s="49"/>
      <c r="Y41" s="49"/>
      <c r="Z41" s="49"/>
      <c r="AA41" s="49"/>
      <c r="AB41" s="49"/>
      <c r="AC41" s="49"/>
      <c r="AD41" s="49"/>
    </row>
    <row r="42">
      <c r="A42" s="278" t="s">
        <v>4471</v>
      </c>
      <c r="B42" s="279" t="s">
        <v>965</v>
      </c>
      <c r="C42" s="278" t="s">
        <v>3185</v>
      </c>
      <c r="D42" s="280"/>
      <c r="E42" s="281">
        <v>230.0</v>
      </c>
      <c r="F42" s="278" t="s">
        <v>4594</v>
      </c>
      <c r="G42" s="282">
        <v>1.7519953</v>
      </c>
      <c r="H42" s="282">
        <v>98.7305152</v>
      </c>
      <c r="I42" s="283" t="s">
        <v>2317</v>
      </c>
      <c r="J42" s="284"/>
      <c r="K42" s="285" t="s">
        <v>4592</v>
      </c>
      <c r="L42" s="279" t="s">
        <v>577</v>
      </c>
      <c r="M42" s="278" t="s">
        <v>4595</v>
      </c>
      <c r="N42" s="280" t="s">
        <v>3849</v>
      </c>
      <c r="O42" s="281">
        <v>1000.0</v>
      </c>
      <c r="P42" s="281">
        <v>2022.0</v>
      </c>
      <c r="Q42" s="282">
        <v>-6.446488</v>
      </c>
      <c r="R42" s="282">
        <v>110.742359</v>
      </c>
      <c r="S42" s="49"/>
      <c r="T42" s="49"/>
      <c r="U42" s="49"/>
      <c r="V42" s="49"/>
      <c r="W42" s="49"/>
      <c r="X42" s="49"/>
      <c r="Y42" s="49"/>
      <c r="Z42" s="49"/>
      <c r="AA42" s="49"/>
      <c r="AB42" s="49"/>
      <c r="AC42" s="49"/>
      <c r="AD42" s="49"/>
    </row>
    <row r="43">
      <c r="A43" s="278" t="s">
        <v>4175</v>
      </c>
      <c r="B43" s="279" t="s">
        <v>4489</v>
      </c>
      <c r="C43" s="278" t="s">
        <v>4596</v>
      </c>
      <c r="D43" s="280"/>
      <c r="E43" s="281">
        <v>50.0</v>
      </c>
      <c r="F43" s="290">
        <v>2007.0</v>
      </c>
      <c r="G43" s="282">
        <v>-6.3855</v>
      </c>
      <c r="H43" s="282">
        <v>107.3436</v>
      </c>
      <c r="I43" s="283" t="s">
        <v>2317</v>
      </c>
      <c r="J43" s="293"/>
      <c r="K43" s="294" t="s">
        <v>4597</v>
      </c>
      <c r="L43" s="295" t="s">
        <v>577</v>
      </c>
      <c r="M43" s="278" t="s">
        <v>4598</v>
      </c>
      <c r="N43" s="280" t="s">
        <v>4599</v>
      </c>
      <c r="O43" s="281">
        <v>950.0</v>
      </c>
      <c r="P43" s="281">
        <v>2022.0</v>
      </c>
      <c r="Q43" s="282">
        <v>-6.8993617544006</v>
      </c>
      <c r="R43" s="282">
        <v>109.803000609254</v>
      </c>
      <c r="S43" s="49"/>
      <c r="T43" s="49"/>
      <c r="U43" s="49"/>
      <c r="V43" s="49"/>
      <c r="W43" s="49"/>
      <c r="X43" s="49"/>
      <c r="Y43" s="49"/>
      <c r="Z43" s="49"/>
      <c r="AA43" s="49"/>
      <c r="AB43" s="49"/>
      <c r="AC43" s="49"/>
      <c r="AD43" s="49"/>
    </row>
    <row r="44">
      <c r="A44" s="278" t="s">
        <v>4471</v>
      </c>
      <c r="B44" s="279" t="s">
        <v>965</v>
      </c>
      <c r="C44" s="278" t="s">
        <v>4376</v>
      </c>
      <c r="D44" s="280"/>
      <c r="E44" s="281">
        <v>200.0</v>
      </c>
      <c r="F44" s="278" t="s">
        <v>4600</v>
      </c>
      <c r="G44" s="282">
        <v>-5.5212074</v>
      </c>
      <c r="H44" s="282">
        <v>105.3534773</v>
      </c>
      <c r="I44" s="283" t="s">
        <v>2317</v>
      </c>
      <c r="J44" s="293"/>
      <c r="K44" s="294" t="s">
        <v>4597</v>
      </c>
      <c r="L44" s="295" t="s">
        <v>577</v>
      </c>
      <c r="M44" s="278" t="s">
        <v>4601</v>
      </c>
      <c r="N44" s="280" t="s">
        <v>4602</v>
      </c>
      <c r="O44" s="281">
        <v>950.0</v>
      </c>
      <c r="P44" s="281">
        <v>2022.0</v>
      </c>
      <c r="Q44" s="282">
        <v>-6.8993617544006</v>
      </c>
      <c r="R44" s="282">
        <v>109.803000609254</v>
      </c>
      <c r="S44" s="49"/>
      <c r="T44" s="49"/>
      <c r="U44" s="49"/>
      <c r="V44" s="49"/>
      <c r="W44" s="49"/>
      <c r="X44" s="49"/>
      <c r="Y44" s="49"/>
      <c r="Z44" s="49"/>
      <c r="AA44" s="49"/>
      <c r="AB44" s="49"/>
      <c r="AC44" s="49"/>
      <c r="AD44" s="49"/>
    </row>
    <row r="45">
      <c r="A45" s="278" t="s">
        <v>4297</v>
      </c>
      <c r="B45" s="279" t="s">
        <v>4489</v>
      </c>
      <c r="C45" s="278" t="s">
        <v>4603</v>
      </c>
      <c r="D45" s="280"/>
      <c r="E45" s="281">
        <v>60.0</v>
      </c>
      <c r="F45" s="278" t="s">
        <v>4604</v>
      </c>
      <c r="G45" s="282">
        <v>-6.553921</v>
      </c>
      <c r="H45" s="282">
        <v>107.413652</v>
      </c>
      <c r="I45" s="283" t="s">
        <v>2317</v>
      </c>
      <c r="J45" s="296"/>
      <c r="S45" s="49"/>
      <c r="T45" s="49"/>
      <c r="U45" s="49"/>
      <c r="V45" s="49"/>
      <c r="W45" s="49"/>
      <c r="X45" s="49"/>
      <c r="Y45" s="49"/>
      <c r="Z45" s="49"/>
      <c r="AA45" s="49"/>
      <c r="AB45" s="49"/>
      <c r="AC45" s="49"/>
      <c r="AD45" s="49"/>
    </row>
    <row r="46">
      <c r="A46" s="278" t="s">
        <v>4605</v>
      </c>
      <c r="B46" s="279" t="s">
        <v>577</v>
      </c>
      <c r="C46" s="278" t="s">
        <v>4432</v>
      </c>
      <c r="D46" s="278"/>
      <c r="E46" s="290">
        <v>2640.0</v>
      </c>
      <c r="F46" s="278" t="s">
        <v>4606</v>
      </c>
      <c r="G46" s="282">
        <v>-6.446488</v>
      </c>
      <c r="H46" s="282">
        <v>110.742359</v>
      </c>
      <c r="I46" s="283" t="s">
        <v>2317</v>
      </c>
      <c r="J46" s="296"/>
      <c r="S46" s="49"/>
      <c r="T46" s="49"/>
      <c r="U46" s="49"/>
      <c r="V46" s="49"/>
      <c r="W46" s="49"/>
      <c r="X46" s="49"/>
      <c r="Y46" s="49"/>
      <c r="Z46" s="49"/>
      <c r="AA46" s="49"/>
      <c r="AB46" s="49"/>
      <c r="AC46" s="49"/>
      <c r="AD46" s="49"/>
    </row>
    <row r="47">
      <c r="A47" s="278" t="s">
        <v>4607</v>
      </c>
      <c r="B47" s="279" t="s">
        <v>4489</v>
      </c>
      <c r="C47" s="278" t="s">
        <v>4608</v>
      </c>
      <c r="D47" s="280"/>
      <c r="E47" s="281">
        <v>30.0</v>
      </c>
      <c r="F47" s="290">
        <v>2004.0</v>
      </c>
      <c r="G47" s="282">
        <v>-6.9705</v>
      </c>
      <c r="H47" s="282">
        <v>107.6058</v>
      </c>
      <c r="I47" s="283" t="s">
        <v>2317</v>
      </c>
      <c r="J47" s="75"/>
      <c r="K47" s="49"/>
      <c r="L47" s="49"/>
      <c r="M47" s="49"/>
      <c r="N47" s="49"/>
      <c r="O47" s="49"/>
      <c r="P47" s="49"/>
      <c r="Q47" s="297"/>
      <c r="R47" s="297"/>
      <c r="S47" s="49"/>
      <c r="T47" s="49"/>
      <c r="U47" s="49"/>
      <c r="V47" s="49"/>
      <c r="W47" s="49"/>
      <c r="X47" s="49"/>
      <c r="Y47" s="49"/>
      <c r="Z47" s="49"/>
      <c r="AA47" s="49"/>
      <c r="AB47" s="49"/>
      <c r="AC47" s="49"/>
      <c r="AD47" s="49"/>
    </row>
    <row r="48">
      <c r="A48" s="278" t="s">
        <v>4471</v>
      </c>
      <c r="B48" s="279" t="s">
        <v>965</v>
      </c>
      <c r="C48" s="278" t="s">
        <v>4609</v>
      </c>
      <c r="D48" s="280" t="s">
        <v>2353</v>
      </c>
      <c r="E48" s="281">
        <v>260.0</v>
      </c>
      <c r="F48" s="278" t="s">
        <v>4610</v>
      </c>
      <c r="G48" s="282">
        <v>-3.9271088</v>
      </c>
      <c r="H48" s="282">
        <v>115.1068497</v>
      </c>
      <c r="I48" s="283" t="s">
        <v>2317</v>
      </c>
      <c r="J48" s="75"/>
      <c r="K48" s="49"/>
      <c r="L48" s="49"/>
      <c r="M48" s="49"/>
      <c r="N48" s="49"/>
      <c r="O48" s="49"/>
      <c r="P48" s="49"/>
      <c r="Q48" s="297"/>
      <c r="R48" s="297"/>
      <c r="S48" s="49"/>
      <c r="T48" s="49"/>
      <c r="U48" s="49"/>
      <c r="V48" s="49"/>
      <c r="W48" s="49"/>
      <c r="X48" s="49"/>
      <c r="Y48" s="49"/>
      <c r="Z48" s="49"/>
      <c r="AA48" s="49"/>
      <c r="AB48" s="49"/>
      <c r="AC48" s="49"/>
      <c r="AD48" s="49"/>
    </row>
    <row r="49">
      <c r="A49" s="278" t="s">
        <v>4611</v>
      </c>
      <c r="B49" s="279" t="s">
        <v>4489</v>
      </c>
      <c r="C49" s="278" t="s">
        <v>4612</v>
      </c>
      <c r="D49" s="280"/>
      <c r="E49" s="281">
        <v>112.0</v>
      </c>
      <c r="F49" s="278" t="s">
        <v>4613</v>
      </c>
      <c r="G49" s="282">
        <v>-8.9012</v>
      </c>
      <c r="H49" s="282">
        <v>116.7382</v>
      </c>
      <c r="I49" s="283" t="s">
        <v>2317</v>
      </c>
      <c r="J49" s="75"/>
      <c r="K49" s="49"/>
      <c r="L49" s="49"/>
      <c r="M49" s="49"/>
      <c r="N49" s="49"/>
      <c r="O49" s="49"/>
      <c r="P49" s="49"/>
      <c r="Q49" s="297"/>
      <c r="R49" s="297"/>
      <c r="S49" s="49"/>
      <c r="T49" s="49"/>
      <c r="U49" s="49"/>
      <c r="V49" s="49"/>
      <c r="W49" s="49"/>
      <c r="X49" s="49"/>
      <c r="Y49" s="49"/>
      <c r="Z49" s="49"/>
      <c r="AA49" s="49"/>
      <c r="AB49" s="49"/>
      <c r="AC49" s="49"/>
      <c r="AD49" s="49"/>
    </row>
    <row r="50">
      <c r="A50" s="278" t="s">
        <v>4614</v>
      </c>
      <c r="B50" s="279" t="s">
        <v>577</v>
      </c>
      <c r="C50" s="278" t="s">
        <v>4615</v>
      </c>
      <c r="D50" s="280"/>
      <c r="E50" s="281">
        <v>1230.0</v>
      </c>
      <c r="F50" s="278" t="s">
        <v>4616</v>
      </c>
      <c r="G50" s="282">
        <v>-7.715299</v>
      </c>
      <c r="H50" s="282">
        <v>113.5857062</v>
      </c>
      <c r="I50" s="283" t="s">
        <v>2317</v>
      </c>
      <c r="J50" s="75"/>
      <c r="K50" s="49"/>
      <c r="L50" s="49"/>
      <c r="M50" s="49"/>
      <c r="N50" s="49"/>
      <c r="O50" s="49"/>
      <c r="P50" s="49"/>
      <c r="Q50" s="297"/>
      <c r="R50" s="297"/>
      <c r="S50" s="49"/>
      <c r="T50" s="49"/>
      <c r="U50" s="49"/>
      <c r="V50" s="49"/>
      <c r="W50" s="49"/>
      <c r="X50" s="49"/>
      <c r="Y50" s="49"/>
      <c r="Z50" s="49"/>
      <c r="AA50" s="49"/>
      <c r="AB50" s="49"/>
      <c r="AC50" s="49"/>
      <c r="AD50" s="49"/>
    </row>
    <row r="51">
      <c r="A51" s="278" t="s">
        <v>4614</v>
      </c>
      <c r="B51" s="279" t="s">
        <v>577</v>
      </c>
      <c r="C51" s="278" t="s">
        <v>24</v>
      </c>
      <c r="D51" s="280"/>
      <c r="E51" s="281">
        <v>825.0</v>
      </c>
      <c r="F51" s="278" t="s">
        <v>4617</v>
      </c>
      <c r="G51" s="282">
        <v>-7.715299</v>
      </c>
      <c r="H51" s="282">
        <v>113.5857062</v>
      </c>
      <c r="I51" s="283" t="s">
        <v>2317</v>
      </c>
      <c r="J51" s="75"/>
      <c r="K51" s="49"/>
      <c r="L51" s="49"/>
      <c r="M51" s="49"/>
      <c r="N51" s="49"/>
      <c r="O51" s="49"/>
      <c r="P51" s="49"/>
      <c r="Q51" s="297"/>
      <c r="R51" s="297"/>
      <c r="S51" s="49"/>
      <c r="T51" s="49"/>
      <c r="U51" s="49"/>
      <c r="V51" s="49"/>
      <c r="W51" s="49"/>
      <c r="X51" s="49"/>
      <c r="Y51" s="49"/>
      <c r="Z51" s="49"/>
      <c r="AA51" s="49"/>
      <c r="AB51" s="49"/>
      <c r="AC51" s="49"/>
      <c r="AD51" s="49"/>
    </row>
    <row r="52">
      <c r="A52" s="278" t="s">
        <v>4618</v>
      </c>
      <c r="B52" s="279" t="s">
        <v>577</v>
      </c>
      <c r="C52" s="278" t="s">
        <v>4619</v>
      </c>
      <c r="D52" s="280"/>
      <c r="E52" s="281">
        <v>1320.0</v>
      </c>
      <c r="F52" s="290">
        <v>1999.0</v>
      </c>
      <c r="G52" s="282">
        <v>-7.715299</v>
      </c>
      <c r="H52" s="282">
        <v>113.5857062</v>
      </c>
      <c r="I52" s="283" t="s">
        <v>2317</v>
      </c>
      <c r="J52" s="75"/>
      <c r="K52" s="49"/>
      <c r="L52" s="49"/>
      <c r="M52" s="49"/>
      <c r="N52" s="49"/>
      <c r="O52" s="49"/>
      <c r="P52" s="49"/>
      <c r="Q52" s="297"/>
      <c r="R52" s="297"/>
      <c r="S52" s="49"/>
      <c r="T52" s="49"/>
      <c r="U52" s="49"/>
      <c r="V52" s="49"/>
      <c r="W52" s="49"/>
      <c r="X52" s="49"/>
      <c r="Y52" s="49"/>
      <c r="Z52" s="49"/>
      <c r="AA52" s="49"/>
      <c r="AB52" s="49"/>
      <c r="AC52" s="49"/>
      <c r="AD52" s="49"/>
    </row>
    <row r="53">
      <c r="A53" s="278" t="s">
        <v>4620</v>
      </c>
      <c r="B53" s="279" t="s">
        <v>4489</v>
      </c>
      <c r="C53" s="278" t="s">
        <v>4621</v>
      </c>
      <c r="D53" s="280"/>
      <c r="E53" s="281">
        <v>55.0</v>
      </c>
      <c r="F53" s="290">
        <v>1998.0</v>
      </c>
      <c r="G53" s="282">
        <v>2.062</v>
      </c>
      <c r="H53" s="282">
        <v>115.5703</v>
      </c>
      <c r="I53" s="283" t="s">
        <v>2317</v>
      </c>
      <c r="J53" s="75"/>
      <c r="K53" s="49"/>
      <c r="L53" s="49"/>
      <c r="M53" s="49"/>
      <c r="N53" s="49"/>
      <c r="O53" s="49"/>
      <c r="P53" s="49"/>
      <c r="Q53" s="297"/>
      <c r="R53" s="297"/>
      <c r="S53" s="49"/>
      <c r="T53" s="49"/>
      <c r="U53" s="49"/>
      <c r="V53" s="49"/>
      <c r="W53" s="49"/>
      <c r="X53" s="49"/>
      <c r="Y53" s="49"/>
      <c r="Z53" s="49"/>
      <c r="AA53" s="49"/>
      <c r="AB53" s="49"/>
      <c r="AC53" s="49"/>
      <c r="AD53" s="49"/>
    </row>
    <row r="54">
      <c r="A54" s="278" t="s">
        <v>4260</v>
      </c>
      <c r="B54" s="279" t="s">
        <v>4489</v>
      </c>
      <c r="C54" s="298" t="s">
        <v>2319</v>
      </c>
      <c r="D54" s="280"/>
      <c r="E54" s="299">
        <v>195.0</v>
      </c>
      <c r="F54" s="298" t="s">
        <v>4622</v>
      </c>
      <c r="G54" s="300">
        <v>-4.8277</v>
      </c>
      <c r="H54" s="301">
        <v>136.8391</v>
      </c>
      <c r="I54" s="283" t="s">
        <v>2317</v>
      </c>
      <c r="J54" s="75"/>
      <c r="K54" s="49"/>
      <c r="L54" s="49"/>
      <c r="M54" s="49"/>
      <c r="N54" s="49"/>
      <c r="O54" s="49"/>
      <c r="P54" s="49"/>
      <c r="Q54" s="297"/>
      <c r="R54" s="297"/>
      <c r="S54" s="49"/>
      <c r="T54" s="49"/>
      <c r="U54" s="49"/>
      <c r="V54" s="49"/>
      <c r="W54" s="49"/>
      <c r="X54" s="49"/>
      <c r="Y54" s="49"/>
      <c r="Z54" s="49"/>
      <c r="AA54" s="49"/>
      <c r="AB54" s="49"/>
      <c r="AC54" s="49"/>
      <c r="AD54" s="49"/>
    </row>
    <row r="55">
      <c r="A55" s="278" t="s">
        <v>4283</v>
      </c>
      <c r="B55" s="279" t="s">
        <v>4489</v>
      </c>
      <c r="C55" s="278" t="s">
        <v>4623</v>
      </c>
      <c r="D55" s="280"/>
      <c r="E55" s="281">
        <v>120.0</v>
      </c>
      <c r="F55" s="278" t="s">
        <v>4624</v>
      </c>
      <c r="G55" s="282">
        <v>-4.788</v>
      </c>
      <c r="H55" s="282">
        <v>119.6163</v>
      </c>
      <c r="I55" s="283" t="s">
        <v>2317</v>
      </c>
      <c r="J55" s="75"/>
      <c r="K55" s="49"/>
      <c r="L55" s="49"/>
      <c r="M55" s="49"/>
      <c r="N55" s="49"/>
      <c r="O55" s="49"/>
      <c r="P55" s="49"/>
      <c r="Q55" s="297"/>
      <c r="R55" s="297"/>
      <c r="S55" s="49"/>
      <c r="T55" s="49"/>
      <c r="U55" s="49"/>
      <c r="V55" s="49"/>
      <c r="W55" s="49"/>
      <c r="X55" s="49"/>
      <c r="Y55" s="49"/>
      <c r="Z55" s="49"/>
      <c r="AA55" s="49"/>
      <c r="AB55" s="49"/>
      <c r="AC55" s="49"/>
      <c r="AD55" s="49"/>
    </row>
    <row r="56">
      <c r="A56" s="278" t="s">
        <v>4471</v>
      </c>
      <c r="B56" s="279" t="s">
        <v>965</v>
      </c>
      <c r="C56" s="278" t="s">
        <v>4416</v>
      </c>
      <c r="D56" s="280"/>
      <c r="E56" s="281">
        <v>200.0</v>
      </c>
      <c r="F56" s="278" t="s">
        <v>4625</v>
      </c>
      <c r="G56" s="282">
        <v>-0.609017</v>
      </c>
      <c r="H56" s="282">
        <v>100.753697</v>
      </c>
      <c r="I56" s="283" t="s">
        <v>2317</v>
      </c>
      <c r="J56" s="75"/>
      <c r="K56" s="49"/>
      <c r="L56" s="49"/>
      <c r="M56" s="49"/>
      <c r="N56" s="49"/>
      <c r="O56" s="49"/>
      <c r="P56" s="49"/>
      <c r="Q56" s="297"/>
      <c r="R56" s="297"/>
      <c r="S56" s="49"/>
      <c r="T56" s="49"/>
      <c r="U56" s="49"/>
      <c r="V56" s="49"/>
      <c r="W56" s="49"/>
      <c r="X56" s="49"/>
      <c r="Y56" s="49"/>
      <c r="Z56" s="49"/>
      <c r="AA56" s="49"/>
      <c r="AB56" s="49"/>
      <c r="AC56" s="49"/>
      <c r="AD56" s="49"/>
    </row>
    <row r="57">
      <c r="A57" s="278" t="s">
        <v>4207</v>
      </c>
      <c r="B57" s="279" t="s">
        <v>4489</v>
      </c>
      <c r="C57" s="278" t="s">
        <v>4626</v>
      </c>
      <c r="D57" s="280"/>
      <c r="E57" s="281">
        <v>211.0</v>
      </c>
      <c r="F57" s="278" t="s">
        <v>4627</v>
      </c>
      <c r="G57" s="282">
        <v>-1.0069</v>
      </c>
      <c r="H57" s="282">
        <v>103.0821</v>
      </c>
      <c r="I57" s="283" t="s">
        <v>2317</v>
      </c>
      <c r="J57" s="75"/>
      <c r="K57" s="49"/>
      <c r="L57" s="49"/>
      <c r="M57" s="49"/>
      <c r="N57" s="49"/>
      <c r="O57" s="49"/>
      <c r="P57" s="49"/>
      <c r="Q57" s="297"/>
      <c r="R57" s="297"/>
      <c r="S57" s="49"/>
      <c r="T57" s="49"/>
      <c r="U57" s="49"/>
      <c r="V57" s="49"/>
      <c r="W57" s="49"/>
      <c r="X57" s="49"/>
      <c r="Y57" s="49"/>
      <c r="Z57" s="49"/>
      <c r="AA57" s="49"/>
      <c r="AB57" s="49"/>
      <c r="AC57" s="49"/>
      <c r="AD57" s="49"/>
    </row>
    <row r="58">
      <c r="A58" s="278" t="s">
        <v>4559</v>
      </c>
      <c r="B58" s="279" t="s">
        <v>965</v>
      </c>
      <c r="C58" s="278" t="s">
        <v>4628</v>
      </c>
      <c r="D58" s="280"/>
      <c r="E58" s="281">
        <v>800.0</v>
      </c>
      <c r="F58" s="278" t="s">
        <v>4629</v>
      </c>
      <c r="G58" s="282">
        <v>-7.7147</v>
      </c>
      <c r="H58" s="282">
        <v>113.585</v>
      </c>
      <c r="I58" s="283" t="s">
        <v>2317</v>
      </c>
      <c r="J58" s="75"/>
      <c r="K58" s="49"/>
      <c r="L58" s="49"/>
      <c r="M58" s="49"/>
      <c r="N58" s="49"/>
      <c r="O58" s="49"/>
      <c r="P58" s="49"/>
      <c r="Q58" s="297"/>
      <c r="R58" s="297"/>
      <c r="S58" s="49"/>
      <c r="T58" s="49"/>
      <c r="U58" s="49"/>
      <c r="V58" s="49"/>
      <c r="W58" s="49"/>
      <c r="X58" s="49"/>
      <c r="Y58" s="49"/>
      <c r="Z58" s="49"/>
      <c r="AA58" s="49"/>
      <c r="AB58" s="49"/>
      <c r="AC58" s="49"/>
      <c r="AD58" s="49"/>
    </row>
    <row r="59">
      <c r="A59" s="278" t="s">
        <v>4471</v>
      </c>
      <c r="B59" s="279" t="s">
        <v>965</v>
      </c>
      <c r="C59" s="278" t="s">
        <v>4364</v>
      </c>
      <c r="D59" s="280"/>
      <c r="E59" s="281">
        <v>260.0</v>
      </c>
      <c r="F59" s="278" t="s">
        <v>4630</v>
      </c>
      <c r="G59" s="282">
        <v>-3.7321</v>
      </c>
      <c r="H59" s="282">
        <v>103.7975</v>
      </c>
      <c r="I59" s="283" t="s">
        <v>2317</v>
      </c>
      <c r="J59" s="75"/>
      <c r="K59" s="49"/>
      <c r="L59" s="49"/>
      <c r="M59" s="49"/>
      <c r="N59" s="49"/>
      <c r="O59" s="49"/>
      <c r="P59" s="49"/>
      <c r="Q59" s="297"/>
      <c r="R59" s="297"/>
      <c r="S59" s="49"/>
      <c r="T59" s="49"/>
      <c r="U59" s="49"/>
      <c r="V59" s="49"/>
      <c r="W59" s="49"/>
      <c r="X59" s="49"/>
      <c r="Y59" s="49"/>
      <c r="Z59" s="49"/>
      <c r="AA59" s="49"/>
      <c r="AB59" s="49"/>
      <c r="AC59" s="49"/>
      <c r="AD59" s="49"/>
    </row>
    <row r="60">
      <c r="A60" s="278" t="s">
        <v>4471</v>
      </c>
      <c r="B60" s="279" t="s">
        <v>965</v>
      </c>
      <c r="C60" s="278" t="s">
        <v>4631</v>
      </c>
      <c r="D60" s="280"/>
      <c r="E60" s="281">
        <v>800.0</v>
      </c>
      <c r="F60" s="278" t="s">
        <v>4632</v>
      </c>
      <c r="G60" s="282">
        <v>-5.8892179</v>
      </c>
      <c r="H60" s="282">
        <v>106.0336018</v>
      </c>
      <c r="I60" s="283" t="s">
        <v>2317</v>
      </c>
      <c r="J60" s="75"/>
      <c r="K60" s="49"/>
      <c r="L60" s="49"/>
      <c r="M60" s="49"/>
      <c r="N60" s="49"/>
      <c r="O60" s="49"/>
      <c r="P60" s="49"/>
      <c r="Q60" s="297"/>
      <c r="R60" s="297"/>
      <c r="S60" s="49"/>
      <c r="T60" s="49"/>
      <c r="U60" s="49"/>
      <c r="V60" s="49"/>
      <c r="W60" s="49"/>
      <c r="X60" s="49"/>
      <c r="Y60" s="49"/>
      <c r="Z60" s="49"/>
      <c r="AA60" s="49"/>
      <c r="AB60" s="49"/>
      <c r="AC60" s="49"/>
      <c r="AD60" s="49"/>
    </row>
    <row r="61">
      <c r="A61" s="278" t="s">
        <v>4633</v>
      </c>
      <c r="B61" s="279" t="s">
        <v>577</v>
      </c>
      <c r="C61" s="278" t="s">
        <v>4634</v>
      </c>
      <c r="D61" s="280" t="s">
        <v>4635</v>
      </c>
      <c r="E61" s="281">
        <v>200.0</v>
      </c>
      <c r="F61" s="278" t="s">
        <v>4457</v>
      </c>
      <c r="G61" s="282">
        <v>-1.370796</v>
      </c>
      <c r="H61" s="282">
        <v>113.567203</v>
      </c>
      <c r="I61" s="283" t="s">
        <v>2317</v>
      </c>
      <c r="J61" s="75"/>
      <c r="K61" s="49"/>
      <c r="L61" s="49"/>
      <c r="M61" s="49"/>
      <c r="N61" s="49"/>
      <c r="O61" s="49"/>
      <c r="P61" s="49"/>
      <c r="Q61" s="297"/>
      <c r="R61" s="297"/>
      <c r="S61" s="49"/>
      <c r="T61" s="49"/>
      <c r="U61" s="49"/>
      <c r="V61" s="49"/>
      <c r="W61" s="49"/>
      <c r="X61" s="49"/>
      <c r="Y61" s="49"/>
      <c r="Z61" s="49"/>
      <c r="AA61" s="49"/>
      <c r="AB61" s="49"/>
      <c r="AC61" s="49"/>
      <c r="AD61" s="49"/>
    </row>
    <row r="62">
      <c r="A62" s="278" t="s">
        <v>4636</v>
      </c>
      <c r="B62" s="279" t="s">
        <v>4489</v>
      </c>
      <c r="C62" s="278" t="s">
        <v>4637</v>
      </c>
      <c r="D62" s="280"/>
      <c r="E62" s="281">
        <v>60.0</v>
      </c>
      <c r="F62" s="278" t="s">
        <v>4549</v>
      </c>
      <c r="G62" s="282">
        <v>-2.158586</v>
      </c>
      <c r="H62" s="282">
        <v>115.445925</v>
      </c>
      <c r="I62" s="283" t="s">
        <v>2317</v>
      </c>
      <c r="J62" s="75"/>
      <c r="K62" s="49"/>
      <c r="L62" s="49"/>
      <c r="M62" s="49"/>
      <c r="N62" s="49"/>
      <c r="O62" s="49"/>
      <c r="P62" s="49"/>
      <c r="Q62" s="297"/>
      <c r="R62" s="297"/>
      <c r="S62" s="49"/>
      <c r="T62" s="49"/>
      <c r="U62" s="49"/>
      <c r="V62" s="49"/>
      <c r="W62" s="49"/>
      <c r="X62" s="49"/>
      <c r="Y62" s="49"/>
      <c r="Z62" s="49"/>
      <c r="AA62" s="49"/>
      <c r="AB62" s="49"/>
      <c r="AC62" s="49"/>
      <c r="AD62" s="49"/>
    </row>
    <row r="63">
      <c r="A63" s="278" t="s">
        <v>4471</v>
      </c>
      <c r="B63" s="279" t="s">
        <v>965</v>
      </c>
      <c r="C63" s="278" t="s">
        <v>2333</v>
      </c>
      <c r="D63" s="280"/>
      <c r="E63" s="281">
        <v>60.0</v>
      </c>
      <c r="F63" s="278" t="s">
        <v>4573</v>
      </c>
      <c r="G63" s="282">
        <v>1.182502</v>
      </c>
      <c r="H63" s="282">
        <v>124.480564</v>
      </c>
      <c r="I63" s="283" t="s">
        <v>2317</v>
      </c>
      <c r="J63" s="75"/>
      <c r="K63" s="49"/>
      <c r="L63" s="49"/>
      <c r="M63" s="49"/>
      <c r="N63" s="49"/>
      <c r="O63" s="49"/>
      <c r="P63" s="49"/>
      <c r="Q63" s="297"/>
      <c r="R63" s="297"/>
      <c r="S63" s="49"/>
      <c r="T63" s="49"/>
      <c r="U63" s="49"/>
      <c r="V63" s="49"/>
      <c r="W63" s="49"/>
      <c r="X63" s="49"/>
      <c r="Y63" s="49"/>
      <c r="Z63" s="49"/>
      <c r="AA63" s="49"/>
      <c r="AB63" s="49"/>
      <c r="AC63" s="49"/>
      <c r="AD63" s="49"/>
    </row>
    <row r="64">
      <c r="A64" s="278" t="s">
        <v>4638</v>
      </c>
      <c r="B64" s="279" t="s">
        <v>965</v>
      </c>
      <c r="C64" s="278" t="s">
        <v>4639</v>
      </c>
      <c r="D64" s="280" t="s">
        <v>4640</v>
      </c>
      <c r="E64" s="281">
        <v>60.0</v>
      </c>
      <c r="F64" s="278" t="s">
        <v>4577</v>
      </c>
      <c r="G64" s="282">
        <v>1.182502</v>
      </c>
      <c r="H64" s="282">
        <v>124.480564</v>
      </c>
      <c r="I64" s="283" t="s">
        <v>2317</v>
      </c>
      <c r="J64" s="75"/>
      <c r="K64" s="49"/>
      <c r="L64" s="49"/>
      <c r="M64" s="49"/>
      <c r="N64" s="49"/>
      <c r="O64" s="49"/>
      <c r="P64" s="49"/>
      <c r="Q64" s="297"/>
      <c r="R64" s="297"/>
      <c r="S64" s="49"/>
      <c r="T64" s="49"/>
      <c r="U64" s="49"/>
      <c r="V64" s="49"/>
      <c r="W64" s="49"/>
      <c r="X64" s="49"/>
      <c r="Y64" s="49"/>
      <c r="Z64" s="49"/>
      <c r="AA64" s="49"/>
      <c r="AB64" s="49"/>
      <c r="AC64" s="49"/>
      <c r="AD64" s="49"/>
    </row>
    <row r="65">
      <c r="A65" s="278" t="s">
        <v>4471</v>
      </c>
      <c r="B65" s="279" t="s">
        <v>965</v>
      </c>
      <c r="C65" s="278" t="s">
        <v>4418</v>
      </c>
      <c r="D65" s="280" t="s">
        <v>4641</v>
      </c>
      <c r="E65" s="281">
        <v>224.0</v>
      </c>
      <c r="F65" s="278" t="s">
        <v>4549</v>
      </c>
      <c r="G65" s="282">
        <v>-1.07655</v>
      </c>
      <c r="H65" s="282">
        <v>100.3724</v>
      </c>
      <c r="I65" s="283" t="s">
        <v>2317</v>
      </c>
      <c r="J65" s="75"/>
      <c r="K65" s="49"/>
      <c r="L65" s="49"/>
      <c r="M65" s="49"/>
      <c r="N65" s="49"/>
      <c r="O65" s="49"/>
      <c r="P65" s="49"/>
      <c r="Q65" s="297"/>
      <c r="R65" s="297"/>
      <c r="S65" s="49"/>
      <c r="T65" s="49"/>
      <c r="U65" s="49"/>
      <c r="V65" s="49"/>
      <c r="W65" s="49"/>
      <c r="X65" s="49"/>
      <c r="Y65" s="49"/>
      <c r="Z65" s="49"/>
      <c r="AA65" s="49"/>
      <c r="AB65" s="49"/>
      <c r="AC65" s="49"/>
      <c r="AD65" s="49"/>
    </row>
    <row r="66">
      <c r="A66" s="278" t="s">
        <v>4642</v>
      </c>
      <c r="B66" s="279" t="s">
        <v>577</v>
      </c>
      <c r="C66" s="278" t="s">
        <v>2272</v>
      </c>
      <c r="D66" s="278"/>
      <c r="E66" s="290">
        <v>592.0</v>
      </c>
      <c r="F66" s="278" t="s">
        <v>4643</v>
      </c>
      <c r="G66" s="282">
        <v>-7.68575</v>
      </c>
      <c r="H66" s="282">
        <v>109.08977</v>
      </c>
      <c r="I66" s="283" t="s">
        <v>2317</v>
      </c>
      <c r="J66" s="75"/>
      <c r="K66" s="49"/>
      <c r="L66" s="49"/>
      <c r="M66" s="49"/>
      <c r="N66" s="49"/>
      <c r="O66" s="49"/>
      <c r="P66" s="49"/>
      <c r="Q66" s="297"/>
      <c r="R66" s="297"/>
      <c r="S66" s="49"/>
      <c r="T66" s="49"/>
      <c r="U66" s="49"/>
      <c r="V66" s="49"/>
      <c r="W66" s="49"/>
      <c r="X66" s="49"/>
      <c r="Y66" s="49"/>
      <c r="Z66" s="49"/>
      <c r="AA66" s="49"/>
      <c r="AB66" s="49"/>
      <c r="AC66" s="49"/>
      <c r="AD66" s="49"/>
    </row>
    <row r="67">
      <c r="A67" s="278" t="s">
        <v>4293</v>
      </c>
      <c r="B67" s="279" t="s">
        <v>4489</v>
      </c>
      <c r="C67" s="278" t="s">
        <v>561</v>
      </c>
      <c r="D67" s="280"/>
      <c r="E67" s="281">
        <v>36.6</v>
      </c>
      <c r="F67" s="290">
        <v>2008.0</v>
      </c>
      <c r="G67" s="282">
        <v>-6.4858007</v>
      </c>
      <c r="H67" s="282">
        <v>107.3852029</v>
      </c>
      <c r="I67" s="283" t="s">
        <v>2317</v>
      </c>
      <c r="J67" s="75"/>
      <c r="K67" s="49"/>
      <c r="L67" s="49"/>
      <c r="M67" s="49"/>
      <c r="N67" s="49"/>
      <c r="O67" s="49"/>
      <c r="P67" s="49"/>
      <c r="Q67" s="297"/>
      <c r="R67" s="297"/>
      <c r="S67" s="49"/>
      <c r="T67" s="49"/>
      <c r="U67" s="49"/>
      <c r="V67" s="49"/>
      <c r="W67" s="49"/>
      <c r="X67" s="49"/>
      <c r="Y67" s="49"/>
      <c r="Z67" s="49"/>
      <c r="AA67" s="49"/>
      <c r="AB67" s="49"/>
      <c r="AC67" s="49"/>
      <c r="AD67" s="49"/>
    </row>
    <row r="68">
      <c r="A68" s="278" t="s">
        <v>4172</v>
      </c>
      <c r="B68" s="279" t="s">
        <v>4489</v>
      </c>
      <c r="C68" s="278" t="s">
        <v>144</v>
      </c>
      <c r="D68" s="280"/>
      <c r="E68" s="281">
        <v>60.0</v>
      </c>
      <c r="F68" s="290">
        <v>2016.0</v>
      </c>
      <c r="G68" s="282">
        <v>-6.950808</v>
      </c>
      <c r="H68" s="282">
        <v>106.2501579</v>
      </c>
      <c r="I68" s="283" t="s">
        <v>2317</v>
      </c>
      <c r="J68" s="75"/>
      <c r="K68" s="49"/>
      <c r="L68" s="49"/>
      <c r="M68" s="49"/>
      <c r="N68" s="49"/>
      <c r="O68" s="49"/>
      <c r="P68" s="49"/>
      <c r="Q68" s="297"/>
      <c r="R68" s="297"/>
      <c r="S68" s="49"/>
      <c r="T68" s="49"/>
      <c r="U68" s="49"/>
      <c r="V68" s="49"/>
      <c r="W68" s="49"/>
      <c r="X68" s="49"/>
      <c r="Y68" s="49"/>
      <c r="Z68" s="49"/>
      <c r="AA68" s="49"/>
      <c r="AB68" s="49"/>
      <c r="AC68" s="49"/>
      <c r="AD68" s="49"/>
    </row>
    <row r="69">
      <c r="A69" s="302" t="s">
        <v>4644</v>
      </c>
      <c r="B69" s="303" t="s">
        <v>4489</v>
      </c>
      <c r="C69" s="302" t="s">
        <v>4645</v>
      </c>
      <c r="D69" s="304"/>
      <c r="E69" s="305">
        <v>175.0</v>
      </c>
      <c r="F69" s="302" t="s">
        <v>4646</v>
      </c>
      <c r="G69" s="306">
        <v>-6.12543501019412</v>
      </c>
      <c r="H69" s="306">
        <v>106.289205093078</v>
      </c>
      <c r="I69" s="283" t="s">
        <v>2317</v>
      </c>
      <c r="J69" s="75"/>
      <c r="K69" s="49"/>
      <c r="L69" s="49"/>
      <c r="M69" s="49"/>
      <c r="N69" s="49"/>
      <c r="O69" s="49"/>
      <c r="P69" s="49"/>
      <c r="Q69" s="297"/>
      <c r="R69" s="297"/>
      <c r="S69" s="49"/>
      <c r="T69" s="49"/>
      <c r="U69" s="49"/>
      <c r="V69" s="49"/>
      <c r="W69" s="49"/>
      <c r="X69" s="49"/>
      <c r="Y69" s="49"/>
      <c r="Z69" s="49"/>
      <c r="AA69" s="49"/>
      <c r="AB69" s="49"/>
      <c r="AC69" s="49"/>
      <c r="AD69" s="49"/>
    </row>
    <row r="70">
      <c r="A70" s="278" t="s">
        <v>4647</v>
      </c>
      <c r="B70" s="279" t="s">
        <v>4489</v>
      </c>
      <c r="C70" s="280" t="s">
        <v>4648</v>
      </c>
      <c r="D70" s="280"/>
      <c r="E70" s="281">
        <v>750.0</v>
      </c>
      <c r="F70" s="278" t="s">
        <v>4649</v>
      </c>
      <c r="G70" s="282">
        <v>0.479331</v>
      </c>
      <c r="H70" s="282">
        <v>127.9824</v>
      </c>
      <c r="I70" s="283" t="s">
        <v>2317</v>
      </c>
      <c r="J70" s="75"/>
      <c r="K70" s="49"/>
      <c r="L70" s="49"/>
      <c r="M70" s="49"/>
      <c r="N70" s="49"/>
      <c r="O70" s="49"/>
      <c r="P70" s="49"/>
      <c r="Q70" s="297"/>
      <c r="R70" s="297"/>
      <c r="S70" s="49"/>
      <c r="T70" s="49"/>
      <c r="U70" s="49"/>
      <c r="V70" s="49"/>
      <c r="W70" s="49"/>
      <c r="X70" s="49"/>
      <c r="Y70" s="49"/>
      <c r="Z70" s="49"/>
      <c r="AA70" s="49"/>
      <c r="AB70" s="49"/>
      <c r="AC70" s="49"/>
      <c r="AD70" s="49"/>
    </row>
    <row r="71">
      <c r="A71" s="278" t="s">
        <v>4650</v>
      </c>
      <c r="B71" s="279" t="s">
        <v>577</v>
      </c>
      <c r="C71" s="278" t="s">
        <v>4651</v>
      </c>
      <c r="D71" s="280"/>
      <c r="E71" s="281">
        <v>380.0</v>
      </c>
      <c r="F71" s="278" t="s">
        <v>4652</v>
      </c>
      <c r="G71" s="282">
        <v>-8.1962945</v>
      </c>
      <c r="H71" s="282">
        <v>114.8515677</v>
      </c>
      <c r="I71" s="283" t="s">
        <v>2317</v>
      </c>
      <c r="J71" s="75"/>
      <c r="K71" s="49"/>
      <c r="L71" s="49"/>
      <c r="M71" s="49"/>
      <c r="N71" s="49"/>
      <c r="O71" s="49"/>
      <c r="P71" s="49"/>
      <c r="Q71" s="297"/>
      <c r="R71" s="297"/>
      <c r="S71" s="49"/>
      <c r="T71" s="49"/>
      <c r="U71" s="49"/>
      <c r="V71" s="49"/>
      <c r="W71" s="49"/>
      <c r="X71" s="49"/>
      <c r="Y71" s="49"/>
      <c r="Z71" s="49"/>
      <c r="AA71" s="49"/>
      <c r="AB71" s="49"/>
      <c r="AC71" s="49"/>
      <c r="AD71" s="49"/>
    </row>
    <row r="72">
      <c r="A72" s="278" t="s">
        <v>4653</v>
      </c>
      <c r="B72" s="279" t="s">
        <v>4489</v>
      </c>
      <c r="C72" s="278" t="s">
        <v>2289</v>
      </c>
      <c r="D72" s="280"/>
      <c r="E72" s="281">
        <v>600.0</v>
      </c>
      <c r="F72" s="278" t="s">
        <v>4654</v>
      </c>
      <c r="G72" s="282">
        <v>-1.53615</v>
      </c>
      <c r="H72" s="282">
        <v>127.416015</v>
      </c>
      <c r="I72" s="283" t="s">
        <v>2317</v>
      </c>
      <c r="J72" s="75"/>
      <c r="K72" s="49"/>
      <c r="L72" s="49"/>
      <c r="M72" s="49"/>
      <c r="N72" s="49"/>
      <c r="O72" s="49"/>
      <c r="P72" s="49"/>
      <c r="Q72" s="297"/>
      <c r="R72" s="297"/>
      <c r="S72" s="49"/>
      <c r="T72" s="49"/>
      <c r="U72" s="49"/>
      <c r="V72" s="49"/>
      <c r="W72" s="49"/>
      <c r="X72" s="49"/>
      <c r="Y72" s="49"/>
      <c r="Z72" s="49"/>
      <c r="AA72" s="49"/>
      <c r="AB72" s="49"/>
      <c r="AC72" s="49"/>
      <c r="AD72" s="49"/>
    </row>
    <row r="73">
      <c r="A73" s="278" t="s">
        <v>4655</v>
      </c>
      <c r="B73" s="279" t="s">
        <v>4489</v>
      </c>
      <c r="C73" s="278" t="s">
        <v>4656</v>
      </c>
      <c r="D73" s="280"/>
      <c r="E73" s="281">
        <v>114.0</v>
      </c>
      <c r="F73" s="278" t="s">
        <v>4519</v>
      </c>
      <c r="G73" s="282">
        <v>-1.5306415</v>
      </c>
      <c r="H73" s="282">
        <v>127.4191151</v>
      </c>
      <c r="I73" s="283" t="s">
        <v>2317</v>
      </c>
      <c r="J73" s="75"/>
      <c r="K73" s="49"/>
      <c r="L73" s="49"/>
      <c r="M73" s="49"/>
      <c r="N73" s="49"/>
      <c r="O73" s="49"/>
      <c r="P73" s="49"/>
      <c r="Q73" s="297"/>
      <c r="R73" s="297"/>
      <c r="S73" s="49"/>
      <c r="T73" s="49"/>
      <c r="U73" s="49"/>
      <c r="V73" s="49"/>
      <c r="W73" s="49"/>
      <c r="X73" s="49"/>
      <c r="Y73" s="49"/>
      <c r="Z73" s="49"/>
      <c r="AA73" s="49"/>
      <c r="AB73" s="49"/>
      <c r="AC73" s="49"/>
      <c r="AD73" s="49"/>
    </row>
    <row r="74">
      <c r="A74" s="278" t="s">
        <v>4657</v>
      </c>
      <c r="B74" s="279" t="s">
        <v>4489</v>
      </c>
      <c r="C74" s="278" t="s">
        <v>4658</v>
      </c>
      <c r="D74" s="280"/>
      <c r="E74" s="281">
        <v>150.0</v>
      </c>
      <c r="F74" s="278" t="s">
        <v>4659</v>
      </c>
      <c r="G74" s="282">
        <v>-1.46083</v>
      </c>
      <c r="H74" s="282">
        <v>127.432507</v>
      </c>
      <c r="I74" s="283" t="s">
        <v>2317</v>
      </c>
      <c r="J74" s="75"/>
      <c r="K74" s="49"/>
      <c r="L74" s="49"/>
      <c r="M74" s="49"/>
      <c r="N74" s="49"/>
      <c r="O74" s="49"/>
      <c r="P74" s="49"/>
      <c r="Q74" s="297"/>
      <c r="R74" s="297"/>
      <c r="S74" s="49"/>
      <c r="T74" s="49"/>
      <c r="U74" s="49"/>
      <c r="V74" s="49"/>
      <c r="W74" s="49"/>
      <c r="X74" s="49"/>
      <c r="Y74" s="49"/>
      <c r="Z74" s="49"/>
      <c r="AA74" s="49"/>
      <c r="AB74" s="49"/>
      <c r="AC74" s="49"/>
      <c r="AD74" s="49"/>
    </row>
    <row r="75">
      <c r="A75" s="302" t="s">
        <v>4285</v>
      </c>
      <c r="B75" s="303" t="s">
        <v>4489</v>
      </c>
      <c r="C75" s="302" t="s">
        <v>4660</v>
      </c>
      <c r="D75" s="304"/>
      <c r="E75" s="305">
        <v>530.0</v>
      </c>
      <c r="F75" s="302" t="s">
        <v>4661</v>
      </c>
      <c r="G75" s="306">
        <v>-3.9027628</v>
      </c>
      <c r="H75" s="306">
        <v>122.419577</v>
      </c>
      <c r="I75" s="283" t="s">
        <v>2317</v>
      </c>
      <c r="J75" s="75"/>
      <c r="K75" s="49"/>
      <c r="L75" s="49"/>
      <c r="M75" s="49"/>
      <c r="N75" s="49"/>
      <c r="O75" s="49"/>
      <c r="P75" s="49"/>
      <c r="Q75" s="297"/>
      <c r="R75" s="297"/>
      <c r="S75" s="49"/>
      <c r="T75" s="49"/>
      <c r="U75" s="49"/>
      <c r="V75" s="49"/>
      <c r="W75" s="49"/>
      <c r="X75" s="49"/>
      <c r="Y75" s="49"/>
      <c r="Z75" s="49"/>
      <c r="AA75" s="49"/>
      <c r="AB75" s="49"/>
      <c r="AC75" s="49"/>
      <c r="AD75" s="49"/>
    </row>
    <row r="76">
      <c r="A76" s="278" t="s">
        <v>4286</v>
      </c>
      <c r="B76" s="279" t="s">
        <v>4489</v>
      </c>
      <c r="C76" s="278" t="s">
        <v>4662</v>
      </c>
      <c r="D76" s="280"/>
      <c r="E76" s="281">
        <v>1460.0</v>
      </c>
      <c r="F76" s="278" t="s">
        <v>4663</v>
      </c>
      <c r="G76" s="307" t="s">
        <v>4664</v>
      </c>
      <c r="H76" s="307" t="s">
        <v>4665</v>
      </c>
      <c r="I76" s="283" t="s">
        <v>2317</v>
      </c>
      <c r="J76" s="75"/>
      <c r="K76" s="49"/>
      <c r="L76" s="49"/>
      <c r="M76" s="49"/>
      <c r="N76" s="49"/>
      <c r="O76" s="49"/>
      <c r="P76" s="49"/>
      <c r="Q76" s="297"/>
      <c r="R76" s="297"/>
      <c r="S76" s="49"/>
      <c r="T76" s="49"/>
      <c r="U76" s="49"/>
      <c r="V76" s="49"/>
      <c r="W76" s="49"/>
      <c r="X76" s="49"/>
      <c r="Y76" s="49"/>
      <c r="Z76" s="49"/>
      <c r="AA76" s="49"/>
      <c r="AB76" s="49"/>
      <c r="AC76" s="49"/>
      <c r="AD76" s="49"/>
    </row>
    <row r="77">
      <c r="A77" s="278" t="s">
        <v>4666</v>
      </c>
      <c r="B77" s="279" t="s">
        <v>4489</v>
      </c>
      <c r="C77" s="278" t="s">
        <v>4667</v>
      </c>
      <c r="D77" s="280"/>
      <c r="E77" s="281">
        <v>810.0</v>
      </c>
      <c r="F77" s="278" t="s">
        <v>4668</v>
      </c>
      <c r="G77" s="282">
        <v>2.004693999</v>
      </c>
      <c r="H77" s="282">
        <v>121.4380707</v>
      </c>
      <c r="I77" s="283" t="s">
        <v>2317</v>
      </c>
      <c r="J77" s="75"/>
      <c r="K77" s="49"/>
      <c r="L77" s="49"/>
      <c r="M77" s="49"/>
      <c r="N77" s="49"/>
      <c r="O77" s="49"/>
      <c r="P77" s="49"/>
      <c r="Q77" s="297"/>
      <c r="R77" s="297"/>
      <c r="S77" s="49"/>
      <c r="T77" s="49"/>
      <c r="U77" s="49"/>
      <c r="V77" s="49"/>
      <c r="W77" s="49"/>
      <c r="X77" s="49"/>
      <c r="Y77" s="49"/>
      <c r="Z77" s="49"/>
      <c r="AA77" s="49"/>
      <c r="AB77" s="49"/>
      <c r="AC77" s="49"/>
      <c r="AD77" s="49"/>
    </row>
    <row r="78">
      <c r="A78" s="278" t="s">
        <v>4471</v>
      </c>
      <c r="B78" s="279" t="s">
        <v>965</v>
      </c>
      <c r="C78" s="278" t="s">
        <v>3386</v>
      </c>
      <c r="D78" s="280" t="s">
        <v>3385</v>
      </c>
      <c r="E78" s="281">
        <v>66.0</v>
      </c>
      <c r="F78" s="278" t="s">
        <v>4669</v>
      </c>
      <c r="G78" s="282">
        <v>-0.7332027</v>
      </c>
      <c r="H78" s="282">
        <v>119.8559205</v>
      </c>
      <c r="I78" s="283" t="s">
        <v>2317</v>
      </c>
      <c r="J78" s="75"/>
      <c r="K78" s="49"/>
      <c r="L78" s="49"/>
      <c r="M78" s="49"/>
      <c r="N78" s="49"/>
      <c r="O78" s="49"/>
      <c r="P78" s="49"/>
      <c r="Q78" s="297"/>
      <c r="R78" s="297"/>
      <c r="S78" s="49"/>
      <c r="T78" s="49"/>
      <c r="U78" s="49"/>
      <c r="V78" s="49"/>
      <c r="W78" s="49"/>
      <c r="X78" s="49"/>
      <c r="Y78" s="49"/>
      <c r="Z78" s="49"/>
      <c r="AA78" s="49"/>
      <c r="AB78" s="49"/>
      <c r="AC78" s="49"/>
      <c r="AD78" s="49"/>
    </row>
    <row r="79">
      <c r="A79" s="278" t="s">
        <v>4191</v>
      </c>
      <c r="B79" s="279" t="s">
        <v>4489</v>
      </c>
      <c r="C79" s="278" t="s">
        <v>4670</v>
      </c>
      <c r="D79" s="280"/>
      <c r="E79" s="281">
        <v>430.0</v>
      </c>
      <c r="F79" s="278" t="s">
        <v>4671</v>
      </c>
      <c r="G79" s="307" t="s">
        <v>4672</v>
      </c>
      <c r="H79" s="307" t="s">
        <v>4673</v>
      </c>
      <c r="I79" s="283" t="s">
        <v>2317</v>
      </c>
      <c r="J79" s="75"/>
      <c r="K79" s="49"/>
      <c r="L79" s="49"/>
      <c r="M79" s="49"/>
      <c r="N79" s="49"/>
      <c r="O79" s="49"/>
      <c r="P79" s="49"/>
      <c r="Q79" s="297"/>
      <c r="R79" s="297"/>
      <c r="S79" s="49"/>
      <c r="T79" s="49"/>
      <c r="U79" s="49"/>
      <c r="V79" s="49"/>
      <c r="W79" s="49"/>
      <c r="X79" s="49"/>
      <c r="Y79" s="49"/>
      <c r="Z79" s="49"/>
      <c r="AA79" s="49"/>
      <c r="AB79" s="49"/>
      <c r="AC79" s="49"/>
      <c r="AD79" s="49"/>
    </row>
    <row r="80">
      <c r="A80" s="278" t="s">
        <v>4169</v>
      </c>
      <c r="B80" s="279" t="s">
        <v>4489</v>
      </c>
      <c r="C80" s="278" t="s">
        <v>139</v>
      </c>
      <c r="D80" s="280"/>
      <c r="E80" s="281">
        <v>30.0</v>
      </c>
      <c r="F80" s="290">
        <v>2007.0</v>
      </c>
      <c r="G80" s="282">
        <v>5.4510293</v>
      </c>
      <c r="H80" s="282">
        <v>95.2470945</v>
      </c>
      <c r="I80" s="283" t="s">
        <v>2317</v>
      </c>
      <c r="J80" s="75"/>
      <c r="K80" s="49"/>
      <c r="L80" s="49"/>
      <c r="M80" s="49"/>
      <c r="N80" s="49"/>
      <c r="O80" s="49"/>
      <c r="P80" s="49"/>
      <c r="Q80" s="297"/>
      <c r="R80" s="297"/>
      <c r="S80" s="49"/>
      <c r="T80" s="49"/>
      <c r="U80" s="49"/>
      <c r="V80" s="49"/>
      <c r="W80" s="49"/>
      <c r="X80" s="49"/>
      <c r="Y80" s="49"/>
      <c r="Z80" s="49"/>
      <c r="AA80" s="49"/>
      <c r="AB80" s="49"/>
      <c r="AC80" s="49"/>
      <c r="AD80" s="49"/>
    </row>
    <row r="81">
      <c r="A81" s="278" t="s">
        <v>4471</v>
      </c>
      <c r="B81" s="279" t="s">
        <v>965</v>
      </c>
      <c r="C81" s="278" t="s">
        <v>4327</v>
      </c>
      <c r="D81" s="280"/>
      <c r="E81" s="281">
        <v>50.0</v>
      </c>
      <c r="F81" s="278" t="s">
        <v>4538</v>
      </c>
      <c r="G81" s="282">
        <v>-8.65876156358167</v>
      </c>
      <c r="H81" s="282">
        <v>116.073127146034</v>
      </c>
      <c r="I81" s="283" t="s">
        <v>2317</v>
      </c>
      <c r="J81" s="75"/>
      <c r="K81" s="49"/>
      <c r="L81" s="49"/>
      <c r="M81" s="49"/>
      <c r="N81" s="49"/>
      <c r="O81" s="49"/>
      <c r="P81" s="49"/>
      <c r="Q81" s="297"/>
      <c r="R81" s="297"/>
      <c r="S81" s="49"/>
      <c r="T81" s="49"/>
      <c r="U81" s="49"/>
      <c r="V81" s="49"/>
      <c r="W81" s="49"/>
      <c r="X81" s="49"/>
      <c r="Y81" s="49"/>
      <c r="Z81" s="49"/>
      <c r="AA81" s="49"/>
      <c r="AB81" s="49"/>
      <c r="AC81" s="49"/>
      <c r="AD81" s="49"/>
    </row>
    <row r="82">
      <c r="A82" s="278" t="s">
        <v>4471</v>
      </c>
      <c r="B82" s="279" t="s">
        <v>965</v>
      </c>
      <c r="C82" s="278" t="s">
        <v>2548</v>
      </c>
      <c r="D82" s="280"/>
      <c r="E82" s="281">
        <v>14.0</v>
      </c>
      <c r="F82" s="278" t="s">
        <v>4470</v>
      </c>
      <c r="G82" s="282">
        <v>-8.74209553113602</v>
      </c>
      <c r="H82" s="282">
        <v>116.776891598511</v>
      </c>
      <c r="I82" s="283" t="s">
        <v>2317</v>
      </c>
      <c r="J82" s="75"/>
      <c r="K82" s="49"/>
      <c r="L82" s="49"/>
      <c r="M82" s="49"/>
      <c r="N82" s="49"/>
      <c r="O82" s="49"/>
      <c r="P82" s="49"/>
      <c r="Q82" s="297"/>
      <c r="R82" s="297"/>
      <c r="S82" s="49"/>
      <c r="T82" s="49"/>
      <c r="U82" s="49"/>
      <c r="V82" s="49"/>
      <c r="W82" s="49"/>
      <c r="X82" s="49"/>
      <c r="Y82" s="49"/>
      <c r="Z82" s="49"/>
      <c r="AA82" s="49"/>
      <c r="AB82" s="49"/>
      <c r="AC82" s="49"/>
      <c r="AD82" s="49"/>
    </row>
    <row r="83">
      <c r="A83" s="278" t="s">
        <v>4471</v>
      </c>
      <c r="B83" s="279" t="s">
        <v>965</v>
      </c>
      <c r="C83" s="278" t="s">
        <v>4674</v>
      </c>
      <c r="D83" s="280" t="s">
        <v>4675</v>
      </c>
      <c r="E83" s="281">
        <v>33.0</v>
      </c>
      <c r="F83" s="278" t="s">
        <v>4549</v>
      </c>
      <c r="G83" s="282">
        <v>-10.2389138954614</v>
      </c>
      <c r="H83" s="282">
        <v>123.490257738483</v>
      </c>
      <c r="I83" s="283" t="s">
        <v>2317</v>
      </c>
      <c r="J83" s="75"/>
      <c r="K83" s="49"/>
      <c r="L83" s="49"/>
      <c r="M83" s="49"/>
      <c r="N83" s="49"/>
      <c r="O83" s="49"/>
      <c r="P83" s="49"/>
      <c r="Q83" s="297"/>
      <c r="R83" s="297"/>
      <c r="S83" s="49"/>
      <c r="T83" s="49"/>
      <c r="U83" s="49"/>
      <c r="V83" s="49"/>
      <c r="W83" s="49"/>
      <c r="X83" s="49"/>
      <c r="Y83" s="49"/>
      <c r="Z83" s="49"/>
      <c r="AA83" s="49"/>
      <c r="AB83" s="49"/>
      <c r="AC83" s="49"/>
      <c r="AD83" s="49"/>
    </row>
    <row r="84">
      <c r="A84" s="278" t="s">
        <v>4471</v>
      </c>
      <c r="B84" s="279" t="s">
        <v>965</v>
      </c>
      <c r="C84" s="278" t="s">
        <v>4676</v>
      </c>
      <c r="D84" s="280"/>
      <c r="E84" s="281">
        <v>20.0</v>
      </c>
      <c r="F84" s="278" t="s">
        <v>4580</v>
      </c>
      <c r="G84" s="282">
        <v>-2.6143322796123</v>
      </c>
      <c r="H84" s="282">
        <v>140.790493912775</v>
      </c>
      <c r="I84" s="283" t="s">
        <v>2317</v>
      </c>
      <c r="J84" s="75"/>
      <c r="K84" s="49"/>
      <c r="L84" s="49"/>
      <c r="M84" s="49"/>
      <c r="N84" s="49"/>
      <c r="O84" s="49"/>
      <c r="P84" s="49"/>
      <c r="Q84" s="297"/>
      <c r="R84" s="297"/>
      <c r="S84" s="49"/>
      <c r="T84" s="49"/>
      <c r="U84" s="49"/>
      <c r="V84" s="49"/>
      <c r="W84" s="49"/>
      <c r="X84" s="49"/>
      <c r="Y84" s="49"/>
      <c r="Z84" s="49"/>
      <c r="AA84" s="49"/>
      <c r="AB84" s="49"/>
      <c r="AC84" s="49"/>
      <c r="AD84" s="49"/>
    </row>
    <row r="85">
      <c r="A85" s="278" t="s">
        <v>4471</v>
      </c>
      <c r="B85" s="279" t="s">
        <v>965</v>
      </c>
      <c r="C85" s="278" t="s">
        <v>4677</v>
      </c>
      <c r="D85" s="280"/>
      <c r="E85" s="281">
        <v>20.0</v>
      </c>
      <c r="F85" s="278" t="s">
        <v>4549</v>
      </c>
      <c r="G85" s="282">
        <v>0.434029116189505</v>
      </c>
      <c r="H85" s="308">
        <v>123.13406964066</v>
      </c>
      <c r="I85" s="283" t="s">
        <v>2317</v>
      </c>
      <c r="J85" s="75"/>
      <c r="K85" s="49"/>
      <c r="L85" s="49"/>
      <c r="M85" s="49"/>
      <c r="N85" s="49"/>
      <c r="O85" s="49"/>
      <c r="P85" s="49"/>
      <c r="Q85" s="297"/>
      <c r="R85" s="297"/>
      <c r="S85" s="49"/>
      <c r="T85" s="49"/>
      <c r="U85" s="49"/>
      <c r="V85" s="49"/>
      <c r="W85" s="49"/>
      <c r="X85" s="49"/>
      <c r="Y85" s="49"/>
      <c r="Z85" s="49"/>
      <c r="AA85" s="49"/>
      <c r="AB85" s="49"/>
      <c r="AC85" s="49"/>
      <c r="AD85" s="49"/>
    </row>
    <row r="86">
      <c r="A86" s="278" t="s">
        <v>4471</v>
      </c>
      <c r="B86" s="279" t="s">
        <v>965</v>
      </c>
      <c r="C86" s="278" t="s">
        <v>879</v>
      </c>
      <c r="D86" s="280" t="s">
        <v>4339</v>
      </c>
      <c r="E86" s="281">
        <v>50.0</v>
      </c>
      <c r="F86" s="278" t="s">
        <v>4457</v>
      </c>
      <c r="G86" s="282">
        <v>0.850510452467316</v>
      </c>
      <c r="H86" s="282">
        <v>122.796428911427</v>
      </c>
      <c r="I86" s="283" t="s">
        <v>2317</v>
      </c>
      <c r="J86" s="75"/>
      <c r="K86" s="49"/>
      <c r="L86" s="49"/>
      <c r="M86" s="49"/>
      <c r="N86" s="49"/>
      <c r="O86" s="49"/>
      <c r="P86" s="49"/>
      <c r="Q86" s="297"/>
      <c r="R86" s="297"/>
      <c r="S86" s="49"/>
      <c r="T86" s="49"/>
      <c r="U86" s="49"/>
      <c r="V86" s="49"/>
      <c r="W86" s="49"/>
      <c r="X86" s="49"/>
      <c r="Y86" s="49"/>
      <c r="Z86" s="49"/>
      <c r="AA86" s="49"/>
      <c r="AB86" s="49"/>
      <c r="AC86" s="49"/>
      <c r="AD86" s="49"/>
    </row>
    <row r="87">
      <c r="A87" s="278" t="s">
        <v>4678</v>
      </c>
      <c r="B87" s="279" t="s">
        <v>577</v>
      </c>
      <c r="C87" s="278" t="s">
        <v>4679</v>
      </c>
      <c r="D87" s="280"/>
      <c r="E87" s="281">
        <v>50.0</v>
      </c>
      <c r="F87" s="278" t="s">
        <v>4470</v>
      </c>
      <c r="G87" s="282">
        <v>-2.47240456469966</v>
      </c>
      <c r="H87" s="282">
        <v>119.146869826786</v>
      </c>
      <c r="I87" s="283" t="s">
        <v>2317</v>
      </c>
      <c r="J87" s="75"/>
      <c r="K87" s="49"/>
      <c r="L87" s="49"/>
      <c r="M87" s="49"/>
      <c r="N87" s="49"/>
      <c r="O87" s="49"/>
      <c r="P87" s="49"/>
      <c r="Q87" s="297"/>
      <c r="R87" s="297"/>
      <c r="S87" s="49"/>
      <c r="T87" s="49"/>
      <c r="U87" s="49"/>
      <c r="V87" s="49"/>
      <c r="W87" s="49"/>
      <c r="X87" s="49"/>
      <c r="Y87" s="49"/>
      <c r="Z87" s="49"/>
      <c r="AA87" s="49"/>
      <c r="AB87" s="49"/>
      <c r="AC87" s="49"/>
      <c r="AD87" s="49"/>
    </row>
    <row r="88">
      <c r="A88" s="278" t="s">
        <v>4464</v>
      </c>
      <c r="B88" s="279" t="s">
        <v>965</v>
      </c>
      <c r="C88" s="278" t="s">
        <v>4370</v>
      </c>
      <c r="D88" s="280"/>
      <c r="E88" s="281">
        <v>21.0</v>
      </c>
      <c r="F88" s="278" t="s">
        <v>4680</v>
      </c>
      <c r="G88" s="282">
        <v>0.0742565935846098</v>
      </c>
      <c r="H88" s="282">
        <v>111.433994213283</v>
      </c>
      <c r="I88" s="283" t="s">
        <v>2317</v>
      </c>
      <c r="J88" s="75"/>
      <c r="K88" s="49"/>
      <c r="L88" s="49"/>
      <c r="M88" s="49"/>
      <c r="N88" s="49"/>
      <c r="O88" s="49"/>
      <c r="P88" s="49"/>
      <c r="Q88" s="297"/>
      <c r="R88" s="297"/>
      <c r="S88" s="49"/>
      <c r="T88" s="49"/>
      <c r="U88" s="49"/>
      <c r="V88" s="49"/>
      <c r="W88" s="49"/>
      <c r="X88" s="49"/>
      <c r="Y88" s="49"/>
      <c r="Z88" s="49"/>
      <c r="AA88" s="49"/>
      <c r="AB88" s="49"/>
      <c r="AC88" s="49"/>
      <c r="AD88" s="49"/>
    </row>
    <row r="89">
      <c r="A89" s="278" t="s">
        <v>4471</v>
      </c>
      <c r="B89" s="279" t="s">
        <v>965</v>
      </c>
      <c r="C89" s="278" t="s">
        <v>3623</v>
      </c>
      <c r="D89" s="280"/>
      <c r="E89" s="281">
        <v>14.0</v>
      </c>
      <c r="F89" s="278" t="s">
        <v>4538</v>
      </c>
      <c r="G89" s="282">
        <v>0.0307096650128428</v>
      </c>
      <c r="H89" s="282">
        <v>110.555541297939</v>
      </c>
      <c r="I89" s="283" t="s">
        <v>2317</v>
      </c>
      <c r="J89" s="75"/>
      <c r="K89" s="49"/>
      <c r="L89" s="49"/>
      <c r="M89" s="49"/>
      <c r="N89" s="49"/>
      <c r="O89" s="49"/>
      <c r="P89" s="49"/>
      <c r="Q89" s="297"/>
      <c r="R89" s="297"/>
      <c r="S89" s="49"/>
      <c r="T89" s="49"/>
      <c r="U89" s="49"/>
      <c r="V89" s="49"/>
      <c r="W89" s="49"/>
      <c r="X89" s="49"/>
      <c r="Y89" s="49"/>
      <c r="Z89" s="49"/>
      <c r="AA89" s="49"/>
      <c r="AB89" s="49"/>
      <c r="AC89" s="49"/>
      <c r="AD89" s="49"/>
    </row>
    <row r="90">
      <c r="A90" s="278" t="s">
        <v>4471</v>
      </c>
      <c r="B90" s="279" t="s">
        <v>965</v>
      </c>
      <c r="C90" s="278" t="s">
        <v>3068</v>
      </c>
      <c r="D90" s="280" t="s">
        <v>4681</v>
      </c>
      <c r="E90" s="281">
        <v>14.0</v>
      </c>
      <c r="F90" s="278" t="s">
        <v>4682</v>
      </c>
      <c r="G90" s="282">
        <v>2.15671610349533</v>
      </c>
      <c r="H90" s="282">
        <v>117.392290533605</v>
      </c>
      <c r="I90" s="283" t="s">
        <v>2317</v>
      </c>
      <c r="J90" s="75"/>
      <c r="K90" s="49"/>
      <c r="L90" s="49"/>
      <c r="M90" s="49"/>
      <c r="N90" s="49"/>
      <c r="O90" s="49"/>
      <c r="P90" s="49"/>
      <c r="Q90" s="297"/>
      <c r="R90" s="297"/>
      <c r="S90" s="49"/>
      <c r="T90" s="49"/>
      <c r="U90" s="49"/>
      <c r="V90" s="49"/>
      <c r="W90" s="49"/>
      <c r="X90" s="49"/>
      <c r="Y90" s="49"/>
      <c r="Z90" s="49"/>
      <c r="AA90" s="49"/>
      <c r="AB90" s="49"/>
      <c r="AC90" s="49"/>
      <c r="AD90" s="49"/>
    </row>
    <row r="91">
      <c r="A91" s="278" t="s">
        <v>4683</v>
      </c>
      <c r="B91" s="279" t="s">
        <v>577</v>
      </c>
      <c r="C91" s="278" t="s">
        <v>616</v>
      </c>
      <c r="D91" s="280"/>
      <c r="E91" s="281">
        <v>200.0</v>
      </c>
      <c r="F91" s="278" t="s">
        <v>4457</v>
      </c>
      <c r="G91" s="282">
        <v>-3.91133828506771</v>
      </c>
      <c r="H91" s="282">
        <v>102.271090222759</v>
      </c>
      <c r="I91" s="283" t="s">
        <v>2317</v>
      </c>
      <c r="J91" s="75"/>
      <c r="K91" s="49"/>
      <c r="L91" s="49"/>
      <c r="M91" s="49"/>
      <c r="N91" s="49"/>
      <c r="O91" s="49"/>
      <c r="P91" s="49"/>
      <c r="Q91" s="297"/>
      <c r="R91" s="297"/>
      <c r="S91" s="49"/>
      <c r="T91" s="49"/>
      <c r="U91" s="49"/>
      <c r="V91" s="49"/>
      <c r="W91" s="49"/>
      <c r="X91" s="49"/>
      <c r="Y91" s="49"/>
      <c r="Z91" s="49"/>
      <c r="AA91" s="49"/>
      <c r="AB91" s="49"/>
      <c r="AC91" s="49"/>
      <c r="AD91" s="49"/>
    </row>
    <row r="92">
      <c r="A92" s="278" t="s">
        <v>4539</v>
      </c>
      <c r="B92" s="279" t="s">
        <v>577</v>
      </c>
      <c r="C92" s="278" t="s">
        <v>4540</v>
      </c>
      <c r="D92" s="280" t="s">
        <v>3684</v>
      </c>
      <c r="E92" s="281">
        <v>100.0</v>
      </c>
      <c r="F92" s="278" t="s">
        <v>4460</v>
      </c>
      <c r="G92" s="282">
        <v>0.944621283770851</v>
      </c>
      <c r="H92" s="282">
        <v>122.990637726772</v>
      </c>
      <c r="I92" s="283" t="s">
        <v>2317</v>
      </c>
      <c r="J92" s="75"/>
      <c r="K92" s="49"/>
      <c r="L92" s="49"/>
      <c r="M92" s="49"/>
      <c r="N92" s="49"/>
      <c r="O92" s="49"/>
      <c r="P92" s="49"/>
      <c r="Q92" s="297"/>
      <c r="R92" s="297"/>
      <c r="S92" s="49"/>
      <c r="T92" s="49"/>
      <c r="U92" s="49"/>
      <c r="V92" s="49"/>
      <c r="W92" s="49"/>
      <c r="X92" s="49"/>
      <c r="Y92" s="49"/>
      <c r="Z92" s="49"/>
      <c r="AA92" s="49"/>
      <c r="AB92" s="49"/>
      <c r="AC92" s="49"/>
      <c r="AD92" s="49"/>
    </row>
    <row r="93">
      <c r="A93" s="278" t="s">
        <v>4684</v>
      </c>
      <c r="B93" s="279" t="s">
        <v>577</v>
      </c>
      <c r="C93" s="278" t="s">
        <v>4685</v>
      </c>
      <c r="D93" s="280" t="s">
        <v>4686</v>
      </c>
      <c r="E93" s="281">
        <v>55.0</v>
      </c>
      <c r="F93" s="278" t="s">
        <v>4577</v>
      </c>
      <c r="G93" s="282">
        <v>-0.778602635668899</v>
      </c>
      <c r="H93" s="282">
        <v>117.188860219429</v>
      </c>
      <c r="I93" s="283" t="s">
        <v>2317</v>
      </c>
      <c r="J93" s="75"/>
      <c r="K93" s="49"/>
      <c r="L93" s="49"/>
      <c r="M93" s="49"/>
      <c r="N93" s="49"/>
      <c r="O93" s="49"/>
      <c r="P93" s="49"/>
      <c r="Q93" s="297"/>
      <c r="R93" s="297"/>
      <c r="S93" s="49"/>
      <c r="T93" s="49"/>
      <c r="U93" s="49"/>
      <c r="V93" s="49"/>
      <c r="W93" s="49"/>
      <c r="X93" s="49"/>
      <c r="Y93" s="49"/>
      <c r="Z93" s="49"/>
      <c r="AA93" s="49"/>
      <c r="AB93" s="49"/>
      <c r="AC93" s="49"/>
      <c r="AD93" s="49"/>
    </row>
    <row r="94">
      <c r="A94" s="278" t="s">
        <v>4687</v>
      </c>
      <c r="B94" s="279" t="s">
        <v>577</v>
      </c>
      <c r="C94" s="278" t="s">
        <v>4688</v>
      </c>
      <c r="D94" s="280"/>
      <c r="E94" s="281">
        <v>50.0</v>
      </c>
      <c r="F94" s="278" t="s">
        <v>4494</v>
      </c>
      <c r="G94" s="282">
        <v>-8.4349474655626</v>
      </c>
      <c r="H94" s="301">
        <v>116.705070628944</v>
      </c>
      <c r="I94" s="283" t="s">
        <v>2317</v>
      </c>
      <c r="J94" s="75"/>
      <c r="K94" s="49"/>
      <c r="L94" s="49"/>
      <c r="M94" s="49"/>
      <c r="N94" s="49"/>
      <c r="O94" s="49"/>
      <c r="P94" s="49"/>
      <c r="Q94" s="297"/>
      <c r="R94" s="297"/>
      <c r="S94" s="49"/>
      <c r="T94" s="49"/>
      <c r="U94" s="49"/>
      <c r="V94" s="49"/>
      <c r="W94" s="49"/>
      <c r="X94" s="49"/>
      <c r="Y94" s="49"/>
      <c r="Z94" s="49"/>
      <c r="AA94" s="49"/>
      <c r="AB94" s="49"/>
      <c r="AC94" s="49"/>
      <c r="AD94" s="49"/>
    </row>
    <row r="95">
      <c r="A95" s="278" t="s">
        <v>2070</v>
      </c>
      <c r="B95" s="279" t="s">
        <v>577</v>
      </c>
      <c r="C95" s="278" t="s">
        <v>4689</v>
      </c>
      <c r="D95" s="280"/>
      <c r="E95" s="281">
        <v>14.0</v>
      </c>
      <c r="F95" s="278" t="s">
        <v>4690</v>
      </c>
      <c r="G95" s="282">
        <v>2.21499493228709</v>
      </c>
      <c r="H95" s="282">
        <v>117.619130649721</v>
      </c>
      <c r="I95" s="283" t="s">
        <v>2317</v>
      </c>
      <c r="J95" s="75"/>
      <c r="K95" s="49"/>
      <c r="L95" s="49"/>
      <c r="M95" s="49"/>
      <c r="N95" s="49"/>
      <c r="O95" s="49"/>
      <c r="P95" s="49"/>
      <c r="Q95" s="297"/>
      <c r="R95" s="297"/>
      <c r="S95" s="49"/>
      <c r="T95" s="49"/>
      <c r="U95" s="49"/>
      <c r="V95" s="49"/>
      <c r="W95" s="49"/>
      <c r="X95" s="49"/>
      <c r="Y95" s="49"/>
      <c r="Z95" s="49"/>
      <c r="AA95" s="49"/>
      <c r="AB95" s="49"/>
      <c r="AC95" s="49"/>
      <c r="AD95" s="49"/>
    </row>
    <row r="96">
      <c r="A96" s="278" t="s">
        <v>4471</v>
      </c>
      <c r="B96" s="279" t="s">
        <v>965</v>
      </c>
      <c r="C96" s="278" t="s">
        <v>4367</v>
      </c>
      <c r="D96" s="280"/>
      <c r="E96" s="281">
        <v>14.0</v>
      </c>
      <c r="F96" s="278" t="s">
        <v>4538</v>
      </c>
      <c r="G96" s="282">
        <v>-8.50860004088458</v>
      </c>
      <c r="H96" s="282">
        <v>121.701339503693</v>
      </c>
      <c r="I96" s="283" t="s">
        <v>2317</v>
      </c>
      <c r="J96" s="75"/>
      <c r="K96" s="49"/>
      <c r="L96" s="49"/>
      <c r="M96" s="49"/>
      <c r="N96" s="49"/>
      <c r="O96" s="49"/>
      <c r="P96" s="49"/>
      <c r="Q96" s="297"/>
      <c r="R96" s="297"/>
      <c r="S96" s="49"/>
      <c r="T96" s="49"/>
      <c r="U96" s="49"/>
      <c r="V96" s="49"/>
      <c r="W96" s="49"/>
      <c r="X96" s="49"/>
      <c r="Y96" s="49"/>
      <c r="Z96" s="49"/>
      <c r="AA96" s="49"/>
      <c r="AB96" s="49"/>
      <c r="AC96" s="49"/>
      <c r="AD96" s="49"/>
    </row>
    <row r="97">
      <c r="A97" s="278" t="s">
        <v>4691</v>
      </c>
      <c r="B97" s="279" t="s">
        <v>577</v>
      </c>
      <c r="C97" s="278" t="s">
        <v>4692</v>
      </c>
      <c r="D97" s="280"/>
      <c r="E97" s="281">
        <v>110.0</v>
      </c>
      <c r="F97" s="278" t="s">
        <v>4573</v>
      </c>
      <c r="G97" s="282">
        <v>1.04683065388315</v>
      </c>
      <c r="H97" s="282">
        <v>104.131244750278</v>
      </c>
      <c r="I97" s="283" t="s">
        <v>2317</v>
      </c>
      <c r="J97" s="75"/>
      <c r="K97" s="49"/>
      <c r="L97" s="49"/>
      <c r="M97" s="49"/>
      <c r="N97" s="49"/>
      <c r="O97" s="49"/>
      <c r="P97" s="49"/>
      <c r="Q97" s="297"/>
      <c r="R97" s="297"/>
      <c r="S97" s="49"/>
      <c r="T97" s="49"/>
      <c r="U97" s="49"/>
      <c r="V97" s="49"/>
      <c r="W97" s="49"/>
      <c r="X97" s="49"/>
      <c r="Y97" s="49"/>
      <c r="Z97" s="49"/>
      <c r="AA97" s="49"/>
      <c r="AB97" s="49"/>
      <c r="AC97" s="49"/>
      <c r="AD97" s="49"/>
    </row>
    <row r="98">
      <c r="A98" s="278" t="s">
        <v>4559</v>
      </c>
      <c r="B98" s="279" t="s">
        <v>965</v>
      </c>
      <c r="C98" s="278" t="s">
        <v>2799</v>
      </c>
      <c r="D98" s="280"/>
      <c r="E98" s="281">
        <v>600.0</v>
      </c>
      <c r="F98" s="278" t="s">
        <v>4693</v>
      </c>
      <c r="G98" s="282">
        <v>-7.16543998621968</v>
      </c>
      <c r="H98" s="282">
        <v>112.66217693228</v>
      </c>
      <c r="I98" s="283" t="s">
        <v>2317</v>
      </c>
      <c r="J98" s="75"/>
      <c r="K98" s="49"/>
      <c r="L98" s="49"/>
      <c r="M98" s="49"/>
      <c r="N98" s="49"/>
      <c r="O98" s="49"/>
      <c r="P98" s="49"/>
      <c r="Q98" s="297"/>
      <c r="R98" s="297"/>
      <c r="S98" s="49"/>
      <c r="T98" s="49"/>
      <c r="U98" s="49"/>
      <c r="V98" s="49"/>
      <c r="W98" s="49"/>
      <c r="X98" s="49"/>
      <c r="Y98" s="49"/>
      <c r="Z98" s="49"/>
      <c r="AA98" s="49"/>
      <c r="AB98" s="49"/>
      <c r="AC98" s="49"/>
      <c r="AD98" s="49"/>
    </row>
    <row r="99">
      <c r="A99" s="278" t="s">
        <v>4464</v>
      </c>
      <c r="B99" s="279" t="s">
        <v>965</v>
      </c>
      <c r="C99" s="278" t="s">
        <v>4694</v>
      </c>
      <c r="D99" s="280"/>
      <c r="E99" s="281">
        <v>300.0</v>
      </c>
      <c r="F99" s="278" t="s">
        <v>4695</v>
      </c>
      <c r="G99" s="282">
        <v>-6.9505206052176</v>
      </c>
      <c r="H99" s="282">
        <v>110.430606135076</v>
      </c>
      <c r="I99" s="283" t="s">
        <v>2317</v>
      </c>
      <c r="J99" s="75"/>
      <c r="K99" s="49"/>
      <c r="L99" s="49"/>
      <c r="M99" s="49"/>
      <c r="N99" s="49"/>
      <c r="O99" s="49"/>
      <c r="P99" s="49"/>
      <c r="Q99" s="297"/>
      <c r="R99" s="297"/>
      <c r="S99" s="49"/>
      <c r="T99" s="49"/>
      <c r="U99" s="49"/>
      <c r="V99" s="49"/>
      <c r="W99" s="49"/>
      <c r="X99" s="49"/>
      <c r="Y99" s="49"/>
      <c r="Z99" s="49"/>
      <c r="AA99" s="49"/>
      <c r="AB99" s="49"/>
      <c r="AC99" s="49"/>
      <c r="AD99" s="49"/>
    </row>
    <row r="100">
      <c r="A100" s="278" t="s">
        <v>4559</v>
      </c>
      <c r="B100" s="279" t="s">
        <v>965</v>
      </c>
      <c r="C100" s="278" t="s">
        <v>4696</v>
      </c>
      <c r="D100" s="280"/>
      <c r="E100" s="281">
        <v>400.0</v>
      </c>
      <c r="F100" s="278" t="s">
        <v>4697</v>
      </c>
      <c r="G100" s="282">
        <v>-6.11046917295956</v>
      </c>
      <c r="H100" s="282">
        <v>106.786378817391</v>
      </c>
      <c r="I100" s="283" t="s">
        <v>2317</v>
      </c>
      <c r="J100" s="75"/>
      <c r="K100" s="49"/>
      <c r="L100" s="49"/>
      <c r="M100" s="49"/>
      <c r="N100" s="49"/>
      <c r="O100" s="49"/>
      <c r="P100" s="49"/>
      <c r="Q100" s="297"/>
      <c r="R100" s="297"/>
      <c r="S100" s="49"/>
      <c r="T100" s="49"/>
      <c r="U100" s="49"/>
      <c r="V100" s="49"/>
      <c r="W100" s="49"/>
      <c r="X100" s="49"/>
      <c r="Y100" s="49"/>
      <c r="Z100" s="49"/>
      <c r="AA100" s="49"/>
      <c r="AB100" s="49"/>
      <c r="AC100" s="49"/>
      <c r="AD100" s="49"/>
    </row>
    <row r="101">
      <c r="A101" s="278" t="s">
        <v>4471</v>
      </c>
      <c r="B101" s="279" t="s">
        <v>965</v>
      </c>
      <c r="C101" s="278" t="s">
        <v>4428</v>
      </c>
      <c r="D101" s="280"/>
      <c r="E101" s="281">
        <v>14.0</v>
      </c>
      <c r="F101" s="278" t="s">
        <v>4698</v>
      </c>
      <c r="G101" s="282">
        <v>1.04533887391639</v>
      </c>
      <c r="H101" s="282">
        <v>103.410542026985</v>
      </c>
      <c r="I101" s="283" t="s">
        <v>2317</v>
      </c>
      <c r="J101" s="75"/>
      <c r="K101" s="49"/>
      <c r="L101" s="49"/>
      <c r="M101" s="49"/>
      <c r="N101" s="49"/>
      <c r="O101" s="49"/>
      <c r="P101" s="49"/>
      <c r="Q101" s="297"/>
      <c r="R101" s="297"/>
      <c r="S101" s="49"/>
      <c r="T101" s="49"/>
      <c r="U101" s="49"/>
      <c r="V101" s="49"/>
      <c r="W101" s="49"/>
      <c r="X101" s="49"/>
      <c r="Y101" s="49"/>
      <c r="Z101" s="49"/>
      <c r="AA101" s="49"/>
      <c r="AB101" s="49"/>
      <c r="AC101" s="49"/>
      <c r="AD101" s="49"/>
    </row>
    <row r="102">
      <c r="A102" s="278" t="s">
        <v>4471</v>
      </c>
      <c r="B102" s="279" t="s">
        <v>965</v>
      </c>
      <c r="C102" s="278" t="s">
        <v>4406</v>
      </c>
      <c r="D102" s="280"/>
      <c r="E102" s="281">
        <v>14.0</v>
      </c>
      <c r="F102" s="278" t="s">
        <v>4528</v>
      </c>
      <c r="G102" s="282">
        <v>-0.298165180934061</v>
      </c>
      <c r="H102" s="282">
        <v>103.203699465385</v>
      </c>
      <c r="I102" s="283" t="s">
        <v>2317</v>
      </c>
      <c r="J102" s="75"/>
      <c r="K102" s="49"/>
      <c r="L102" s="49"/>
      <c r="M102" s="49"/>
      <c r="N102" s="49"/>
      <c r="O102" s="49"/>
      <c r="P102" s="49"/>
      <c r="Q102" s="297"/>
      <c r="R102" s="297"/>
      <c r="S102" s="49"/>
      <c r="T102" s="49"/>
      <c r="U102" s="49"/>
      <c r="V102" s="49"/>
      <c r="W102" s="49"/>
      <c r="X102" s="49"/>
      <c r="Y102" s="49"/>
      <c r="Z102" s="49"/>
      <c r="AA102" s="49"/>
      <c r="AB102" s="49"/>
      <c r="AC102" s="49"/>
      <c r="AD102" s="49"/>
    </row>
    <row r="103">
      <c r="A103" s="278" t="s">
        <v>4471</v>
      </c>
      <c r="B103" s="279" t="s">
        <v>965</v>
      </c>
      <c r="C103" s="278" t="s">
        <v>4699</v>
      </c>
      <c r="D103" s="280"/>
      <c r="E103" s="281">
        <v>33.0</v>
      </c>
      <c r="F103" s="278" t="s">
        <v>4528</v>
      </c>
      <c r="G103" s="282">
        <v>-2.89214405419706</v>
      </c>
      <c r="H103" s="282">
        <v>107.564665671009</v>
      </c>
      <c r="I103" s="283" t="s">
        <v>2317</v>
      </c>
      <c r="J103" s="75"/>
      <c r="K103" s="49"/>
      <c r="L103" s="49"/>
      <c r="M103" s="49"/>
      <c r="N103" s="49"/>
      <c r="O103" s="49"/>
      <c r="P103" s="49"/>
      <c r="Q103" s="297"/>
      <c r="R103" s="297"/>
      <c r="S103" s="49"/>
      <c r="T103" s="49"/>
      <c r="U103" s="49"/>
      <c r="V103" s="49"/>
      <c r="W103" s="49"/>
      <c r="X103" s="49"/>
      <c r="Y103" s="49"/>
      <c r="Z103" s="49"/>
      <c r="AA103" s="49"/>
      <c r="AB103" s="49"/>
      <c r="AC103" s="49"/>
      <c r="AD103" s="49"/>
    </row>
    <row r="104">
      <c r="A104" s="278" t="s">
        <v>4471</v>
      </c>
      <c r="B104" s="279" t="s">
        <v>965</v>
      </c>
      <c r="C104" s="278" t="s">
        <v>3114</v>
      </c>
      <c r="D104" s="280"/>
      <c r="E104" s="281">
        <v>20.0</v>
      </c>
      <c r="F104" s="278" t="s">
        <v>4516</v>
      </c>
      <c r="G104" s="282">
        <v>-1.7800852316946</v>
      </c>
      <c r="H104" s="282">
        <v>109.942674620394</v>
      </c>
      <c r="I104" s="283" t="s">
        <v>2317</v>
      </c>
      <c r="J104" s="75"/>
      <c r="K104" s="49"/>
      <c r="L104" s="49"/>
      <c r="M104" s="49"/>
      <c r="N104" s="49"/>
      <c r="O104" s="49"/>
      <c r="P104" s="49"/>
      <c r="Q104" s="297"/>
      <c r="R104" s="297"/>
      <c r="S104" s="49"/>
      <c r="T104" s="49"/>
      <c r="U104" s="49"/>
      <c r="V104" s="49"/>
      <c r="W104" s="49"/>
      <c r="X104" s="49"/>
      <c r="Y104" s="49"/>
      <c r="Z104" s="49"/>
      <c r="AA104" s="49"/>
      <c r="AB104" s="49"/>
      <c r="AC104" s="49"/>
      <c r="AD104" s="49"/>
    </row>
    <row r="105">
      <c r="A105" s="278" t="s">
        <v>4471</v>
      </c>
      <c r="B105" s="279" t="s">
        <v>965</v>
      </c>
      <c r="C105" s="278" t="s">
        <v>4700</v>
      </c>
      <c r="D105" s="280" t="s">
        <v>2721</v>
      </c>
      <c r="E105" s="281">
        <v>30.0</v>
      </c>
      <c r="F105" s="278" t="s">
        <v>4701</v>
      </c>
      <c r="G105" s="282">
        <v>-3.89623962044689</v>
      </c>
      <c r="H105" s="282">
        <v>122.537806010236</v>
      </c>
      <c r="I105" s="283" t="s">
        <v>2317</v>
      </c>
      <c r="J105" s="75"/>
      <c r="K105" s="49"/>
      <c r="L105" s="49"/>
      <c r="M105" s="49"/>
      <c r="N105" s="49"/>
      <c r="O105" s="49"/>
      <c r="P105" s="49"/>
      <c r="Q105" s="297"/>
      <c r="R105" s="297"/>
      <c r="S105" s="49"/>
      <c r="T105" s="49"/>
      <c r="U105" s="49"/>
      <c r="V105" s="49"/>
      <c r="W105" s="49"/>
      <c r="X105" s="49"/>
      <c r="Y105" s="49"/>
      <c r="Z105" s="49"/>
      <c r="AA105" s="49"/>
      <c r="AB105" s="49"/>
      <c r="AC105" s="49"/>
      <c r="AD105" s="49"/>
    </row>
    <row r="106">
      <c r="A106" s="278" t="s">
        <v>4471</v>
      </c>
      <c r="B106" s="279" t="s">
        <v>965</v>
      </c>
      <c r="C106" s="278" t="s">
        <v>4412</v>
      </c>
      <c r="D106" s="280"/>
      <c r="E106" s="281">
        <v>14.0</v>
      </c>
      <c r="F106" s="278" t="s">
        <v>4516</v>
      </c>
      <c r="G106" s="282">
        <v>0.739080014226665</v>
      </c>
      <c r="H106" s="282">
        <v>127.388663854389</v>
      </c>
      <c r="I106" s="283" t="s">
        <v>2317</v>
      </c>
      <c r="J106" s="75"/>
      <c r="K106" s="49"/>
      <c r="L106" s="49"/>
      <c r="M106" s="49"/>
      <c r="N106" s="49"/>
      <c r="O106" s="49"/>
      <c r="P106" s="49"/>
      <c r="Q106" s="297"/>
      <c r="R106" s="297"/>
      <c r="S106" s="49"/>
      <c r="T106" s="49"/>
      <c r="U106" s="49"/>
      <c r="V106" s="49"/>
      <c r="W106" s="49"/>
      <c r="X106" s="49"/>
      <c r="Y106" s="49"/>
      <c r="Z106" s="49"/>
      <c r="AA106" s="49"/>
      <c r="AB106" s="49"/>
      <c r="AC106" s="49"/>
      <c r="AD106" s="49"/>
    </row>
    <row r="107">
      <c r="A107" s="278" t="s">
        <v>4471</v>
      </c>
      <c r="B107" s="279" t="s">
        <v>965</v>
      </c>
      <c r="C107" s="278" t="s">
        <v>4421</v>
      </c>
      <c r="D107" s="280"/>
      <c r="E107" s="281">
        <v>6.0</v>
      </c>
      <c r="F107" s="278" t="s">
        <v>4702</v>
      </c>
      <c r="G107" s="291"/>
      <c r="H107" s="291"/>
      <c r="I107" s="283" t="s">
        <v>2317</v>
      </c>
      <c r="J107" s="75"/>
      <c r="K107" s="49"/>
      <c r="L107" s="49"/>
      <c r="M107" s="49"/>
      <c r="N107" s="49"/>
      <c r="O107" s="49"/>
      <c r="P107" s="49"/>
      <c r="Q107" s="297"/>
      <c r="R107" s="297"/>
      <c r="S107" s="49"/>
      <c r="T107" s="49"/>
      <c r="U107" s="49"/>
      <c r="V107" s="49"/>
      <c r="W107" s="49"/>
      <c r="X107" s="49"/>
      <c r="Y107" s="49"/>
      <c r="Z107" s="49"/>
      <c r="AA107" s="49"/>
      <c r="AB107" s="49"/>
      <c r="AC107" s="49"/>
      <c r="AD107" s="49"/>
    </row>
    <row r="108">
      <c r="A108" s="278" t="s">
        <v>4614</v>
      </c>
      <c r="B108" s="279" t="s">
        <v>577</v>
      </c>
      <c r="C108" s="278" t="s">
        <v>24</v>
      </c>
      <c r="D108" s="278"/>
      <c r="E108" s="290">
        <v>825.0</v>
      </c>
      <c r="F108" s="290">
        <v>2012.0</v>
      </c>
      <c r="G108" s="282">
        <v>-7.715299</v>
      </c>
      <c r="H108" s="282">
        <v>113.5857062</v>
      </c>
      <c r="I108" s="283" t="s">
        <v>4703</v>
      </c>
      <c r="J108" s="296"/>
      <c r="S108" s="309"/>
      <c r="T108" s="309"/>
      <c r="U108" s="309"/>
      <c r="V108" s="309"/>
      <c r="W108" s="309"/>
      <c r="X108" s="309"/>
      <c r="Y108" s="309"/>
      <c r="Z108" s="309"/>
      <c r="AA108" s="49"/>
      <c r="AB108" s="49"/>
      <c r="AC108" s="49"/>
      <c r="AD108" s="49"/>
    </row>
    <row r="109">
      <c r="A109" s="278" t="s">
        <v>4642</v>
      </c>
      <c r="B109" s="279" t="s">
        <v>577</v>
      </c>
      <c r="C109" s="278" t="s">
        <v>655</v>
      </c>
      <c r="D109" s="278" t="s">
        <v>4704</v>
      </c>
      <c r="E109" s="290">
        <v>614.0</v>
      </c>
      <c r="F109" s="290">
        <v>2016.0</v>
      </c>
      <c r="G109" s="282">
        <v>-7.68575</v>
      </c>
      <c r="H109" s="282">
        <v>109.08977</v>
      </c>
      <c r="I109" s="283" t="s">
        <v>4703</v>
      </c>
      <c r="J109" s="296"/>
      <c r="S109" s="309"/>
      <c r="T109" s="309"/>
      <c r="U109" s="309"/>
      <c r="V109" s="309"/>
      <c r="W109" s="309"/>
      <c r="X109" s="309"/>
      <c r="Y109" s="309"/>
      <c r="Z109" s="309"/>
      <c r="AA109" s="49"/>
      <c r="AB109" s="49"/>
      <c r="AC109" s="49"/>
      <c r="AD109" s="49"/>
    </row>
    <row r="110">
      <c r="A110" s="278" t="s">
        <v>4471</v>
      </c>
      <c r="B110" s="279" t="s">
        <v>965</v>
      </c>
      <c r="C110" s="278" t="s">
        <v>973</v>
      </c>
      <c r="D110" s="278"/>
      <c r="E110" s="290">
        <v>660.0</v>
      </c>
      <c r="F110" s="290">
        <v>2015.0</v>
      </c>
      <c r="G110" s="310">
        <v>-7.68067041485527</v>
      </c>
      <c r="H110" s="310">
        <v>109.136828470861</v>
      </c>
      <c r="I110" s="283" t="s">
        <v>4703</v>
      </c>
      <c r="J110" s="296"/>
      <c r="S110" s="309"/>
      <c r="T110" s="309"/>
      <c r="U110" s="309"/>
      <c r="V110" s="309"/>
      <c r="W110" s="309"/>
      <c r="X110" s="309"/>
      <c r="Y110" s="309"/>
      <c r="Z110" s="309"/>
      <c r="AA110" s="49"/>
      <c r="AB110" s="49"/>
      <c r="AC110" s="49"/>
      <c r="AD110" s="49"/>
    </row>
    <row r="111">
      <c r="A111" s="278" t="s">
        <v>4705</v>
      </c>
      <c r="B111" s="279" t="s">
        <v>577</v>
      </c>
      <c r="C111" s="278" t="s">
        <v>662</v>
      </c>
      <c r="D111" s="278"/>
      <c r="E111" s="290">
        <v>660.0</v>
      </c>
      <c r="F111" s="290">
        <v>2012.0</v>
      </c>
      <c r="G111" s="310">
        <v>-6.7703917527021</v>
      </c>
      <c r="H111" s="310">
        <v>108.615612013181</v>
      </c>
      <c r="I111" s="283" t="s">
        <v>4703</v>
      </c>
      <c r="J111" s="296"/>
      <c r="S111" s="309"/>
      <c r="T111" s="309"/>
      <c r="U111" s="309"/>
      <c r="V111" s="309"/>
      <c r="W111" s="309"/>
      <c r="X111" s="309"/>
      <c r="Y111" s="309"/>
      <c r="Z111" s="309"/>
      <c r="AA111" s="49"/>
      <c r="AB111" s="49"/>
      <c r="AC111" s="49"/>
      <c r="AD111" s="49"/>
    </row>
    <row r="112">
      <c r="A112" s="278" t="s">
        <v>4706</v>
      </c>
      <c r="B112" s="279" t="s">
        <v>577</v>
      </c>
      <c r="C112" s="278" t="s">
        <v>4707</v>
      </c>
      <c r="D112" s="278"/>
      <c r="E112" s="290">
        <v>625.0</v>
      </c>
      <c r="F112" s="290">
        <v>2017.0</v>
      </c>
      <c r="G112" s="310">
        <v>-5.88299523178718</v>
      </c>
      <c r="H112" s="310">
        <v>106.045932418883</v>
      </c>
      <c r="I112" s="283" t="s">
        <v>4703</v>
      </c>
      <c r="J112" s="296"/>
      <c r="S112" s="309"/>
      <c r="T112" s="309"/>
      <c r="U112" s="309"/>
      <c r="V112" s="309"/>
      <c r="W112" s="309"/>
      <c r="X112" s="309"/>
      <c r="Y112" s="309"/>
      <c r="Z112" s="309"/>
      <c r="AA112" s="49"/>
      <c r="AB112" s="49"/>
      <c r="AC112" s="49"/>
      <c r="AD112" s="49"/>
    </row>
    <row r="113">
      <c r="A113" s="278" t="s">
        <v>4642</v>
      </c>
      <c r="B113" s="279" t="s">
        <v>577</v>
      </c>
      <c r="C113" s="278" t="s">
        <v>719</v>
      </c>
      <c r="D113" s="278" t="s">
        <v>4708</v>
      </c>
      <c r="E113" s="290">
        <v>1000.0</v>
      </c>
      <c r="F113" s="290">
        <v>2019.0</v>
      </c>
      <c r="G113" s="282">
        <v>-7.68575</v>
      </c>
      <c r="H113" s="282">
        <v>109.08977</v>
      </c>
      <c r="I113" s="311" t="s">
        <v>4709</v>
      </c>
      <c r="J113" s="296"/>
      <c r="S113" s="49"/>
      <c r="T113" s="49"/>
      <c r="U113" s="49"/>
      <c r="V113" s="49"/>
      <c r="W113" s="49"/>
      <c r="X113" s="49"/>
      <c r="Y113" s="49"/>
      <c r="Z113" s="49"/>
      <c r="AA113" s="49"/>
      <c r="AB113" s="49"/>
      <c r="AC113" s="49"/>
      <c r="AD113" s="49"/>
    </row>
    <row r="114">
      <c r="A114" s="278" t="s">
        <v>4710</v>
      </c>
      <c r="B114" s="279" t="s">
        <v>577</v>
      </c>
      <c r="C114" s="278" t="s">
        <v>714</v>
      </c>
      <c r="D114" s="278"/>
      <c r="E114" s="290">
        <v>991.0</v>
      </c>
      <c r="F114" s="290">
        <v>2019.0</v>
      </c>
      <c r="G114" s="282">
        <v>-5.99422496139492</v>
      </c>
      <c r="H114" s="282">
        <v>106.101481754227</v>
      </c>
      <c r="I114" s="311" t="s">
        <v>4709</v>
      </c>
      <c r="J114" s="296"/>
      <c r="S114" s="49"/>
      <c r="T114" s="49"/>
      <c r="U114" s="49"/>
      <c r="V114" s="49"/>
      <c r="W114" s="49"/>
      <c r="X114" s="49"/>
      <c r="Y114" s="49"/>
      <c r="Z114" s="49"/>
      <c r="AA114" s="49"/>
      <c r="AB114" s="49"/>
      <c r="AC114" s="49"/>
      <c r="AD114" s="49"/>
    </row>
    <row r="115">
      <c r="A115" s="278" t="s">
        <v>4710</v>
      </c>
      <c r="B115" s="279" t="s">
        <v>577</v>
      </c>
      <c r="C115" s="278" t="s">
        <v>717</v>
      </c>
      <c r="D115" s="278"/>
      <c r="E115" s="290">
        <v>991.0</v>
      </c>
      <c r="F115" s="290">
        <v>2020.0</v>
      </c>
      <c r="G115" s="282">
        <v>-5.99422496139492</v>
      </c>
      <c r="H115" s="282">
        <v>106.101481754227</v>
      </c>
      <c r="I115" s="311" t="s">
        <v>4709</v>
      </c>
      <c r="J115" s="296"/>
      <c r="S115" s="49"/>
      <c r="T115" s="49"/>
      <c r="U115" s="49"/>
      <c r="V115" s="49"/>
      <c r="W115" s="49"/>
      <c r="X115" s="49"/>
      <c r="Y115" s="49"/>
      <c r="Z115" s="49"/>
      <c r="AA115" s="49"/>
      <c r="AB115" s="49"/>
      <c r="AC115" s="49"/>
      <c r="AD115" s="49"/>
    </row>
    <row r="116">
      <c r="A116" s="49"/>
      <c r="B116" s="49"/>
      <c r="C116" s="49"/>
      <c r="D116" s="49"/>
      <c r="E116" s="49"/>
      <c r="F116" s="49"/>
      <c r="G116" s="297"/>
      <c r="H116" s="297"/>
      <c r="I116" s="32"/>
      <c r="J116" s="296"/>
      <c r="S116" s="49"/>
      <c r="T116" s="49"/>
      <c r="U116" s="49"/>
      <c r="V116" s="49"/>
      <c r="W116" s="49"/>
      <c r="X116" s="49"/>
      <c r="Y116" s="49"/>
      <c r="Z116" s="49"/>
      <c r="AA116" s="49"/>
      <c r="AB116" s="49"/>
      <c r="AC116" s="49"/>
      <c r="AD116" s="49"/>
    </row>
    <row r="117">
      <c r="A117" s="49"/>
      <c r="B117" s="49"/>
      <c r="C117" s="49"/>
      <c r="D117" s="49"/>
      <c r="E117" s="49"/>
      <c r="F117" s="49"/>
      <c r="G117" s="297"/>
      <c r="H117" s="297"/>
      <c r="I117" s="32"/>
      <c r="J117" s="296"/>
      <c r="S117" s="49"/>
      <c r="T117" s="49"/>
      <c r="U117" s="49"/>
      <c r="V117" s="49"/>
      <c r="W117" s="49"/>
      <c r="X117" s="49"/>
      <c r="Y117" s="49"/>
      <c r="Z117" s="49"/>
      <c r="AA117" s="49"/>
      <c r="AB117" s="49"/>
      <c r="AC117" s="49"/>
      <c r="AD117" s="49"/>
    </row>
    <row r="118">
      <c r="A118" s="49"/>
      <c r="B118" s="49"/>
      <c r="C118" s="49"/>
      <c r="D118" s="49"/>
      <c r="E118" s="49"/>
      <c r="F118" s="49"/>
      <c r="G118" s="297"/>
      <c r="H118" s="297"/>
      <c r="I118" s="32"/>
      <c r="J118" s="296"/>
      <c r="S118" s="49"/>
      <c r="T118" s="49"/>
      <c r="U118" s="49"/>
      <c r="V118" s="49"/>
      <c r="W118" s="49"/>
      <c r="X118" s="49"/>
      <c r="Y118" s="49"/>
      <c r="Z118" s="49"/>
      <c r="AA118" s="49"/>
      <c r="AB118" s="49"/>
      <c r="AC118" s="49"/>
      <c r="AD118" s="49"/>
    </row>
    <row r="119">
      <c r="A119" s="49"/>
      <c r="B119" s="49"/>
      <c r="C119" s="49"/>
      <c r="D119" s="49"/>
      <c r="E119" s="49"/>
      <c r="F119" s="49"/>
      <c r="G119" s="297"/>
      <c r="H119" s="297"/>
      <c r="I119" s="32"/>
      <c r="J119" s="296"/>
      <c r="S119" s="49"/>
      <c r="T119" s="49"/>
      <c r="U119" s="49"/>
      <c r="V119" s="49"/>
      <c r="W119" s="49"/>
      <c r="X119" s="49"/>
      <c r="Y119" s="49"/>
      <c r="Z119" s="49"/>
      <c r="AA119" s="49"/>
      <c r="AB119" s="49"/>
      <c r="AC119" s="49"/>
      <c r="AD119" s="49"/>
    </row>
    <row r="120">
      <c r="A120" s="49"/>
      <c r="B120" s="49"/>
      <c r="C120" s="49"/>
      <c r="D120" s="49"/>
      <c r="E120" s="49"/>
      <c r="F120" s="49"/>
      <c r="G120" s="297"/>
      <c r="H120" s="297"/>
      <c r="I120" s="49"/>
      <c r="J120" s="75"/>
      <c r="K120" s="49"/>
      <c r="L120" s="49"/>
      <c r="M120" s="49"/>
      <c r="N120" s="49"/>
      <c r="O120" s="49"/>
      <c r="P120" s="49"/>
      <c r="Q120" s="297"/>
      <c r="R120" s="297"/>
      <c r="S120" s="49"/>
      <c r="T120" s="49"/>
      <c r="U120" s="49"/>
      <c r="V120" s="49"/>
      <c r="W120" s="49"/>
      <c r="X120" s="49"/>
      <c r="Y120" s="49"/>
      <c r="Z120" s="49"/>
      <c r="AA120" s="49"/>
      <c r="AB120" s="49"/>
      <c r="AC120" s="49"/>
      <c r="AD120" s="49"/>
    </row>
    <row r="121">
      <c r="A121" s="49"/>
      <c r="B121" s="49"/>
      <c r="C121" s="49"/>
      <c r="D121" s="49"/>
      <c r="E121" s="49"/>
      <c r="F121" s="49"/>
      <c r="G121" s="297"/>
      <c r="H121" s="297"/>
      <c r="I121" s="49"/>
      <c r="J121" s="75"/>
      <c r="K121" s="49"/>
      <c r="L121" s="49"/>
      <c r="M121" s="49"/>
      <c r="N121" s="49"/>
      <c r="O121" s="49"/>
      <c r="P121" s="49"/>
      <c r="Q121" s="297"/>
      <c r="R121" s="297"/>
      <c r="S121" s="49"/>
      <c r="T121" s="49"/>
      <c r="U121" s="49"/>
      <c r="V121" s="49"/>
      <c r="W121" s="49"/>
      <c r="X121" s="49"/>
      <c r="Y121" s="49"/>
      <c r="Z121" s="49"/>
      <c r="AA121" s="49"/>
      <c r="AB121" s="49"/>
      <c r="AC121" s="49"/>
      <c r="AD121" s="49"/>
    </row>
    <row r="122">
      <c r="A122" s="49"/>
      <c r="B122" s="49"/>
      <c r="C122" s="49"/>
      <c r="D122" s="49"/>
      <c r="E122" s="49"/>
      <c r="F122" s="49"/>
      <c r="G122" s="297"/>
      <c r="H122" s="297"/>
      <c r="I122" s="49"/>
      <c r="J122" s="75"/>
      <c r="K122" s="49"/>
      <c r="L122" s="49"/>
      <c r="M122" s="49"/>
      <c r="N122" s="49"/>
      <c r="O122" s="49"/>
      <c r="P122" s="49"/>
      <c r="Q122" s="297"/>
      <c r="R122" s="297"/>
      <c r="S122" s="49"/>
      <c r="T122" s="49"/>
      <c r="U122" s="49"/>
      <c r="V122" s="49"/>
      <c r="W122" s="49"/>
      <c r="X122" s="49"/>
      <c r="Y122" s="49"/>
      <c r="Z122" s="49"/>
      <c r="AA122" s="49"/>
      <c r="AB122" s="49"/>
      <c r="AC122" s="49"/>
      <c r="AD122" s="49"/>
    </row>
    <row r="123">
      <c r="A123" s="49"/>
      <c r="B123" s="49"/>
      <c r="C123" s="49"/>
      <c r="D123" s="49"/>
      <c r="E123" s="49"/>
      <c r="F123" s="49"/>
      <c r="G123" s="297"/>
      <c r="H123" s="297"/>
      <c r="I123" s="49"/>
      <c r="J123" s="75"/>
      <c r="K123" s="49"/>
      <c r="L123" s="49"/>
      <c r="M123" s="49"/>
      <c r="N123" s="49"/>
      <c r="O123" s="49"/>
      <c r="P123" s="49"/>
      <c r="Q123" s="297"/>
      <c r="R123" s="297"/>
      <c r="S123" s="49"/>
      <c r="T123" s="49"/>
      <c r="U123" s="49"/>
      <c r="V123" s="49"/>
      <c r="W123" s="49"/>
      <c r="X123" s="49"/>
      <c r="Y123" s="49"/>
      <c r="Z123" s="49"/>
      <c r="AA123" s="49"/>
      <c r="AB123" s="49"/>
      <c r="AC123" s="49"/>
      <c r="AD123" s="49"/>
    </row>
    <row r="124">
      <c r="A124" s="49"/>
      <c r="B124" s="49"/>
      <c r="C124" s="49"/>
      <c r="D124" s="49"/>
      <c r="E124" s="49"/>
      <c r="F124" s="49"/>
      <c r="G124" s="297"/>
      <c r="H124" s="297"/>
      <c r="I124" s="49"/>
      <c r="J124" s="75"/>
      <c r="K124" s="49"/>
      <c r="L124" s="49"/>
      <c r="M124" s="49"/>
      <c r="N124" s="49"/>
      <c r="O124" s="49"/>
      <c r="P124" s="49"/>
      <c r="Q124" s="297"/>
      <c r="R124" s="297"/>
      <c r="S124" s="49"/>
      <c r="T124" s="49"/>
      <c r="U124" s="49"/>
      <c r="V124" s="49"/>
      <c r="W124" s="49"/>
      <c r="X124" s="49"/>
      <c r="Y124" s="49"/>
      <c r="Z124" s="49"/>
      <c r="AA124" s="49"/>
      <c r="AB124" s="49"/>
      <c r="AC124" s="49"/>
      <c r="AD124" s="49"/>
    </row>
    <row r="125">
      <c r="A125" s="49"/>
      <c r="B125" s="49"/>
      <c r="C125" s="49"/>
      <c r="D125" s="49"/>
      <c r="E125" s="49"/>
      <c r="F125" s="49"/>
      <c r="G125" s="297"/>
      <c r="H125" s="297"/>
      <c r="I125" s="49"/>
      <c r="J125" s="75"/>
      <c r="K125" s="49"/>
      <c r="L125" s="49"/>
      <c r="M125" s="49"/>
      <c r="N125" s="49"/>
      <c r="O125" s="49"/>
      <c r="P125" s="49"/>
      <c r="Q125" s="297"/>
      <c r="R125" s="297"/>
      <c r="S125" s="49"/>
      <c r="T125" s="49"/>
      <c r="U125" s="49"/>
      <c r="V125" s="49"/>
      <c r="W125" s="49"/>
      <c r="X125" s="49"/>
      <c r="Y125" s="49"/>
      <c r="Z125" s="49"/>
      <c r="AA125" s="49"/>
      <c r="AB125" s="49"/>
      <c r="AC125" s="49"/>
      <c r="AD125" s="49"/>
    </row>
    <row r="126">
      <c r="A126" s="49"/>
      <c r="B126" s="49"/>
      <c r="C126" s="49"/>
      <c r="D126" s="49"/>
      <c r="E126" s="49"/>
      <c r="F126" s="49"/>
      <c r="G126" s="297"/>
      <c r="H126" s="297"/>
      <c r="I126" s="49"/>
      <c r="J126" s="75"/>
      <c r="K126" s="49"/>
      <c r="L126" s="49"/>
      <c r="M126" s="49"/>
      <c r="N126" s="49"/>
      <c r="O126" s="49"/>
      <c r="P126" s="49"/>
      <c r="Q126" s="297"/>
      <c r="R126" s="297"/>
      <c r="S126" s="49"/>
      <c r="T126" s="49"/>
      <c r="U126" s="49"/>
      <c r="V126" s="49"/>
      <c r="W126" s="49"/>
      <c r="X126" s="49"/>
      <c r="Y126" s="49"/>
      <c r="Z126" s="49"/>
      <c r="AA126" s="49"/>
      <c r="AB126" s="49"/>
      <c r="AC126" s="49"/>
      <c r="AD126" s="49"/>
    </row>
    <row r="127">
      <c r="A127" s="49"/>
      <c r="B127" s="49"/>
      <c r="C127" s="49"/>
      <c r="D127" s="49"/>
      <c r="E127" s="49"/>
      <c r="F127" s="49"/>
      <c r="G127" s="297"/>
      <c r="H127" s="297"/>
      <c r="I127" s="49"/>
      <c r="J127" s="75"/>
      <c r="K127" s="49"/>
      <c r="L127" s="49"/>
      <c r="M127" s="49"/>
      <c r="N127" s="49"/>
      <c r="O127" s="49"/>
      <c r="P127" s="49"/>
      <c r="Q127" s="297"/>
      <c r="R127" s="297"/>
      <c r="S127" s="49"/>
      <c r="T127" s="49"/>
      <c r="U127" s="49"/>
      <c r="V127" s="49"/>
      <c r="W127" s="49"/>
      <c r="X127" s="49"/>
      <c r="Y127" s="49"/>
      <c r="Z127" s="49"/>
      <c r="AA127" s="49"/>
      <c r="AB127" s="49"/>
      <c r="AC127" s="49"/>
      <c r="AD127" s="49"/>
    </row>
    <row r="128">
      <c r="A128" s="49"/>
      <c r="B128" s="49"/>
      <c r="C128" s="49"/>
      <c r="D128" s="49"/>
      <c r="E128" s="49"/>
      <c r="F128" s="49"/>
      <c r="G128" s="297"/>
      <c r="H128" s="297"/>
      <c r="I128" s="49"/>
      <c r="J128" s="75"/>
      <c r="K128" s="49"/>
      <c r="L128" s="49"/>
      <c r="M128" s="49"/>
      <c r="N128" s="49"/>
      <c r="O128" s="49"/>
      <c r="P128" s="49"/>
      <c r="Q128" s="297"/>
      <c r="R128" s="297"/>
      <c r="S128" s="49"/>
      <c r="T128" s="49"/>
      <c r="U128" s="49"/>
      <c r="V128" s="49"/>
      <c r="W128" s="49"/>
      <c r="X128" s="49"/>
      <c r="Y128" s="49"/>
      <c r="Z128" s="49"/>
      <c r="AA128" s="49"/>
      <c r="AB128" s="49"/>
      <c r="AC128" s="49"/>
      <c r="AD128" s="49"/>
    </row>
    <row r="129">
      <c r="A129" s="49"/>
      <c r="B129" s="49"/>
      <c r="C129" s="49"/>
      <c r="D129" s="49"/>
      <c r="E129" s="49"/>
      <c r="F129" s="49"/>
      <c r="G129" s="297"/>
      <c r="H129" s="297"/>
      <c r="I129" s="49"/>
      <c r="J129" s="75"/>
      <c r="K129" s="49"/>
      <c r="L129" s="49"/>
      <c r="M129" s="49"/>
      <c r="N129" s="49"/>
      <c r="O129" s="49"/>
      <c r="P129" s="49"/>
      <c r="Q129" s="297"/>
      <c r="R129" s="297"/>
      <c r="S129" s="49"/>
      <c r="T129" s="49"/>
      <c r="U129" s="49"/>
      <c r="V129" s="49"/>
      <c r="W129" s="49"/>
      <c r="X129" s="49"/>
      <c r="Y129" s="49"/>
      <c r="Z129" s="49"/>
      <c r="AA129" s="49"/>
      <c r="AB129" s="49"/>
      <c r="AC129" s="49"/>
      <c r="AD129" s="49"/>
    </row>
    <row r="130">
      <c r="A130" s="49"/>
      <c r="B130" s="49"/>
      <c r="C130" s="49"/>
      <c r="D130" s="49"/>
      <c r="E130" s="49"/>
      <c r="F130" s="49"/>
      <c r="G130" s="297"/>
      <c r="H130" s="297"/>
      <c r="I130" s="49"/>
      <c r="J130" s="75"/>
      <c r="K130" s="49"/>
      <c r="L130" s="49"/>
      <c r="M130" s="49"/>
      <c r="N130" s="49"/>
      <c r="O130" s="49"/>
      <c r="P130" s="49"/>
      <c r="Q130" s="297"/>
      <c r="R130" s="297"/>
      <c r="S130" s="49"/>
      <c r="T130" s="49"/>
      <c r="U130" s="49"/>
      <c r="V130" s="49"/>
      <c r="W130" s="49"/>
      <c r="X130" s="49"/>
      <c r="Y130" s="49"/>
      <c r="Z130" s="49"/>
      <c r="AA130" s="49"/>
      <c r="AB130" s="49"/>
      <c r="AC130" s="49"/>
      <c r="AD130" s="49"/>
    </row>
    <row r="131">
      <c r="A131" s="49"/>
      <c r="B131" s="49"/>
      <c r="C131" s="49"/>
      <c r="D131" s="49"/>
      <c r="E131" s="49"/>
      <c r="F131" s="49"/>
      <c r="G131" s="297"/>
      <c r="H131" s="297"/>
      <c r="I131" s="49"/>
      <c r="J131" s="75"/>
      <c r="K131" s="49"/>
      <c r="L131" s="49"/>
      <c r="M131" s="49"/>
      <c r="N131" s="49"/>
      <c r="O131" s="49"/>
      <c r="P131" s="49"/>
      <c r="Q131" s="297"/>
      <c r="R131" s="297"/>
      <c r="S131" s="49"/>
      <c r="T131" s="49"/>
      <c r="U131" s="49"/>
      <c r="V131" s="49"/>
      <c r="W131" s="49"/>
      <c r="X131" s="49"/>
      <c r="Y131" s="49"/>
      <c r="Z131" s="49"/>
      <c r="AA131" s="49"/>
      <c r="AB131" s="49"/>
      <c r="AC131" s="49"/>
      <c r="AD131" s="49"/>
    </row>
    <row r="132">
      <c r="A132" s="49"/>
      <c r="B132" s="49"/>
      <c r="C132" s="49"/>
      <c r="D132" s="49"/>
      <c r="E132" s="49"/>
      <c r="F132" s="49"/>
      <c r="G132" s="297"/>
      <c r="H132" s="297"/>
      <c r="I132" s="49"/>
      <c r="J132" s="75"/>
      <c r="K132" s="49"/>
      <c r="L132" s="49"/>
      <c r="M132" s="49"/>
      <c r="N132" s="49"/>
      <c r="O132" s="49"/>
      <c r="P132" s="49"/>
      <c r="Q132" s="297"/>
      <c r="R132" s="297"/>
      <c r="S132" s="49"/>
      <c r="T132" s="49"/>
      <c r="U132" s="49"/>
      <c r="V132" s="49"/>
      <c r="W132" s="49"/>
      <c r="X132" s="49"/>
      <c r="Y132" s="49"/>
      <c r="Z132" s="49"/>
      <c r="AA132" s="49"/>
      <c r="AB132" s="49"/>
      <c r="AC132" s="49"/>
      <c r="AD132" s="49"/>
    </row>
    <row r="133">
      <c r="A133" s="49"/>
      <c r="B133" s="49"/>
      <c r="C133" s="49"/>
      <c r="D133" s="49"/>
      <c r="E133" s="49"/>
      <c r="F133" s="49"/>
      <c r="G133" s="297"/>
      <c r="H133" s="297"/>
      <c r="I133" s="49"/>
      <c r="J133" s="75"/>
      <c r="K133" s="49"/>
      <c r="L133" s="49"/>
      <c r="M133" s="49"/>
      <c r="N133" s="49"/>
      <c r="O133" s="49"/>
      <c r="P133" s="49"/>
      <c r="Q133" s="297"/>
      <c r="R133" s="297"/>
      <c r="S133" s="49"/>
      <c r="T133" s="49"/>
      <c r="U133" s="49"/>
      <c r="V133" s="49"/>
      <c r="W133" s="49"/>
      <c r="X133" s="49"/>
      <c r="Y133" s="49"/>
      <c r="Z133" s="49"/>
      <c r="AA133" s="49"/>
      <c r="AB133" s="49"/>
      <c r="AC133" s="49"/>
      <c r="AD133" s="49"/>
    </row>
    <row r="134">
      <c r="A134" s="49"/>
      <c r="B134" s="49"/>
      <c r="C134" s="49"/>
      <c r="D134" s="49"/>
      <c r="E134" s="49"/>
      <c r="F134" s="49"/>
      <c r="G134" s="297"/>
      <c r="H134" s="297"/>
      <c r="I134" s="49"/>
      <c r="J134" s="75"/>
      <c r="K134" s="49"/>
      <c r="L134" s="49"/>
      <c r="M134" s="49"/>
      <c r="N134" s="49"/>
      <c r="O134" s="49"/>
      <c r="P134" s="49"/>
      <c r="Q134" s="297"/>
      <c r="R134" s="297"/>
      <c r="S134" s="49"/>
      <c r="T134" s="49"/>
      <c r="U134" s="49"/>
      <c r="V134" s="49"/>
      <c r="W134" s="49"/>
      <c r="X134" s="49"/>
      <c r="Y134" s="49"/>
      <c r="Z134" s="49"/>
      <c r="AA134" s="49"/>
      <c r="AB134" s="49"/>
      <c r="AC134" s="49"/>
      <c r="AD134" s="49"/>
    </row>
    <row r="135">
      <c r="A135" s="49"/>
      <c r="B135" s="49"/>
      <c r="C135" s="49"/>
      <c r="D135" s="49"/>
      <c r="E135" s="49"/>
      <c r="F135" s="49"/>
      <c r="G135" s="297"/>
      <c r="H135" s="297"/>
      <c r="I135" s="49"/>
      <c r="J135" s="75"/>
      <c r="K135" s="49"/>
      <c r="L135" s="49"/>
      <c r="M135" s="49"/>
      <c r="N135" s="49"/>
      <c r="O135" s="49"/>
      <c r="P135" s="49"/>
      <c r="Q135" s="297"/>
      <c r="R135" s="297"/>
      <c r="S135" s="49"/>
      <c r="T135" s="49"/>
      <c r="U135" s="49"/>
      <c r="V135" s="49"/>
      <c r="W135" s="49"/>
      <c r="X135" s="49"/>
      <c r="Y135" s="49"/>
      <c r="Z135" s="49"/>
      <c r="AA135" s="49"/>
      <c r="AB135" s="49"/>
      <c r="AC135" s="49"/>
      <c r="AD135" s="49"/>
    </row>
    <row r="136">
      <c r="A136" s="49"/>
      <c r="B136" s="49"/>
      <c r="C136" s="49"/>
      <c r="D136" s="49"/>
      <c r="E136" s="49"/>
      <c r="F136" s="49"/>
      <c r="G136" s="297"/>
      <c r="H136" s="297"/>
      <c r="I136" s="49"/>
      <c r="J136" s="75"/>
      <c r="K136" s="49"/>
      <c r="L136" s="49"/>
      <c r="M136" s="49"/>
      <c r="N136" s="49"/>
      <c r="O136" s="49"/>
      <c r="P136" s="49"/>
      <c r="Q136" s="297"/>
      <c r="R136" s="297"/>
      <c r="S136" s="49"/>
      <c r="T136" s="49"/>
      <c r="U136" s="49"/>
      <c r="V136" s="49"/>
      <c r="W136" s="49"/>
      <c r="X136" s="49"/>
      <c r="Y136" s="49"/>
      <c r="Z136" s="49"/>
      <c r="AA136" s="49"/>
      <c r="AB136" s="49"/>
      <c r="AC136" s="49"/>
      <c r="AD136" s="49"/>
    </row>
    <row r="137">
      <c r="A137" s="49"/>
      <c r="B137" s="49"/>
      <c r="C137" s="49"/>
      <c r="D137" s="49"/>
      <c r="E137" s="49"/>
      <c r="F137" s="49"/>
      <c r="G137" s="297"/>
      <c r="H137" s="297"/>
      <c r="I137" s="49"/>
      <c r="J137" s="75"/>
      <c r="K137" s="49"/>
      <c r="L137" s="49"/>
      <c r="M137" s="49"/>
      <c r="N137" s="49"/>
      <c r="O137" s="49"/>
      <c r="P137" s="49"/>
      <c r="Q137" s="297"/>
      <c r="R137" s="297"/>
      <c r="S137" s="49"/>
      <c r="T137" s="49"/>
      <c r="U137" s="49"/>
      <c r="V137" s="49"/>
      <c r="W137" s="49"/>
      <c r="X137" s="49"/>
      <c r="Y137" s="49"/>
      <c r="Z137" s="49"/>
      <c r="AA137" s="49"/>
      <c r="AB137" s="49"/>
      <c r="AC137" s="49"/>
      <c r="AD137" s="49"/>
    </row>
    <row r="138">
      <c r="A138" s="49"/>
      <c r="B138" s="49"/>
      <c r="C138" s="49"/>
      <c r="D138" s="49"/>
      <c r="E138" s="49"/>
      <c r="F138" s="49"/>
      <c r="G138" s="297"/>
      <c r="H138" s="297"/>
      <c r="I138" s="49"/>
      <c r="J138" s="75"/>
      <c r="K138" s="49"/>
      <c r="L138" s="49"/>
      <c r="M138" s="49"/>
      <c r="N138" s="49"/>
      <c r="O138" s="49"/>
      <c r="P138" s="49"/>
      <c r="Q138" s="297"/>
      <c r="R138" s="297"/>
      <c r="S138" s="49"/>
      <c r="T138" s="49"/>
      <c r="U138" s="49"/>
      <c r="V138" s="49"/>
      <c r="W138" s="49"/>
      <c r="X138" s="49"/>
      <c r="Y138" s="49"/>
      <c r="Z138" s="49"/>
      <c r="AA138" s="49"/>
      <c r="AB138" s="49"/>
      <c r="AC138" s="49"/>
      <c r="AD138" s="49"/>
    </row>
    <row r="139">
      <c r="A139" s="49"/>
      <c r="B139" s="49"/>
      <c r="C139" s="49"/>
      <c r="D139" s="49"/>
      <c r="E139" s="49"/>
      <c r="F139" s="49"/>
      <c r="G139" s="297"/>
      <c r="H139" s="297"/>
      <c r="I139" s="49"/>
      <c r="J139" s="75"/>
      <c r="K139" s="49"/>
      <c r="L139" s="49"/>
      <c r="M139" s="49"/>
      <c r="N139" s="49"/>
      <c r="O139" s="49"/>
      <c r="P139" s="49"/>
      <c r="Q139" s="297"/>
      <c r="R139" s="297"/>
      <c r="S139" s="49"/>
      <c r="T139" s="49"/>
      <c r="U139" s="49"/>
      <c r="V139" s="49"/>
      <c r="W139" s="49"/>
      <c r="X139" s="49"/>
      <c r="Y139" s="49"/>
      <c r="Z139" s="49"/>
      <c r="AA139" s="49"/>
      <c r="AB139" s="49"/>
      <c r="AC139" s="49"/>
      <c r="AD139" s="49"/>
    </row>
    <row r="140">
      <c r="A140" s="49"/>
      <c r="B140" s="49"/>
      <c r="C140" s="49"/>
      <c r="D140" s="49"/>
      <c r="E140" s="49"/>
      <c r="F140" s="49"/>
      <c r="G140" s="297"/>
      <c r="H140" s="297"/>
      <c r="I140" s="49"/>
      <c r="J140" s="75"/>
      <c r="K140" s="49"/>
      <c r="L140" s="49"/>
      <c r="M140" s="49"/>
      <c r="N140" s="49"/>
      <c r="O140" s="49"/>
      <c r="P140" s="49"/>
      <c r="Q140" s="297"/>
      <c r="R140" s="297"/>
      <c r="S140" s="49"/>
      <c r="T140" s="49"/>
      <c r="U140" s="49"/>
      <c r="V140" s="49"/>
      <c r="W140" s="49"/>
      <c r="X140" s="49"/>
      <c r="Y140" s="49"/>
      <c r="Z140" s="49"/>
      <c r="AA140" s="49"/>
      <c r="AB140" s="49"/>
      <c r="AC140" s="49"/>
      <c r="AD140" s="49"/>
    </row>
    <row r="141">
      <c r="A141" s="49"/>
      <c r="B141" s="49"/>
      <c r="C141" s="49"/>
      <c r="D141" s="49"/>
      <c r="E141" s="49"/>
      <c r="F141" s="49"/>
      <c r="G141" s="297"/>
      <c r="H141" s="297"/>
      <c r="I141" s="49"/>
      <c r="J141" s="75"/>
      <c r="K141" s="49"/>
      <c r="L141" s="49"/>
      <c r="M141" s="49"/>
      <c r="N141" s="49"/>
      <c r="O141" s="49"/>
      <c r="P141" s="49"/>
      <c r="Q141" s="297"/>
      <c r="R141" s="297"/>
      <c r="S141" s="49"/>
      <c r="T141" s="49"/>
      <c r="U141" s="49"/>
      <c r="V141" s="49"/>
      <c r="W141" s="49"/>
      <c r="X141" s="49"/>
      <c r="Y141" s="49"/>
      <c r="Z141" s="49"/>
      <c r="AA141" s="49"/>
      <c r="AB141" s="49"/>
      <c r="AC141" s="49"/>
      <c r="AD141" s="49"/>
    </row>
    <row r="142">
      <c r="A142" s="49"/>
      <c r="B142" s="49"/>
      <c r="C142" s="49"/>
      <c r="D142" s="49"/>
      <c r="E142" s="49"/>
      <c r="F142" s="49"/>
      <c r="G142" s="297"/>
      <c r="H142" s="297"/>
      <c r="I142" s="49"/>
      <c r="J142" s="75"/>
      <c r="K142" s="49"/>
      <c r="L142" s="49"/>
      <c r="M142" s="49"/>
      <c r="N142" s="49"/>
      <c r="O142" s="49"/>
      <c r="P142" s="49"/>
      <c r="Q142" s="297"/>
      <c r="R142" s="297"/>
      <c r="S142" s="49"/>
      <c r="T142" s="49"/>
      <c r="U142" s="49"/>
      <c r="V142" s="49"/>
      <c r="W142" s="49"/>
      <c r="X142" s="49"/>
      <c r="Y142" s="49"/>
      <c r="Z142" s="49"/>
      <c r="AA142" s="49"/>
      <c r="AB142" s="49"/>
      <c r="AC142" s="49"/>
      <c r="AD142" s="49"/>
    </row>
    <row r="143">
      <c r="A143" s="49"/>
      <c r="B143" s="49"/>
      <c r="C143" s="49"/>
      <c r="D143" s="49"/>
      <c r="E143" s="49"/>
      <c r="F143" s="49"/>
      <c r="G143" s="297"/>
      <c r="H143" s="297"/>
      <c r="I143" s="49"/>
      <c r="J143" s="75"/>
      <c r="K143" s="49"/>
      <c r="L143" s="49"/>
      <c r="M143" s="49"/>
      <c r="N143" s="49"/>
      <c r="O143" s="49"/>
      <c r="P143" s="49"/>
      <c r="Q143" s="297"/>
      <c r="R143" s="297"/>
      <c r="S143" s="49"/>
      <c r="T143" s="49"/>
      <c r="U143" s="49"/>
      <c r="V143" s="49"/>
      <c r="W143" s="49"/>
      <c r="X143" s="49"/>
      <c r="Y143" s="49"/>
      <c r="Z143" s="49"/>
      <c r="AA143" s="49"/>
      <c r="AB143" s="49"/>
      <c r="AC143" s="49"/>
      <c r="AD143" s="49"/>
    </row>
    <row r="144">
      <c r="A144" s="49"/>
      <c r="B144" s="49"/>
      <c r="C144" s="49"/>
      <c r="D144" s="49"/>
      <c r="E144" s="49"/>
      <c r="F144" s="49"/>
      <c r="G144" s="297"/>
      <c r="H144" s="297"/>
      <c r="I144" s="49"/>
      <c r="J144" s="75"/>
      <c r="K144" s="49"/>
      <c r="L144" s="49"/>
      <c r="M144" s="49"/>
      <c r="N144" s="49"/>
      <c r="O144" s="49"/>
      <c r="P144" s="49"/>
      <c r="Q144" s="297"/>
      <c r="R144" s="297"/>
      <c r="S144" s="49"/>
      <c r="T144" s="49"/>
      <c r="U144" s="49"/>
      <c r="V144" s="49"/>
      <c r="W144" s="49"/>
      <c r="X144" s="49"/>
      <c r="Y144" s="49"/>
      <c r="Z144" s="49"/>
      <c r="AA144" s="49"/>
      <c r="AB144" s="49"/>
      <c r="AC144" s="49"/>
      <c r="AD144" s="49"/>
    </row>
    <row r="145">
      <c r="A145" s="49"/>
      <c r="B145" s="49"/>
      <c r="C145" s="49"/>
      <c r="D145" s="49"/>
      <c r="E145" s="49"/>
      <c r="F145" s="49"/>
      <c r="G145" s="297"/>
      <c r="H145" s="297"/>
      <c r="I145" s="49"/>
      <c r="J145" s="75"/>
      <c r="K145" s="49"/>
      <c r="L145" s="49"/>
      <c r="M145" s="49"/>
      <c r="N145" s="49"/>
      <c r="O145" s="49"/>
      <c r="P145" s="49"/>
      <c r="Q145" s="297"/>
      <c r="R145" s="297"/>
      <c r="S145" s="49"/>
      <c r="T145" s="49"/>
      <c r="U145" s="49"/>
      <c r="V145" s="49"/>
      <c r="W145" s="49"/>
      <c r="X145" s="49"/>
      <c r="Y145" s="49"/>
      <c r="Z145" s="49"/>
      <c r="AA145" s="49"/>
      <c r="AB145" s="49"/>
      <c r="AC145" s="49"/>
      <c r="AD145" s="49"/>
    </row>
    <row r="146">
      <c r="A146" s="49"/>
      <c r="B146" s="49"/>
      <c r="C146" s="49"/>
      <c r="D146" s="49"/>
      <c r="E146" s="49"/>
      <c r="F146" s="49"/>
      <c r="G146" s="297"/>
      <c r="H146" s="297"/>
      <c r="I146" s="49"/>
      <c r="J146" s="75"/>
      <c r="K146" s="49"/>
      <c r="L146" s="49"/>
      <c r="M146" s="49"/>
      <c r="N146" s="49"/>
      <c r="O146" s="49"/>
      <c r="P146" s="49"/>
      <c r="Q146" s="297"/>
      <c r="R146" s="297"/>
      <c r="S146" s="49"/>
      <c r="T146" s="49"/>
      <c r="U146" s="49"/>
      <c r="V146" s="49"/>
      <c r="W146" s="49"/>
      <c r="X146" s="49"/>
      <c r="Y146" s="49"/>
      <c r="Z146" s="49"/>
      <c r="AA146" s="49"/>
      <c r="AB146" s="49"/>
      <c r="AC146" s="49"/>
      <c r="AD146" s="49"/>
    </row>
    <row r="147">
      <c r="A147" s="49"/>
      <c r="B147" s="49"/>
      <c r="C147" s="49"/>
      <c r="D147" s="49"/>
      <c r="E147" s="49"/>
      <c r="F147" s="49"/>
      <c r="G147" s="297"/>
      <c r="H147" s="297"/>
      <c r="I147" s="49"/>
      <c r="J147" s="75"/>
      <c r="K147" s="49"/>
      <c r="L147" s="49"/>
      <c r="M147" s="49"/>
      <c r="N147" s="49"/>
      <c r="O147" s="49"/>
      <c r="P147" s="49"/>
      <c r="Q147" s="297"/>
      <c r="R147" s="297"/>
      <c r="S147" s="49"/>
      <c r="T147" s="49"/>
      <c r="U147" s="49"/>
      <c r="V147" s="49"/>
      <c r="W147" s="49"/>
      <c r="X147" s="49"/>
      <c r="Y147" s="49"/>
      <c r="Z147" s="49"/>
      <c r="AA147" s="49"/>
      <c r="AB147" s="49"/>
      <c r="AC147" s="49"/>
      <c r="AD147" s="49"/>
    </row>
    <row r="148">
      <c r="A148" s="49"/>
      <c r="B148" s="49"/>
      <c r="C148" s="49"/>
      <c r="D148" s="49"/>
      <c r="E148" s="49"/>
      <c r="F148" s="49"/>
      <c r="G148" s="297"/>
      <c r="H148" s="297"/>
      <c r="I148" s="49"/>
      <c r="J148" s="75"/>
      <c r="K148" s="49"/>
      <c r="L148" s="49"/>
      <c r="M148" s="49"/>
      <c r="N148" s="49"/>
      <c r="O148" s="49"/>
      <c r="P148" s="49"/>
      <c r="Q148" s="297"/>
      <c r="R148" s="297"/>
      <c r="S148" s="49"/>
      <c r="T148" s="49"/>
      <c r="U148" s="49"/>
      <c r="V148" s="49"/>
      <c r="W148" s="49"/>
      <c r="X148" s="49"/>
      <c r="Y148" s="49"/>
      <c r="Z148" s="49"/>
      <c r="AA148" s="49"/>
      <c r="AB148" s="49"/>
      <c r="AC148" s="49"/>
      <c r="AD148" s="49"/>
    </row>
    <row r="149">
      <c r="A149" s="49"/>
      <c r="B149" s="49"/>
      <c r="C149" s="49"/>
      <c r="D149" s="49"/>
      <c r="E149" s="49"/>
      <c r="F149" s="49"/>
      <c r="G149" s="297"/>
      <c r="H149" s="297"/>
      <c r="I149" s="49"/>
      <c r="J149" s="75"/>
      <c r="K149" s="49"/>
      <c r="L149" s="49"/>
      <c r="M149" s="49"/>
      <c r="N149" s="49"/>
      <c r="O149" s="49"/>
      <c r="P149" s="49"/>
      <c r="Q149" s="297"/>
      <c r="R149" s="297"/>
      <c r="S149" s="49"/>
      <c r="T149" s="49"/>
      <c r="U149" s="49"/>
      <c r="V149" s="49"/>
      <c r="W149" s="49"/>
      <c r="X149" s="49"/>
      <c r="Y149" s="49"/>
      <c r="Z149" s="49"/>
      <c r="AA149" s="49"/>
      <c r="AB149" s="49"/>
      <c r="AC149" s="49"/>
      <c r="AD149" s="49"/>
    </row>
    <row r="150">
      <c r="A150" s="49"/>
      <c r="B150" s="49"/>
      <c r="C150" s="49"/>
      <c r="D150" s="49"/>
      <c r="E150" s="49"/>
      <c r="F150" s="49"/>
      <c r="G150" s="297"/>
      <c r="H150" s="297"/>
      <c r="I150" s="49"/>
      <c r="J150" s="75"/>
      <c r="K150" s="49"/>
      <c r="L150" s="49"/>
      <c r="M150" s="49"/>
      <c r="N150" s="49"/>
      <c r="O150" s="49"/>
      <c r="P150" s="49"/>
      <c r="Q150" s="297"/>
      <c r="R150" s="297"/>
      <c r="S150" s="49"/>
      <c r="T150" s="49"/>
      <c r="U150" s="49"/>
      <c r="V150" s="49"/>
      <c r="W150" s="49"/>
      <c r="X150" s="49"/>
      <c r="Y150" s="49"/>
      <c r="Z150" s="49"/>
      <c r="AA150" s="49"/>
      <c r="AB150" s="49"/>
      <c r="AC150" s="49"/>
      <c r="AD150" s="49"/>
    </row>
    <row r="151">
      <c r="A151" s="49"/>
      <c r="B151" s="49"/>
      <c r="C151" s="49"/>
      <c r="D151" s="49"/>
      <c r="E151" s="49"/>
      <c r="F151" s="49"/>
      <c r="G151" s="297"/>
      <c r="H151" s="297"/>
      <c r="I151" s="49"/>
      <c r="J151" s="75"/>
      <c r="K151" s="49"/>
      <c r="L151" s="49"/>
      <c r="M151" s="49"/>
      <c r="N151" s="49"/>
      <c r="O151" s="49"/>
      <c r="P151" s="49"/>
      <c r="Q151" s="297"/>
      <c r="R151" s="297"/>
      <c r="S151" s="49"/>
      <c r="T151" s="49"/>
      <c r="U151" s="49"/>
      <c r="V151" s="49"/>
      <c r="W151" s="49"/>
      <c r="X151" s="49"/>
      <c r="Y151" s="49"/>
      <c r="Z151" s="49"/>
      <c r="AA151" s="49"/>
      <c r="AB151" s="49"/>
      <c r="AC151" s="49"/>
      <c r="AD151" s="49"/>
    </row>
    <row r="152">
      <c r="A152" s="49"/>
      <c r="B152" s="49"/>
      <c r="C152" s="49"/>
      <c r="D152" s="49"/>
      <c r="E152" s="49"/>
      <c r="F152" s="49"/>
      <c r="G152" s="297"/>
      <c r="H152" s="297"/>
      <c r="I152" s="49"/>
      <c r="J152" s="75"/>
      <c r="K152" s="49"/>
      <c r="L152" s="49"/>
      <c r="M152" s="49"/>
      <c r="N152" s="49"/>
      <c r="O152" s="49"/>
      <c r="P152" s="49"/>
      <c r="Q152" s="297"/>
      <c r="R152" s="297"/>
      <c r="S152" s="49"/>
      <c r="T152" s="49"/>
      <c r="U152" s="49"/>
      <c r="V152" s="49"/>
      <c r="W152" s="49"/>
      <c r="X152" s="49"/>
      <c r="Y152" s="49"/>
      <c r="Z152" s="49"/>
      <c r="AA152" s="49"/>
      <c r="AB152" s="49"/>
      <c r="AC152" s="49"/>
      <c r="AD152" s="49"/>
    </row>
    <row r="153">
      <c r="A153" s="49"/>
      <c r="B153" s="49"/>
      <c r="C153" s="49"/>
      <c r="D153" s="49"/>
      <c r="E153" s="49"/>
      <c r="F153" s="49"/>
      <c r="G153" s="297"/>
      <c r="H153" s="297"/>
      <c r="I153" s="49"/>
      <c r="J153" s="75"/>
      <c r="K153" s="49"/>
      <c r="L153" s="49"/>
      <c r="M153" s="49"/>
      <c r="N153" s="49"/>
      <c r="O153" s="49"/>
      <c r="P153" s="49"/>
      <c r="Q153" s="297"/>
      <c r="R153" s="297"/>
      <c r="S153" s="49"/>
      <c r="T153" s="49"/>
      <c r="U153" s="49"/>
      <c r="V153" s="49"/>
      <c r="W153" s="49"/>
      <c r="X153" s="49"/>
      <c r="Y153" s="49"/>
      <c r="Z153" s="49"/>
      <c r="AA153" s="49"/>
      <c r="AB153" s="49"/>
      <c r="AC153" s="49"/>
      <c r="AD153" s="49"/>
    </row>
    <row r="154">
      <c r="A154" s="49"/>
      <c r="B154" s="49"/>
      <c r="C154" s="49"/>
      <c r="D154" s="49"/>
      <c r="E154" s="49"/>
      <c r="F154" s="49"/>
      <c r="G154" s="297"/>
      <c r="H154" s="297"/>
      <c r="I154" s="49"/>
      <c r="J154" s="75"/>
      <c r="K154" s="49"/>
      <c r="L154" s="49"/>
      <c r="M154" s="49"/>
      <c r="N154" s="49"/>
      <c r="O154" s="49"/>
      <c r="P154" s="49"/>
      <c r="Q154" s="297"/>
      <c r="R154" s="297"/>
      <c r="S154" s="49"/>
      <c r="T154" s="49"/>
      <c r="U154" s="49"/>
      <c r="V154" s="49"/>
      <c r="W154" s="49"/>
      <c r="X154" s="49"/>
      <c r="Y154" s="49"/>
      <c r="Z154" s="49"/>
      <c r="AA154" s="49"/>
      <c r="AB154" s="49"/>
      <c r="AC154" s="49"/>
      <c r="AD154" s="49"/>
    </row>
    <row r="155">
      <c r="A155" s="49"/>
      <c r="B155" s="49"/>
      <c r="C155" s="49"/>
      <c r="D155" s="49"/>
      <c r="E155" s="49"/>
      <c r="F155" s="49"/>
      <c r="G155" s="297"/>
      <c r="H155" s="297"/>
      <c r="I155" s="49"/>
      <c r="J155" s="75"/>
      <c r="K155" s="49"/>
      <c r="L155" s="49"/>
      <c r="M155" s="49"/>
      <c r="N155" s="49"/>
      <c r="O155" s="49"/>
      <c r="P155" s="49"/>
      <c r="Q155" s="297"/>
      <c r="R155" s="297"/>
      <c r="S155" s="49"/>
      <c r="T155" s="49"/>
      <c r="U155" s="49"/>
      <c r="V155" s="49"/>
      <c r="W155" s="49"/>
      <c r="X155" s="49"/>
      <c r="Y155" s="49"/>
      <c r="Z155" s="49"/>
      <c r="AA155" s="49"/>
      <c r="AB155" s="49"/>
      <c r="AC155" s="49"/>
      <c r="AD155" s="49"/>
    </row>
    <row r="156">
      <c r="A156" s="49"/>
      <c r="B156" s="49"/>
      <c r="C156" s="49"/>
      <c r="D156" s="49"/>
      <c r="E156" s="49"/>
      <c r="F156" s="49"/>
      <c r="G156" s="297"/>
      <c r="H156" s="297"/>
      <c r="I156" s="49"/>
      <c r="J156" s="75"/>
      <c r="K156" s="49"/>
      <c r="L156" s="49"/>
      <c r="M156" s="49"/>
      <c r="N156" s="49"/>
      <c r="O156" s="49"/>
      <c r="P156" s="49"/>
      <c r="Q156" s="297"/>
      <c r="R156" s="297"/>
      <c r="S156" s="49"/>
      <c r="T156" s="49"/>
      <c r="U156" s="49"/>
      <c r="V156" s="49"/>
      <c r="W156" s="49"/>
      <c r="X156" s="49"/>
      <c r="Y156" s="49"/>
      <c r="Z156" s="49"/>
      <c r="AA156" s="49"/>
      <c r="AB156" s="49"/>
      <c r="AC156" s="49"/>
      <c r="AD156" s="49"/>
    </row>
    <row r="157">
      <c r="A157" s="49"/>
      <c r="B157" s="49"/>
      <c r="C157" s="49"/>
      <c r="D157" s="49"/>
      <c r="E157" s="49"/>
      <c r="F157" s="49"/>
      <c r="G157" s="297"/>
      <c r="H157" s="297"/>
      <c r="I157" s="49"/>
      <c r="J157" s="75"/>
      <c r="K157" s="49"/>
      <c r="L157" s="49"/>
      <c r="M157" s="49"/>
      <c r="N157" s="49"/>
      <c r="O157" s="49"/>
      <c r="P157" s="49"/>
      <c r="Q157" s="297"/>
      <c r="R157" s="297"/>
      <c r="S157" s="49"/>
      <c r="T157" s="49"/>
      <c r="U157" s="49"/>
      <c r="V157" s="49"/>
      <c r="W157" s="49"/>
      <c r="X157" s="49"/>
      <c r="Y157" s="49"/>
      <c r="Z157" s="49"/>
      <c r="AA157" s="49"/>
      <c r="AB157" s="49"/>
      <c r="AC157" s="49"/>
      <c r="AD157" s="49"/>
    </row>
    <row r="158">
      <c r="A158" s="49"/>
      <c r="B158" s="49"/>
      <c r="C158" s="49"/>
      <c r="D158" s="49"/>
      <c r="E158" s="49"/>
      <c r="F158" s="49"/>
      <c r="G158" s="297"/>
      <c r="H158" s="297"/>
      <c r="I158" s="49"/>
      <c r="J158" s="75"/>
      <c r="K158" s="49"/>
      <c r="L158" s="49"/>
      <c r="M158" s="49"/>
      <c r="N158" s="49"/>
      <c r="O158" s="49"/>
      <c r="P158" s="49"/>
      <c r="Q158" s="297"/>
      <c r="R158" s="297"/>
      <c r="S158" s="49"/>
      <c r="T158" s="49"/>
      <c r="U158" s="49"/>
      <c r="V158" s="49"/>
      <c r="W158" s="49"/>
      <c r="X158" s="49"/>
      <c r="Y158" s="49"/>
      <c r="Z158" s="49"/>
      <c r="AA158" s="49"/>
      <c r="AB158" s="49"/>
      <c r="AC158" s="49"/>
      <c r="AD158" s="49"/>
    </row>
    <row r="159">
      <c r="A159" s="49"/>
      <c r="B159" s="49"/>
      <c r="C159" s="49"/>
      <c r="D159" s="49"/>
      <c r="E159" s="49"/>
      <c r="F159" s="49"/>
      <c r="G159" s="297"/>
      <c r="H159" s="297"/>
      <c r="I159" s="49"/>
      <c r="J159" s="75"/>
      <c r="K159" s="49"/>
      <c r="L159" s="49"/>
      <c r="M159" s="49"/>
      <c r="N159" s="49"/>
      <c r="O159" s="49"/>
      <c r="P159" s="49"/>
      <c r="Q159" s="297"/>
      <c r="R159" s="297"/>
      <c r="S159" s="49"/>
      <c r="T159" s="49"/>
      <c r="U159" s="49"/>
      <c r="V159" s="49"/>
      <c r="W159" s="49"/>
      <c r="X159" s="49"/>
      <c r="Y159" s="49"/>
      <c r="Z159" s="49"/>
      <c r="AA159" s="49"/>
      <c r="AB159" s="49"/>
      <c r="AC159" s="49"/>
      <c r="AD159" s="49"/>
    </row>
    <row r="160">
      <c r="A160" s="49"/>
      <c r="B160" s="49"/>
      <c r="C160" s="49"/>
      <c r="D160" s="49"/>
      <c r="E160" s="49"/>
      <c r="F160" s="49"/>
      <c r="G160" s="297"/>
      <c r="H160" s="297"/>
      <c r="I160" s="49"/>
      <c r="J160" s="75"/>
      <c r="K160" s="49"/>
      <c r="L160" s="49"/>
      <c r="M160" s="49"/>
      <c r="N160" s="49"/>
      <c r="O160" s="49"/>
      <c r="P160" s="49"/>
      <c r="Q160" s="297"/>
      <c r="R160" s="297"/>
      <c r="S160" s="49"/>
      <c r="T160" s="49"/>
      <c r="U160" s="49"/>
      <c r="V160" s="49"/>
      <c r="W160" s="49"/>
      <c r="X160" s="49"/>
      <c r="Y160" s="49"/>
      <c r="Z160" s="49"/>
      <c r="AA160" s="49"/>
      <c r="AB160" s="49"/>
      <c r="AC160" s="49"/>
      <c r="AD160" s="49"/>
    </row>
    <row r="161">
      <c r="A161" s="49"/>
      <c r="B161" s="49"/>
      <c r="C161" s="49"/>
      <c r="D161" s="49"/>
      <c r="E161" s="49"/>
      <c r="F161" s="49"/>
      <c r="G161" s="297"/>
      <c r="H161" s="297"/>
      <c r="I161" s="49"/>
      <c r="J161" s="75"/>
      <c r="K161" s="49"/>
      <c r="L161" s="49"/>
      <c r="M161" s="49"/>
      <c r="N161" s="49"/>
      <c r="O161" s="49"/>
      <c r="P161" s="49"/>
      <c r="Q161" s="297"/>
      <c r="R161" s="297"/>
      <c r="S161" s="49"/>
      <c r="T161" s="49"/>
      <c r="U161" s="49"/>
      <c r="V161" s="49"/>
      <c r="W161" s="49"/>
      <c r="X161" s="49"/>
      <c r="Y161" s="49"/>
      <c r="Z161" s="49"/>
      <c r="AA161" s="49"/>
      <c r="AB161" s="49"/>
      <c r="AC161" s="49"/>
      <c r="AD161" s="49"/>
    </row>
    <row r="162">
      <c r="A162" s="49"/>
      <c r="B162" s="49"/>
      <c r="C162" s="49"/>
      <c r="D162" s="49"/>
      <c r="E162" s="49"/>
      <c r="F162" s="49"/>
      <c r="G162" s="297"/>
      <c r="H162" s="297"/>
      <c r="I162" s="49"/>
      <c r="J162" s="75"/>
      <c r="K162" s="49"/>
      <c r="L162" s="49"/>
      <c r="M162" s="49"/>
      <c r="N162" s="49"/>
      <c r="O162" s="49"/>
      <c r="P162" s="49"/>
      <c r="Q162" s="297"/>
      <c r="R162" s="297"/>
      <c r="S162" s="49"/>
      <c r="T162" s="49"/>
      <c r="U162" s="49"/>
      <c r="V162" s="49"/>
      <c r="W162" s="49"/>
      <c r="X162" s="49"/>
      <c r="Y162" s="49"/>
      <c r="Z162" s="49"/>
      <c r="AA162" s="49"/>
      <c r="AB162" s="49"/>
      <c r="AC162" s="49"/>
      <c r="AD162" s="49"/>
    </row>
    <row r="163">
      <c r="A163" s="49"/>
      <c r="B163" s="49"/>
      <c r="C163" s="49"/>
      <c r="D163" s="49"/>
      <c r="E163" s="49"/>
      <c r="F163" s="49"/>
      <c r="G163" s="297"/>
      <c r="H163" s="297"/>
      <c r="I163" s="49"/>
      <c r="J163" s="75"/>
      <c r="K163" s="49"/>
      <c r="L163" s="49"/>
      <c r="M163" s="49"/>
      <c r="N163" s="49"/>
      <c r="O163" s="49"/>
      <c r="P163" s="49"/>
      <c r="Q163" s="297"/>
      <c r="R163" s="297"/>
      <c r="S163" s="49"/>
      <c r="T163" s="49"/>
      <c r="U163" s="49"/>
      <c r="V163" s="49"/>
      <c r="W163" s="49"/>
      <c r="X163" s="49"/>
      <c r="Y163" s="49"/>
      <c r="Z163" s="49"/>
      <c r="AA163" s="49"/>
      <c r="AB163" s="49"/>
      <c r="AC163" s="49"/>
      <c r="AD163" s="49"/>
    </row>
    <row r="164">
      <c r="A164" s="49"/>
      <c r="B164" s="49"/>
      <c r="C164" s="49"/>
      <c r="D164" s="49"/>
      <c r="E164" s="49"/>
      <c r="F164" s="49"/>
      <c r="G164" s="297"/>
      <c r="H164" s="297"/>
      <c r="I164" s="49"/>
      <c r="J164" s="75"/>
      <c r="K164" s="49"/>
      <c r="L164" s="49"/>
      <c r="M164" s="49"/>
      <c r="N164" s="49"/>
      <c r="O164" s="49"/>
      <c r="P164" s="49"/>
      <c r="Q164" s="297"/>
      <c r="R164" s="297"/>
      <c r="S164" s="49"/>
      <c r="T164" s="49"/>
      <c r="U164" s="49"/>
      <c r="V164" s="49"/>
      <c r="W164" s="49"/>
      <c r="X164" s="49"/>
      <c r="Y164" s="49"/>
      <c r="Z164" s="49"/>
      <c r="AA164" s="49"/>
      <c r="AB164" s="49"/>
      <c r="AC164" s="49"/>
      <c r="AD164" s="49"/>
    </row>
    <row r="165">
      <c r="A165" s="49"/>
      <c r="B165" s="49"/>
      <c r="C165" s="49"/>
      <c r="D165" s="49"/>
      <c r="E165" s="49"/>
      <c r="F165" s="49"/>
      <c r="G165" s="297"/>
      <c r="H165" s="297"/>
      <c r="I165" s="49"/>
      <c r="J165" s="75"/>
      <c r="K165" s="49"/>
      <c r="L165" s="49"/>
      <c r="M165" s="49"/>
      <c r="N165" s="49"/>
      <c r="O165" s="49"/>
      <c r="P165" s="49"/>
      <c r="Q165" s="297"/>
      <c r="R165" s="297"/>
      <c r="S165" s="49"/>
      <c r="T165" s="49"/>
      <c r="U165" s="49"/>
      <c r="V165" s="49"/>
      <c r="W165" s="49"/>
      <c r="X165" s="49"/>
      <c r="Y165" s="49"/>
      <c r="Z165" s="49"/>
      <c r="AA165" s="49"/>
      <c r="AB165" s="49"/>
      <c r="AC165" s="49"/>
      <c r="AD165" s="49"/>
    </row>
    <row r="166">
      <c r="A166" s="49"/>
      <c r="B166" s="49"/>
      <c r="C166" s="49"/>
      <c r="D166" s="49"/>
      <c r="E166" s="49"/>
      <c r="F166" s="49"/>
      <c r="G166" s="297"/>
      <c r="H166" s="297"/>
      <c r="I166" s="49"/>
      <c r="J166" s="75"/>
      <c r="K166" s="49"/>
      <c r="L166" s="49"/>
      <c r="M166" s="49"/>
      <c r="N166" s="49"/>
      <c r="O166" s="49"/>
      <c r="P166" s="49"/>
      <c r="Q166" s="297"/>
      <c r="R166" s="297"/>
      <c r="S166" s="49"/>
      <c r="T166" s="49"/>
      <c r="U166" s="49"/>
      <c r="V166" s="49"/>
      <c r="W166" s="49"/>
      <c r="X166" s="49"/>
      <c r="Y166" s="49"/>
      <c r="Z166" s="49"/>
      <c r="AA166" s="49"/>
      <c r="AB166" s="49"/>
      <c r="AC166" s="49"/>
      <c r="AD166" s="49"/>
    </row>
    <row r="167">
      <c r="A167" s="49"/>
      <c r="B167" s="49"/>
      <c r="C167" s="49"/>
      <c r="D167" s="49"/>
      <c r="E167" s="49"/>
      <c r="F167" s="49"/>
      <c r="G167" s="297"/>
      <c r="H167" s="297"/>
      <c r="I167" s="49"/>
      <c r="J167" s="75"/>
      <c r="K167" s="49"/>
      <c r="L167" s="49"/>
      <c r="M167" s="49"/>
      <c r="N167" s="49"/>
      <c r="O167" s="49"/>
      <c r="P167" s="49"/>
      <c r="Q167" s="297"/>
      <c r="R167" s="297"/>
      <c r="S167" s="49"/>
      <c r="T167" s="49"/>
      <c r="U167" s="49"/>
      <c r="V167" s="49"/>
      <c r="W167" s="49"/>
      <c r="X167" s="49"/>
      <c r="Y167" s="49"/>
      <c r="Z167" s="49"/>
      <c r="AA167" s="49"/>
      <c r="AB167" s="49"/>
      <c r="AC167" s="49"/>
      <c r="AD167" s="49"/>
    </row>
    <row r="168">
      <c r="A168" s="49"/>
      <c r="B168" s="49"/>
      <c r="C168" s="49"/>
      <c r="D168" s="49"/>
      <c r="E168" s="49"/>
      <c r="F168" s="49"/>
      <c r="G168" s="297"/>
      <c r="H168" s="297"/>
      <c r="I168" s="49"/>
      <c r="J168" s="75"/>
      <c r="K168" s="49"/>
      <c r="L168" s="49"/>
      <c r="M168" s="49"/>
      <c r="N168" s="49"/>
      <c r="O168" s="49"/>
      <c r="P168" s="49"/>
      <c r="Q168" s="297"/>
      <c r="R168" s="297"/>
      <c r="S168" s="49"/>
      <c r="T168" s="49"/>
      <c r="U168" s="49"/>
      <c r="V168" s="49"/>
      <c r="W168" s="49"/>
      <c r="X168" s="49"/>
      <c r="Y168" s="49"/>
      <c r="Z168" s="49"/>
      <c r="AA168" s="49"/>
      <c r="AB168" s="49"/>
      <c r="AC168" s="49"/>
      <c r="AD168" s="49"/>
    </row>
    <row r="169">
      <c r="A169" s="49"/>
      <c r="B169" s="49"/>
      <c r="C169" s="49"/>
      <c r="D169" s="49"/>
      <c r="E169" s="49"/>
      <c r="F169" s="49"/>
      <c r="G169" s="297"/>
      <c r="H169" s="297"/>
      <c r="I169" s="49"/>
      <c r="J169" s="75"/>
      <c r="K169" s="49"/>
      <c r="L169" s="49"/>
      <c r="M169" s="49"/>
      <c r="N169" s="49"/>
      <c r="O169" s="49"/>
      <c r="P169" s="49"/>
      <c r="Q169" s="297"/>
      <c r="R169" s="297"/>
      <c r="S169" s="49"/>
      <c r="T169" s="49"/>
      <c r="U169" s="49"/>
      <c r="V169" s="49"/>
      <c r="W169" s="49"/>
      <c r="X169" s="49"/>
      <c r="Y169" s="49"/>
      <c r="Z169" s="49"/>
      <c r="AA169" s="49"/>
      <c r="AB169" s="49"/>
      <c r="AC169" s="49"/>
      <c r="AD169" s="49"/>
    </row>
    <row r="170">
      <c r="A170" s="49"/>
      <c r="B170" s="49"/>
      <c r="C170" s="49"/>
      <c r="D170" s="49"/>
      <c r="E170" s="49"/>
      <c r="F170" s="49"/>
      <c r="G170" s="297"/>
      <c r="H170" s="297"/>
      <c r="I170" s="49"/>
      <c r="J170" s="75"/>
      <c r="K170" s="49"/>
      <c r="L170" s="49"/>
      <c r="M170" s="49"/>
      <c r="N170" s="49"/>
      <c r="O170" s="49"/>
      <c r="P170" s="49"/>
      <c r="Q170" s="297"/>
      <c r="R170" s="297"/>
      <c r="S170" s="49"/>
      <c r="T170" s="49"/>
      <c r="U170" s="49"/>
      <c r="V170" s="49"/>
      <c r="W170" s="49"/>
      <c r="X170" s="49"/>
      <c r="Y170" s="49"/>
      <c r="Z170" s="49"/>
      <c r="AA170" s="49"/>
      <c r="AB170" s="49"/>
      <c r="AC170" s="49"/>
      <c r="AD170" s="49"/>
    </row>
    <row r="171">
      <c r="A171" s="49"/>
      <c r="B171" s="49"/>
      <c r="C171" s="49"/>
      <c r="D171" s="49"/>
      <c r="E171" s="49"/>
      <c r="F171" s="49"/>
      <c r="G171" s="297"/>
      <c r="H171" s="297"/>
      <c r="I171" s="49"/>
      <c r="J171" s="75"/>
      <c r="K171" s="49"/>
      <c r="L171" s="49"/>
      <c r="M171" s="49"/>
      <c r="N171" s="49"/>
      <c r="O171" s="49"/>
      <c r="P171" s="49"/>
      <c r="Q171" s="297"/>
      <c r="R171" s="297"/>
      <c r="S171" s="49"/>
      <c r="T171" s="49"/>
      <c r="U171" s="49"/>
      <c r="V171" s="49"/>
      <c r="W171" s="49"/>
      <c r="X171" s="49"/>
      <c r="Y171" s="49"/>
      <c r="Z171" s="49"/>
      <c r="AA171" s="49"/>
      <c r="AB171" s="49"/>
      <c r="AC171" s="49"/>
      <c r="AD171" s="49"/>
    </row>
    <row r="172">
      <c r="A172" s="49"/>
      <c r="B172" s="49"/>
      <c r="C172" s="49"/>
      <c r="D172" s="49"/>
      <c r="E172" s="49"/>
      <c r="F172" s="49"/>
      <c r="G172" s="297"/>
      <c r="H172" s="297"/>
      <c r="I172" s="49"/>
      <c r="J172" s="75"/>
      <c r="K172" s="49"/>
      <c r="L172" s="49"/>
      <c r="M172" s="49"/>
      <c r="N172" s="49"/>
      <c r="O172" s="49"/>
      <c r="P172" s="49"/>
      <c r="Q172" s="297"/>
      <c r="R172" s="297"/>
      <c r="S172" s="49"/>
      <c r="T172" s="49"/>
      <c r="U172" s="49"/>
      <c r="V172" s="49"/>
      <c r="W172" s="49"/>
      <c r="X172" s="49"/>
      <c r="Y172" s="49"/>
      <c r="Z172" s="49"/>
      <c r="AA172" s="49"/>
      <c r="AB172" s="49"/>
      <c r="AC172" s="49"/>
      <c r="AD172" s="49"/>
    </row>
    <row r="173">
      <c r="A173" s="49"/>
      <c r="B173" s="49"/>
      <c r="C173" s="49"/>
      <c r="D173" s="49"/>
      <c r="E173" s="49"/>
      <c r="F173" s="49"/>
      <c r="G173" s="297"/>
      <c r="H173" s="297"/>
      <c r="I173" s="49"/>
      <c r="J173" s="75"/>
      <c r="K173" s="49"/>
      <c r="L173" s="49"/>
      <c r="M173" s="49"/>
      <c r="N173" s="49"/>
      <c r="O173" s="49"/>
      <c r="P173" s="49"/>
      <c r="Q173" s="297"/>
      <c r="R173" s="297"/>
      <c r="S173" s="49"/>
      <c r="T173" s="49"/>
      <c r="U173" s="49"/>
      <c r="V173" s="49"/>
      <c r="W173" s="49"/>
      <c r="X173" s="49"/>
      <c r="Y173" s="49"/>
      <c r="Z173" s="49"/>
      <c r="AA173" s="49"/>
      <c r="AB173" s="49"/>
      <c r="AC173" s="49"/>
      <c r="AD173" s="49"/>
    </row>
    <row r="174">
      <c r="A174" s="49"/>
      <c r="B174" s="49"/>
      <c r="C174" s="49"/>
      <c r="D174" s="49"/>
      <c r="E174" s="49"/>
      <c r="F174" s="49"/>
      <c r="G174" s="297"/>
      <c r="H174" s="297"/>
      <c r="I174" s="49"/>
      <c r="J174" s="75"/>
      <c r="K174" s="49"/>
      <c r="L174" s="49"/>
      <c r="M174" s="49"/>
      <c r="N174" s="49"/>
      <c r="O174" s="49"/>
      <c r="P174" s="49"/>
      <c r="Q174" s="297"/>
      <c r="R174" s="297"/>
      <c r="S174" s="49"/>
      <c r="T174" s="49"/>
      <c r="U174" s="49"/>
      <c r="V174" s="49"/>
      <c r="W174" s="49"/>
      <c r="X174" s="49"/>
      <c r="Y174" s="49"/>
      <c r="Z174" s="49"/>
      <c r="AA174" s="49"/>
      <c r="AB174" s="49"/>
      <c r="AC174" s="49"/>
      <c r="AD174" s="49"/>
    </row>
    <row r="175">
      <c r="A175" s="49"/>
      <c r="B175" s="49"/>
      <c r="C175" s="49"/>
      <c r="D175" s="49"/>
      <c r="E175" s="49"/>
      <c r="F175" s="49"/>
      <c r="G175" s="297"/>
      <c r="H175" s="297"/>
      <c r="I175" s="49"/>
      <c r="J175" s="75"/>
      <c r="K175" s="49"/>
      <c r="L175" s="49"/>
      <c r="M175" s="49"/>
      <c r="N175" s="49"/>
      <c r="O175" s="49"/>
      <c r="P175" s="49"/>
      <c r="Q175" s="297"/>
      <c r="R175" s="297"/>
      <c r="S175" s="49"/>
      <c r="T175" s="49"/>
      <c r="U175" s="49"/>
      <c r="V175" s="49"/>
      <c r="W175" s="49"/>
      <c r="X175" s="49"/>
      <c r="Y175" s="49"/>
      <c r="Z175" s="49"/>
      <c r="AA175" s="49"/>
      <c r="AB175" s="49"/>
      <c r="AC175" s="49"/>
      <c r="AD175" s="49"/>
    </row>
    <row r="176">
      <c r="A176" s="49"/>
      <c r="B176" s="49"/>
      <c r="C176" s="49"/>
      <c r="D176" s="49"/>
      <c r="E176" s="49"/>
      <c r="F176" s="49"/>
      <c r="G176" s="297"/>
      <c r="H176" s="297"/>
      <c r="I176" s="49"/>
      <c r="J176" s="75"/>
      <c r="K176" s="49"/>
      <c r="L176" s="49"/>
      <c r="M176" s="49"/>
      <c r="N176" s="49"/>
      <c r="O176" s="49"/>
      <c r="P176" s="49"/>
      <c r="Q176" s="297"/>
      <c r="R176" s="297"/>
      <c r="S176" s="49"/>
      <c r="T176" s="49"/>
      <c r="U176" s="49"/>
      <c r="V176" s="49"/>
      <c r="W176" s="49"/>
      <c r="X176" s="49"/>
      <c r="Y176" s="49"/>
      <c r="Z176" s="49"/>
      <c r="AA176" s="49"/>
      <c r="AB176" s="49"/>
      <c r="AC176" s="49"/>
      <c r="AD176" s="49"/>
    </row>
    <row r="177">
      <c r="A177" s="49"/>
      <c r="B177" s="49"/>
      <c r="C177" s="49"/>
      <c r="D177" s="49"/>
      <c r="E177" s="49"/>
      <c r="F177" s="49"/>
      <c r="G177" s="297"/>
      <c r="H177" s="297"/>
      <c r="I177" s="49"/>
      <c r="J177" s="75"/>
      <c r="K177" s="49"/>
      <c r="L177" s="49"/>
      <c r="M177" s="49"/>
      <c r="N177" s="49"/>
      <c r="O177" s="49"/>
      <c r="P177" s="49"/>
      <c r="Q177" s="297"/>
      <c r="R177" s="297"/>
      <c r="S177" s="49"/>
      <c r="T177" s="49"/>
      <c r="U177" s="49"/>
      <c r="V177" s="49"/>
      <c r="W177" s="49"/>
      <c r="X177" s="49"/>
      <c r="Y177" s="49"/>
      <c r="Z177" s="49"/>
      <c r="AA177" s="49"/>
      <c r="AB177" s="49"/>
      <c r="AC177" s="49"/>
      <c r="AD177" s="49"/>
    </row>
    <row r="178">
      <c r="A178" s="49"/>
      <c r="B178" s="49"/>
      <c r="C178" s="49"/>
      <c r="D178" s="49"/>
      <c r="E178" s="49"/>
      <c r="F178" s="49"/>
      <c r="G178" s="297"/>
      <c r="H178" s="297"/>
      <c r="I178" s="49"/>
      <c r="J178" s="75"/>
      <c r="K178" s="49"/>
      <c r="L178" s="49"/>
      <c r="M178" s="49"/>
      <c r="N178" s="49"/>
      <c r="O178" s="49"/>
      <c r="P178" s="49"/>
      <c r="Q178" s="297"/>
      <c r="R178" s="297"/>
      <c r="S178" s="49"/>
      <c r="T178" s="49"/>
      <c r="U178" s="49"/>
      <c r="V178" s="49"/>
      <c r="W178" s="49"/>
      <c r="X178" s="49"/>
      <c r="Y178" s="49"/>
      <c r="Z178" s="49"/>
      <c r="AA178" s="49"/>
      <c r="AB178" s="49"/>
      <c r="AC178" s="49"/>
      <c r="AD178" s="49"/>
    </row>
    <row r="179">
      <c r="A179" s="49"/>
      <c r="B179" s="49"/>
      <c r="C179" s="49"/>
      <c r="D179" s="49"/>
      <c r="E179" s="49"/>
      <c r="F179" s="49"/>
      <c r="G179" s="297"/>
      <c r="H179" s="297"/>
      <c r="I179" s="49"/>
      <c r="J179" s="75"/>
      <c r="K179" s="49"/>
      <c r="L179" s="49"/>
      <c r="M179" s="49"/>
      <c r="N179" s="49"/>
      <c r="O179" s="49"/>
      <c r="P179" s="49"/>
      <c r="Q179" s="297"/>
      <c r="R179" s="297"/>
      <c r="S179" s="49"/>
      <c r="T179" s="49"/>
      <c r="U179" s="49"/>
      <c r="V179" s="49"/>
      <c r="W179" s="49"/>
      <c r="X179" s="49"/>
      <c r="Y179" s="49"/>
      <c r="Z179" s="49"/>
      <c r="AA179" s="49"/>
      <c r="AB179" s="49"/>
      <c r="AC179" s="49"/>
      <c r="AD179" s="49"/>
    </row>
    <row r="180">
      <c r="A180" s="49"/>
      <c r="B180" s="49"/>
      <c r="C180" s="49"/>
      <c r="D180" s="49"/>
      <c r="E180" s="49"/>
      <c r="F180" s="49"/>
      <c r="G180" s="297"/>
      <c r="H180" s="297"/>
      <c r="I180" s="49"/>
      <c r="J180" s="75"/>
      <c r="K180" s="49"/>
      <c r="L180" s="49"/>
      <c r="M180" s="49"/>
      <c r="N180" s="49"/>
      <c r="O180" s="49"/>
      <c r="P180" s="49"/>
      <c r="Q180" s="297"/>
      <c r="R180" s="297"/>
      <c r="S180" s="49"/>
      <c r="T180" s="49"/>
      <c r="U180" s="49"/>
      <c r="V180" s="49"/>
      <c r="W180" s="49"/>
      <c r="X180" s="49"/>
      <c r="Y180" s="49"/>
      <c r="Z180" s="49"/>
      <c r="AA180" s="49"/>
      <c r="AB180" s="49"/>
      <c r="AC180" s="49"/>
      <c r="AD180" s="49"/>
    </row>
    <row r="181">
      <c r="A181" s="49"/>
      <c r="B181" s="49"/>
      <c r="C181" s="49"/>
      <c r="D181" s="49"/>
      <c r="E181" s="49"/>
      <c r="F181" s="49"/>
      <c r="G181" s="297"/>
      <c r="H181" s="297"/>
      <c r="I181" s="49"/>
      <c r="J181" s="75"/>
      <c r="K181" s="49"/>
      <c r="L181" s="49"/>
      <c r="M181" s="49"/>
      <c r="N181" s="49"/>
      <c r="O181" s="49"/>
      <c r="P181" s="49"/>
      <c r="Q181" s="297"/>
      <c r="R181" s="297"/>
      <c r="S181" s="49"/>
      <c r="T181" s="49"/>
      <c r="U181" s="49"/>
      <c r="V181" s="49"/>
      <c r="W181" s="49"/>
      <c r="X181" s="49"/>
      <c r="Y181" s="49"/>
      <c r="Z181" s="49"/>
      <c r="AA181" s="49"/>
      <c r="AB181" s="49"/>
      <c r="AC181" s="49"/>
      <c r="AD181" s="49"/>
    </row>
    <row r="182">
      <c r="A182" s="49"/>
      <c r="B182" s="49"/>
      <c r="C182" s="49"/>
      <c r="D182" s="49"/>
      <c r="E182" s="49"/>
      <c r="F182" s="49"/>
      <c r="G182" s="297"/>
      <c r="H182" s="297"/>
      <c r="I182" s="49"/>
      <c r="J182" s="75"/>
      <c r="K182" s="49"/>
      <c r="L182" s="49"/>
      <c r="M182" s="49"/>
      <c r="N182" s="49"/>
      <c r="O182" s="49"/>
      <c r="P182" s="49"/>
      <c r="Q182" s="297"/>
      <c r="R182" s="297"/>
      <c r="S182" s="49"/>
      <c r="T182" s="49"/>
      <c r="U182" s="49"/>
      <c r="V182" s="49"/>
      <c r="W182" s="49"/>
      <c r="X182" s="49"/>
      <c r="Y182" s="49"/>
      <c r="Z182" s="49"/>
      <c r="AA182" s="49"/>
      <c r="AB182" s="49"/>
      <c r="AC182" s="49"/>
      <c r="AD182" s="49"/>
    </row>
    <row r="183">
      <c r="A183" s="49"/>
      <c r="B183" s="49"/>
      <c r="C183" s="49"/>
      <c r="D183" s="49"/>
      <c r="E183" s="49"/>
      <c r="F183" s="49"/>
      <c r="G183" s="297"/>
      <c r="H183" s="297"/>
      <c r="I183" s="49"/>
      <c r="J183" s="75"/>
      <c r="K183" s="49"/>
      <c r="L183" s="49"/>
      <c r="M183" s="49"/>
      <c r="N183" s="49"/>
      <c r="O183" s="49"/>
      <c r="P183" s="49"/>
      <c r="Q183" s="297"/>
      <c r="R183" s="297"/>
      <c r="S183" s="49"/>
      <c r="T183" s="49"/>
      <c r="U183" s="49"/>
      <c r="V183" s="49"/>
      <c r="W183" s="49"/>
      <c r="X183" s="49"/>
      <c r="Y183" s="49"/>
      <c r="Z183" s="49"/>
      <c r="AA183" s="49"/>
      <c r="AB183" s="49"/>
      <c r="AC183" s="49"/>
      <c r="AD183" s="49"/>
    </row>
    <row r="184">
      <c r="A184" s="49"/>
      <c r="B184" s="49"/>
      <c r="C184" s="49"/>
      <c r="D184" s="49"/>
      <c r="E184" s="49"/>
      <c r="F184" s="49"/>
      <c r="G184" s="297"/>
      <c r="H184" s="297"/>
      <c r="I184" s="49"/>
      <c r="J184" s="75"/>
      <c r="K184" s="49"/>
      <c r="L184" s="49"/>
      <c r="M184" s="49"/>
      <c r="N184" s="49"/>
      <c r="O184" s="49"/>
      <c r="P184" s="49"/>
      <c r="Q184" s="297"/>
      <c r="R184" s="297"/>
      <c r="S184" s="49"/>
      <c r="T184" s="49"/>
      <c r="U184" s="49"/>
      <c r="V184" s="49"/>
      <c r="W184" s="49"/>
      <c r="X184" s="49"/>
      <c r="Y184" s="49"/>
      <c r="Z184" s="49"/>
      <c r="AA184" s="49"/>
      <c r="AB184" s="49"/>
      <c r="AC184" s="49"/>
      <c r="AD184" s="49"/>
    </row>
    <row r="185">
      <c r="A185" s="49"/>
      <c r="B185" s="49"/>
      <c r="C185" s="49"/>
      <c r="D185" s="49"/>
      <c r="E185" s="49"/>
      <c r="F185" s="49"/>
      <c r="G185" s="297"/>
      <c r="H185" s="297"/>
      <c r="I185" s="49"/>
      <c r="J185" s="75"/>
      <c r="K185" s="49"/>
      <c r="L185" s="49"/>
      <c r="M185" s="49"/>
      <c r="N185" s="49"/>
      <c r="O185" s="49"/>
      <c r="P185" s="49"/>
      <c r="Q185" s="297"/>
      <c r="R185" s="297"/>
      <c r="S185" s="49"/>
      <c r="T185" s="49"/>
      <c r="U185" s="49"/>
      <c r="V185" s="49"/>
      <c r="W185" s="49"/>
      <c r="X185" s="49"/>
      <c r="Y185" s="49"/>
      <c r="Z185" s="49"/>
      <c r="AA185" s="49"/>
      <c r="AB185" s="49"/>
      <c r="AC185" s="49"/>
      <c r="AD185" s="49"/>
    </row>
    <row r="186">
      <c r="A186" s="49"/>
      <c r="B186" s="49"/>
      <c r="C186" s="49"/>
      <c r="D186" s="49"/>
      <c r="E186" s="49"/>
      <c r="F186" s="49"/>
      <c r="G186" s="297"/>
      <c r="H186" s="297"/>
      <c r="I186" s="49"/>
      <c r="J186" s="75"/>
      <c r="K186" s="49"/>
      <c r="L186" s="49"/>
      <c r="M186" s="49"/>
      <c r="N186" s="49"/>
      <c r="O186" s="49"/>
      <c r="P186" s="49"/>
      <c r="Q186" s="297"/>
      <c r="R186" s="297"/>
      <c r="S186" s="49"/>
      <c r="T186" s="49"/>
      <c r="U186" s="49"/>
      <c r="V186" s="49"/>
      <c r="W186" s="49"/>
      <c r="X186" s="49"/>
      <c r="Y186" s="49"/>
      <c r="Z186" s="49"/>
      <c r="AA186" s="49"/>
      <c r="AB186" s="49"/>
      <c r="AC186" s="49"/>
      <c r="AD186" s="49"/>
    </row>
    <row r="187">
      <c r="A187" s="49"/>
      <c r="B187" s="49"/>
      <c r="C187" s="49"/>
      <c r="D187" s="49"/>
      <c r="E187" s="49"/>
      <c r="F187" s="49"/>
      <c r="G187" s="297"/>
      <c r="H187" s="297"/>
      <c r="I187" s="49"/>
      <c r="J187" s="75"/>
      <c r="K187" s="49"/>
      <c r="L187" s="49"/>
      <c r="M187" s="49"/>
      <c r="N187" s="49"/>
      <c r="O187" s="49"/>
      <c r="P187" s="49"/>
      <c r="Q187" s="297"/>
      <c r="R187" s="297"/>
      <c r="S187" s="49"/>
      <c r="T187" s="49"/>
      <c r="U187" s="49"/>
      <c r="V187" s="49"/>
      <c r="W187" s="49"/>
      <c r="X187" s="49"/>
      <c r="Y187" s="49"/>
      <c r="Z187" s="49"/>
      <c r="AA187" s="49"/>
      <c r="AB187" s="49"/>
      <c r="AC187" s="49"/>
      <c r="AD187" s="49"/>
    </row>
    <row r="188">
      <c r="A188" s="49"/>
      <c r="B188" s="49"/>
      <c r="C188" s="49"/>
      <c r="D188" s="49"/>
      <c r="E188" s="49"/>
      <c r="F188" s="49"/>
      <c r="G188" s="297"/>
      <c r="H188" s="297"/>
      <c r="I188" s="49"/>
      <c r="J188" s="75"/>
      <c r="K188" s="49"/>
      <c r="L188" s="49"/>
      <c r="M188" s="49"/>
      <c r="N188" s="49"/>
      <c r="O188" s="49"/>
      <c r="P188" s="49"/>
      <c r="Q188" s="297"/>
      <c r="R188" s="297"/>
      <c r="S188" s="49"/>
      <c r="T188" s="49"/>
      <c r="U188" s="49"/>
      <c r="V188" s="49"/>
      <c r="W188" s="49"/>
      <c r="X188" s="49"/>
      <c r="Y188" s="49"/>
      <c r="Z188" s="49"/>
      <c r="AA188" s="49"/>
      <c r="AB188" s="49"/>
      <c r="AC188" s="49"/>
      <c r="AD188" s="49"/>
    </row>
    <row r="189">
      <c r="A189" s="49"/>
      <c r="B189" s="49"/>
      <c r="C189" s="49"/>
      <c r="D189" s="49"/>
      <c r="E189" s="49"/>
      <c r="F189" s="49"/>
      <c r="G189" s="297"/>
      <c r="H189" s="297"/>
      <c r="I189" s="49"/>
      <c r="J189" s="75"/>
      <c r="K189" s="49"/>
      <c r="L189" s="49"/>
      <c r="M189" s="49"/>
      <c r="N189" s="49"/>
      <c r="O189" s="49"/>
      <c r="P189" s="49"/>
      <c r="Q189" s="297"/>
      <c r="R189" s="297"/>
      <c r="S189" s="49"/>
      <c r="T189" s="49"/>
      <c r="U189" s="49"/>
      <c r="V189" s="49"/>
      <c r="W189" s="49"/>
      <c r="X189" s="49"/>
      <c r="Y189" s="49"/>
      <c r="Z189" s="49"/>
      <c r="AA189" s="49"/>
      <c r="AB189" s="49"/>
      <c r="AC189" s="49"/>
      <c r="AD189" s="49"/>
    </row>
    <row r="190">
      <c r="A190" s="49"/>
      <c r="B190" s="49"/>
      <c r="C190" s="49"/>
      <c r="D190" s="49"/>
      <c r="E190" s="49"/>
      <c r="F190" s="49"/>
      <c r="G190" s="297"/>
      <c r="H190" s="297"/>
      <c r="I190" s="49"/>
      <c r="J190" s="75"/>
      <c r="K190" s="49"/>
      <c r="L190" s="49"/>
      <c r="M190" s="49"/>
      <c r="N190" s="49"/>
      <c r="O190" s="49"/>
      <c r="P190" s="49"/>
      <c r="Q190" s="297"/>
      <c r="R190" s="297"/>
      <c r="S190" s="49"/>
      <c r="T190" s="49"/>
      <c r="U190" s="49"/>
      <c r="V190" s="49"/>
      <c r="W190" s="49"/>
      <c r="X190" s="49"/>
      <c r="Y190" s="49"/>
      <c r="Z190" s="49"/>
      <c r="AA190" s="49"/>
      <c r="AB190" s="49"/>
      <c r="AC190" s="49"/>
      <c r="AD190" s="49"/>
    </row>
    <row r="191">
      <c r="A191" s="49"/>
      <c r="B191" s="49"/>
      <c r="C191" s="49"/>
      <c r="D191" s="49"/>
      <c r="E191" s="49"/>
      <c r="F191" s="49"/>
      <c r="G191" s="297"/>
      <c r="H191" s="297"/>
      <c r="I191" s="49"/>
      <c r="J191" s="75"/>
      <c r="K191" s="49"/>
      <c r="L191" s="49"/>
      <c r="M191" s="49"/>
      <c r="N191" s="49"/>
      <c r="O191" s="49"/>
      <c r="P191" s="49"/>
      <c r="Q191" s="297"/>
      <c r="R191" s="297"/>
      <c r="S191" s="49"/>
      <c r="T191" s="49"/>
      <c r="U191" s="49"/>
      <c r="V191" s="49"/>
      <c r="W191" s="49"/>
      <c r="X191" s="49"/>
      <c r="Y191" s="49"/>
      <c r="Z191" s="49"/>
      <c r="AA191" s="49"/>
      <c r="AB191" s="49"/>
      <c r="AC191" s="49"/>
      <c r="AD191" s="49"/>
    </row>
    <row r="192">
      <c r="A192" s="49"/>
      <c r="B192" s="49"/>
      <c r="C192" s="49"/>
      <c r="D192" s="49"/>
      <c r="E192" s="49"/>
      <c r="F192" s="49"/>
      <c r="G192" s="297"/>
      <c r="H192" s="297"/>
      <c r="I192" s="49"/>
      <c r="J192" s="75"/>
      <c r="K192" s="49"/>
      <c r="L192" s="49"/>
      <c r="M192" s="49"/>
      <c r="N192" s="49"/>
      <c r="O192" s="49"/>
      <c r="P192" s="49"/>
      <c r="Q192" s="297"/>
      <c r="R192" s="297"/>
      <c r="S192" s="49"/>
      <c r="T192" s="49"/>
      <c r="U192" s="49"/>
      <c r="V192" s="49"/>
      <c r="W192" s="49"/>
      <c r="X192" s="49"/>
      <c r="Y192" s="49"/>
      <c r="Z192" s="49"/>
      <c r="AA192" s="49"/>
      <c r="AB192" s="49"/>
      <c r="AC192" s="49"/>
      <c r="AD192" s="49"/>
    </row>
    <row r="193">
      <c r="A193" s="49"/>
      <c r="B193" s="49"/>
      <c r="C193" s="49"/>
      <c r="D193" s="49"/>
      <c r="E193" s="49"/>
      <c r="F193" s="49"/>
      <c r="G193" s="297"/>
      <c r="H193" s="297"/>
      <c r="I193" s="49"/>
      <c r="J193" s="75"/>
      <c r="K193" s="49"/>
      <c r="L193" s="49"/>
      <c r="M193" s="49"/>
      <c r="N193" s="49"/>
      <c r="O193" s="49"/>
      <c r="P193" s="49"/>
      <c r="Q193" s="297"/>
      <c r="R193" s="297"/>
      <c r="S193" s="49"/>
      <c r="T193" s="49"/>
      <c r="U193" s="49"/>
      <c r="V193" s="49"/>
      <c r="W193" s="49"/>
      <c r="X193" s="49"/>
      <c r="Y193" s="49"/>
      <c r="Z193" s="49"/>
      <c r="AA193" s="49"/>
      <c r="AB193" s="49"/>
      <c r="AC193" s="49"/>
      <c r="AD193" s="49"/>
    </row>
    <row r="194">
      <c r="A194" s="49"/>
      <c r="B194" s="49"/>
      <c r="C194" s="49"/>
      <c r="D194" s="49"/>
      <c r="E194" s="49"/>
      <c r="F194" s="49"/>
      <c r="G194" s="297"/>
      <c r="H194" s="297"/>
      <c r="I194" s="49"/>
      <c r="J194" s="75"/>
      <c r="K194" s="49"/>
      <c r="L194" s="49"/>
      <c r="M194" s="49"/>
      <c r="N194" s="49"/>
      <c r="O194" s="49"/>
      <c r="P194" s="49"/>
      <c r="Q194" s="297"/>
      <c r="R194" s="297"/>
      <c r="S194" s="49"/>
      <c r="T194" s="49"/>
      <c r="U194" s="49"/>
      <c r="V194" s="49"/>
      <c r="W194" s="49"/>
      <c r="X194" s="49"/>
      <c r="Y194" s="49"/>
      <c r="Z194" s="49"/>
      <c r="AA194" s="49"/>
      <c r="AB194" s="49"/>
      <c r="AC194" s="49"/>
      <c r="AD194" s="49"/>
    </row>
    <row r="195">
      <c r="A195" s="49"/>
      <c r="B195" s="49"/>
      <c r="C195" s="49"/>
      <c r="D195" s="49"/>
      <c r="E195" s="49"/>
      <c r="F195" s="49"/>
      <c r="G195" s="297"/>
      <c r="H195" s="297"/>
      <c r="I195" s="49"/>
      <c r="J195" s="75"/>
      <c r="K195" s="49"/>
      <c r="L195" s="49"/>
      <c r="M195" s="49"/>
      <c r="N195" s="49"/>
      <c r="O195" s="49"/>
      <c r="P195" s="49"/>
      <c r="Q195" s="297"/>
      <c r="R195" s="297"/>
      <c r="S195" s="49"/>
      <c r="T195" s="49"/>
      <c r="U195" s="49"/>
      <c r="V195" s="49"/>
      <c r="W195" s="49"/>
      <c r="X195" s="49"/>
      <c r="Y195" s="49"/>
      <c r="Z195" s="49"/>
      <c r="AA195" s="49"/>
      <c r="AB195" s="49"/>
      <c r="AC195" s="49"/>
      <c r="AD195" s="49"/>
    </row>
    <row r="196">
      <c r="A196" s="49"/>
      <c r="B196" s="49"/>
      <c r="C196" s="49"/>
      <c r="D196" s="49"/>
      <c r="E196" s="49"/>
      <c r="F196" s="49"/>
      <c r="G196" s="297"/>
      <c r="H196" s="297"/>
      <c r="I196" s="49"/>
      <c r="J196" s="75"/>
      <c r="K196" s="49"/>
      <c r="L196" s="49"/>
      <c r="M196" s="49"/>
      <c r="N196" s="49"/>
      <c r="O196" s="49"/>
      <c r="P196" s="49"/>
      <c r="Q196" s="297"/>
      <c r="R196" s="297"/>
      <c r="S196" s="49"/>
      <c r="T196" s="49"/>
      <c r="U196" s="49"/>
      <c r="V196" s="49"/>
      <c r="W196" s="49"/>
      <c r="X196" s="49"/>
      <c r="Y196" s="49"/>
      <c r="Z196" s="49"/>
      <c r="AA196" s="49"/>
      <c r="AB196" s="49"/>
      <c r="AC196" s="49"/>
      <c r="AD196" s="49"/>
    </row>
    <row r="197">
      <c r="A197" s="49"/>
      <c r="B197" s="49"/>
      <c r="C197" s="49"/>
      <c r="D197" s="49"/>
      <c r="E197" s="49"/>
      <c r="F197" s="49"/>
      <c r="G197" s="297"/>
      <c r="H197" s="297"/>
      <c r="I197" s="49"/>
      <c r="J197" s="75"/>
      <c r="K197" s="49"/>
      <c r="L197" s="49"/>
      <c r="M197" s="49"/>
      <c r="N197" s="49"/>
      <c r="O197" s="49"/>
      <c r="P197" s="49"/>
      <c r="Q197" s="297"/>
      <c r="R197" s="297"/>
      <c r="S197" s="49"/>
      <c r="T197" s="49"/>
      <c r="U197" s="49"/>
      <c r="V197" s="49"/>
      <c r="W197" s="49"/>
      <c r="X197" s="49"/>
      <c r="Y197" s="49"/>
      <c r="Z197" s="49"/>
      <c r="AA197" s="49"/>
      <c r="AB197" s="49"/>
      <c r="AC197" s="49"/>
      <c r="AD197" s="49"/>
    </row>
    <row r="198">
      <c r="A198" s="49"/>
      <c r="B198" s="49"/>
      <c r="C198" s="49"/>
      <c r="D198" s="49"/>
      <c r="E198" s="49"/>
      <c r="F198" s="49"/>
      <c r="G198" s="297"/>
      <c r="H198" s="297"/>
      <c r="I198" s="49"/>
      <c r="J198" s="75"/>
      <c r="K198" s="49"/>
      <c r="L198" s="49"/>
      <c r="M198" s="49"/>
      <c r="N198" s="49"/>
      <c r="O198" s="49"/>
      <c r="P198" s="49"/>
      <c r="Q198" s="297"/>
      <c r="R198" s="297"/>
      <c r="S198" s="49"/>
      <c r="T198" s="49"/>
      <c r="U198" s="49"/>
      <c r="V198" s="49"/>
      <c r="W198" s="49"/>
      <c r="X198" s="49"/>
      <c r="Y198" s="49"/>
      <c r="Z198" s="49"/>
      <c r="AA198" s="49"/>
      <c r="AB198" s="49"/>
      <c r="AC198" s="49"/>
      <c r="AD198" s="49"/>
    </row>
    <row r="199">
      <c r="A199" s="49"/>
      <c r="B199" s="49"/>
      <c r="C199" s="49"/>
      <c r="D199" s="49"/>
      <c r="E199" s="49"/>
      <c r="F199" s="49"/>
      <c r="G199" s="297"/>
      <c r="H199" s="297"/>
      <c r="I199" s="49"/>
      <c r="J199" s="75"/>
      <c r="K199" s="49"/>
      <c r="L199" s="49"/>
      <c r="M199" s="49"/>
      <c r="N199" s="49"/>
      <c r="O199" s="49"/>
      <c r="P199" s="49"/>
      <c r="Q199" s="297"/>
      <c r="R199" s="297"/>
      <c r="S199" s="49"/>
      <c r="T199" s="49"/>
      <c r="U199" s="49"/>
      <c r="V199" s="49"/>
      <c r="W199" s="49"/>
      <c r="X199" s="49"/>
      <c r="Y199" s="49"/>
      <c r="Z199" s="49"/>
      <c r="AA199" s="49"/>
      <c r="AB199" s="49"/>
      <c r="AC199" s="49"/>
      <c r="AD199" s="49"/>
    </row>
    <row r="200">
      <c r="A200" s="49"/>
      <c r="B200" s="49"/>
      <c r="C200" s="49"/>
      <c r="D200" s="49"/>
      <c r="E200" s="49"/>
      <c r="F200" s="49"/>
      <c r="G200" s="297"/>
      <c r="H200" s="297"/>
      <c r="I200" s="49"/>
      <c r="J200" s="75"/>
      <c r="K200" s="49"/>
      <c r="L200" s="49"/>
      <c r="M200" s="49"/>
      <c r="N200" s="49"/>
      <c r="O200" s="49"/>
      <c r="P200" s="49"/>
      <c r="Q200" s="297"/>
      <c r="R200" s="297"/>
      <c r="S200" s="49"/>
      <c r="T200" s="49"/>
      <c r="U200" s="49"/>
      <c r="V200" s="49"/>
      <c r="W200" s="49"/>
      <c r="X200" s="49"/>
      <c r="Y200" s="49"/>
      <c r="Z200" s="49"/>
      <c r="AA200" s="49"/>
      <c r="AB200" s="49"/>
      <c r="AC200" s="49"/>
      <c r="AD200" s="49"/>
    </row>
    <row r="201">
      <c r="A201" s="49"/>
      <c r="B201" s="49"/>
      <c r="C201" s="49"/>
      <c r="D201" s="49"/>
      <c r="E201" s="49"/>
      <c r="F201" s="49"/>
      <c r="G201" s="297"/>
      <c r="H201" s="297"/>
      <c r="I201" s="49"/>
      <c r="J201" s="75"/>
      <c r="K201" s="49"/>
      <c r="L201" s="49"/>
      <c r="M201" s="49"/>
      <c r="N201" s="49"/>
      <c r="O201" s="49"/>
      <c r="P201" s="49"/>
      <c r="Q201" s="297"/>
      <c r="R201" s="297"/>
      <c r="S201" s="49"/>
      <c r="T201" s="49"/>
      <c r="U201" s="49"/>
      <c r="V201" s="49"/>
      <c r="W201" s="49"/>
      <c r="X201" s="49"/>
      <c r="Y201" s="49"/>
      <c r="Z201" s="49"/>
      <c r="AA201" s="49"/>
      <c r="AB201" s="49"/>
      <c r="AC201" s="49"/>
      <c r="AD201" s="49"/>
    </row>
    <row r="202">
      <c r="A202" s="49"/>
      <c r="B202" s="49"/>
      <c r="C202" s="49"/>
      <c r="D202" s="49"/>
      <c r="E202" s="49"/>
      <c r="F202" s="49"/>
      <c r="G202" s="297"/>
      <c r="H202" s="297"/>
      <c r="I202" s="49"/>
      <c r="J202" s="75"/>
      <c r="K202" s="49"/>
      <c r="L202" s="49"/>
      <c r="M202" s="49"/>
      <c r="N202" s="49"/>
      <c r="O202" s="49"/>
      <c r="P202" s="49"/>
      <c r="Q202" s="297"/>
      <c r="R202" s="297"/>
      <c r="S202" s="49"/>
      <c r="T202" s="49"/>
      <c r="U202" s="49"/>
      <c r="V202" s="49"/>
      <c r="W202" s="49"/>
      <c r="X202" s="49"/>
      <c r="Y202" s="49"/>
      <c r="Z202" s="49"/>
      <c r="AA202" s="49"/>
      <c r="AB202" s="49"/>
      <c r="AC202" s="49"/>
      <c r="AD202" s="49"/>
    </row>
    <row r="203">
      <c r="A203" s="49"/>
      <c r="B203" s="49"/>
      <c r="C203" s="49"/>
      <c r="D203" s="49"/>
      <c r="E203" s="49"/>
      <c r="F203" s="49"/>
      <c r="G203" s="297"/>
      <c r="H203" s="297"/>
      <c r="I203" s="49"/>
      <c r="J203" s="75"/>
      <c r="K203" s="49"/>
      <c r="L203" s="49"/>
      <c r="M203" s="49"/>
      <c r="N203" s="49"/>
      <c r="O203" s="49"/>
      <c r="P203" s="49"/>
      <c r="Q203" s="297"/>
      <c r="R203" s="297"/>
      <c r="S203" s="49"/>
      <c r="T203" s="49"/>
      <c r="U203" s="49"/>
      <c r="V203" s="49"/>
      <c r="W203" s="49"/>
      <c r="X203" s="49"/>
      <c r="Y203" s="49"/>
      <c r="Z203" s="49"/>
      <c r="AA203" s="49"/>
      <c r="AB203" s="49"/>
      <c r="AC203" s="49"/>
      <c r="AD203" s="49"/>
    </row>
    <row r="204">
      <c r="A204" s="49"/>
      <c r="B204" s="49"/>
      <c r="C204" s="49"/>
      <c r="D204" s="49"/>
      <c r="E204" s="49"/>
      <c r="F204" s="49"/>
      <c r="G204" s="297"/>
      <c r="H204" s="297"/>
      <c r="I204" s="49"/>
      <c r="J204" s="75"/>
      <c r="K204" s="49"/>
      <c r="L204" s="49"/>
      <c r="M204" s="49"/>
      <c r="N204" s="49"/>
      <c r="O204" s="49"/>
      <c r="P204" s="49"/>
      <c r="Q204" s="297"/>
      <c r="R204" s="297"/>
      <c r="S204" s="49"/>
      <c r="T204" s="49"/>
      <c r="U204" s="49"/>
      <c r="V204" s="49"/>
      <c r="W204" s="49"/>
      <c r="X204" s="49"/>
      <c r="Y204" s="49"/>
      <c r="Z204" s="49"/>
      <c r="AA204" s="49"/>
      <c r="AB204" s="49"/>
      <c r="AC204" s="49"/>
      <c r="AD204" s="49"/>
    </row>
    <row r="205">
      <c r="A205" s="49"/>
      <c r="B205" s="49"/>
      <c r="C205" s="49"/>
      <c r="D205" s="49"/>
      <c r="E205" s="49"/>
      <c r="F205" s="49"/>
      <c r="G205" s="297"/>
      <c r="H205" s="297"/>
      <c r="I205" s="49"/>
      <c r="J205" s="75"/>
      <c r="K205" s="49"/>
      <c r="L205" s="49"/>
      <c r="M205" s="49"/>
      <c r="N205" s="49"/>
      <c r="O205" s="49"/>
      <c r="P205" s="49"/>
      <c r="Q205" s="297"/>
      <c r="R205" s="297"/>
      <c r="S205" s="49"/>
      <c r="T205" s="49"/>
      <c r="U205" s="49"/>
      <c r="V205" s="49"/>
      <c r="W205" s="49"/>
      <c r="X205" s="49"/>
      <c r="Y205" s="49"/>
      <c r="Z205" s="49"/>
      <c r="AA205" s="49"/>
      <c r="AB205" s="49"/>
      <c r="AC205" s="49"/>
      <c r="AD205" s="49"/>
    </row>
    <row r="206">
      <c r="A206" s="49"/>
      <c r="B206" s="49"/>
      <c r="C206" s="49"/>
      <c r="D206" s="49"/>
      <c r="E206" s="49"/>
      <c r="F206" s="49"/>
      <c r="G206" s="297"/>
      <c r="H206" s="297"/>
      <c r="I206" s="49"/>
      <c r="J206" s="75"/>
      <c r="K206" s="49"/>
      <c r="L206" s="49"/>
      <c r="M206" s="49"/>
      <c r="N206" s="49"/>
      <c r="O206" s="49"/>
      <c r="P206" s="49"/>
      <c r="Q206" s="297"/>
      <c r="R206" s="297"/>
      <c r="S206" s="49"/>
      <c r="T206" s="49"/>
      <c r="U206" s="49"/>
      <c r="V206" s="49"/>
      <c r="W206" s="49"/>
      <c r="X206" s="49"/>
      <c r="Y206" s="49"/>
      <c r="Z206" s="49"/>
      <c r="AA206" s="49"/>
      <c r="AB206" s="49"/>
      <c r="AC206" s="49"/>
      <c r="AD206" s="49"/>
    </row>
    <row r="207">
      <c r="A207" s="49"/>
      <c r="B207" s="49"/>
      <c r="C207" s="49"/>
      <c r="D207" s="49"/>
      <c r="E207" s="49"/>
      <c r="F207" s="49"/>
      <c r="G207" s="297"/>
      <c r="H207" s="297"/>
      <c r="I207" s="49"/>
      <c r="J207" s="75"/>
      <c r="K207" s="49"/>
      <c r="L207" s="49"/>
      <c r="M207" s="49"/>
      <c r="N207" s="49"/>
      <c r="O207" s="49"/>
      <c r="P207" s="49"/>
      <c r="Q207" s="297"/>
      <c r="R207" s="297"/>
      <c r="S207" s="49"/>
      <c r="T207" s="49"/>
      <c r="U207" s="49"/>
      <c r="V207" s="49"/>
      <c r="W207" s="49"/>
      <c r="X207" s="49"/>
      <c r="Y207" s="49"/>
      <c r="Z207" s="49"/>
      <c r="AA207" s="49"/>
      <c r="AB207" s="49"/>
      <c r="AC207" s="49"/>
      <c r="AD207" s="49"/>
    </row>
    <row r="208">
      <c r="A208" s="49"/>
      <c r="B208" s="49"/>
      <c r="C208" s="49"/>
      <c r="D208" s="49"/>
      <c r="E208" s="49"/>
      <c r="F208" s="49"/>
      <c r="G208" s="297"/>
      <c r="H208" s="297"/>
      <c r="I208" s="49"/>
      <c r="J208" s="75"/>
      <c r="K208" s="49"/>
      <c r="L208" s="49"/>
      <c r="M208" s="49"/>
      <c r="N208" s="49"/>
      <c r="O208" s="49"/>
      <c r="P208" s="49"/>
      <c r="Q208" s="297"/>
      <c r="R208" s="297"/>
      <c r="S208" s="49"/>
      <c r="T208" s="49"/>
      <c r="U208" s="49"/>
      <c r="V208" s="49"/>
      <c r="W208" s="49"/>
      <c r="X208" s="49"/>
      <c r="Y208" s="49"/>
      <c r="Z208" s="49"/>
      <c r="AA208" s="49"/>
      <c r="AB208" s="49"/>
      <c r="AC208" s="49"/>
      <c r="AD208" s="49"/>
    </row>
    <row r="209">
      <c r="A209" s="49"/>
      <c r="B209" s="49"/>
      <c r="C209" s="49"/>
      <c r="D209" s="49"/>
      <c r="E209" s="49"/>
      <c r="F209" s="49"/>
      <c r="G209" s="297"/>
      <c r="H209" s="297"/>
      <c r="I209" s="49"/>
      <c r="J209" s="75"/>
      <c r="K209" s="49"/>
      <c r="L209" s="49"/>
      <c r="M209" s="49"/>
      <c r="N209" s="49"/>
      <c r="O209" s="49"/>
      <c r="P209" s="49"/>
      <c r="Q209" s="297"/>
      <c r="R209" s="297"/>
      <c r="S209" s="49"/>
      <c r="T209" s="49"/>
      <c r="U209" s="49"/>
      <c r="V209" s="49"/>
      <c r="W209" s="49"/>
      <c r="X209" s="49"/>
      <c r="Y209" s="49"/>
      <c r="Z209" s="49"/>
      <c r="AA209" s="49"/>
      <c r="AB209" s="49"/>
      <c r="AC209" s="49"/>
      <c r="AD209" s="49"/>
    </row>
    <row r="210">
      <c r="A210" s="49"/>
      <c r="B210" s="49"/>
      <c r="C210" s="49"/>
      <c r="D210" s="49"/>
      <c r="E210" s="49"/>
      <c r="F210" s="49"/>
      <c r="G210" s="297"/>
      <c r="H210" s="297"/>
      <c r="I210" s="49"/>
      <c r="J210" s="75"/>
      <c r="K210" s="49"/>
      <c r="L210" s="49"/>
      <c r="M210" s="49"/>
      <c r="N210" s="49"/>
      <c r="O210" s="49"/>
      <c r="P210" s="49"/>
      <c r="Q210" s="297"/>
      <c r="R210" s="297"/>
      <c r="S210" s="49"/>
      <c r="T210" s="49"/>
      <c r="U210" s="49"/>
      <c r="V210" s="49"/>
      <c r="W210" s="49"/>
      <c r="X210" s="49"/>
      <c r="Y210" s="49"/>
      <c r="Z210" s="49"/>
      <c r="AA210" s="49"/>
      <c r="AB210" s="49"/>
      <c r="AC210" s="49"/>
      <c r="AD210" s="49"/>
    </row>
    <row r="211">
      <c r="A211" s="49"/>
      <c r="B211" s="49"/>
      <c r="C211" s="49"/>
      <c r="D211" s="49"/>
      <c r="E211" s="49"/>
      <c r="F211" s="49"/>
      <c r="G211" s="297"/>
      <c r="H211" s="297"/>
      <c r="I211" s="49"/>
      <c r="J211" s="75"/>
      <c r="K211" s="49"/>
      <c r="L211" s="49"/>
      <c r="M211" s="49"/>
      <c r="N211" s="49"/>
      <c r="O211" s="49"/>
      <c r="P211" s="49"/>
      <c r="Q211" s="297"/>
      <c r="R211" s="297"/>
      <c r="S211" s="49"/>
      <c r="T211" s="49"/>
      <c r="U211" s="49"/>
      <c r="V211" s="49"/>
      <c r="W211" s="49"/>
      <c r="X211" s="49"/>
      <c r="Y211" s="49"/>
      <c r="Z211" s="49"/>
      <c r="AA211" s="49"/>
      <c r="AB211" s="49"/>
      <c r="AC211" s="49"/>
      <c r="AD211" s="49"/>
    </row>
    <row r="212">
      <c r="A212" s="49"/>
      <c r="B212" s="49"/>
      <c r="C212" s="49"/>
      <c r="D212" s="49"/>
      <c r="E212" s="49"/>
      <c r="F212" s="49"/>
      <c r="G212" s="297"/>
      <c r="H212" s="297"/>
      <c r="I212" s="49"/>
      <c r="J212" s="75"/>
      <c r="K212" s="49"/>
      <c r="L212" s="49"/>
      <c r="M212" s="49"/>
      <c r="N212" s="49"/>
      <c r="O212" s="49"/>
      <c r="P212" s="49"/>
      <c r="Q212" s="297"/>
      <c r="R212" s="297"/>
      <c r="S212" s="49"/>
      <c r="T212" s="49"/>
      <c r="U212" s="49"/>
      <c r="V212" s="49"/>
      <c r="W212" s="49"/>
      <c r="X212" s="49"/>
      <c r="Y212" s="49"/>
      <c r="Z212" s="49"/>
      <c r="AA212" s="49"/>
      <c r="AB212" s="49"/>
      <c r="AC212" s="49"/>
      <c r="AD212" s="49"/>
    </row>
    <row r="213">
      <c r="A213" s="49"/>
      <c r="B213" s="49"/>
      <c r="C213" s="49"/>
      <c r="D213" s="49"/>
      <c r="E213" s="49"/>
      <c r="F213" s="49"/>
      <c r="G213" s="297"/>
      <c r="H213" s="297"/>
      <c r="I213" s="49"/>
      <c r="J213" s="75"/>
      <c r="K213" s="49"/>
      <c r="L213" s="49"/>
      <c r="M213" s="49"/>
      <c r="N213" s="49"/>
      <c r="O213" s="49"/>
      <c r="P213" s="49"/>
      <c r="Q213" s="297"/>
      <c r="R213" s="297"/>
      <c r="S213" s="49"/>
      <c r="T213" s="49"/>
      <c r="U213" s="49"/>
      <c r="V213" s="49"/>
      <c r="W213" s="49"/>
      <c r="X213" s="49"/>
      <c r="Y213" s="49"/>
      <c r="Z213" s="49"/>
      <c r="AA213" s="49"/>
      <c r="AB213" s="49"/>
      <c r="AC213" s="49"/>
      <c r="AD213" s="49"/>
    </row>
    <row r="214">
      <c r="A214" s="49"/>
      <c r="B214" s="49"/>
      <c r="C214" s="49"/>
      <c r="D214" s="49"/>
      <c r="E214" s="49"/>
      <c r="F214" s="49"/>
      <c r="G214" s="297"/>
      <c r="H214" s="297"/>
      <c r="I214" s="49"/>
      <c r="J214" s="75"/>
      <c r="K214" s="49"/>
      <c r="L214" s="49"/>
      <c r="M214" s="49"/>
      <c r="N214" s="49"/>
      <c r="O214" s="49"/>
      <c r="P214" s="49"/>
      <c r="Q214" s="297"/>
      <c r="R214" s="297"/>
      <c r="S214" s="49"/>
      <c r="T214" s="49"/>
      <c r="U214" s="49"/>
      <c r="V214" s="49"/>
      <c r="W214" s="49"/>
      <c r="X214" s="49"/>
      <c r="Y214" s="49"/>
      <c r="Z214" s="49"/>
      <c r="AA214" s="49"/>
      <c r="AB214" s="49"/>
      <c r="AC214" s="49"/>
      <c r="AD214" s="49"/>
    </row>
    <row r="215">
      <c r="A215" s="49"/>
      <c r="B215" s="49"/>
      <c r="C215" s="49"/>
      <c r="D215" s="49"/>
      <c r="E215" s="49"/>
      <c r="F215" s="49"/>
      <c r="G215" s="297"/>
      <c r="H215" s="297"/>
      <c r="I215" s="49"/>
      <c r="J215" s="75"/>
      <c r="K215" s="49"/>
      <c r="L215" s="49"/>
      <c r="M215" s="49"/>
      <c r="N215" s="49"/>
      <c r="O215" s="49"/>
      <c r="P215" s="49"/>
      <c r="Q215" s="297"/>
      <c r="R215" s="297"/>
      <c r="S215" s="49"/>
      <c r="T215" s="49"/>
      <c r="U215" s="49"/>
      <c r="V215" s="49"/>
      <c r="W215" s="49"/>
      <c r="X215" s="49"/>
      <c r="Y215" s="49"/>
      <c r="Z215" s="49"/>
      <c r="AA215" s="49"/>
      <c r="AB215" s="49"/>
      <c r="AC215" s="49"/>
      <c r="AD215" s="49"/>
    </row>
    <row r="216">
      <c r="A216" s="49"/>
      <c r="B216" s="49"/>
      <c r="C216" s="49"/>
      <c r="D216" s="49"/>
      <c r="E216" s="49"/>
      <c r="F216" s="49"/>
      <c r="G216" s="297"/>
      <c r="H216" s="297"/>
      <c r="I216" s="49"/>
      <c r="J216" s="75"/>
      <c r="K216" s="49"/>
      <c r="L216" s="49"/>
      <c r="M216" s="49"/>
      <c r="N216" s="49"/>
      <c r="O216" s="49"/>
      <c r="P216" s="49"/>
      <c r="Q216" s="297"/>
      <c r="R216" s="297"/>
      <c r="S216" s="49"/>
      <c r="T216" s="49"/>
      <c r="U216" s="49"/>
      <c r="V216" s="49"/>
      <c r="W216" s="49"/>
      <c r="X216" s="49"/>
      <c r="Y216" s="49"/>
      <c r="Z216" s="49"/>
      <c r="AA216" s="49"/>
      <c r="AB216" s="49"/>
      <c r="AC216" s="49"/>
      <c r="AD216" s="49"/>
    </row>
    <row r="217">
      <c r="A217" s="49"/>
      <c r="B217" s="49"/>
      <c r="C217" s="49"/>
      <c r="D217" s="49"/>
      <c r="E217" s="49"/>
      <c r="F217" s="49"/>
      <c r="G217" s="297"/>
      <c r="H217" s="297"/>
      <c r="I217" s="49"/>
      <c r="J217" s="75"/>
      <c r="K217" s="49"/>
      <c r="L217" s="49"/>
      <c r="M217" s="49"/>
      <c r="N217" s="49"/>
      <c r="O217" s="49"/>
      <c r="P217" s="49"/>
      <c r="Q217" s="297"/>
      <c r="R217" s="297"/>
      <c r="S217" s="49"/>
      <c r="T217" s="49"/>
      <c r="U217" s="49"/>
      <c r="V217" s="49"/>
      <c r="W217" s="49"/>
      <c r="X217" s="49"/>
      <c r="Y217" s="49"/>
      <c r="Z217" s="49"/>
      <c r="AA217" s="49"/>
      <c r="AB217" s="49"/>
      <c r="AC217" s="49"/>
      <c r="AD217" s="49"/>
    </row>
    <row r="218">
      <c r="A218" s="49"/>
      <c r="B218" s="49"/>
      <c r="C218" s="49"/>
      <c r="D218" s="49"/>
      <c r="E218" s="49"/>
      <c r="F218" s="49"/>
      <c r="G218" s="297"/>
      <c r="H218" s="297"/>
      <c r="I218" s="49"/>
      <c r="J218" s="75"/>
      <c r="K218" s="49"/>
      <c r="L218" s="49"/>
      <c r="M218" s="49"/>
      <c r="N218" s="49"/>
      <c r="O218" s="49"/>
      <c r="P218" s="49"/>
      <c r="Q218" s="297"/>
      <c r="R218" s="297"/>
      <c r="S218" s="49"/>
      <c r="T218" s="49"/>
      <c r="U218" s="49"/>
      <c r="V218" s="49"/>
      <c r="W218" s="49"/>
      <c r="X218" s="49"/>
      <c r="Y218" s="49"/>
      <c r="Z218" s="49"/>
      <c r="AA218" s="49"/>
      <c r="AB218" s="49"/>
      <c r="AC218" s="49"/>
      <c r="AD218" s="49"/>
    </row>
    <row r="219">
      <c r="A219" s="49"/>
      <c r="B219" s="49"/>
      <c r="C219" s="49"/>
      <c r="D219" s="49"/>
      <c r="E219" s="49"/>
      <c r="F219" s="49"/>
      <c r="G219" s="297"/>
      <c r="H219" s="297"/>
      <c r="I219" s="49"/>
      <c r="J219" s="75"/>
      <c r="K219" s="49"/>
      <c r="L219" s="49"/>
      <c r="M219" s="49"/>
      <c r="N219" s="49"/>
      <c r="O219" s="49"/>
      <c r="P219" s="49"/>
      <c r="Q219" s="297"/>
      <c r="R219" s="297"/>
      <c r="S219" s="49"/>
      <c r="T219" s="49"/>
      <c r="U219" s="49"/>
      <c r="V219" s="49"/>
      <c r="W219" s="49"/>
      <c r="X219" s="49"/>
      <c r="Y219" s="49"/>
      <c r="Z219" s="49"/>
      <c r="AA219" s="49"/>
      <c r="AB219" s="49"/>
      <c r="AC219" s="49"/>
      <c r="AD219" s="49"/>
    </row>
    <row r="220">
      <c r="A220" s="49"/>
      <c r="B220" s="49"/>
      <c r="C220" s="49"/>
      <c r="D220" s="49"/>
      <c r="E220" s="49"/>
      <c r="F220" s="49"/>
      <c r="G220" s="297"/>
      <c r="H220" s="297"/>
      <c r="I220" s="49"/>
      <c r="J220" s="75"/>
      <c r="K220" s="49"/>
      <c r="L220" s="49"/>
      <c r="M220" s="49"/>
      <c r="N220" s="49"/>
      <c r="O220" s="49"/>
      <c r="P220" s="49"/>
      <c r="Q220" s="297"/>
      <c r="R220" s="297"/>
      <c r="S220" s="49"/>
      <c r="T220" s="49"/>
      <c r="U220" s="49"/>
      <c r="V220" s="49"/>
      <c r="W220" s="49"/>
      <c r="X220" s="49"/>
      <c r="Y220" s="49"/>
      <c r="Z220" s="49"/>
      <c r="AA220" s="49"/>
      <c r="AB220" s="49"/>
      <c r="AC220" s="49"/>
      <c r="AD220" s="49"/>
    </row>
    <row r="221">
      <c r="A221" s="49"/>
      <c r="B221" s="49"/>
      <c r="C221" s="49"/>
      <c r="D221" s="49"/>
      <c r="E221" s="49"/>
      <c r="F221" s="49"/>
      <c r="G221" s="297"/>
      <c r="H221" s="297"/>
      <c r="I221" s="49"/>
      <c r="J221" s="75"/>
      <c r="K221" s="49"/>
      <c r="L221" s="49"/>
      <c r="M221" s="49"/>
      <c r="N221" s="49"/>
      <c r="O221" s="49"/>
      <c r="P221" s="49"/>
      <c r="Q221" s="297"/>
      <c r="R221" s="297"/>
      <c r="S221" s="49"/>
      <c r="T221" s="49"/>
      <c r="U221" s="49"/>
      <c r="V221" s="49"/>
      <c r="W221" s="49"/>
      <c r="X221" s="49"/>
      <c r="Y221" s="49"/>
      <c r="Z221" s="49"/>
      <c r="AA221" s="49"/>
      <c r="AB221" s="49"/>
      <c r="AC221" s="49"/>
      <c r="AD221" s="49"/>
    </row>
    <row r="222">
      <c r="A222" s="49"/>
      <c r="B222" s="49"/>
      <c r="C222" s="49"/>
      <c r="D222" s="49"/>
      <c r="E222" s="49"/>
      <c r="F222" s="49"/>
      <c r="G222" s="297"/>
      <c r="H222" s="297"/>
      <c r="I222" s="49"/>
      <c r="J222" s="75"/>
      <c r="K222" s="49"/>
      <c r="L222" s="49"/>
      <c r="M222" s="49"/>
      <c r="N222" s="49"/>
      <c r="O222" s="49"/>
      <c r="P222" s="49"/>
      <c r="Q222" s="297"/>
      <c r="R222" s="297"/>
      <c r="S222" s="49"/>
      <c r="T222" s="49"/>
      <c r="U222" s="49"/>
      <c r="V222" s="49"/>
      <c r="W222" s="49"/>
      <c r="X222" s="49"/>
      <c r="Y222" s="49"/>
      <c r="Z222" s="49"/>
      <c r="AA222" s="49"/>
      <c r="AB222" s="49"/>
      <c r="AC222" s="49"/>
      <c r="AD222" s="49"/>
    </row>
    <row r="223">
      <c r="A223" s="49"/>
      <c r="B223" s="49"/>
      <c r="C223" s="49"/>
      <c r="D223" s="49"/>
      <c r="E223" s="49"/>
      <c r="F223" s="49"/>
      <c r="G223" s="297"/>
      <c r="H223" s="297"/>
      <c r="I223" s="49"/>
      <c r="J223" s="75"/>
      <c r="K223" s="49"/>
      <c r="L223" s="49"/>
      <c r="M223" s="49"/>
      <c r="N223" s="49"/>
      <c r="O223" s="49"/>
      <c r="P223" s="49"/>
      <c r="Q223" s="297"/>
      <c r="R223" s="297"/>
      <c r="S223" s="49"/>
      <c r="T223" s="49"/>
      <c r="U223" s="49"/>
      <c r="V223" s="49"/>
      <c r="W223" s="49"/>
      <c r="X223" s="49"/>
      <c r="Y223" s="49"/>
      <c r="Z223" s="49"/>
      <c r="AA223" s="49"/>
      <c r="AB223" s="49"/>
      <c r="AC223" s="49"/>
      <c r="AD223" s="49"/>
    </row>
    <row r="224">
      <c r="A224" s="49"/>
      <c r="B224" s="49"/>
      <c r="C224" s="49"/>
      <c r="D224" s="49"/>
      <c r="E224" s="49"/>
      <c r="F224" s="49"/>
      <c r="G224" s="297"/>
      <c r="H224" s="297"/>
      <c r="I224" s="49"/>
      <c r="J224" s="75"/>
      <c r="K224" s="49"/>
      <c r="L224" s="49"/>
      <c r="M224" s="49"/>
      <c r="N224" s="49"/>
      <c r="O224" s="49"/>
      <c r="P224" s="49"/>
      <c r="Q224" s="297"/>
      <c r="R224" s="297"/>
      <c r="S224" s="49"/>
      <c r="T224" s="49"/>
      <c r="U224" s="49"/>
      <c r="V224" s="49"/>
      <c r="W224" s="49"/>
      <c r="X224" s="49"/>
      <c r="Y224" s="49"/>
      <c r="Z224" s="49"/>
      <c r="AA224" s="49"/>
      <c r="AB224" s="49"/>
      <c r="AC224" s="49"/>
      <c r="AD224" s="49"/>
    </row>
    <row r="225">
      <c r="A225" s="49"/>
      <c r="B225" s="49"/>
      <c r="C225" s="49"/>
      <c r="D225" s="49"/>
      <c r="E225" s="49"/>
      <c r="F225" s="49"/>
      <c r="G225" s="297"/>
      <c r="H225" s="297"/>
      <c r="I225" s="49"/>
      <c r="J225" s="75"/>
      <c r="K225" s="49"/>
      <c r="L225" s="49"/>
      <c r="M225" s="49"/>
      <c r="N225" s="49"/>
      <c r="O225" s="49"/>
      <c r="P225" s="49"/>
      <c r="Q225" s="297"/>
      <c r="R225" s="297"/>
      <c r="S225" s="49"/>
      <c r="T225" s="49"/>
      <c r="U225" s="49"/>
      <c r="V225" s="49"/>
      <c r="W225" s="49"/>
      <c r="X225" s="49"/>
      <c r="Y225" s="49"/>
      <c r="Z225" s="49"/>
      <c r="AA225" s="49"/>
      <c r="AB225" s="49"/>
      <c r="AC225" s="49"/>
      <c r="AD225" s="49"/>
    </row>
    <row r="226">
      <c r="A226" s="49"/>
      <c r="B226" s="49"/>
      <c r="C226" s="49"/>
      <c r="D226" s="49"/>
      <c r="E226" s="49"/>
      <c r="F226" s="49"/>
      <c r="G226" s="297"/>
      <c r="H226" s="297"/>
      <c r="I226" s="49"/>
      <c r="J226" s="75"/>
      <c r="K226" s="49"/>
      <c r="L226" s="49"/>
      <c r="M226" s="49"/>
      <c r="N226" s="49"/>
      <c r="O226" s="49"/>
      <c r="P226" s="49"/>
      <c r="Q226" s="297"/>
      <c r="R226" s="297"/>
      <c r="S226" s="49"/>
      <c r="T226" s="49"/>
      <c r="U226" s="49"/>
      <c r="V226" s="49"/>
      <c r="W226" s="49"/>
      <c r="X226" s="49"/>
      <c r="Y226" s="49"/>
      <c r="Z226" s="49"/>
      <c r="AA226" s="49"/>
      <c r="AB226" s="49"/>
      <c r="AC226" s="49"/>
      <c r="AD226" s="49"/>
    </row>
    <row r="227">
      <c r="A227" s="49"/>
      <c r="B227" s="49"/>
      <c r="C227" s="49"/>
      <c r="D227" s="49"/>
      <c r="E227" s="49"/>
      <c r="F227" s="49"/>
      <c r="G227" s="297"/>
      <c r="H227" s="297"/>
      <c r="I227" s="49"/>
      <c r="J227" s="75"/>
      <c r="K227" s="49"/>
      <c r="L227" s="49"/>
      <c r="M227" s="49"/>
      <c r="N227" s="49"/>
      <c r="O227" s="49"/>
      <c r="P227" s="49"/>
      <c r="Q227" s="297"/>
      <c r="R227" s="297"/>
      <c r="S227" s="49"/>
      <c r="T227" s="49"/>
      <c r="U227" s="49"/>
      <c r="V227" s="49"/>
      <c r="W227" s="49"/>
      <c r="X227" s="49"/>
      <c r="Y227" s="49"/>
      <c r="Z227" s="49"/>
      <c r="AA227" s="49"/>
      <c r="AB227" s="49"/>
      <c r="AC227" s="49"/>
      <c r="AD227" s="49"/>
    </row>
    <row r="228">
      <c r="A228" s="49"/>
      <c r="B228" s="49"/>
      <c r="C228" s="49"/>
      <c r="D228" s="49"/>
      <c r="E228" s="49"/>
      <c r="F228" s="49"/>
      <c r="G228" s="297"/>
      <c r="H228" s="297"/>
      <c r="I228" s="49"/>
      <c r="J228" s="75"/>
      <c r="K228" s="49"/>
      <c r="L228" s="49"/>
      <c r="M228" s="49"/>
      <c r="N228" s="49"/>
      <c r="O228" s="49"/>
      <c r="P228" s="49"/>
      <c r="Q228" s="297"/>
      <c r="R228" s="297"/>
      <c r="S228" s="49"/>
      <c r="T228" s="49"/>
      <c r="U228" s="49"/>
      <c r="V228" s="49"/>
      <c r="W228" s="49"/>
      <c r="X228" s="49"/>
      <c r="Y228" s="49"/>
      <c r="Z228" s="49"/>
      <c r="AA228" s="49"/>
      <c r="AB228" s="49"/>
      <c r="AC228" s="49"/>
      <c r="AD228" s="49"/>
    </row>
    <row r="229">
      <c r="A229" s="49"/>
      <c r="B229" s="49"/>
      <c r="C229" s="49"/>
      <c r="D229" s="49"/>
      <c r="E229" s="49"/>
      <c r="F229" s="49"/>
      <c r="G229" s="297"/>
      <c r="H229" s="297"/>
      <c r="I229" s="49"/>
      <c r="J229" s="75"/>
      <c r="K229" s="49"/>
      <c r="L229" s="49"/>
      <c r="M229" s="49"/>
      <c r="N229" s="49"/>
      <c r="O229" s="49"/>
      <c r="P229" s="49"/>
      <c r="Q229" s="297"/>
      <c r="R229" s="297"/>
      <c r="S229" s="49"/>
      <c r="T229" s="49"/>
      <c r="U229" s="49"/>
      <c r="V229" s="49"/>
      <c r="W229" s="49"/>
      <c r="X229" s="49"/>
      <c r="Y229" s="49"/>
      <c r="Z229" s="49"/>
      <c r="AA229" s="49"/>
      <c r="AB229" s="49"/>
      <c r="AC229" s="49"/>
      <c r="AD229" s="49"/>
    </row>
    <row r="230">
      <c r="A230" s="49"/>
      <c r="B230" s="49"/>
      <c r="C230" s="49"/>
      <c r="D230" s="49"/>
      <c r="E230" s="49"/>
      <c r="F230" s="49"/>
      <c r="G230" s="297"/>
      <c r="H230" s="297"/>
      <c r="I230" s="49"/>
      <c r="J230" s="75"/>
      <c r="K230" s="49"/>
      <c r="L230" s="49"/>
      <c r="M230" s="49"/>
      <c r="N230" s="49"/>
      <c r="O230" s="49"/>
      <c r="P230" s="49"/>
      <c r="Q230" s="297"/>
      <c r="R230" s="297"/>
      <c r="S230" s="49"/>
      <c r="T230" s="49"/>
      <c r="U230" s="49"/>
      <c r="V230" s="49"/>
      <c r="W230" s="49"/>
      <c r="X230" s="49"/>
      <c r="Y230" s="49"/>
      <c r="Z230" s="49"/>
      <c r="AA230" s="49"/>
      <c r="AB230" s="49"/>
      <c r="AC230" s="49"/>
      <c r="AD230" s="49"/>
    </row>
    <row r="231">
      <c r="A231" s="49"/>
      <c r="B231" s="49"/>
      <c r="C231" s="49"/>
      <c r="D231" s="49"/>
      <c r="E231" s="49"/>
      <c r="F231" s="49"/>
      <c r="G231" s="297"/>
      <c r="H231" s="297"/>
      <c r="I231" s="49"/>
      <c r="J231" s="75"/>
      <c r="K231" s="49"/>
      <c r="L231" s="49"/>
      <c r="M231" s="49"/>
      <c r="N231" s="49"/>
      <c r="O231" s="49"/>
      <c r="P231" s="49"/>
      <c r="Q231" s="297"/>
      <c r="R231" s="297"/>
      <c r="S231" s="49"/>
      <c r="T231" s="49"/>
      <c r="U231" s="49"/>
      <c r="V231" s="49"/>
      <c r="W231" s="49"/>
      <c r="X231" s="49"/>
      <c r="Y231" s="49"/>
      <c r="Z231" s="49"/>
      <c r="AA231" s="49"/>
      <c r="AB231" s="49"/>
      <c r="AC231" s="49"/>
      <c r="AD231" s="49"/>
    </row>
    <row r="232">
      <c r="A232" s="49"/>
      <c r="B232" s="49"/>
      <c r="C232" s="49"/>
      <c r="D232" s="49"/>
      <c r="E232" s="49"/>
      <c r="F232" s="49"/>
      <c r="G232" s="297"/>
      <c r="H232" s="297"/>
      <c r="I232" s="49"/>
      <c r="J232" s="75"/>
      <c r="K232" s="49"/>
      <c r="L232" s="49"/>
      <c r="M232" s="49"/>
      <c r="N232" s="49"/>
      <c r="O232" s="49"/>
      <c r="P232" s="49"/>
      <c r="Q232" s="297"/>
      <c r="R232" s="297"/>
      <c r="S232" s="49"/>
      <c r="T232" s="49"/>
      <c r="U232" s="49"/>
      <c r="V232" s="49"/>
      <c r="W232" s="49"/>
      <c r="X232" s="49"/>
      <c r="Y232" s="49"/>
      <c r="Z232" s="49"/>
      <c r="AA232" s="49"/>
      <c r="AB232" s="49"/>
      <c r="AC232" s="49"/>
      <c r="AD232" s="49"/>
    </row>
    <row r="233">
      <c r="A233" s="49"/>
      <c r="B233" s="49"/>
      <c r="C233" s="49"/>
      <c r="D233" s="49"/>
      <c r="E233" s="49"/>
      <c r="F233" s="49"/>
      <c r="G233" s="297"/>
      <c r="H233" s="297"/>
      <c r="I233" s="49"/>
      <c r="J233" s="75"/>
      <c r="K233" s="49"/>
      <c r="L233" s="49"/>
      <c r="M233" s="49"/>
      <c r="N233" s="49"/>
      <c r="O233" s="49"/>
      <c r="P233" s="49"/>
      <c r="Q233" s="297"/>
      <c r="R233" s="297"/>
      <c r="S233" s="49"/>
      <c r="T233" s="49"/>
      <c r="U233" s="49"/>
      <c r="V233" s="49"/>
      <c r="W233" s="49"/>
      <c r="X233" s="49"/>
      <c r="Y233" s="49"/>
      <c r="Z233" s="49"/>
      <c r="AA233" s="49"/>
      <c r="AB233" s="49"/>
      <c r="AC233" s="49"/>
      <c r="AD233" s="49"/>
    </row>
    <row r="234">
      <c r="A234" s="49"/>
      <c r="B234" s="49"/>
      <c r="C234" s="49"/>
      <c r="D234" s="49"/>
      <c r="E234" s="49"/>
      <c r="F234" s="49"/>
      <c r="G234" s="297"/>
      <c r="H234" s="297"/>
      <c r="I234" s="49"/>
      <c r="J234" s="75"/>
      <c r="K234" s="49"/>
      <c r="L234" s="49"/>
      <c r="M234" s="49"/>
      <c r="N234" s="49"/>
      <c r="O234" s="49"/>
      <c r="P234" s="49"/>
      <c r="Q234" s="297"/>
      <c r="R234" s="297"/>
      <c r="S234" s="49"/>
      <c r="T234" s="49"/>
      <c r="U234" s="49"/>
      <c r="V234" s="49"/>
      <c r="W234" s="49"/>
      <c r="X234" s="49"/>
      <c r="Y234" s="49"/>
      <c r="Z234" s="49"/>
      <c r="AA234" s="49"/>
      <c r="AB234" s="49"/>
      <c r="AC234" s="49"/>
      <c r="AD234" s="49"/>
    </row>
    <row r="235">
      <c r="A235" s="49"/>
      <c r="B235" s="49"/>
      <c r="C235" s="49"/>
      <c r="D235" s="49"/>
      <c r="E235" s="49"/>
      <c r="F235" s="49"/>
      <c r="G235" s="297"/>
      <c r="H235" s="297"/>
      <c r="I235" s="49"/>
      <c r="J235" s="75"/>
      <c r="K235" s="49"/>
      <c r="L235" s="49"/>
      <c r="M235" s="49"/>
      <c r="N235" s="49"/>
      <c r="O235" s="49"/>
      <c r="P235" s="49"/>
      <c r="Q235" s="297"/>
      <c r="R235" s="297"/>
      <c r="S235" s="49"/>
      <c r="T235" s="49"/>
      <c r="U235" s="49"/>
      <c r="V235" s="49"/>
      <c r="W235" s="49"/>
      <c r="X235" s="49"/>
      <c r="Y235" s="49"/>
      <c r="Z235" s="49"/>
      <c r="AA235" s="49"/>
      <c r="AB235" s="49"/>
      <c r="AC235" s="49"/>
      <c r="AD235" s="49"/>
    </row>
    <row r="236">
      <c r="A236" s="49"/>
      <c r="B236" s="49"/>
      <c r="C236" s="49"/>
      <c r="D236" s="49"/>
      <c r="E236" s="49"/>
      <c r="F236" s="49"/>
      <c r="G236" s="297"/>
      <c r="H236" s="297"/>
      <c r="I236" s="49"/>
      <c r="J236" s="75"/>
      <c r="K236" s="49"/>
      <c r="L236" s="49"/>
      <c r="M236" s="49"/>
      <c r="N236" s="49"/>
      <c r="O236" s="49"/>
      <c r="P236" s="49"/>
      <c r="Q236" s="297"/>
      <c r="R236" s="297"/>
      <c r="S236" s="49"/>
      <c r="T236" s="49"/>
      <c r="U236" s="49"/>
      <c r="V236" s="49"/>
      <c r="W236" s="49"/>
      <c r="X236" s="49"/>
      <c r="Y236" s="49"/>
      <c r="Z236" s="49"/>
      <c r="AA236" s="49"/>
      <c r="AB236" s="49"/>
      <c r="AC236" s="49"/>
      <c r="AD236" s="49"/>
    </row>
    <row r="237">
      <c r="A237" s="49"/>
      <c r="B237" s="49"/>
      <c r="C237" s="49"/>
      <c r="D237" s="49"/>
      <c r="E237" s="49"/>
      <c r="F237" s="49"/>
      <c r="G237" s="297"/>
      <c r="H237" s="297"/>
      <c r="I237" s="49"/>
      <c r="J237" s="75"/>
      <c r="K237" s="49"/>
      <c r="L237" s="49"/>
      <c r="M237" s="49"/>
      <c r="N237" s="49"/>
      <c r="O237" s="49"/>
      <c r="P237" s="49"/>
      <c r="Q237" s="297"/>
      <c r="R237" s="297"/>
      <c r="S237" s="49"/>
      <c r="T237" s="49"/>
      <c r="U237" s="49"/>
      <c r="V237" s="49"/>
      <c r="W237" s="49"/>
      <c r="X237" s="49"/>
      <c r="Y237" s="49"/>
      <c r="Z237" s="49"/>
      <c r="AA237" s="49"/>
      <c r="AB237" s="49"/>
      <c r="AC237" s="49"/>
      <c r="AD237" s="49"/>
    </row>
    <row r="238">
      <c r="A238" s="49"/>
      <c r="B238" s="49"/>
      <c r="C238" s="49"/>
      <c r="D238" s="49"/>
      <c r="E238" s="49"/>
      <c r="F238" s="49"/>
      <c r="G238" s="297"/>
      <c r="H238" s="297"/>
      <c r="I238" s="49"/>
      <c r="J238" s="75"/>
      <c r="K238" s="49"/>
      <c r="L238" s="49"/>
      <c r="M238" s="49"/>
      <c r="N238" s="49"/>
      <c r="O238" s="49"/>
      <c r="P238" s="49"/>
      <c r="Q238" s="297"/>
      <c r="R238" s="297"/>
      <c r="S238" s="49"/>
      <c r="T238" s="49"/>
      <c r="U238" s="49"/>
      <c r="V238" s="49"/>
      <c r="W238" s="49"/>
      <c r="X238" s="49"/>
      <c r="Y238" s="49"/>
      <c r="Z238" s="49"/>
      <c r="AA238" s="49"/>
      <c r="AB238" s="49"/>
      <c r="AC238" s="49"/>
      <c r="AD238" s="49"/>
    </row>
    <row r="239">
      <c r="A239" s="49"/>
      <c r="B239" s="49"/>
      <c r="C239" s="49"/>
      <c r="D239" s="49"/>
      <c r="E239" s="49"/>
      <c r="F239" s="49"/>
      <c r="G239" s="297"/>
      <c r="H239" s="297"/>
      <c r="I239" s="49"/>
      <c r="J239" s="75"/>
      <c r="K239" s="49"/>
      <c r="L239" s="49"/>
      <c r="M239" s="49"/>
      <c r="N239" s="49"/>
      <c r="O239" s="49"/>
      <c r="P239" s="49"/>
      <c r="Q239" s="297"/>
      <c r="R239" s="297"/>
      <c r="S239" s="49"/>
      <c r="T239" s="49"/>
      <c r="U239" s="49"/>
      <c r="V239" s="49"/>
      <c r="W239" s="49"/>
      <c r="X239" s="49"/>
      <c r="Y239" s="49"/>
      <c r="Z239" s="49"/>
      <c r="AA239" s="49"/>
      <c r="AB239" s="49"/>
      <c r="AC239" s="49"/>
      <c r="AD239" s="49"/>
    </row>
    <row r="240">
      <c r="A240" s="49"/>
      <c r="B240" s="49"/>
      <c r="C240" s="49"/>
      <c r="D240" s="49"/>
      <c r="E240" s="49"/>
      <c r="F240" s="49"/>
      <c r="G240" s="297"/>
      <c r="H240" s="297"/>
      <c r="I240" s="49"/>
      <c r="J240" s="75"/>
      <c r="K240" s="49"/>
      <c r="L240" s="49"/>
      <c r="M240" s="49"/>
      <c r="N240" s="49"/>
      <c r="O240" s="49"/>
      <c r="P240" s="49"/>
      <c r="Q240" s="297"/>
      <c r="R240" s="297"/>
      <c r="S240" s="49"/>
      <c r="T240" s="49"/>
      <c r="U240" s="49"/>
      <c r="V240" s="49"/>
      <c r="W240" s="49"/>
      <c r="X240" s="49"/>
      <c r="Y240" s="49"/>
      <c r="Z240" s="49"/>
      <c r="AA240" s="49"/>
      <c r="AB240" s="49"/>
      <c r="AC240" s="49"/>
      <c r="AD240" s="49"/>
    </row>
    <row r="241">
      <c r="A241" s="49"/>
      <c r="B241" s="49"/>
      <c r="C241" s="49"/>
      <c r="D241" s="49"/>
      <c r="E241" s="49"/>
      <c r="F241" s="49"/>
      <c r="G241" s="297"/>
      <c r="H241" s="297"/>
      <c r="I241" s="49"/>
      <c r="J241" s="75"/>
      <c r="K241" s="49"/>
      <c r="L241" s="49"/>
      <c r="M241" s="49"/>
      <c r="N241" s="49"/>
      <c r="O241" s="49"/>
      <c r="P241" s="49"/>
      <c r="Q241" s="297"/>
      <c r="R241" s="297"/>
      <c r="S241" s="49"/>
      <c r="T241" s="49"/>
      <c r="U241" s="49"/>
      <c r="V241" s="49"/>
      <c r="W241" s="49"/>
      <c r="X241" s="49"/>
      <c r="Y241" s="49"/>
      <c r="Z241" s="49"/>
      <c r="AA241" s="49"/>
      <c r="AB241" s="49"/>
      <c r="AC241" s="49"/>
      <c r="AD241" s="49"/>
    </row>
    <row r="242">
      <c r="A242" s="49"/>
      <c r="B242" s="49"/>
      <c r="C242" s="49"/>
      <c r="D242" s="49"/>
      <c r="E242" s="49"/>
      <c r="F242" s="49"/>
      <c r="G242" s="297"/>
      <c r="H242" s="297"/>
      <c r="I242" s="49"/>
      <c r="J242" s="75"/>
      <c r="K242" s="49"/>
      <c r="L242" s="49"/>
      <c r="M242" s="49"/>
      <c r="N242" s="49"/>
      <c r="O242" s="49"/>
      <c r="P242" s="49"/>
      <c r="Q242" s="297"/>
      <c r="R242" s="297"/>
      <c r="S242" s="49"/>
      <c r="T242" s="49"/>
      <c r="U242" s="49"/>
      <c r="V242" s="49"/>
      <c r="W242" s="49"/>
      <c r="X242" s="49"/>
      <c r="Y242" s="49"/>
      <c r="Z242" s="49"/>
      <c r="AA242" s="49"/>
      <c r="AB242" s="49"/>
      <c r="AC242" s="49"/>
      <c r="AD242" s="49"/>
    </row>
    <row r="243">
      <c r="A243" s="49"/>
      <c r="B243" s="49"/>
      <c r="C243" s="49"/>
      <c r="D243" s="49"/>
      <c r="E243" s="49"/>
      <c r="F243" s="49"/>
      <c r="G243" s="297"/>
      <c r="H243" s="297"/>
      <c r="I243" s="49"/>
      <c r="J243" s="75"/>
      <c r="K243" s="49"/>
      <c r="L243" s="49"/>
      <c r="M243" s="49"/>
      <c r="N243" s="49"/>
      <c r="O243" s="49"/>
      <c r="P243" s="49"/>
      <c r="Q243" s="297"/>
      <c r="R243" s="297"/>
      <c r="S243" s="49"/>
      <c r="T243" s="49"/>
      <c r="U243" s="49"/>
      <c r="V243" s="49"/>
      <c r="W243" s="49"/>
      <c r="X243" s="49"/>
      <c r="Y243" s="49"/>
      <c r="Z243" s="49"/>
      <c r="AA243" s="49"/>
      <c r="AB243" s="49"/>
      <c r="AC243" s="49"/>
      <c r="AD243" s="49"/>
    </row>
    <row r="244">
      <c r="A244" s="49"/>
      <c r="B244" s="49"/>
      <c r="C244" s="49"/>
      <c r="D244" s="49"/>
      <c r="E244" s="49"/>
      <c r="F244" s="49"/>
      <c r="G244" s="297"/>
      <c r="H244" s="297"/>
      <c r="I244" s="49"/>
      <c r="J244" s="75"/>
      <c r="K244" s="49"/>
      <c r="L244" s="49"/>
      <c r="M244" s="49"/>
      <c r="N244" s="49"/>
      <c r="O244" s="49"/>
      <c r="P244" s="49"/>
      <c r="Q244" s="297"/>
      <c r="R244" s="297"/>
      <c r="S244" s="49"/>
      <c r="T244" s="49"/>
      <c r="U244" s="49"/>
      <c r="V244" s="49"/>
      <c r="W244" s="49"/>
      <c r="X244" s="49"/>
      <c r="Y244" s="49"/>
      <c r="Z244" s="49"/>
      <c r="AA244" s="49"/>
      <c r="AB244" s="49"/>
      <c r="AC244" s="49"/>
      <c r="AD244" s="49"/>
    </row>
    <row r="245">
      <c r="A245" s="49"/>
      <c r="B245" s="49"/>
      <c r="C245" s="49"/>
      <c r="D245" s="49"/>
      <c r="E245" s="49"/>
      <c r="F245" s="49"/>
      <c r="G245" s="297"/>
      <c r="H245" s="297"/>
      <c r="I245" s="49"/>
      <c r="J245" s="75"/>
      <c r="K245" s="49"/>
      <c r="L245" s="49"/>
      <c r="M245" s="49"/>
      <c r="N245" s="49"/>
      <c r="O245" s="49"/>
      <c r="P245" s="49"/>
      <c r="Q245" s="297"/>
      <c r="R245" s="297"/>
      <c r="S245" s="49"/>
      <c r="T245" s="49"/>
      <c r="U245" s="49"/>
      <c r="V245" s="49"/>
      <c r="W245" s="49"/>
      <c r="X245" s="49"/>
      <c r="Y245" s="49"/>
      <c r="Z245" s="49"/>
      <c r="AA245" s="49"/>
      <c r="AB245" s="49"/>
      <c r="AC245" s="49"/>
      <c r="AD245" s="49"/>
    </row>
    <row r="246">
      <c r="A246" s="49"/>
      <c r="B246" s="49"/>
      <c r="C246" s="49"/>
      <c r="D246" s="49"/>
      <c r="E246" s="49"/>
      <c r="F246" s="49"/>
      <c r="G246" s="297"/>
      <c r="H246" s="297"/>
      <c r="I246" s="49"/>
      <c r="J246" s="75"/>
      <c r="K246" s="49"/>
      <c r="L246" s="49"/>
      <c r="M246" s="49"/>
      <c r="N246" s="49"/>
      <c r="O246" s="49"/>
      <c r="P246" s="49"/>
      <c r="Q246" s="297"/>
      <c r="R246" s="297"/>
      <c r="S246" s="49"/>
      <c r="T246" s="49"/>
      <c r="U246" s="49"/>
      <c r="V246" s="49"/>
      <c r="W246" s="49"/>
      <c r="X246" s="49"/>
      <c r="Y246" s="49"/>
      <c r="Z246" s="49"/>
      <c r="AA246" s="49"/>
      <c r="AB246" s="49"/>
      <c r="AC246" s="49"/>
      <c r="AD246" s="49"/>
    </row>
    <row r="247">
      <c r="A247" s="49"/>
      <c r="B247" s="49"/>
      <c r="C247" s="49"/>
      <c r="D247" s="49"/>
      <c r="E247" s="49"/>
      <c r="F247" s="49"/>
      <c r="G247" s="297"/>
      <c r="H247" s="297"/>
      <c r="I247" s="49"/>
      <c r="J247" s="75"/>
      <c r="K247" s="49"/>
      <c r="L247" s="49"/>
      <c r="M247" s="49"/>
      <c r="N247" s="49"/>
      <c r="O247" s="49"/>
      <c r="P247" s="49"/>
      <c r="Q247" s="297"/>
      <c r="R247" s="297"/>
      <c r="S247" s="49"/>
      <c r="T247" s="49"/>
      <c r="U247" s="49"/>
      <c r="V247" s="49"/>
      <c r="W247" s="49"/>
      <c r="X247" s="49"/>
      <c r="Y247" s="49"/>
      <c r="Z247" s="49"/>
      <c r="AA247" s="49"/>
      <c r="AB247" s="49"/>
      <c r="AC247" s="49"/>
      <c r="AD247" s="49"/>
    </row>
    <row r="248">
      <c r="A248" s="49"/>
      <c r="B248" s="49"/>
      <c r="C248" s="49"/>
      <c r="D248" s="49"/>
      <c r="E248" s="49"/>
      <c r="F248" s="49"/>
      <c r="G248" s="297"/>
      <c r="H248" s="297"/>
      <c r="I248" s="49"/>
      <c r="J248" s="75"/>
      <c r="K248" s="49"/>
      <c r="L248" s="49"/>
      <c r="M248" s="49"/>
      <c r="N248" s="49"/>
      <c r="O248" s="49"/>
      <c r="P248" s="49"/>
      <c r="Q248" s="297"/>
      <c r="R248" s="297"/>
      <c r="S248" s="49"/>
      <c r="T248" s="49"/>
      <c r="U248" s="49"/>
      <c r="V248" s="49"/>
      <c r="W248" s="49"/>
      <c r="X248" s="49"/>
      <c r="Y248" s="49"/>
      <c r="Z248" s="49"/>
      <c r="AA248" s="49"/>
      <c r="AB248" s="49"/>
      <c r="AC248" s="49"/>
      <c r="AD248" s="49"/>
    </row>
    <row r="249">
      <c r="A249" s="49"/>
      <c r="B249" s="49"/>
      <c r="C249" s="49"/>
      <c r="D249" s="49"/>
      <c r="E249" s="49"/>
      <c r="F249" s="49"/>
      <c r="G249" s="297"/>
      <c r="H249" s="297"/>
      <c r="I249" s="49"/>
      <c r="J249" s="75"/>
      <c r="K249" s="49"/>
      <c r="L249" s="49"/>
      <c r="M249" s="49"/>
      <c r="N249" s="49"/>
      <c r="O249" s="49"/>
      <c r="P249" s="49"/>
      <c r="Q249" s="297"/>
      <c r="R249" s="297"/>
      <c r="S249" s="49"/>
      <c r="T249" s="49"/>
      <c r="U249" s="49"/>
      <c r="V249" s="49"/>
      <c r="W249" s="49"/>
      <c r="X249" s="49"/>
      <c r="Y249" s="49"/>
      <c r="Z249" s="49"/>
      <c r="AA249" s="49"/>
      <c r="AB249" s="49"/>
      <c r="AC249" s="49"/>
      <c r="AD249" s="49"/>
    </row>
    <row r="250">
      <c r="A250" s="49"/>
      <c r="B250" s="49"/>
      <c r="C250" s="49"/>
      <c r="D250" s="49"/>
      <c r="E250" s="49"/>
      <c r="F250" s="49"/>
      <c r="G250" s="297"/>
      <c r="H250" s="297"/>
      <c r="I250" s="49"/>
      <c r="J250" s="75"/>
      <c r="K250" s="49"/>
      <c r="L250" s="49"/>
      <c r="M250" s="49"/>
      <c r="N250" s="49"/>
      <c r="O250" s="49"/>
      <c r="P250" s="49"/>
      <c r="Q250" s="297"/>
      <c r="R250" s="297"/>
      <c r="S250" s="49"/>
      <c r="T250" s="49"/>
      <c r="U250" s="49"/>
      <c r="V250" s="49"/>
      <c r="W250" s="49"/>
      <c r="X250" s="49"/>
      <c r="Y250" s="49"/>
      <c r="Z250" s="49"/>
      <c r="AA250" s="49"/>
      <c r="AB250" s="49"/>
      <c r="AC250" s="49"/>
      <c r="AD250" s="49"/>
    </row>
    <row r="251">
      <c r="A251" s="49"/>
      <c r="B251" s="49"/>
      <c r="C251" s="49"/>
      <c r="D251" s="49"/>
      <c r="E251" s="49"/>
      <c r="F251" s="49"/>
      <c r="G251" s="297"/>
      <c r="H251" s="297"/>
      <c r="I251" s="49"/>
      <c r="J251" s="75"/>
      <c r="K251" s="49"/>
      <c r="L251" s="49"/>
      <c r="M251" s="49"/>
      <c r="N251" s="49"/>
      <c r="O251" s="49"/>
      <c r="P251" s="49"/>
      <c r="Q251" s="297"/>
      <c r="R251" s="297"/>
      <c r="S251" s="49"/>
      <c r="T251" s="49"/>
      <c r="U251" s="49"/>
      <c r="V251" s="49"/>
      <c r="W251" s="49"/>
      <c r="X251" s="49"/>
      <c r="Y251" s="49"/>
      <c r="Z251" s="49"/>
      <c r="AA251" s="49"/>
      <c r="AB251" s="49"/>
      <c r="AC251" s="49"/>
      <c r="AD251" s="49"/>
    </row>
    <row r="252">
      <c r="A252" s="49"/>
      <c r="B252" s="49"/>
      <c r="C252" s="49"/>
      <c r="D252" s="49"/>
      <c r="E252" s="49"/>
      <c r="F252" s="49"/>
      <c r="G252" s="297"/>
      <c r="H252" s="297"/>
      <c r="I252" s="49"/>
      <c r="J252" s="75"/>
      <c r="K252" s="49"/>
      <c r="L252" s="49"/>
      <c r="M252" s="49"/>
      <c r="N252" s="49"/>
      <c r="O252" s="49"/>
      <c r="P252" s="49"/>
      <c r="Q252" s="297"/>
      <c r="R252" s="297"/>
      <c r="S252" s="49"/>
      <c r="T252" s="49"/>
      <c r="U252" s="49"/>
      <c r="V252" s="49"/>
      <c r="W252" s="49"/>
      <c r="X252" s="49"/>
      <c r="Y252" s="49"/>
      <c r="Z252" s="49"/>
      <c r="AA252" s="49"/>
      <c r="AB252" s="49"/>
      <c r="AC252" s="49"/>
      <c r="AD252" s="49"/>
    </row>
    <row r="253">
      <c r="A253" s="49"/>
      <c r="B253" s="49"/>
      <c r="C253" s="49"/>
      <c r="D253" s="49"/>
      <c r="E253" s="49"/>
      <c r="F253" s="49"/>
      <c r="G253" s="297"/>
      <c r="H253" s="297"/>
      <c r="I253" s="49"/>
      <c r="J253" s="75"/>
      <c r="K253" s="49"/>
      <c r="L253" s="49"/>
      <c r="M253" s="49"/>
      <c r="N253" s="49"/>
      <c r="O253" s="49"/>
      <c r="P253" s="49"/>
      <c r="Q253" s="297"/>
      <c r="R253" s="297"/>
      <c r="S253" s="49"/>
      <c r="T253" s="49"/>
      <c r="U253" s="49"/>
      <c r="V253" s="49"/>
      <c r="W253" s="49"/>
      <c r="X253" s="49"/>
      <c r="Y253" s="49"/>
      <c r="Z253" s="49"/>
      <c r="AA253" s="49"/>
      <c r="AB253" s="49"/>
      <c r="AC253" s="49"/>
      <c r="AD253" s="49"/>
    </row>
    <row r="254">
      <c r="A254" s="49"/>
      <c r="B254" s="49"/>
      <c r="C254" s="49"/>
      <c r="D254" s="49"/>
      <c r="E254" s="49"/>
      <c r="F254" s="49"/>
      <c r="G254" s="297"/>
      <c r="H254" s="297"/>
      <c r="I254" s="49"/>
      <c r="J254" s="75"/>
      <c r="K254" s="49"/>
      <c r="L254" s="49"/>
      <c r="M254" s="49"/>
      <c r="N254" s="49"/>
      <c r="O254" s="49"/>
      <c r="P254" s="49"/>
      <c r="Q254" s="297"/>
      <c r="R254" s="297"/>
      <c r="S254" s="49"/>
      <c r="T254" s="49"/>
      <c r="U254" s="49"/>
      <c r="V254" s="49"/>
      <c r="W254" s="49"/>
      <c r="X254" s="49"/>
      <c r="Y254" s="49"/>
      <c r="Z254" s="49"/>
      <c r="AA254" s="49"/>
      <c r="AB254" s="49"/>
      <c r="AC254" s="49"/>
      <c r="AD254" s="49"/>
    </row>
    <row r="255">
      <c r="A255" s="49"/>
      <c r="B255" s="49"/>
      <c r="C255" s="49"/>
      <c r="D255" s="49"/>
      <c r="E255" s="49"/>
      <c r="F255" s="49"/>
      <c r="G255" s="297"/>
      <c r="H255" s="297"/>
      <c r="I255" s="49"/>
      <c r="J255" s="75"/>
      <c r="K255" s="49"/>
      <c r="L255" s="49"/>
      <c r="M255" s="49"/>
      <c r="N255" s="49"/>
      <c r="O255" s="49"/>
      <c r="P255" s="49"/>
      <c r="Q255" s="297"/>
      <c r="R255" s="297"/>
      <c r="S255" s="49"/>
      <c r="T255" s="49"/>
      <c r="U255" s="49"/>
      <c r="V255" s="49"/>
      <c r="W255" s="49"/>
      <c r="X255" s="49"/>
      <c r="Y255" s="49"/>
      <c r="Z255" s="49"/>
      <c r="AA255" s="49"/>
      <c r="AB255" s="49"/>
      <c r="AC255" s="49"/>
      <c r="AD255" s="49"/>
    </row>
    <row r="256">
      <c r="A256" s="49"/>
      <c r="B256" s="49"/>
      <c r="C256" s="49"/>
      <c r="D256" s="49"/>
      <c r="E256" s="49"/>
      <c r="F256" s="49"/>
      <c r="G256" s="297"/>
      <c r="H256" s="297"/>
      <c r="I256" s="49"/>
      <c r="J256" s="75"/>
      <c r="K256" s="49"/>
      <c r="L256" s="49"/>
      <c r="M256" s="49"/>
      <c r="N256" s="49"/>
      <c r="O256" s="49"/>
      <c r="P256" s="49"/>
      <c r="Q256" s="297"/>
      <c r="R256" s="297"/>
      <c r="S256" s="49"/>
      <c r="T256" s="49"/>
      <c r="U256" s="49"/>
      <c r="V256" s="49"/>
      <c r="W256" s="49"/>
      <c r="X256" s="49"/>
      <c r="Y256" s="49"/>
      <c r="Z256" s="49"/>
      <c r="AA256" s="49"/>
      <c r="AB256" s="49"/>
      <c r="AC256" s="49"/>
      <c r="AD256" s="49"/>
    </row>
    <row r="257">
      <c r="A257" s="49"/>
      <c r="B257" s="49"/>
      <c r="C257" s="49"/>
      <c r="D257" s="49"/>
      <c r="E257" s="49"/>
      <c r="F257" s="49"/>
      <c r="G257" s="297"/>
      <c r="H257" s="297"/>
      <c r="I257" s="49"/>
      <c r="J257" s="75"/>
      <c r="K257" s="49"/>
      <c r="L257" s="49"/>
      <c r="M257" s="49"/>
      <c r="N257" s="49"/>
      <c r="O257" s="49"/>
      <c r="P257" s="49"/>
      <c r="Q257" s="297"/>
      <c r="R257" s="297"/>
      <c r="S257" s="49"/>
      <c r="T257" s="49"/>
      <c r="U257" s="49"/>
      <c r="V257" s="49"/>
      <c r="W257" s="49"/>
      <c r="X257" s="49"/>
      <c r="Y257" s="49"/>
      <c r="Z257" s="49"/>
      <c r="AA257" s="49"/>
      <c r="AB257" s="49"/>
      <c r="AC257" s="49"/>
      <c r="AD257" s="49"/>
    </row>
    <row r="258">
      <c r="A258" s="49"/>
      <c r="B258" s="49"/>
      <c r="C258" s="49"/>
      <c r="D258" s="49"/>
      <c r="E258" s="49"/>
      <c r="F258" s="49"/>
      <c r="G258" s="297"/>
      <c r="H258" s="297"/>
      <c r="I258" s="49"/>
      <c r="J258" s="75"/>
      <c r="K258" s="49"/>
      <c r="L258" s="49"/>
      <c r="M258" s="49"/>
      <c r="N258" s="49"/>
      <c r="O258" s="49"/>
      <c r="P258" s="49"/>
      <c r="Q258" s="297"/>
      <c r="R258" s="297"/>
      <c r="S258" s="49"/>
      <c r="T258" s="49"/>
      <c r="U258" s="49"/>
      <c r="V258" s="49"/>
      <c r="W258" s="49"/>
      <c r="X258" s="49"/>
      <c r="Y258" s="49"/>
      <c r="Z258" s="49"/>
      <c r="AA258" s="49"/>
      <c r="AB258" s="49"/>
      <c r="AC258" s="49"/>
      <c r="AD258" s="49"/>
    </row>
    <row r="259">
      <c r="A259" s="49"/>
      <c r="B259" s="49"/>
      <c r="C259" s="49"/>
      <c r="D259" s="49"/>
      <c r="E259" s="49"/>
      <c r="F259" s="49"/>
      <c r="G259" s="297"/>
      <c r="H259" s="297"/>
      <c r="I259" s="49"/>
      <c r="J259" s="75"/>
      <c r="K259" s="49"/>
      <c r="L259" s="49"/>
      <c r="M259" s="49"/>
      <c r="N259" s="49"/>
      <c r="O259" s="49"/>
      <c r="P259" s="49"/>
      <c r="Q259" s="297"/>
      <c r="R259" s="297"/>
      <c r="S259" s="49"/>
      <c r="T259" s="49"/>
      <c r="U259" s="49"/>
      <c r="V259" s="49"/>
      <c r="W259" s="49"/>
      <c r="X259" s="49"/>
      <c r="Y259" s="49"/>
      <c r="Z259" s="49"/>
      <c r="AA259" s="49"/>
      <c r="AB259" s="49"/>
      <c r="AC259" s="49"/>
      <c r="AD259" s="49"/>
    </row>
    <row r="260">
      <c r="A260" s="49"/>
      <c r="B260" s="49"/>
      <c r="C260" s="49"/>
      <c r="D260" s="49"/>
      <c r="E260" s="49"/>
      <c r="F260" s="49"/>
      <c r="G260" s="297"/>
      <c r="H260" s="297"/>
      <c r="I260" s="49"/>
      <c r="J260" s="75"/>
      <c r="K260" s="49"/>
      <c r="L260" s="49"/>
      <c r="M260" s="49"/>
      <c r="N260" s="49"/>
      <c r="O260" s="49"/>
      <c r="P260" s="49"/>
      <c r="Q260" s="297"/>
      <c r="R260" s="297"/>
      <c r="S260" s="49"/>
      <c r="T260" s="49"/>
      <c r="U260" s="49"/>
      <c r="V260" s="49"/>
      <c r="W260" s="49"/>
      <c r="X260" s="49"/>
      <c r="Y260" s="49"/>
      <c r="Z260" s="49"/>
      <c r="AA260" s="49"/>
      <c r="AB260" s="49"/>
      <c r="AC260" s="49"/>
      <c r="AD260" s="49"/>
    </row>
    <row r="261">
      <c r="A261" s="49"/>
      <c r="B261" s="49"/>
      <c r="C261" s="49"/>
      <c r="D261" s="49"/>
      <c r="E261" s="49"/>
      <c r="F261" s="49"/>
      <c r="G261" s="297"/>
      <c r="H261" s="297"/>
      <c r="I261" s="49"/>
      <c r="J261" s="75"/>
      <c r="K261" s="49"/>
      <c r="L261" s="49"/>
      <c r="M261" s="49"/>
      <c r="N261" s="49"/>
      <c r="O261" s="49"/>
      <c r="P261" s="49"/>
      <c r="Q261" s="297"/>
      <c r="R261" s="297"/>
      <c r="S261" s="49"/>
      <c r="T261" s="49"/>
      <c r="U261" s="49"/>
      <c r="V261" s="49"/>
      <c r="W261" s="49"/>
      <c r="X261" s="49"/>
      <c r="Y261" s="49"/>
      <c r="Z261" s="49"/>
      <c r="AA261" s="49"/>
      <c r="AB261" s="49"/>
      <c r="AC261" s="49"/>
      <c r="AD261" s="49"/>
    </row>
    <row r="262">
      <c r="A262" s="49"/>
      <c r="B262" s="49"/>
      <c r="C262" s="49"/>
      <c r="D262" s="49"/>
      <c r="E262" s="49"/>
      <c r="F262" s="49"/>
      <c r="G262" s="297"/>
      <c r="H262" s="297"/>
      <c r="I262" s="49"/>
      <c r="J262" s="75"/>
      <c r="K262" s="49"/>
      <c r="L262" s="49"/>
      <c r="M262" s="49"/>
      <c r="N262" s="49"/>
      <c r="O262" s="49"/>
      <c r="P262" s="49"/>
      <c r="Q262" s="297"/>
      <c r="R262" s="297"/>
      <c r="S262" s="49"/>
      <c r="T262" s="49"/>
      <c r="U262" s="49"/>
      <c r="V262" s="49"/>
      <c r="W262" s="49"/>
      <c r="X262" s="49"/>
      <c r="Y262" s="49"/>
      <c r="Z262" s="49"/>
      <c r="AA262" s="49"/>
      <c r="AB262" s="49"/>
      <c r="AC262" s="49"/>
      <c r="AD262" s="49"/>
    </row>
    <row r="263">
      <c r="A263" s="49"/>
      <c r="B263" s="49"/>
      <c r="C263" s="49"/>
      <c r="D263" s="49"/>
      <c r="E263" s="49"/>
      <c r="F263" s="49"/>
      <c r="G263" s="297"/>
      <c r="H263" s="297"/>
      <c r="I263" s="49"/>
      <c r="J263" s="75"/>
      <c r="K263" s="49"/>
      <c r="L263" s="49"/>
      <c r="M263" s="49"/>
      <c r="N263" s="49"/>
      <c r="O263" s="49"/>
      <c r="P263" s="49"/>
      <c r="Q263" s="297"/>
      <c r="R263" s="297"/>
      <c r="S263" s="49"/>
      <c r="T263" s="49"/>
      <c r="U263" s="49"/>
      <c r="V263" s="49"/>
      <c r="W263" s="49"/>
      <c r="X263" s="49"/>
      <c r="Y263" s="49"/>
      <c r="Z263" s="49"/>
      <c r="AA263" s="49"/>
      <c r="AB263" s="49"/>
      <c r="AC263" s="49"/>
      <c r="AD263" s="49"/>
    </row>
    <row r="264">
      <c r="A264" s="49"/>
      <c r="B264" s="49"/>
      <c r="C264" s="49"/>
      <c r="D264" s="49"/>
      <c r="E264" s="49"/>
      <c r="F264" s="49"/>
      <c r="G264" s="297"/>
      <c r="H264" s="297"/>
      <c r="I264" s="49"/>
      <c r="J264" s="75"/>
      <c r="K264" s="49"/>
      <c r="L264" s="49"/>
      <c r="M264" s="49"/>
      <c r="N264" s="49"/>
      <c r="O264" s="49"/>
      <c r="P264" s="49"/>
      <c r="Q264" s="297"/>
      <c r="R264" s="297"/>
      <c r="S264" s="49"/>
      <c r="T264" s="49"/>
      <c r="U264" s="49"/>
      <c r="V264" s="49"/>
      <c r="W264" s="49"/>
      <c r="X264" s="49"/>
      <c r="Y264" s="49"/>
      <c r="Z264" s="49"/>
      <c r="AA264" s="49"/>
      <c r="AB264" s="49"/>
      <c r="AC264" s="49"/>
      <c r="AD264" s="49"/>
    </row>
    <row r="265">
      <c r="A265" s="49"/>
      <c r="B265" s="49"/>
      <c r="C265" s="49"/>
      <c r="D265" s="49"/>
      <c r="E265" s="49"/>
      <c r="F265" s="49"/>
      <c r="G265" s="297"/>
      <c r="H265" s="297"/>
      <c r="I265" s="49"/>
      <c r="J265" s="75"/>
      <c r="K265" s="49"/>
      <c r="L265" s="49"/>
      <c r="M265" s="49"/>
      <c r="N265" s="49"/>
      <c r="O265" s="49"/>
      <c r="P265" s="49"/>
      <c r="Q265" s="297"/>
      <c r="R265" s="297"/>
      <c r="S265" s="49"/>
      <c r="T265" s="49"/>
      <c r="U265" s="49"/>
      <c r="V265" s="49"/>
      <c r="W265" s="49"/>
      <c r="X265" s="49"/>
      <c r="Y265" s="49"/>
      <c r="Z265" s="49"/>
      <c r="AA265" s="49"/>
      <c r="AB265" s="49"/>
      <c r="AC265" s="49"/>
      <c r="AD265" s="49"/>
    </row>
    <row r="266">
      <c r="A266" s="49"/>
      <c r="B266" s="49"/>
      <c r="C266" s="49"/>
      <c r="D266" s="49"/>
      <c r="E266" s="49"/>
      <c r="F266" s="49"/>
      <c r="G266" s="297"/>
      <c r="H266" s="297"/>
      <c r="I266" s="49"/>
      <c r="J266" s="75"/>
      <c r="K266" s="49"/>
      <c r="L266" s="49"/>
      <c r="M266" s="49"/>
      <c r="N266" s="49"/>
      <c r="O266" s="49"/>
      <c r="P266" s="49"/>
      <c r="Q266" s="297"/>
      <c r="R266" s="297"/>
      <c r="S266" s="49"/>
      <c r="T266" s="49"/>
      <c r="U266" s="49"/>
      <c r="V266" s="49"/>
      <c r="W266" s="49"/>
      <c r="X266" s="49"/>
      <c r="Y266" s="49"/>
      <c r="Z266" s="49"/>
      <c r="AA266" s="49"/>
      <c r="AB266" s="49"/>
      <c r="AC266" s="49"/>
      <c r="AD266" s="49"/>
    </row>
    <row r="267">
      <c r="A267" s="49"/>
      <c r="B267" s="49"/>
      <c r="C267" s="49"/>
      <c r="D267" s="49"/>
      <c r="E267" s="49"/>
      <c r="F267" s="49"/>
      <c r="G267" s="297"/>
      <c r="H267" s="297"/>
      <c r="I267" s="49"/>
      <c r="J267" s="75"/>
      <c r="K267" s="49"/>
      <c r="L267" s="49"/>
      <c r="M267" s="49"/>
      <c r="N267" s="49"/>
      <c r="O267" s="49"/>
      <c r="P267" s="49"/>
      <c r="Q267" s="297"/>
      <c r="R267" s="297"/>
      <c r="S267" s="49"/>
      <c r="T267" s="49"/>
      <c r="U267" s="49"/>
      <c r="V267" s="49"/>
      <c r="W267" s="49"/>
      <c r="X267" s="49"/>
      <c r="Y267" s="49"/>
      <c r="Z267" s="49"/>
      <c r="AA267" s="49"/>
      <c r="AB267" s="49"/>
      <c r="AC267" s="49"/>
      <c r="AD267" s="49"/>
    </row>
    <row r="268">
      <c r="A268" s="49"/>
      <c r="B268" s="49"/>
      <c r="C268" s="49"/>
      <c r="D268" s="49"/>
      <c r="E268" s="49"/>
      <c r="F268" s="49"/>
      <c r="G268" s="297"/>
      <c r="H268" s="297"/>
      <c r="I268" s="49"/>
      <c r="J268" s="75"/>
      <c r="K268" s="49"/>
      <c r="L268" s="49"/>
      <c r="M268" s="49"/>
      <c r="N268" s="49"/>
      <c r="O268" s="49"/>
      <c r="P268" s="49"/>
      <c r="Q268" s="297"/>
      <c r="R268" s="297"/>
      <c r="S268" s="49"/>
      <c r="T268" s="49"/>
      <c r="U268" s="49"/>
      <c r="V268" s="49"/>
      <c r="W268" s="49"/>
      <c r="X268" s="49"/>
      <c r="Y268" s="49"/>
      <c r="Z268" s="49"/>
      <c r="AA268" s="49"/>
      <c r="AB268" s="49"/>
      <c r="AC268" s="49"/>
      <c r="AD268" s="49"/>
    </row>
    <row r="269">
      <c r="A269" s="49"/>
      <c r="B269" s="49"/>
      <c r="C269" s="49"/>
      <c r="D269" s="49"/>
      <c r="E269" s="49"/>
      <c r="F269" s="49"/>
      <c r="G269" s="297"/>
      <c r="H269" s="297"/>
      <c r="I269" s="49"/>
      <c r="J269" s="75"/>
      <c r="K269" s="49"/>
      <c r="L269" s="49"/>
      <c r="M269" s="49"/>
      <c r="N269" s="49"/>
      <c r="O269" s="49"/>
      <c r="P269" s="49"/>
      <c r="Q269" s="297"/>
      <c r="R269" s="297"/>
      <c r="S269" s="49"/>
      <c r="T269" s="49"/>
      <c r="U269" s="49"/>
      <c r="V269" s="49"/>
      <c r="W269" s="49"/>
      <c r="X269" s="49"/>
      <c r="Y269" s="49"/>
      <c r="Z269" s="49"/>
      <c r="AA269" s="49"/>
      <c r="AB269" s="49"/>
      <c r="AC269" s="49"/>
      <c r="AD269" s="49"/>
    </row>
    <row r="270">
      <c r="A270" s="49"/>
      <c r="B270" s="49"/>
      <c r="C270" s="49"/>
      <c r="D270" s="49"/>
      <c r="E270" s="49"/>
      <c r="F270" s="49"/>
      <c r="G270" s="297"/>
      <c r="H270" s="297"/>
      <c r="I270" s="49"/>
      <c r="J270" s="75"/>
      <c r="K270" s="49"/>
      <c r="L270" s="49"/>
      <c r="M270" s="49"/>
      <c r="N270" s="49"/>
      <c r="O270" s="49"/>
      <c r="P270" s="49"/>
      <c r="Q270" s="297"/>
      <c r="R270" s="297"/>
      <c r="S270" s="49"/>
      <c r="T270" s="49"/>
      <c r="U270" s="49"/>
      <c r="V270" s="49"/>
      <c r="W270" s="49"/>
      <c r="X270" s="49"/>
      <c r="Y270" s="49"/>
      <c r="Z270" s="49"/>
      <c r="AA270" s="49"/>
      <c r="AB270" s="49"/>
      <c r="AC270" s="49"/>
      <c r="AD270" s="49"/>
    </row>
    <row r="271">
      <c r="A271" s="49"/>
      <c r="B271" s="49"/>
      <c r="C271" s="49"/>
      <c r="D271" s="49"/>
      <c r="E271" s="49"/>
      <c r="F271" s="49"/>
      <c r="G271" s="297"/>
      <c r="H271" s="297"/>
      <c r="I271" s="49"/>
      <c r="J271" s="75"/>
      <c r="K271" s="49"/>
      <c r="L271" s="49"/>
      <c r="M271" s="49"/>
      <c r="N271" s="49"/>
      <c r="O271" s="49"/>
      <c r="P271" s="49"/>
      <c r="Q271" s="297"/>
      <c r="R271" s="297"/>
      <c r="S271" s="49"/>
      <c r="T271" s="49"/>
      <c r="U271" s="49"/>
      <c r="V271" s="49"/>
      <c r="W271" s="49"/>
      <c r="X271" s="49"/>
      <c r="Y271" s="49"/>
      <c r="Z271" s="49"/>
      <c r="AA271" s="49"/>
      <c r="AB271" s="49"/>
      <c r="AC271" s="49"/>
      <c r="AD271" s="49"/>
    </row>
    <row r="272">
      <c r="A272" s="49"/>
      <c r="B272" s="49"/>
      <c r="C272" s="49"/>
      <c r="D272" s="49"/>
      <c r="E272" s="49"/>
      <c r="F272" s="49"/>
      <c r="G272" s="297"/>
      <c r="H272" s="297"/>
      <c r="I272" s="49"/>
      <c r="J272" s="75"/>
      <c r="K272" s="49"/>
      <c r="L272" s="49"/>
      <c r="M272" s="49"/>
      <c r="N272" s="49"/>
      <c r="O272" s="49"/>
      <c r="P272" s="49"/>
      <c r="Q272" s="297"/>
      <c r="R272" s="297"/>
      <c r="S272" s="49"/>
      <c r="T272" s="49"/>
      <c r="U272" s="49"/>
      <c r="V272" s="49"/>
      <c r="W272" s="49"/>
      <c r="X272" s="49"/>
      <c r="Y272" s="49"/>
      <c r="Z272" s="49"/>
      <c r="AA272" s="49"/>
      <c r="AB272" s="49"/>
      <c r="AC272" s="49"/>
      <c r="AD272" s="49"/>
    </row>
    <row r="273">
      <c r="A273" s="49"/>
      <c r="B273" s="49"/>
      <c r="C273" s="49"/>
      <c r="D273" s="49"/>
      <c r="E273" s="49"/>
      <c r="F273" s="49"/>
      <c r="G273" s="297"/>
      <c r="H273" s="297"/>
      <c r="I273" s="49"/>
      <c r="J273" s="75"/>
      <c r="K273" s="49"/>
      <c r="L273" s="49"/>
      <c r="M273" s="49"/>
      <c r="N273" s="49"/>
      <c r="O273" s="49"/>
      <c r="P273" s="49"/>
      <c r="Q273" s="297"/>
      <c r="R273" s="297"/>
      <c r="S273" s="49"/>
      <c r="T273" s="49"/>
      <c r="U273" s="49"/>
      <c r="V273" s="49"/>
      <c r="W273" s="49"/>
      <c r="X273" s="49"/>
      <c r="Y273" s="49"/>
      <c r="Z273" s="49"/>
      <c r="AA273" s="49"/>
      <c r="AB273" s="49"/>
      <c r="AC273" s="49"/>
      <c r="AD273" s="49"/>
    </row>
    <row r="274">
      <c r="A274" s="49"/>
      <c r="B274" s="49"/>
      <c r="C274" s="49"/>
      <c r="D274" s="49"/>
      <c r="E274" s="49"/>
      <c r="F274" s="49"/>
      <c r="G274" s="297"/>
      <c r="H274" s="297"/>
      <c r="I274" s="49"/>
      <c r="J274" s="75"/>
      <c r="K274" s="49"/>
      <c r="L274" s="49"/>
      <c r="M274" s="49"/>
      <c r="N274" s="49"/>
      <c r="O274" s="49"/>
      <c r="P274" s="49"/>
      <c r="Q274" s="297"/>
      <c r="R274" s="297"/>
      <c r="S274" s="49"/>
      <c r="T274" s="49"/>
      <c r="U274" s="49"/>
      <c r="V274" s="49"/>
      <c r="W274" s="49"/>
      <c r="X274" s="49"/>
      <c r="Y274" s="49"/>
      <c r="Z274" s="49"/>
      <c r="AA274" s="49"/>
      <c r="AB274" s="49"/>
      <c r="AC274" s="49"/>
      <c r="AD274" s="49"/>
    </row>
    <row r="275">
      <c r="A275" s="49"/>
      <c r="B275" s="49"/>
      <c r="C275" s="49"/>
      <c r="D275" s="49"/>
      <c r="E275" s="49"/>
      <c r="F275" s="49"/>
      <c r="G275" s="297"/>
      <c r="H275" s="297"/>
      <c r="I275" s="49"/>
      <c r="J275" s="75"/>
      <c r="K275" s="49"/>
      <c r="L275" s="49"/>
      <c r="M275" s="49"/>
      <c r="N275" s="49"/>
      <c r="O275" s="49"/>
      <c r="P275" s="49"/>
      <c r="Q275" s="297"/>
      <c r="R275" s="297"/>
      <c r="S275" s="49"/>
      <c r="T275" s="49"/>
      <c r="U275" s="49"/>
      <c r="V275" s="49"/>
      <c r="W275" s="49"/>
      <c r="X275" s="49"/>
      <c r="Y275" s="49"/>
      <c r="Z275" s="49"/>
      <c r="AA275" s="49"/>
      <c r="AB275" s="49"/>
      <c r="AC275" s="49"/>
      <c r="AD275" s="49"/>
    </row>
    <row r="276">
      <c r="A276" s="49"/>
      <c r="B276" s="49"/>
      <c r="C276" s="49"/>
      <c r="D276" s="49"/>
      <c r="E276" s="49"/>
      <c r="F276" s="49"/>
      <c r="G276" s="297"/>
      <c r="H276" s="297"/>
      <c r="I276" s="49"/>
      <c r="J276" s="75"/>
      <c r="K276" s="49"/>
      <c r="L276" s="49"/>
      <c r="M276" s="49"/>
      <c r="N276" s="49"/>
      <c r="O276" s="49"/>
      <c r="P276" s="49"/>
      <c r="Q276" s="297"/>
      <c r="R276" s="297"/>
      <c r="S276" s="49"/>
      <c r="T276" s="49"/>
      <c r="U276" s="49"/>
      <c r="V276" s="49"/>
      <c r="W276" s="49"/>
      <c r="X276" s="49"/>
      <c r="Y276" s="49"/>
      <c r="Z276" s="49"/>
      <c r="AA276" s="49"/>
      <c r="AB276" s="49"/>
      <c r="AC276" s="49"/>
      <c r="AD276" s="49"/>
    </row>
    <row r="277">
      <c r="A277" s="49"/>
      <c r="B277" s="49"/>
      <c r="C277" s="49"/>
      <c r="D277" s="49"/>
      <c r="E277" s="49"/>
      <c r="F277" s="49"/>
      <c r="G277" s="297"/>
      <c r="H277" s="297"/>
      <c r="I277" s="49"/>
      <c r="J277" s="75"/>
      <c r="K277" s="49"/>
      <c r="L277" s="49"/>
      <c r="M277" s="49"/>
      <c r="N277" s="49"/>
      <c r="O277" s="49"/>
      <c r="P277" s="49"/>
      <c r="Q277" s="297"/>
      <c r="R277" s="297"/>
      <c r="S277" s="49"/>
      <c r="T277" s="49"/>
      <c r="U277" s="49"/>
      <c r="V277" s="49"/>
      <c r="W277" s="49"/>
      <c r="X277" s="49"/>
      <c r="Y277" s="49"/>
      <c r="Z277" s="49"/>
      <c r="AA277" s="49"/>
      <c r="AB277" s="49"/>
      <c r="AC277" s="49"/>
      <c r="AD277" s="49"/>
    </row>
    <row r="278">
      <c r="A278" s="49"/>
      <c r="B278" s="49"/>
      <c r="C278" s="49"/>
      <c r="D278" s="49"/>
      <c r="E278" s="49"/>
      <c r="F278" s="49"/>
      <c r="G278" s="297"/>
      <c r="H278" s="297"/>
      <c r="I278" s="49"/>
      <c r="J278" s="75"/>
      <c r="K278" s="49"/>
      <c r="L278" s="49"/>
      <c r="M278" s="49"/>
      <c r="N278" s="49"/>
      <c r="O278" s="49"/>
      <c r="P278" s="49"/>
      <c r="Q278" s="297"/>
      <c r="R278" s="297"/>
      <c r="S278" s="49"/>
      <c r="T278" s="49"/>
      <c r="U278" s="49"/>
      <c r="V278" s="49"/>
      <c r="W278" s="49"/>
      <c r="X278" s="49"/>
      <c r="Y278" s="49"/>
      <c r="Z278" s="49"/>
      <c r="AA278" s="49"/>
      <c r="AB278" s="49"/>
      <c r="AC278" s="49"/>
      <c r="AD278" s="49"/>
    </row>
    <row r="279">
      <c r="A279" s="49"/>
      <c r="B279" s="49"/>
      <c r="C279" s="49"/>
      <c r="D279" s="49"/>
      <c r="E279" s="49"/>
      <c r="F279" s="49"/>
      <c r="G279" s="297"/>
      <c r="H279" s="297"/>
      <c r="I279" s="49"/>
      <c r="J279" s="75"/>
      <c r="K279" s="49"/>
      <c r="L279" s="49"/>
      <c r="M279" s="49"/>
      <c r="N279" s="49"/>
      <c r="O279" s="49"/>
      <c r="P279" s="49"/>
      <c r="Q279" s="297"/>
      <c r="R279" s="297"/>
      <c r="S279" s="49"/>
      <c r="T279" s="49"/>
      <c r="U279" s="49"/>
      <c r="V279" s="49"/>
      <c r="W279" s="49"/>
      <c r="X279" s="49"/>
      <c r="Y279" s="49"/>
      <c r="Z279" s="49"/>
      <c r="AA279" s="49"/>
      <c r="AB279" s="49"/>
      <c r="AC279" s="49"/>
      <c r="AD279" s="49"/>
    </row>
    <row r="280">
      <c r="A280" s="49"/>
      <c r="B280" s="49"/>
      <c r="C280" s="49"/>
      <c r="D280" s="49"/>
      <c r="E280" s="49"/>
      <c r="F280" s="49"/>
      <c r="G280" s="297"/>
      <c r="H280" s="297"/>
      <c r="I280" s="49"/>
      <c r="J280" s="75"/>
      <c r="K280" s="49"/>
      <c r="L280" s="49"/>
      <c r="M280" s="49"/>
      <c r="N280" s="49"/>
      <c r="O280" s="49"/>
      <c r="P280" s="49"/>
      <c r="Q280" s="297"/>
      <c r="R280" s="297"/>
      <c r="S280" s="49"/>
      <c r="T280" s="49"/>
      <c r="U280" s="49"/>
      <c r="V280" s="49"/>
      <c r="W280" s="49"/>
      <c r="X280" s="49"/>
      <c r="Y280" s="49"/>
      <c r="Z280" s="49"/>
      <c r="AA280" s="49"/>
      <c r="AB280" s="49"/>
      <c r="AC280" s="49"/>
      <c r="AD280" s="49"/>
    </row>
    <row r="281">
      <c r="A281" s="49"/>
      <c r="B281" s="49"/>
      <c r="C281" s="49"/>
      <c r="D281" s="49"/>
      <c r="E281" s="49"/>
      <c r="F281" s="49"/>
      <c r="G281" s="297"/>
      <c r="H281" s="297"/>
      <c r="I281" s="49"/>
      <c r="J281" s="75"/>
      <c r="K281" s="49"/>
      <c r="L281" s="49"/>
      <c r="M281" s="49"/>
      <c r="N281" s="49"/>
      <c r="O281" s="49"/>
      <c r="P281" s="49"/>
      <c r="Q281" s="297"/>
      <c r="R281" s="297"/>
      <c r="S281" s="49"/>
      <c r="T281" s="49"/>
      <c r="U281" s="49"/>
      <c r="V281" s="49"/>
      <c r="W281" s="49"/>
      <c r="X281" s="49"/>
      <c r="Y281" s="49"/>
      <c r="Z281" s="49"/>
      <c r="AA281" s="49"/>
      <c r="AB281" s="49"/>
      <c r="AC281" s="49"/>
      <c r="AD281" s="49"/>
    </row>
    <row r="282">
      <c r="A282" s="49"/>
      <c r="B282" s="49"/>
      <c r="C282" s="49"/>
      <c r="D282" s="49"/>
      <c r="E282" s="49"/>
      <c r="F282" s="49"/>
      <c r="G282" s="297"/>
      <c r="H282" s="297"/>
      <c r="I282" s="49"/>
      <c r="J282" s="75"/>
      <c r="K282" s="49"/>
      <c r="L282" s="49"/>
      <c r="M282" s="49"/>
      <c r="N282" s="49"/>
      <c r="O282" s="49"/>
      <c r="P282" s="49"/>
      <c r="Q282" s="297"/>
      <c r="R282" s="297"/>
      <c r="S282" s="49"/>
      <c r="T282" s="49"/>
      <c r="U282" s="49"/>
      <c r="V282" s="49"/>
      <c r="W282" s="49"/>
      <c r="X282" s="49"/>
      <c r="Y282" s="49"/>
      <c r="Z282" s="49"/>
      <c r="AA282" s="49"/>
      <c r="AB282" s="49"/>
      <c r="AC282" s="49"/>
      <c r="AD282" s="49"/>
    </row>
    <row r="283">
      <c r="A283" s="49"/>
      <c r="B283" s="49"/>
      <c r="C283" s="49"/>
      <c r="D283" s="49"/>
      <c r="E283" s="49"/>
      <c r="F283" s="49"/>
      <c r="G283" s="297"/>
      <c r="H283" s="297"/>
      <c r="I283" s="49"/>
      <c r="J283" s="75"/>
      <c r="K283" s="49"/>
      <c r="L283" s="49"/>
      <c r="M283" s="49"/>
      <c r="N283" s="49"/>
      <c r="O283" s="49"/>
      <c r="P283" s="49"/>
      <c r="Q283" s="297"/>
      <c r="R283" s="297"/>
      <c r="S283" s="49"/>
      <c r="T283" s="49"/>
      <c r="U283" s="49"/>
      <c r="V283" s="49"/>
      <c r="W283" s="49"/>
      <c r="X283" s="49"/>
      <c r="Y283" s="49"/>
      <c r="Z283" s="49"/>
      <c r="AA283" s="49"/>
      <c r="AB283" s="49"/>
      <c r="AC283" s="49"/>
      <c r="AD283" s="49"/>
    </row>
    <row r="284">
      <c r="A284" s="49"/>
      <c r="B284" s="49"/>
      <c r="C284" s="49"/>
      <c r="D284" s="49"/>
      <c r="E284" s="49"/>
      <c r="F284" s="49"/>
      <c r="G284" s="297"/>
      <c r="H284" s="297"/>
      <c r="I284" s="49"/>
      <c r="J284" s="75"/>
      <c r="K284" s="49"/>
      <c r="L284" s="49"/>
      <c r="M284" s="49"/>
      <c r="N284" s="49"/>
      <c r="O284" s="49"/>
      <c r="P284" s="49"/>
      <c r="Q284" s="297"/>
      <c r="R284" s="297"/>
      <c r="S284" s="49"/>
      <c r="T284" s="49"/>
      <c r="U284" s="49"/>
      <c r="V284" s="49"/>
      <c r="W284" s="49"/>
      <c r="X284" s="49"/>
      <c r="Y284" s="49"/>
      <c r="Z284" s="49"/>
      <c r="AA284" s="49"/>
      <c r="AB284" s="49"/>
      <c r="AC284" s="49"/>
      <c r="AD284" s="49"/>
    </row>
    <row r="285">
      <c r="A285" s="49"/>
      <c r="B285" s="49"/>
      <c r="C285" s="49"/>
      <c r="D285" s="49"/>
      <c r="E285" s="49"/>
      <c r="F285" s="49"/>
      <c r="G285" s="297"/>
      <c r="H285" s="297"/>
      <c r="I285" s="49"/>
      <c r="J285" s="75"/>
      <c r="K285" s="49"/>
      <c r="L285" s="49"/>
      <c r="M285" s="49"/>
      <c r="N285" s="49"/>
      <c r="O285" s="49"/>
      <c r="P285" s="49"/>
      <c r="Q285" s="297"/>
      <c r="R285" s="297"/>
      <c r="S285" s="49"/>
      <c r="T285" s="49"/>
      <c r="U285" s="49"/>
      <c r="V285" s="49"/>
      <c r="W285" s="49"/>
      <c r="X285" s="49"/>
      <c r="Y285" s="49"/>
      <c r="Z285" s="49"/>
      <c r="AA285" s="49"/>
      <c r="AB285" s="49"/>
      <c r="AC285" s="49"/>
      <c r="AD285" s="49"/>
    </row>
    <row r="286">
      <c r="A286" s="49"/>
      <c r="B286" s="49"/>
      <c r="C286" s="49"/>
      <c r="D286" s="49"/>
      <c r="E286" s="49"/>
      <c r="F286" s="49"/>
      <c r="G286" s="297"/>
      <c r="H286" s="297"/>
      <c r="I286" s="49"/>
      <c r="J286" s="75"/>
      <c r="K286" s="49"/>
      <c r="L286" s="49"/>
      <c r="M286" s="49"/>
      <c r="N286" s="49"/>
      <c r="O286" s="49"/>
      <c r="P286" s="49"/>
      <c r="Q286" s="297"/>
      <c r="R286" s="297"/>
      <c r="S286" s="49"/>
      <c r="T286" s="49"/>
      <c r="U286" s="49"/>
      <c r="V286" s="49"/>
      <c r="W286" s="49"/>
      <c r="X286" s="49"/>
      <c r="Y286" s="49"/>
      <c r="Z286" s="49"/>
      <c r="AA286" s="49"/>
      <c r="AB286" s="49"/>
      <c r="AC286" s="49"/>
      <c r="AD286" s="49"/>
    </row>
    <row r="287">
      <c r="A287" s="49"/>
      <c r="B287" s="49"/>
      <c r="C287" s="49"/>
      <c r="D287" s="49"/>
      <c r="E287" s="49"/>
      <c r="F287" s="49"/>
      <c r="G287" s="297"/>
      <c r="H287" s="297"/>
      <c r="I287" s="49"/>
      <c r="J287" s="75"/>
      <c r="K287" s="49"/>
      <c r="L287" s="49"/>
      <c r="M287" s="49"/>
      <c r="N287" s="49"/>
      <c r="O287" s="49"/>
      <c r="P287" s="49"/>
      <c r="Q287" s="297"/>
      <c r="R287" s="297"/>
      <c r="S287" s="49"/>
      <c r="T287" s="49"/>
      <c r="U287" s="49"/>
      <c r="V287" s="49"/>
      <c r="W287" s="49"/>
      <c r="X287" s="49"/>
      <c r="Y287" s="49"/>
      <c r="Z287" s="49"/>
      <c r="AA287" s="49"/>
      <c r="AB287" s="49"/>
      <c r="AC287" s="49"/>
      <c r="AD287" s="49"/>
    </row>
    <row r="288">
      <c r="A288" s="49"/>
      <c r="B288" s="49"/>
      <c r="C288" s="49"/>
      <c r="D288" s="49"/>
      <c r="E288" s="49"/>
      <c r="F288" s="49"/>
      <c r="G288" s="297"/>
      <c r="H288" s="297"/>
      <c r="I288" s="49"/>
      <c r="J288" s="75"/>
      <c r="K288" s="49"/>
      <c r="L288" s="49"/>
      <c r="M288" s="49"/>
      <c r="N288" s="49"/>
      <c r="O288" s="49"/>
      <c r="P288" s="49"/>
      <c r="Q288" s="297"/>
      <c r="R288" s="297"/>
      <c r="S288" s="49"/>
      <c r="T288" s="49"/>
      <c r="U288" s="49"/>
      <c r="V288" s="49"/>
      <c r="W288" s="49"/>
      <c r="X288" s="49"/>
      <c r="Y288" s="49"/>
      <c r="Z288" s="49"/>
      <c r="AA288" s="49"/>
      <c r="AB288" s="49"/>
      <c r="AC288" s="49"/>
      <c r="AD288" s="49"/>
    </row>
    <row r="289">
      <c r="A289" s="49"/>
      <c r="B289" s="49"/>
      <c r="C289" s="49"/>
      <c r="D289" s="49"/>
      <c r="E289" s="49"/>
      <c r="F289" s="49"/>
      <c r="G289" s="297"/>
      <c r="H289" s="297"/>
      <c r="I289" s="49"/>
      <c r="J289" s="75"/>
      <c r="K289" s="49"/>
      <c r="L289" s="49"/>
      <c r="M289" s="49"/>
      <c r="N289" s="49"/>
      <c r="O289" s="49"/>
      <c r="P289" s="49"/>
      <c r="Q289" s="297"/>
      <c r="R289" s="297"/>
      <c r="S289" s="49"/>
      <c r="T289" s="49"/>
      <c r="U289" s="49"/>
      <c r="V289" s="49"/>
      <c r="W289" s="49"/>
      <c r="X289" s="49"/>
      <c r="Y289" s="49"/>
      <c r="Z289" s="49"/>
      <c r="AA289" s="49"/>
      <c r="AB289" s="49"/>
      <c r="AC289" s="49"/>
      <c r="AD289" s="49"/>
    </row>
    <row r="290">
      <c r="A290" s="49"/>
      <c r="B290" s="49"/>
      <c r="C290" s="49"/>
      <c r="D290" s="49"/>
      <c r="E290" s="49"/>
      <c r="F290" s="49"/>
      <c r="G290" s="297"/>
      <c r="H290" s="297"/>
      <c r="I290" s="49"/>
      <c r="J290" s="75"/>
      <c r="K290" s="49"/>
      <c r="L290" s="49"/>
      <c r="M290" s="49"/>
      <c r="N290" s="49"/>
      <c r="O290" s="49"/>
      <c r="P290" s="49"/>
      <c r="Q290" s="297"/>
      <c r="R290" s="297"/>
      <c r="S290" s="49"/>
      <c r="T290" s="49"/>
      <c r="U290" s="49"/>
      <c r="V290" s="49"/>
      <c r="W290" s="49"/>
      <c r="X290" s="49"/>
      <c r="Y290" s="49"/>
      <c r="Z290" s="49"/>
      <c r="AA290" s="49"/>
      <c r="AB290" s="49"/>
      <c r="AC290" s="49"/>
      <c r="AD290" s="49"/>
    </row>
    <row r="291">
      <c r="A291" s="49"/>
      <c r="B291" s="49"/>
      <c r="C291" s="49"/>
      <c r="D291" s="49"/>
      <c r="E291" s="49"/>
      <c r="F291" s="49"/>
      <c r="G291" s="297"/>
      <c r="H291" s="297"/>
      <c r="I291" s="49"/>
      <c r="J291" s="75"/>
      <c r="K291" s="49"/>
      <c r="L291" s="49"/>
      <c r="M291" s="49"/>
      <c r="N291" s="49"/>
      <c r="O291" s="49"/>
      <c r="P291" s="49"/>
      <c r="Q291" s="297"/>
      <c r="R291" s="297"/>
      <c r="S291" s="49"/>
      <c r="T291" s="49"/>
      <c r="U291" s="49"/>
      <c r="V291" s="49"/>
      <c r="W291" s="49"/>
      <c r="X291" s="49"/>
      <c r="Y291" s="49"/>
      <c r="Z291" s="49"/>
      <c r="AA291" s="49"/>
      <c r="AB291" s="49"/>
      <c r="AC291" s="49"/>
      <c r="AD291" s="49"/>
    </row>
    <row r="292">
      <c r="A292" s="49"/>
      <c r="B292" s="49"/>
      <c r="C292" s="49"/>
      <c r="D292" s="49"/>
      <c r="E292" s="49"/>
      <c r="F292" s="49"/>
      <c r="G292" s="297"/>
      <c r="H292" s="297"/>
      <c r="I292" s="49"/>
      <c r="J292" s="75"/>
      <c r="K292" s="49"/>
      <c r="L292" s="49"/>
      <c r="M292" s="49"/>
      <c r="N292" s="49"/>
      <c r="O292" s="49"/>
      <c r="P292" s="49"/>
      <c r="Q292" s="297"/>
      <c r="R292" s="297"/>
      <c r="S292" s="49"/>
      <c r="T292" s="49"/>
      <c r="U292" s="49"/>
      <c r="V292" s="49"/>
      <c r="W292" s="49"/>
      <c r="X292" s="49"/>
      <c r="Y292" s="49"/>
      <c r="Z292" s="49"/>
      <c r="AA292" s="49"/>
      <c r="AB292" s="49"/>
      <c r="AC292" s="49"/>
      <c r="AD292" s="49"/>
    </row>
    <row r="293">
      <c r="A293" s="49"/>
      <c r="B293" s="49"/>
      <c r="C293" s="49"/>
      <c r="D293" s="49"/>
      <c r="E293" s="49"/>
      <c r="F293" s="49"/>
      <c r="G293" s="297"/>
      <c r="H293" s="297"/>
      <c r="I293" s="49"/>
      <c r="J293" s="75"/>
      <c r="K293" s="49"/>
      <c r="L293" s="49"/>
      <c r="M293" s="49"/>
      <c r="N293" s="49"/>
      <c r="O293" s="49"/>
      <c r="P293" s="49"/>
      <c r="Q293" s="297"/>
      <c r="R293" s="297"/>
      <c r="S293" s="49"/>
      <c r="T293" s="49"/>
      <c r="U293" s="49"/>
      <c r="V293" s="49"/>
      <c r="W293" s="49"/>
      <c r="X293" s="49"/>
      <c r="Y293" s="49"/>
      <c r="Z293" s="49"/>
      <c r="AA293" s="49"/>
      <c r="AB293" s="49"/>
      <c r="AC293" s="49"/>
      <c r="AD293" s="49"/>
    </row>
    <row r="294">
      <c r="A294" s="49"/>
      <c r="B294" s="49"/>
      <c r="C294" s="49"/>
      <c r="D294" s="49"/>
      <c r="E294" s="49"/>
      <c r="F294" s="49"/>
      <c r="G294" s="297"/>
      <c r="H294" s="297"/>
      <c r="I294" s="49"/>
      <c r="J294" s="75"/>
      <c r="K294" s="49"/>
      <c r="L294" s="49"/>
      <c r="M294" s="49"/>
      <c r="N294" s="49"/>
      <c r="O294" s="49"/>
      <c r="P294" s="49"/>
      <c r="Q294" s="297"/>
      <c r="R294" s="297"/>
      <c r="S294" s="49"/>
      <c r="T294" s="49"/>
      <c r="U294" s="49"/>
      <c r="V294" s="49"/>
      <c r="W294" s="49"/>
      <c r="X294" s="49"/>
      <c r="Y294" s="49"/>
      <c r="Z294" s="49"/>
      <c r="AA294" s="49"/>
      <c r="AB294" s="49"/>
      <c r="AC294" s="49"/>
      <c r="AD294" s="49"/>
    </row>
    <row r="295">
      <c r="A295" s="49"/>
      <c r="B295" s="49"/>
      <c r="C295" s="49"/>
      <c r="D295" s="49"/>
      <c r="E295" s="49"/>
      <c r="F295" s="49"/>
      <c r="G295" s="297"/>
      <c r="H295" s="297"/>
      <c r="I295" s="49"/>
      <c r="J295" s="75"/>
      <c r="K295" s="49"/>
      <c r="L295" s="49"/>
      <c r="M295" s="49"/>
      <c r="N295" s="49"/>
      <c r="O295" s="49"/>
      <c r="P295" s="49"/>
      <c r="Q295" s="297"/>
      <c r="R295" s="297"/>
      <c r="S295" s="49"/>
      <c r="T295" s="49"/>
      <c r="U295" s="49"/>
      <c r="V295" s="49"/>
      <c r="W295" s="49"/>
      <c r="X295" s="49"/>
      <c r="Y295" s="49"/>
      <c r="Z295" s="49"/>
      <c r="AA295" s="49"/>
      <c r="AB295" s="49"/>
      <c r="AC295" s="49"/>
      <c r="AD295" s="49"/>
    </row>
    <row r="296">
      <c r="A296" s="49"/>
      <c r="B296" s="49"/>
      <c r="C296" s="49"/>
      <c r="D296" s="49"/>
      <c r="E296" s="49"/>
      <c r="F296" s="49"/>
      <c r="G296" s="297"/>
      <c r="H296" s="297"/>
      <c r="I296" s="49"/>
      <c r="J296" s="75"/>
      <c r="K296" s="49"/>
      <c r="L296" s="49"/>
      <c r="M296" s="49"/>
      <c r="N296" s="49"/>
      <c r="O296" s="49"/>
      <c r="P296" s="49"/>
      <c r="Q296" s="297"/>
      <c r="R296" s="297"/>
      <c r="S296" s="49"/>
      <c r="T296" s="49"/>
      <c r="U296" s="49"/>
      <c r="V296" s="49"/>
      <c r="W296" s="49"/>
      <c r="X296" s="49"/>
      <c r="Y296" s="49"/>
      <c r="Z296" s="49"/>
      <c r="AA296" s="49"/>
      <c r="AB296" s="49"/>
      <c r="AC296" s="49"/>
      <c r="AD296" s="49"/>
    </row>
    <row r="297">
      <c r="A297" s="49"/>
      <c r="B297" s="49"/>
      <c r="C297" s="49"/>
      <c r="D297" s="49"/>
      <c r="E297" s="49"/>
      <c r="F297" s="49"/>
      <c r="G297" s="297"/>
      <c r="H297" s="297"/>
      <c r="I297" s="49"/>
      <c r="J297" s="75"/>
      <c r="K297" s="49"/>
      <c r="L297" s="49"/>
      <c r="M297" s="49"/>
      <c r="N297" s="49"/>
      <c r="O297" s="49"/>
      <c r="P297" s="49"/>
      <c r="Q297" s="297"/>
      <c r="R297" s="297"/>
      <c r="S297" s="49"/>
      <c r="T297" s="49"/>
      <c r="U297" s="49"/>
      <c r="V297" s="49"/>
      <c r="W297" s="49"/>
      <c r="X297" s="49"/>
      <c r="Y297" s="49"/>
      <c r="Z297" s="49"/>
      <c r="AA297" s="49"/>
      <c r="AB297" s="49"/>
      <c r="AC297" s="49"/>
      <c r="AD297" s="49"/>
    </row>
    <row r="298">
      <c r="A298" s="49"/>
      <c r="B298" s="49"/>
      <c r="C298" s="49"/>
      <c r="D298" s="49"/>
      <c r="E298" s="49"/>
      <c r="F298" s="49"/>
      <c r="G298" s="297"/>
      <c r="H298" s="297"/>
      <c r="I298" s="49"/>
      <c r="J298" s="75"/>
      <c r="K298" s="49"/>
      <c r="L298" s="49"/>
      <c r="M298" s="49"/>
      <c r="N298" s="49"/>
      <c r="O298" s="49"/>
      <c r="P298" s="49"/>
      <c r="Q298" s="297"/>
      <c r="R298" s="297"/>
      <c r="S298" s="49"/>
      <c r="T298" s="49"/>
      <c r="U298" s="49"/>
      <c r="V298" s="49"/>
      <c r="W298" s="49"/>
      <c r="X298" s="49"/>
      <c r="Y298" s="49"/>
      <c r="Z298" s="49"/>
      <c r="AA298" s="49"/>
      <c r="AB298" s="49"/>
      <c r="AC298" s="49"/>
      <c r="AD298" s="49"/>
    </row>
    <row r="299">
      <c r="A299" s="49"/>
      <c r="B299" s="49"/>
      <c r="C299" s="49"/>
      <c r="D299" s="49"/>
      <c r="E299" s="49"/>
      <c r="F299" s="49"/>
      <c r="G299" s="297"/>
      <c r="H299" s="297"/>
      <c r="I299" s="49"/>
      <c r="J299" s="75"/>
      <c r="K299" s="49"/>
      <c r="L299" s="49"/>
      <c r="M299" s="49"/>
      <c r="N299" s="49"/>
      <c r="O299" s="49"/>
      <c r="P299" s="49"/>
      <c r="Q299" s="297"/>
      <c r="R299" s="297"/>
      <c r="S299" s="49"/>
      <c r="T299" s="49"/>
      <c r="U299" s="49"/>
      <c r="V299" s="49"/>
      <c r="W299" s="49"/>
      <c r="X299" s="49"/>
      <c r="Y299" s="49"/>
      <c r="Z299" s="49"/>
      <c r="AA299" s="49"/>
      <c r="AB299" s="49"/>
      <c r="AC299" s="49"/>
      <c r="AD299" s="49"/>
    </row>
    <row r="300">
      <c r="A300" s="49"/>
      <c r="B300" s="49"/>
      <c r="C300" s="49"/>
      <c r="D300" s="49"/>
      <c r="E300" s="49"/>
      <c r="F300" s="49"/>
      <c r="G300" s="297"/>
      <c r="H300" s="297"/>
      <c r="I300" s="49"/>
      <c r="J300" s="75"/>
      <c r="K300" s="49"/>
      <c r="L300" s="49"/>
      <c r="M300" s="49"/>
      <c r="N300" s="49"/>
      <c r="O300" s="49"/>
      <c r="P300" s="49"/>
      <c r="Q300" s="297"/>
      <c r="R300" s="297"/>
      <c r="S300" s="49"/>
      <c r="T300" s="49"/>
      <c r="U300" s="49"/>
      <c r="V300" s="49"/>
      <c r="W300" s="49"/>
      <c r="X300" s="49"/>
      <c r="Y300" s="49"/>
      <c r="Z300" s="49"/>
      <c r="AA300" s="49"/>
      <c r="AB300" s="49"/>
      <c r="AC300" s="49"/>
      <c r="AD300" s="49"/>
    </row>
    <row r="301">
      <c r="A301" s="49"/>
      <c r="B301" s="49"/>
      <c r="C301" s="49"/>
      <c r="D301" s="49"/>
      <c r="E301" s="49"/>
      <c r="F301" s="49"/>
      <c r="G301" s="297"/>
      <c r="H301" s="297"/>
      <c r="I301" s="49"/>
      <c r="J301" s="75"/>
      <c r="K301" s="49"/>
      <c r="L301" s="49"/>
      <c r="M301" s="49"/>
      <c r="N301" s="49"/>
      <c r="O301" s="49"/>
      <c r="P301" s="49"/>
      <c r="Q301" s="297"/>
      <c r="R301" s="297"/>
      <c r="S301" s="49"/>
      <c r="T301" s="49"/>
      <c r="U301" s="49"/>
      <c r="V301" s="49"/>
      <c r="W301" s="49"/>
      <c r="X301" s="49"/>
      <c r="Y301" s="49"/>
      <c r="Z301" s="49"/>
      <c r="AA301" s="49"/>
      <c r="AB301" s="49"/>
      <c r="AC301" s="49"/>
      <c r="AD301" s="49"/>
    </row>
    <row r="302">
      <c r="A302" s="49"/>
      <c r="B302" s="49"/>
      <c r="C302" s="49"/>
      <c r="D302" s="49"/>
      <c r="E302" s="49"/>
      <c r="F302" s="49"/>
      <c r="G302" s="297"/>
      <c r="H302" s="297"/>
      <c r="I302" s="49"/>
      <c r="J302" s="75"/>
      <c r="K302" s="49"/>
      <c r="L302" s="49"/>
      <c r="M302" s="49"/>
      <c r="N302" s="49"/>
      <c r="O302" s="49"/>
      <c r="P302" s="49"/>
      <c r="Q302" s="297"/>
      <c r="R302" s="297"/>
      <c r="S302" s="49"/>
      <c r="T302" s="49"/>
      <c r="U302" s="49"/>
      <c r="V302" s="49"/>
      <c r="W302" s="49"/>
      <c r="X302" s="49"/>
      <c r="Y302" s="49"/>
      <c r="Z302" s="49"/>
      <c r="AA302" s="49"/>
      <c r="AB302" s="49"/>
      <c r="AC302" s="49"/>
      <c r="AD302" s="49"/>
    </row>
    <row r="303">
      <c r="A303" s="49"/>
      <c r="B303" s="49"/>
      <c r="C303" s="49"/>
      <c r="D303" s="49"/>
      <c r="E303" s="49"/>
      <c r="F303" s="49"/>
      <c r="G303" s="297"/>
      <c r="H303" s="297"/>
      <c r="I303" s="49"/>
      <c r="J303" s="75"/>
      <c r="K303" s="49"/>
      <c r="L303" s="49"/>
      <c r="M303" s="49"/>
      <c r="N303" s="49"/>
      <c r="O303" s="49"/>
      <c r="P303" s="49"/>
      <c r="Q303" s="297"/>
      <c r="R303" s="297"/>
      <c r="S303" s="49"/>
      <c r="T303" s="49"/>
      <c r="U303" s="49"/>
      <c r="V303" s="49"/>
      <c r="W303" s="49"/>
      <c r="X303" s="49"/>
      <c r="Y303" s="49"/>
      <c r="Z303" s="49"/>
      <c r="AA303" s="49"/>
      <c r="AB303" s="49"/>
      <c r="AC303" s="49"/>
      <c r="AD303" s="49"/>
    </row>
    <row r="304">
      <c r="A304" s="49"/>
      <c r="B304" s="49"/>
      <c r="C304" s="49"/>
      <c r="D304" s="49"/>
      <c r="E304" s="49"/>
      <c r="F304" s="49"/>
      <c r="G304" s="297"/>
      <c r="H304" s="297"/>
      <c r="I304" s="49"/>
      <c r="J304" s="75"/>
      <c r="K304" s="49"/>
      <c r="L304" s="49"/>
      <c r="M304" s="49"/>
      <c r="N304" s="49"/>
      <c r="O304" s="49"/>
      <c r="P304" s="49"/>
      <c r="Q304" s="297"/>
      <c r="R304" s="297"/>
      <c r="S304" s="49"/>
      <c r="T304" s="49"/>
      <c r="U304" s="49"/>
      <c r="V304" s="49"/>
      <c r="W304" s="49"/>
      <c r="X304" s="49"/>
      <c r="Y304" s="49"/>
      <c r="Z304" s="49"/>
      <c r="AA304" s="49"/>
      <c r="AB304" s="49"/>
      <c r="AC304" s="49"/>
      <c r="AD304" s="49"/>
    </row>
    <row r="305">
      <c r="A305" s="49"/>
      <c r="B305" s="49"/>
      <c r="C305" s="49"/>
      <c r="D305" s="49"/>
      <c r="E305" s="49"/>
      <c r="F305" s="49"/>
      <c r="G305" s="297"/>
      <c r="H305" s="297"/>
      <c r="I305" s="49"/>
      <c r="J305" s="75"/>
      <c r="K305" s="49"/>
      <c r="L305" s="49"/>
      <c r="M305" s="49"/>
      <c r="N305" s="49"/>
      <c r="O305" s="49"/>
      <c r="P305" s="49"/>
      <c r="Q305" s="297"/>
      <c r="R305" s="297"/>
      <c r="S305" s="49"/>
      <c r="T305" s="49"/>
      <c r="U305" s="49"/>
      <c r="V305" s="49"/>
      <c r="W305" s="49"/>
      <c r="X305" s="49"/>
      <c r="Y305" s="49"/>
      <c r="Z305" s="49"/>
      <c r="AA305" s="49"/>
      <c r="AB305" s="49"/>
      <c r="AC305" s="49"/>
      <c r="AD305" s="49"/>
    </row>
    <row r="306">
      <c r="A306" s="49"/>
      <c r="B306" s="49"/>
      <c r="C306" s="49"/>
      <c r="D306" s="49"/>
      <c r="E306" s="49"/>
      <c r="F306" s="49"/>
      <c r="G306" s="297"/>
      <c r="H306" s="297"/>
      <c r="I306" s="49"/>
      <c r="J306" s="75"/>
      <c r="K306" s="49"/>
      <c r="L306" s="49"/>
      <c r="M306" s="49"/>
      <c r="N306" s="49"/>
      <c r="O306" s="49"/>
      <c r="P306" s="49"/>
      <c r="Q306" s="297"/>
      <c r="R306" s="297"/>
      <c r="S306" s="49"/>
      <c r="T306" s="49"/>
      <c r="U306" s="49"/>
      <c r="V306" s="49"/>
      <c r="W306" s="49"/>
      <c r="X306" s="49"/>
      <c r="Y306" s="49"/>
      <c r="Z306" s="49"/>
      <c r="AA306" s="49"/>
      <c r="AB306" s="49"/>
      <c r="AC306" s="49"/>
      <c r="AD306" s="49"/>
    </row>
    <row r="307">
      <c r="A307" s="49"/>
      <c r="B307" s="49"/>
      <c r="C307" s="49"/>
      <c r="D307" s="49"/>
      <c r="E307" s="49"/>
      <c r="F307" s="49"/>
      <c r="G307" s="297"/>
      <c r="H307" s="297"/>
      <c r="I307" s="49"/>
      <c r="J307" s="75"/>
      <c r="K307" s="49"/>
      <c r="L307" s="49"/>
      <c r="M307" s="49"/>
      <c r="N307" s="49"/>
      <c r="O307" s="49"/>
      <c r="P307" s="49"/>
      <c r="Q307" s="297"/>
      <c r="R307" s="297"/>
      <c r="S307" s="49"/>
      <c r="T307" s="49"/>
      <c r="U307" s="49"/>
      <c r="V307" s="49"/>
      <c r="W307" s="49"/>
      <c r="X307" s="49"/>
      <c r="Y307" s="49"/>
      <c r="Z307" s="49"/>
      <c r="AA307" s="49"/>
      <c r="AB307" s="49"/>
      <c r="AC307" s="49"/>
      <c r="AD307" s="49"/>
    </row>
    <row r="308">
      <c r="A308" s="49"/>
      <c r="B308" s="49"/>
      <c r="C308" s="49"/>
      <c r="D308" s="49"/>
      <c r="E308" s="49"/>
      <c r="F308" s="49"/>
      <c r="G308" s="297"/>
      <c r="H308" s="297"/>
      <c r="I308" s="49"/>
      <c r="J308" s="75"/>
      <c r="K308" s="49"/>
      <c r="L308" s="49"/>
      <c r="M308" s="49"/>
      <c r="N308" s="49"/>
      <c r="O308" s="49"/>
      <c r="P308" s="49"/>
      <c r="Q308" s="297"/>
      <c r="R308" s="297"/>
      <c r="S308" s="49"/>
      <c r="T308" s="49"/>
      <c r="U308" s="49"/>
      <c r="V308" s="49"/>
      <c r="W308" s="49"/>
      <c r="X308" s="49"/>
      <c r="Y308" s="49"/>
      <c r="Z308" s="49"/>
      <c r="AA308" s="49"/>
      <c r="AB308" s="49"/>
      <c r="AC308" s="49"/>
      <c r="AD308" s="49"/>
    </row>
    <row r="309">
      <c r="A309" s="49"/>
      <c r="B309" s="49"/>
      <c r="C309" s="49"/>
      <c r="D309" s="49"/>
      <c r="E309" s="49"/>
      <c r="F309" s="49"/>
      <c r="G309" s="297"/>
      <c r="H309" s="297"/>
      <c r="I309" s="49"/>
      <c r="J309" s="75"/>
      <c r="K309" s="49"/>
      <c r="L309" s="49"/>
      <c r="M309" s="49"/>
      <c r="N309" s="49"/>
      <c r="O309" s="49"/>
      <c r="P309" s="49"/>
      <c r="Q309" s="297"/>
      <c r="R309" s="297"/>
      <c r="S309" s="49"/>
      <c r="T309" s="49"/>
      <c r="U309" s="49"/>
      <c r="V309" s="49"/>
      <c r="W309" s="49"/>
      <c r="X309" s="49"/>
      <c r="Y309" s="49"/>
      <c r="Z309" s="49"/>
      <c r="AA309" s="49"/>
      <c r="AB309" s="49"/>
      <c r="AC309" s="49"/>
      <c r="AD309" s="49"/>
    </row>
    <row r="310">
      <c r="A310" s="49"/>
      <c r="B310" s="49"/>
      <c r="C310" s="49"/>
      <c r="D310" s="49"/>
      <c r="E310" s="49"/>
      <c r="F310" s="49"/>
      <c r="G310" s="297"/>
      <c r="H310" s="297"/>
      <c r="I310" s="49"/>
      <c r="J310" s="75"/>
      <c r="K310" s="49"/>
      <c r="L310" s="49"/>
      <c r="M310" s="49"/>
      <c r="N310" s="49"/>
      <c r="O310" s="49"/>
      <c r="P310" s="49"/>
      <c r="Q310" s="297"/>
      <c r="R310" s="297"/>
      <c r="S310" s="49"/>
      <c r="T310" s="49"/>
      <c r="U310" s="49"/>
      <c r="V310" s="49"/>
      <c r="W310" s="49"/>
      <c r="X310" s="49"/>
      <c r="Y310" s="49"/>
      <c r="Z310" s="49"/>
      <c r="AA310" s="49"/>
      <c r="AB310" s="49"/>
      <c r="AC310" s="49"/>
      <c r="AD310" s="49"/>
    </row>
    <row r="311">
      <c r="A311" s="49"/>
      <c r="B311" s="49"/>
      <c r="C311" s="49"/>
      <c r="D311" s="49"/>
      <c r="E311" s="49"/>
      <c r="F311" s="49"/>
      <c r="G311" s="297"/>
      <c r="H311" s="297"/>
      <c r="I311" s="49"/>
      <c r="J311" s="75"/>
      <c r="K311" s="49"/>
      <c r="L311" s="49"/>
      <c r="M311" s="49"/>
      <c r="N311" s="49"/>
      <c r="O311" s="49"/>
      <c r="P311" s="49"/>
      <c r="Q311" s="297"/>
      <c r="R311" s="297"/>
      <c r="S311" s="49"/>
      <c r="T311" s="49"/>
      <c r="U311" s="49"/>
      <c r="V311" s="49"/>
      <c r="W311" s="49"/>
      <c r="X311" s="49"/>
      <c r="Y311" s="49"/>
      <c r="Z311" s="49"/>
      <c r="AA311" s="49"/>
      <c r="AB311" s="49"/>
      <c r="AC311" s="49"/>
      <c r="AD311" s="49"/>
    </row>
    <row r="312">
      <c r="A312" s="49"/>
      <c r="B312" s="49"/>
      <c r="C312" s="49"/>
      <c r="D312" s="49"/>
      <c r="E312" s="49"/>
      <c r="F312" s="49"/>
      <c r="G312" s="297"/>
      <c r="H312" s="297"/>
      <c r="I312" s="49"/>
      <c r="J312" s="75"/>
      <c r="K312" s="49"/>
      <c r="L312" s="49"/>
      <c r="M312" s="49"/>
      <c r="N312" s="49"/>
      <c r="O312" s="49"/>
      <c r="P312" s="49"/>
      <c r="Q312" s="297"/>
      <c r="R312" s="297"/>
      <c r="S312" s="49"/>
      <c r="T312" s="49"/>
      <c r="U312" s="49"/>
      <c r="V312" s="49"/>
      <c r="W312" s="49"/>
      <c r="X312" s="49"/>
      <c r="Y312" s="49"/>
      <c r="Z312" s="49"/>
      <c r="AA312" s="49"/>
      <c r="AB312" s="49"/>
      <c r="AC312" s="49"/>
      <c r="AD312" s="49"/>
    </row>
    <row r="313">
      <c r="A313" s="49"/>
      <c r="B313" s="49"/>
      <c r="C313" s="49"/>
      <c r="D313" s="49"/>
      <c r="E313" s="49"/>
      <c r="F313" s="49"/>
      <c r="G313" s="297"/>
      <c r="H313" s="297"/>
      <c r="I313" s="49"/>
      <c r="J313" s="75"/>
      <c r="K313" s="49"/>
      <c r="L313" s="49"/>
      <c r="M313" s="49"/>
      <c r="N313" s="49"/>
      <c r="O313" s="49"/>
      <c r="P313" s="49"/>
      <c r="Q313" s="297"/>
      <c r="R313" s="297"/>
      <c r="S313" s="49"/>
      <c r="T313" s="49"/>
      <c r="U313" s="49"/>
      <c r="V313" s="49"/>
      <c r="W313" s="49"/>
      <c r="X313" s="49"/>
      <c r="Y313" s="49"/>
      <c r="Z313" s="49"/>
      <c r="AA313" s="49"/>
      <c r="AB313" s="49"/>
      <c r="AC313" s="49"/>
      <c r="AD313" s="49"/>
    </row>
    <row r="314">
      <c r="A314" s="49"/>
      <c r="B314" s="49"/>
      <c r="C314" s="49"/>
      <c r="D314" s="49"/>
      <c r="E314" s="49"/>
      <c r="F314" s="49"/>
      <c r="G314" s="297"/>
      <c r="H314" s="297"/>
      <c r="I314" s="49"/>
      <c r="J314" s="75"/>
      <c r="K314" s="49"/>
      <c r="L314" s="49"/>
      <c r="M314" s="49"/>
      <c r="N314" s="49"/>
      <c r="O314" s="49"/>
      <c r="P314" s="49"/>
      <c r="Q314" s="297"/>
      <c r="R314" s="297"/>
      <c r="S314" s="49"/>
      <c r="T314" s="49"/>
      <c r="U314" s="49"/>
      <c r="V314" s="49"/>
      <c r="W314" s="49"/>
      <c r="X314" s="49"/>
      <c r="Y314" s="49"/>
      <c r="Z314" s="49"/>
      <c r="AA314" s="49"/>
      <c r="AB314" s="49"/>
      <c r="AC314" s="49"/>
      <c r="AD314" s="49"/>
    </row>
    <row r="315">
      <c r="A315" s="49"/>
      <c r="B315" s="49"/>
      <c r="C315" s="49"/>
      <c r="D315" s="49"/>
      <c r="E315" s="49"/>
      <c r="F315" s="49"/>
      <c r="G315" s="297"/>
      <c r="H315" s="297"/>
      <c r="I315" s="49"/>
      <c r="J315" s="75"/>
      <c r="K315" s="49"/>
      <c r="L315" s="49"/>
      <c r="M315" s="49"/>
      <c r="N315" s="49"/>
      <c r="O315" s="49"/>
      <c r="P315" s="49"/>
      <c r="Q315" s="297"/>
      <c r="R315" s="297"/>
      <c r="S315" s="49"/>
      <c r="T315" s="49"/>
      <c r="U315" s="49"/>
      <c r="V315" s="49"/>
      <c r="W315" s="49"/>
      <c r="X315" s="49"/>
      <c r="Y315" s="49"/>
      <c r="Z315" s="49"/>
      <c r="AA315" s="49"/>
      <c r="AB315" s="49"/>
      <c r="AC315" s="49"/>
      <c r="AD315" s="49"/>
    </row>
    <row r="316">
      <c r="A316" s="49"/>
      <c r="B316" s="49"/>
      <c r="C316" s="49"/>
      <c r="D316" s="49"/>
      <c r="E316" s="49"/>
      <c r="F316" s="49"/>
      <c r="G316" s="297"/>
      <c r="H316" s="297"/>
      <c r="I316" s="49"/>
      <c r="J316" s="75"/>
      <c r="K316" s="49"/>
      <c r="L316" s="49"/>
      <c r="M316" s="49"/>
      <c r="N316" s="49"/>
      <c r="O316" s="49"/>
      <c r="P316" s="49"/>
      <c r="Q316" s="297"/>
      <c r="R316" s="297"/>
      <c r="S316" s="49"/>
      <c r="T316" s="49"/>
      <c r="U316" s="49"/>
      <c r="V316" s="49"/>
      <c r="W316" s="49"/>
      <c r="X316" s="49"/>
      <c r="Y316" s="49"/>
      <c r="Z316" s="49"/>
      <c r="AA316" s="49"/>
      <c r="AB316" s="49"/>
      <c r="AC316" s="49"/>
      <c r="AD316" s="49"/>
    </row>
    <row r="317">
      <c r="A317" s="49"/>
      <c r="B317" s="49"/>
      <c r="C317" s="49"/>
      <c r="D317" s="49"/>
      <c r="E317" s="49"/>
      <c r="F317" s="49"/>
      <c r="G317" s="297"/>
      <c r="H317" s="297"/>
      <c r="I317" s="49"/>
      <c r="J317" s="75"/>
      <c r="K317" s="49"/>
      <c r="L317" s="49"/>
      <c r="M317" s="49"/>
      <c r="N317" s="49"/>
      <c r="O317" s="49"/>
      <c r="P317" s="49"/>
      <c r="Q317" s="297"/>
      <c r="R317" s="297"/>
      <c r="S317" s="49"/>
      <c r="T317" s="49"/>
      <c r="U317" s="49"/>
      <c r="V317" s="49"/>
      <c r="W317" s="49"/>
      <c r="X317" s="49"/>
      <c r="Y317" s="49"/>
      <c r="Z317" s="49"/>
      <c r="AA317" s="49"/>
      <c r="AB317" s="49"/>
      <c r="AC317" s="49"/>
      <c r="AD317" s="49"/>
    </row>
    <row r="318">
      <c r="A318" s="49"/>
      <c r="B318" s="49"/>
      <c r="C318" s="49"/>
      <c r="D318" s="49"/>
      <c r="E318" s="49"/>
      <c r="F318" s="49"/>
      <c r="G318" s="297"/>
      <c r="H318" s="297"/>
      <c r="I318" s="49"/>
      <c r="J318" s="75"/>
      <c r="K318" s="49"/>
      <c r="L318" s="49"/>
      <c r="M318" s="49"/>
      <c r="N318" s="49"/>
      <c r="O318" s="49"/>
      <c r="P318" s="49"/>
      <c r="Q318" s="297"/>
      <c r="R318" s="297"/>
      <c r="S318" s="49"/>
      <c r="T318" s="49"/>
      <c r="U318" s="49"/>
      <c r="V318" s="49"/>
      <c r="W318" s="49"/>
      <c r="X318" s="49"/>
      <c r="Y318" s="49"/>
      <c r="Z318" s="49"/>
      <c r="AA318" s="49"/>
      <c r="AB318" s="49"/>
      <c r="AC318" s="49"/>
      <c r="AD318" s="49"/>
    </row>
    <row r="319">
      <c r="A319" s="49"/>
      <c r="B319" s="49"/>
      <c r="C319" s="49"/>
      <c r="D319" s="49"/>
      <c r="E319" s="49"/>
      <c r="F319" s="49"/>
      <c r="G319" s="297"/>
      <c r="H319" s="297"/>
      <c r="I319" s="49"/>
      <c r="J319" s="75"/>
      <c r="K319" s="49"/>
      <c r="L319" s="49"/>
      <c r="M319" s="49"/>
      <c r="N319" s="49"/>
      <c r="O319" s="49"/>
      <c r="P319" s="49"/>
      <c r="Q319" s="297"/>
      <c r="R319" s="297"/>
      <c r="S319" s="49"/>
      <c r="T319" s="49"/>
      <c r="U319" s="49"/>
      <c r="V319" s="49"/>
      <c r="W319" s="49"/>
      <c r="X319" s="49"/>
      <c r="Y319" s="49"/>
      <c r="Z319" s="49"/>
      <c r="AA319" s="49"/>
      <c r="AB319" s="49"/>
      <c r="AC319" s="49"/>
      <c r="AD319" s="49"/>
    </row>
    <row r="320">
      <c r="A320" s="49"/>
      <c r="B320" s="49"/>
      <c r="C320" s="49"/>
      <c r="D320" s="49"/>
      <c r="E320" s="49"/>
      <c r="F320" s="49"/>
      <c r="G320" s="297"/>
      <c r="H320" s="297"/>
      <c r="I320" s="49"/>
      <c r="J320" s="75"/>
      <c r="K320" s="49"/>
      <c r="L320" s="49"/>
      <c r="M320" s="49"/>
      <c r="N320" s="49"/>
      <c r="O320" s="49"/>
      <c r="P320" s="49"/>
      <c r="Q320" s="297"/>
      <c r="R320" s="297"/>
      <c r="S320" s="49"/>
      <c r="T320" s="49"/>
      <c r="U320" s="49"/>
      <c r="V320" s="49"/>
      <c r="W320" s="49"/>
      <c r="X320" s="49"/>
      <c r="Y320" s="49"/>
      <c r="Z320" s="49"/>
      <c r="AA320" s="49"/>
      <c r="AB320" s="49"/>
      <c r="AC320" s="49"/>
      <c r="AD320" s="49"/>
    </row>
    <row r="321">
      <c r="A321" s="49"/>
      <c r="B321" s="49"/>
      <c r="C321" s="49"/>
      <c r="D321" s="49"/>
      <c r="E321" s="49"/>
      <c r="F321" s="49"/>
      <c r="G321" s="297"/>
      <c r="H321" s="297"/>
      <c r="I321" s="49"/>
      <c r="J321" s="75"/>
      <c r="K321" s="49"/>
      <c r="L321" s="49"/>
      <c r="M321" s="49"/>
      <c r="N321" s="49"/>
      <c r="O321" s="49"/>
      <c r="P321" s="49"/>
      <c r="Q321" s="297"/>
      <c r="R321" s="297"/>
      <c r="S321" s="49"/>
      <c r="T321" s="49"/>
      <c r="U321" s="49"/>
      <c r="V321" s="49"/>
      <c r="W321" s="49"/>
      <c r="X321" s="49"/>
      <c r="Y321" s="49"/>
      <c r="Z321" s="49"/>
      <c r="AA321" s="49"/>
      <c r="AB321" s="49"/>
      <c r="AC321" s="49"/>
      <c r="AD321" s="49"/>
    </row>
    <row r="322">
      <c r="A322" s="49"/>
      <c r="B322" s="49"/>
      <c r="C322" s="49"/>
      <c r="D322" s="49"/>
      <c r="E322" s="49"/>
      <c r="F322" s="49"/>
      <c r="G322" s="297"/>
      <c r="H322" s="297"/>
      <c r="I322" s="49"/>
      <c r="J322" s="75"/>
      <c r="K322" s="49"/>
      <c r="L322" s="49"/>
      <c r="M322" s="49"/>
      <c r="N322" s="49"/>
      <c r="O322" s="49"/>
      <c r="P322" s="49"/>
      <c r="Q322" s="297"/>
      <c r="R322" s="297"/>
      <c r="S322" s="49"/>
      <c r="T322" s="49"/>
      <c r="U322" s="49"/>
      <c r="V322" s="49"/>
      <c r="W322" s="49"/>
      <c r="X322" s="49"/>
      <c r="Y322" s="49"/>
      <c r="Z322" s="49"/>
      <c r="AA322" s="49"/>
      <c r="AB322" s="49"/>
      <c r="AC322" s="49"/>
      <c r="AD322" s="49"/>
    </row>
    <row r="323">
      <c r="A323" s="49"/>
      <c r="B323" s="49"/>
      <c r="C323" s="49"/>
      <c r="D323" s="49"/>
      <c r="E323" s="49"/>
      <c r="F323" s="49"/>
      <c r="G323" s="297"/>
      <c r="H323" s="297"/>
      <c r="I323" s="49"/>
      <c r="J323" s="75"/>
      <c r="K323" s="49"/>
      <c r="L323" s="49"/>
      <c r="M323" s="49"/>
      <c r="N323" s="49"/>
      <c r="O323" s="49"/>
      <c r="P323" s="49"/>
      <c r="Q323" s="297"/>
      <c r="R323" s="297"/>
      <c r="S323" s="49"/>
      <c r="T323" s="49"/>
      <c r="U323" s="49"/>
      <c r="V323" s="49"/>
      <c r="W323" s="49"/>
      <c r="X323" s="49"/>
      <c r="Y323" s="49"/>
      <c r="Z323" s="49"/>
      <c r="AA323" s="49"/>
      <c r="AB323" s="49"/>
      <c r="AC323" s="49"/>
      <c r="AD323" s="49"/>
    </row>
    <row r="324">
      <c r="A324" s="49"/>
      <c r="B324" s="49"/>
      <c r="C324" s="49"/>
      <c r="D324" s="49"/>
      <c r="E324" s="49"/>
      <c r="F324" s="49"/>
      <c r="G324" s="297"/>
      <c r="H324" s="297"/>
      <c r="I324" s="49"/>
      <c r="J324" s="75"/>
      <c r="K324" s="49"/>
      <c r="L324" s="49"/>
      <c r="M324" s="49"/>
      <c r="N324" s="49"/>
      <c r="O324" s="49"/>
      <c r="P324" s="49"/>
      <c r="Q324" s="297"/>
      <c r="R324" s="297"/>
      <c r="S324" s="49"/>
      <c r="T324" s="49"/>
      <c r="U324" s="49"/>
      <c r="V324" s="49"/>
      <c r="W324" s="49"/>
      <c r="X324" s="49"/>
      <c r="Y324" s="49"/>
      <c r="Z324" s="49"/>
      <c r="AA324" s="49"/>
      <c r="AB324" s="49"/>
      <c r="AC324" s="49"/>
      <c r="AD324" s="49"/>
    </row>
    <row r="325">
      <c r="A325" s="49"/>
      <c r="B325" s="49"/>
      <c r="C325" s="49"/>
      <c r="D325" s="49"/>
      <c r="E325" s="49"/>
      <c r="F325" s="49"/>
      <c r="G325" s="297"/>
      <c r="H325" s="297"/>
      <c r="I325" s="49"/>
      <c r="J325" s="75"/>
      <c r="K325" s="49"/>
      <c r="L325" s="49"/>
      <c r="M325" s="49"/>
      <c r="N325" s="49"/>
      <c r="O325" s="49"/>
      <c r="P325" s="49"/>
      <c r="Q325" s="297"/>
      <c r="R325" s="297"/>
      <c r="S325" s="49"/>
      <c r="T325" s="49"/>
      <c r="U325" s="49"/>
      <c r="V325" s="49"/>
      <c r="W325" s="49"/>
      <c r="X325" s="49"/>
      <c r="Y325" s="49"/>
      <c r="Z325" s="49"/>
      <c r="AA325" s="49"/>
      <c r="AB325" s="49"/>
      <c r="AC325" s="49"/>
      <c r="AD325" s="49"/>
    </row>
    <row r="326">
      <c r="A326" s="49"/>
      <c r="B326" s="49"/>
      <c r="C326" s="49"/>
      <c r="D326" s="49"/>
      <c r="E326" s="49"/>
      <c r="F326" s="49"/>
      <c r="G326" s="297"/>
      <c r="H326" s="297"/>
      <c r="I326" s="49"/>
      <c r="J326" s="75"/>
      <c r="K326" s="49"/>
      <c r="L326" s="49"/>
      <c r="M326" s="49"/>
      <c r="N326" s="49"/>
      <c r="O326" s="49"/>
      <c r="P326" s="49"/>
      <c r="Q326" s="297"/>
      <c r="R326" s="297"/>
      <c r="S326" s="49"/>
      <c r="T326" s="49"/>
      <c r="U326" s="49"/>
      <c r="V326" s="49"/>
      <c r="W326" s="49"/>
      <c r="X326" s="49"/>
      <c r="Y326" s="49"/>
      <c r="Z326" s="49"/>
      <c r="AA326" s="49"/>
      <c r="AB326" s="49"/>
      <c r="AC326" s="49"/>
      <c r="AD326" s="49"/>
    </row>
    <row r="327">
      <c r="A327" s="49"/>
      <c r="B327" s="49"/>
      <c r="C327" s="49"/>
      <c r="D327" s="49"/>
      <c r="E327" s="49"/>
      <c r="F327" s="49"/>
      <c r="G327" s="297"/>
      <c r="H327" s="297"/>
      <c r="I327" s="49"/>
      <c r="J327" s="75"/>
      <c r="K327" s="49"/>
      <c r="L327" s="49"/>
      <c r="M327" s="49"/>
      <c r="N327" s="49"/>
      <c r="O327" s="49"/>
      <c r="P327" s="49"/>
      <c r="Q327" s="297"/>
      <c r="R327" s="297"/>
      <c r="S327" s="49"/>
      <c r="T327" s="49"/>
      <c r="U327" s="49"/>
      <c r="V327" s="49"/>
      <c r="W327" s="49"/>
      <c r="X327" s="49"/>
      <c r="Y327" s="49"/>
      <c r="Z327" s="49"/>
      <c r="AA327" s="49"/>
      <c r="AB327" s="49"/>
      <c r="AC327" s="49"/>
      <c r="AD327" s="49"/>
    </row>
    <row r="328">
      <c r="A328" s="49"/>
      <c r="B328" s="49"/>
      <c r="C328" s="49"/>
      <c r="D328" s="49"/>
      <c r="E328" s="49"/>
      <c r="F328" s="49"/>
      <c r="G328" s="297"/>
      <c r="H328" s="297"/>
      <c r="I328" s="49"/>
      <c r="J328" s="75"/>
      <c r="K328" s="49"/>
      <c r="L328" s="49"/>
      <c r="M328" s="49"/>
      <c r="N328" s="49"/>
      <c r="O328" s="49"/>
      <c r="P328" s="49"/>
      <c r="Q328" s="297"/>
      <c r="R328" s="297"/>
      <c r="S328" s="49"/>
      <c r="T328" s="49"/>
      <c r="U328" s="49"/>
      <c r="V328" s="49"/>
      <c r="W328" s="49"/>
      <c r="X328" s="49"/>
      <c r="Y328" s="49"/>
      <c r="Z328" s="49"/>
      <c r="AA328" s="49"/>
      <c r="AB328" s="49"/>
      <c r="AC328" s="49"/>
      <c r="AD328" s="49"/>
    </row>
    <row r="329">
      <c r="A329" s="49"/>
      <c r="B329" s="49"/>
      <c r="C329" s="49"/>
      <c r="D329" s="49"/>
      <c r="E329" s="49"/>
      <c r="F329" s="49"/>
      <c r="G329" s="297"/>
      <c r="H329" s="297"/>
      <c r="I329" s="49"/>
      <c r="J329" s="75"/>
      <c r="K329" s="49"/>
      <c r="L329" s="49"/>
      <c r="M329" s="49"/>
      <c r="N329" s="49"/>
      <c r="O329" s="49"/>
      <c r="P329" s="49"/>
      <c r="Q329" s="297"/>
      <c r="R329" s="297"/>
      <c r="S329" s="49"/>
      <c r="T329" s="49"/>
      <c r="U329" s="49"/>
      <c r="V329" s="49"/>
      <c r="W329" s="49"/>
      <c r="X329" s="49"/>
      <c r="Y329" s="49"/>
      <c r="Z329" s="49"/>
      <c r="AA329" s="49"/>
      <c r="AB329" s="49"/>
      <c r="AC329" s="49"/>
      <c r="AD329" s="49"/>
    </row>
    <row r="330">
      <c r="A330" s="49"/>
      <c r="B330" s="49"/>
      <c r="C330" s="49"/>
      <c r="D330" s="49"/>
      <c r="E330" s="49"/>
      <c r="F330" s="49"/>
      <c r="G330" s="297"/>
      <c r="H330" s="297"/>
      <c r="I330" s="49"/>
      <c r="J330" s="75"/>
      <c r="K330" s="49"/>
      <c r="L330" s="49"/>
      <c r="M330" s="49"/>
      <c r="N330" s="49"/>
      <c r="O330" s="49"/>
      <c r="P330" s="49"/>
      <c r="Q330" s="297"/>
      <c r="R330" s="297"/>
      <c r="S330" s="49"/>
      <c r="T330" s="49"/>
      <c r="U330" s="49"/>
      <c r="V330" s="49"/>
      <c r="W330" s="49"/>
      <c r="X330" s="49"/>
      <c r="Y330" s="49"/>
      <c r="Z330" s="49"/>
      <c r="AA330" s="49"/>
      <c r="AB330" s="49"/>
      <c r="AC330" s="49"/>
      <c r="AD330" s="49"/>
    </row>
    <row r="331">
      <c r="A331" s="49"/>
      <c r="B331" s="49"/>
      <c r="C331" s="49"/>
      <c r="D331" s="49"/>
      <c r="E331" s="49"/>
      <c r="F331" s="49"/>
      <c r="G331" s="297"/>
      <c r="H331" s="297"/>
      <c r="I331" s="49"/>
      <c r="J331" s="75"/>
      <c r="K331" s="49"/>
      <c r="L331" s="49"/>
      <c r="M331" s="49"/>
      <c r="N331" s="49"/>
      <c r="O331" s="49"/>
      <c r="P331" s="49"/>
      <c r="Q331" s="297"/>
      <c r="R331" s="297"/>
      <c r="S331" s="49"/>
      <c r="T331" s="49"/>
      <c r="U331" s="49"/>
      <c r="V331" s="49"/>
      <c r="W331" s="49"/>
      <c r="X331" s="49"/>
      <c r="Y331" s="49"/>
      <c r="Z331" s="49"/>
      <c r="AA331" s="49"/>
      <c r="AB331" s="49"/>
      <c r="AC331" s="49"/>
      <c r="AD331" s="49"/>
    </row>
    <row r="332">
      <c r="A332" s="49"/>
      <c r="B332" s="49"/>
      <c r="C332" s="49"/>
      <c r="D332" s="49"/>
      <c r="E332" s="49"/>
      <c r="F332" s="49"/>
      <c r="G332" s="297"/>
      <c r="H332" s="297"/>
      <c r="I332" s="49"/>
      <c r="J332" s="75"/>
      <c r="K332" s="49"/>
      <c r="L332" s="49"/>
      <c r="M332" s="49"/>
      <c r="N332" s="49"/>
      <c r="O332" s="49"/>
      <c r="P332" s="49"/>
      <c r="Q332" s="297"/>
      <c r="R332" s="297"/>
      <c r="S332" s="49"/>
      <c r="T332" s="49"/>
      <c r="U332" s="49"/>
      <c r="V332" s="49"/>
      <c r="W332" s="49"/>
      <c r="X332" s="49"/>
      <c r="Y332" s="49"/>
      <c r="Z332" s="49"/>
      <c r="AA332" s="49"/>
      <c r="AB332" s="49"/>
      <c r="AC332" s="49"/>
      <c r="AD332" s="49"/>
    </row>
    <row r="333">
      <c r="A333" s="49"/>
      <c r="B333" s="49"/>
      <c r="C333" s="49"/>
      <c r="D333" s="49"/>
      <c r="E333" s="49"/>
      <c r="F333" s="49"/>
      <c r="G333" s="297"/>
      <c r="H333" s="297"/>
      <c r="I333" s="49"/>
      <c r="J333" s="75"/>
      <c r="K333" s="49"/>
      <c r="L333" s="49"/>
      <c r="M333" s="49"/>
      <c r="N333" s="49"/>
      <c r="O333" s="49"/>
      <c r="P333" s="49"/>
      <c r="Q333" s="297"/>
      <c r="R333" s="297"/>
      <c r="S333" s="49"/>
      <c r="T333" s="49"/>
      <c r="U333" s="49"/>
      <c r="V333" s="49"/>
      <c r="W333" s="49"/>
      <c r="X333" s="49"/>
      <c r="Y333" s="49"/>
      <c r="Z333" s="49"/>
      <c r="AA333" s="49"/>
      <c r="AB333" s="49"/>
      <c r="AC333" s="49"/>
      <c r="AD333" s="49"/>
    </row>
    <row r="334">
      <c r="A334" s="49"/>
      <c r="B334" s="49"/>
      <c r="C334" s="49"/>
      <c r="D334" s="49"/>
      <c r="E334" s="49"/>
      <c r="F334" s="49"/>
      <c r="G334" s="297"/>
      <c r="H334" s="297"/>
      <c r="I334" s="49"/>
      <c r="J334" s="75"/>
      <c r="K334" s="49"/>
      <c r="L334" s="49"/>
      <c r="M334" s="49"/>
      <c r="N334" s="49"/>
      <c r="O334" s="49"/>
      <c r="P334" s="49"/>
      <c r="Q334" s="297"/>
      <c r="R334" s="297"/>
      <c r="S334" s="49"/>
      <c r="T334" s="49"/>
      <c r="U334" s="49"/>
      <c r="V334" s="49"/>
      <c r="W334" s="49"/>
      <c r="X334" s="49"/>
      <c r="Y334" s="49"/>
      <c r="Z334" s="49"/>
      <c r="AA334" s="49"/>
      <c r="AB334" s="49"/>
      <c r="AC334" s="49"/>
      <c r="AD334" s="49"/>
    </row>
    <row r="335">
      <c r="A335" s="49"/>
      <c r="B335" s="49"/>
      <c r="C335" s="49"/>
      <c r="D335" s="49"/>
      <c r="E335" s="49"/>
      <c r="F335" s="49"/>
      <c r="G335" s="297"/>
      <c r="H335" s="297"/>
      <c r="I335" s="49"/>
      <c r="J335" s="75"/>
      <c r="K335" s="49"/>
      <c r="L335" s="49"/>
      <c r="M335" s="49"/>
      <c r="N335" s="49"/>
      <c r="O335" s="49"/>
      <c r="P335" s="49"/>
      <c r="Q335" s="297"/>
      <c r="R335" s="297"/>
      <c r="S335" s="49"/>
      <c r="T335" s="49"/>
      <c r="U335" s="49"/>
      <c r="V335" s="49"/>
      <c r="W335" s="49"/>
      <c r="X335" s="49"/>
      <c r="Y335" s="49"/>
      <c r="Z335" s="49"/>
      <c r="AA335" s="49"/>
      <c r="AB335" s="49"/>
      <c r="AC335" s="49"/>
      <c r="AD335" s="49"/>
    </row>
    <row r="336">
      <c r="A336" s="49"/>
      <c r="B336" s="49"/>
      <c r="C336" s="49"/>
      <c r="D336" s="49"/>
      <c r="E336" s="49"/>
      <c r="F336" s="49"/>
      <c r="G336" s="297"/>
      <c r="H336" s="297"/>
      <c r="I336" s="49"/>
      <c r="J336" s="75"/>
      <c r="K336" s="49"/>
      <c r="L336" s="49"/>
      <c r="M336" s="49"/>
      <c r="N336" s="49"/>
      <c r="O336" s="49"/>
      <c r="P336" s="49"/>
      <c r="Q336" s="297"/>
      <c r="R336" s="297"/>
      <c r="S336" s="49"/>
      <c r="T336" s="49"/>
      <c r="U336" s="49"/>
      <c r="V336" s="49"/>
      <c r="W336" s="49"/>
      <c r="X336" s="49"/>
      <c r="Y336" s="49"/>
      <c r="Z336" s="49"/>
      <c r="AA336" s="49"/>
      <c r="AB336" s="49"/>
      <c r="AC336" s="49"/>
      <c r="AD336" s="49"/>
    </row>
    <row r="337">
      <c r="A337" s="49"/>
      <c r="B337" s="49"/>
      <c r="C337" s="49"/>
      <c r="D337" s="49"/>
      <c r="E337" s="49"/>
      <c r="F337" s="49"/>
      <c r="G337" s="297"/>
      <c r="H337" s="297"/>
      <c r="I337" s="49"/>
      <c r="J337" s="75"/>
      <c r="K337" s="49"/>
      <c r="L337" s="49"/>
      <c r="M337" s="49"/>
      <c r="N337" s="49"/>
      <c r="O337" s="49"/>
      <c r="P337" s="49"/>
      <c r="Q337" s="297"/>
      <c r="R337" s="297"/>
      <c r="S337" s="49"/>
      <c r="T337" s="49"/>
      <c r="U337" s="49"/>
      <c r="V337" s="49"/>
      <c r="W337" s="49"/>
      <c r="X337" s="49"/>
      <c r="Y337" s="49"/>
      <c r="Z337" s="49"/>
      <c r="AA337" s="49"/>
      <c r="AB337" s="49"/>
      <c r="AC337" s="49"/>
      <c r="AD337" s="49"/>
    </row>
    <row r="338">
      <c r="A338" s="49"/>
      <c r="B338" s="49"/>
      <c r="C338" s="49"/>
      <c r="D338" s="49"/>
      <c r="E338" s="49"/>
      <c r="F338" s="49"/>
      <c r="G338" s="297"/>
      <c r="H338" s="297"/>
      <c r="I338" s="49"/>
      <c r="J338" s="75"/>
      <c r="K338" s="49"/>
      <c r="L338" s="49"/>
      <c r="M338" s="49"/>
      <c r="N338" s="49"/>
      <c r="O338" s="49"/>
      <c r="P338" s="49"/>
      <c r="Q338" s="297"/>
      <c r="R338" s="297"/>
      <c r="S338" s="49"/>
      <c r="T338" s="49"/>
      <c r="U338" s="49"/>
      <c r="V338" s="49"/>
      <c r="W338" s="49"/>
      <c r="X338" s="49"/>
      <c r="Y338" s="49"/>
      <c r="Z338" s="49"/>
      <c r="AA338" s="49"/>
      <c r="AB338" s="49"/>
      <c r="AC338" s="49"/>
      <c r="AD338" s="49"/>
    </row>
    <row r="339">
      <c r="A339" s="49"/>
      <c r="B339" s="49"/>
      <c r="C339" s="49"/>
      <c r="D339" s="49"/>
      <c r="E339" s="49"/>
      <c r="F339" s="49"/>
      <c r="G339" s="297"/>
      <c r="H339" s="297"/>
      <c r="I339" s="49"/>
      <c r="J339" s="75"/>
      <c r="K339" s="49"/>
      <c r="L339" s="49"/>
      <c r="M339" s="49"/>
      <c r="N339" s="49"/>
      <c r="O339" s="49"/>
      <c r="P339" s="49"/>
      <c r="Q339" s="297"/>
      <c r="R339" s="297"/>
      <c r="S339" s="49"/>
      <c r="T339" s="49"/>
      <c r="U339" s="49"/>
      <c r="V339" s="49"/>
      <c r="W339" s="49"/>
      <c r="X339" s="49"/>
      <c r="Y339" s="49"/>
      <c r="Z339" s="49"/>
      <c r="AA339" s="49"/>
      <c r="AB339" s="49"/>
      <c r="AC339" s="49"/>
      <c r="AD339" s="49"/>
    </row>
    <row r="340">
      <c r="A340" s="49"/>
      <c r="B340" s="49"/>
      <c r="C340" s="49"/>
      <c r="D340" s="49"/>
      <c r="E340" s="49"/>
      <c r="F340" s="49"/>
      <c r="G340" s="297"/>
      <c r="H340" s="297"/>
      <c r="I340" s="49"/>
      <c r="J340" s="75"/>
      <c r="K340" s="49"/>
      <c r="L340" s="49"/>
      <c r="M340" s="49"/>
      <c r="N340" s="49"/>
      <c r="O340" s="49"/>
      <c r="P340" s="49"/>
      <c r="Q340" s="297"/>
      <c r="R340" s="297"/>
      <c r="S340" s="49"/>
      <c r="T340" s="49"/>
      <c r="U340" s="49"/>
      <c r="V340" s="49"/>
      <c r="W340" s="49"/>
      <c r="X340" s="49"/>
      <c r="Y340" s="49"/>
      <c r="Z340" s="49"/>
      <c r="AA340" s="49"/>
      <c r="AB340" s="49"/>
      <c r="AC340" s="49"/>
      <c r="AD340" s="49"/>
    </row>
    <row r="341">
      <c r="A341" s="49"/>
      <c r="B341" s="49"/>
      <c r="C341" s="49"/>
      <c r="D341" s="49"/>
      <c r="E341" s="49"/>
      <c r="F341" s="49"/>
      <c r="G341" s="297"/>
      <c r="H341" s="297"/>
      <c r="I341" s="49"/>
      <c r="J341" s="75"/>
      <c r="K341" s="49"/>
      <c r="L341" s="49"/>
      <c r="M341" s="49"/>
      <c r="N341" s="49"/>
      <c r="O341" s="49"/>
      <c r="P341" s="49"/>
      <c r="Q341" s="297"/>
      <c r="R341" s="297"/>
      <c r="S341" s="49"/>
      <c r="T341" s="49"/>
      <c r="U341" s="49"/>
      <c r="V341" s="49"/>
      <c r="W341" s="49"/>
      <c r="X341" s="49"/>
      <c r="Y341" s="49"/>
      <c r="Z341" s="49"/>
      <c r="AA341" s="49"/>
      <c r="AB341" s="49"/>
      <c r="AC341" s="49"/>
      <c r="AD341" s="49"/>
    </row>
    <row r="342">
      <c r="A342" s="49"/>
      <c r="B342" s="49"/>
      <c r="C342" s="49"/>
      <c r="D342" s="49"/>
      <c r="E342" s="49"/>
      <c r="F342" s="49"/>
      <c r="G342" s="297"/>
      <c r="H342" s="297"/>
      <c r="I342" s="49"/>
      <c r="J342" s="75"/>
      <c r="K342" s="49"/>
      <c r="L342" s="49"/>
      <c r="M342" s="49"/>
      <c r="N342" s="49"/>
      <c r="O342" s="49"/>
      <c r="P342" s="49"/>
      <c r="Q342" s="297"/>
      <c r="R342" s="297"/>
      <c r="S342" s="49"/>
      <c r="T342" s="49"/>
      <c r="U342" s="49"/>
      <c r="V342" s="49"/>
      <c r="W342" s="49"/>
      <c r="X342" s="49"/>
      <c r="Y342" s="49"/>
      <c r="Z342" s="49"/>
      <c r="AA342" s="49"/>
      <c r="AB342" s="49"/>
      <c r="AC342" s="49"/>
      <c r="AD342" s="49"/>
    </row>
    <row r="343">
      <c r="A343" s="49"/>
      <c r="B343" s="49"/>
      <c r="C343" s="49"/>
      <c r="D343" s="49"/>
      <c r="E343" s="49"/>
      <c r="F343" s="49"/>
      <c r="G343" s="297"/>
      <c r="H343" s="297"/>
      <c r="I343" s="49"/>
      <c r="J343" s="75"/>
      <c r="K343" s="49"/>
      <c r="L343" s="49"/>
      <c r="M343" s="49"/>
      <c r="N343" s="49"/>
      <c r="O343" s="49"/>
      <c r="P343" s="49"/>
      <c r="Q343" s="297"/>
      <c r="R343" s="297"/>
      <c r="S343" s="49"/>
      <c r="T343" s="49"/>
      <c r="U343" s="49"/>
      <c r="V343" s="49"/>
      <c r="W343" s="49"/>
      <c r="X343" s="49"/>
      <c r="Y343" s="49"/>
      <c r="Z343" s="49"/>
      <c r="AA343" s="49"/>
      <c r="AB343" s="49"/>
      <c r="AC343" s="49"/>
      <c r="AD343" s="49"/>
    </row>
    <row r="344">
      <c r="A344" s="49"/>
      <c r="B344" s="49"/>
      <c r="C344" s="49"/>
      <c r="D344" s="49"/>
      <c r="E344" s="49"/>
      <c r="F344" s="49"/>
      <c r="G344" s="297"/>
      <c r="H344" s="297"/>
      <c r="I344" s="49"/>
      <c r="J344" s="75"/>
      <c r="K344" s="49"/>
      <c r="L344" s="49"/>
      <c r="M344" s="49"/>
      <c r="N344" s="49"/>
      <c r="O344" s="49"/>
      <c r="P344" s="49"/>
      <c r="Q344" s="297"/>
      <c r="R344" s="297"/>
      <c r="S344" s="49"/>
      <c r="T344" s="49"/>
      <c r="U344" s="49"/>
      <c r="V344" s="49"/>
      <c r="W344" s="49"/>
      <c r="X344" s="49"/>
      <c r="Y344" s="49"/>
      <c r="Z344" s="49"/>
      <c r="AA344" s="49"/>
      <c r="AB344" s="49"/>
      <c r="AC344" s="49"/>
      <c r="AD344" s="49"/>
    </row>
    <row r="345">
      <c r="A345" s="49"/>
      <c r="B345" s="49"/>
      <c r="C345" s="49"/>
      <c r="D345" s="49"/>
      <c r="E345" s="49"/>
      <c r="F345" s="49"/>
      <c r="G345" s="297"/>
      <c r="H345" s="297"/>
      <c r="I345" s="49"/>
      <c r="J345" s="75"/>
      <c r="K345" s="49"/>
      <c r="L345" s="49"/>
      <c r="M345" s="49"/>
      <c r="N345" s="49"/>
      <c r="O345" s="49"/>
      <c r="P345" s="49"/>
      <c r="Q345" s="297"/>
      <c r="R345" s="297"/>
      <c r="S345" s="49"/>
      <c r="T345" s="49"/>
      <c r="U345" s="49"/>
      <c r="V345" s="49"/>
      <c r="W345" s="49"/>
      <c r="X345" s="49"/>
      <c r="Y345" s="49"/>
      <c r="Z345" s="49"/>
      <c r="AA345" s="49"/>
      <c r="AB345" s="49"/>
      <c r="AC345" s="49"/>
      <c r="AD345" s="49"/>
    </row>
    <row r="346">
      <c r="A346" s="49"/>
      <c r="B346" s="49"/>
      <c r="C346" s="49"/>
      <c r="D346" s="49"/>
      <c r="E346" s="49"/>
      <c r="F346" s="49"/>
      <c r="G346" s="297"/>
      <c r="H346" s="297"/>
      <c r="I346" s="49"/>
      <c r="J346" s="75"/>
      <c r="K346" s="49"/>
      <c r="L346" s="49"/>
      <c r="M346" s="49"/>
      <c r="N346" s="49"/>
      <c r="O346" s="49"/>
      <c r="P346" s="49"/>
      <c r="Q346" s="297"/>
      <c r="R346" s="297"/>
      <c r="S346" s="49"/>
      <c r="T346" s="49"/>
      <c r="U346" s="49"/>
      <c r="V346" s="49"/>
      <c r="W346" s="49"/>
      <c r="X346" s="49"/>
      <c r="Y346" s="49"/>
      <c r="Z346" s="49"/>
      <c r="AA346" s="49"/>
      <c r="AB346" s="49"/>
      <c r="AC346" s="49"/>
      <c r="AD346" s="49"/>
    </row>
    <row r="347">
      <c r="A347" s="49"/>
      <c r="B347" s="49"/>
      <c r="C347" s="49"/>
      <c r="D347" s="49"/>
      <c r="E347" s="49"/>
      <c r="F347" s="49"/>
      <c r="G347" s="297"/>
      <c r="H347" s="297"/>
      <c r="I347" s="49"/>
      <c r="J347" s="75"/>
      <c r="K347" s="49"/>
      <c r="L347" s="49"/>
      <c r="M347" s="49"/>
      <c r="N347" s="49"/>
      <c r="O347" s="49"/>
      <c r="P347" s="49"/>
      <c r="Q347" s="297"/>
      <c r="R347" s="297"/>
      <c r="S347" s="49"/>
      <c r="T347" s="49"/>
      <c r="U347" s="49"/>
      <c r="V347" s="49"/>
      <c r="W347" s="49"/>
      <c r="X347" s="49"/>
      <c r="Y347" s="49"/>
      <c r="Z347" s="49"/>
      <c r="AA347" s="49"/>
      <c r="AB347" s="49"/>
      <c r="AC347" s="49"/>
      <c r="AD347" s="49"/>
    </row>
    <row r="348">
      <c r="A348" s="49"/>
      <c r="B348" s="49"/>
      <c r="C348" s="49"/>
      <c r="D348" s="49"/>
      <c r="E348" s="49"/>
      <c r="F348" s="49"/>
      <c r="G348" s="297"/>
      <c r="H348" s="297"/>
      <c r="I348" s="49"/>
      <c r="J348" s="75"/>
      <c r="K348" s="49"/>
      <c r="L348" s="49"/>
      <c r="M348" s="49"/>
      <c r="N348" s="49"/>
      <c r="O348" s="49"/>
      <c r="P348" s="49"/>
      <c r="Q348" s="297"/>
      <c r="R348" s="297"/>
      <c r="S348" s="49"/>
      <c r="T348" s="49"/>
      <c r="U348" s="49"/>
      <c r="V348" s="49"/>
      <c r="W348" s="49"/>
      <c r="X348" s="49"/>
      <c r="Y348" s="49"/>
      <c r="Z348" s="49"/>
      <c r="AA348" s="49"/>
      <c r="AB348" s="49"/>
      <c r="AC348" s="49"/>
      <c r="AD348" s="49"/>
    </row>
    <row r="349">
      <c r="A349" s="49"/>
      <c r="B349" s="49"/>
      <c r="C349" s="49"/>
      <c r="D349" s="49"/>
      <c r="E349" s="49"/>
      <c r="F349" s="49"/>
      <c r="G349" s="297"/>
      <c r="H349" s="297"/>
      <c r="I349" s="49"/>
      <c r="J349" s="75"/>
      <c r="K349" s="49"/>
      <c r="L349" s="49"/>
      <c r="M349" s="49"/>
      <c r="N349" s="49"/>
      <c r="O349" s="49"/>
      <c r="P349" s="49"/>
      <c r="Q349" s="297"/>
      <c r="R349" s="297"/>
      <c r="S349" s="49"/>
      <c r="T349" s="49"/>
      <c r="U349" s="49"/>
      <c r="V349" s="49"/>
      <c r="W349" s="49"/>
      <c r="X349" s="49"/>
      <c r="Y349" s="49"/>
      <c r="Z349" s="49"/>
      <c r="AA349" s="49"/>
      <c r="AB349" s="49"/>
      <c r="AC349" s="49"/>
      <c r="AD349" s="49"/>
    </row>
    <row r="350">
      <c r="A350" s="49"/>
      <c r="B350" s="49"/>
      <c r="C350" s="49"/>
      <c r="D350" s="49"/>
      <c r="E350" s="49"/>
      <c r="F350" s="49"/>
      <c r="G350" s="297"/>
      <c r="H350" s="297"/>
      <c r="I350" s="49"/>
      <c r="J350" s="75"/>
      <c r="K350" s="49"/>
      <c r="L350" s="49"/>
      <c r="M350" s="49"/>
      <c r="N350" s="49"/>
      <c r="O350" s="49"/>
      <c r="P350" s="49"/>
      <c r="Q350" s="297"/>
      <c r="R350" s="297"/>
      <c r="S350" s="49"/>
      <c r="T350" s="49"/>
      <c r="U350" s="49"/>
      <c r="V350" s="49"/>
      <c r="W350" s="49"/>
      <c r="X350" s="49"/>
      <c r="Y350" s="49"/>
      <c r="Z350" s="49"/>
      <c r="AA350" s="49"/>
      <c r="AB350" s="49"/>
      <c r="AC350" s="49"/>
      <c r="AD350" s="49"/>
    </row>
    <row r="351">
      <c r="A351" s="49"/>
      <c r="B351" s="49"/>
      <c r="C351" s="49"/>
      <c r="D351" s="49"/>
      <c r="E351" s="49"/>
      <c r="F351" s="49"/>
      <c r="G351" s="297"/>
      <c r="H351" s="297"/>
      <c r="I351" s="49"/>
      <c r="J351" s="75"/>
      <c r="K351" s="49"/>
      <c r="L351" s="49"/>
      <c r="M351" s="49"/>
      <c r="N351" s="49"/>
      <c r="O351" s="49"/>
      <c r="P351" s="49"/>
      <c r="Q351" s="297"/>
      <c r="R351" s="297"/>
      <c r="S351" s="49"/>
      <c r="T351" s="49"/>
      <c r="U351" s="49"/>
      <c r="V351" s="49"/>
      <c r="W351" s="49"/>
      <c r="X351" s="49"/>
      <c r="Y351" s="49"/>
      <c r="Z351" s="49"/>
      <c r="AA351" s="49"/>
      <c r="AB351" s="49"/>
      <c r="AC351" s="49"/>
      <c r="AD351" s="49"/>
    </row>
    <row r="352">
      <c r="A352" s="49"/>
      <c r="B352" s="49"/>
      <c r="C352" s="49"/>
      <c r="D352" s="49"/>
      <c r="E352" s="49"/>
      <c r="F352" s="49"/>
      <c r="G352" s="297"/>
      <c r="H352" s="297"/>
      <c r="I352" s="49"/>
      <c r="J352" s="75"/>
      <c r="K352" s="49"/>
      <c r="L352" s="49"/>
      <c r="M352" s="49"/>
      <c r="N352" s="49"/>
      <c r="O352" s="49"/>
      <c r="P352" s="49"/>
      <c r="Q352" s="297"/>
      <c r="R352" s="297"/>
      <c r="S352" s="49"/>
      <c r="T352" s="49"/>
      <c r="U352" s="49"/>
      <c r="V352" s="49"/>
      <c r="W352" s="49"/>
      <c r="X352" s="49"/>
      <c r="Y352" s="49"/>
      <c r="Z352" s="49"/>
      <c r="AA352" s="49"/>
      <c r="AB352" s="49"/>
      <c r="AC352" s="49"/>
      <c r="AD352" s="49"/>
    </row>
    <row r="353">
      <c r="A353" s="49"/>
      <c r="B353" s="49"/>
      <c r="C353" s="49"/>
      <c r="D353" s="49"/>
      <c r="E353" s="49"/>
      <c r="F353" s="49"/>
      <c r="G353" s="297"/>
      <c r="H353" s="297"/>
      <c r="I353" s="49"/>
      <c r="J353" s="75"/>
      <c r="K353" s="49"/>
      <c r="L353" s="49"/>
      <c r="M353" s="49"/>
      <c r="N353" s="49"/>
      <c r="O353" s="49"/>
      <c r="P353" s="49"/>
      <c r="Q353" s="297"/>
      <c r="R353" s="297"/>
      <c r="S353" s="49"/>
      <c r="T353" s="49"/>
      <c r="U353" s="49"/>
      <c r="V353" s="49"/>
      <c r="W353" s="49"/>
      <c r="X353" s="49"/>
      <c r="Y353" s="49"/>
      <c r="Z353" s="49"/>
      <c r="AA353" s="49"/>
      <c r="AB353" s="49"/>
      <c r="AC353" s="49"/>
      <c r="AD353" s="49"/>
    </row>
    <row r="354">
      <c r="A354" s="49"/>
      <c r="B354" s="49"/>
      <c r="C354" s="49"/>
      <c r="D354" s="49"/>
      <c r="E354" s="49"/>
      <c r="F354" s="49"/>
      <c r="G354" s="297"/>
      <c r="H354" s="297"/>
      <c r="I354" s="49"/>
      <c r="J354" s="75"/>
      <c r="K354" s="49"/>
      <c r="L354" s="49"/>
      <c r="M354" s="49"/>
      <c r="N354" s="49"/>
      <c r="O354" s="49"/>
      <c r="P354" s="49"/>
      <c r="Q354" s="297"/>
      <c r="R354" s="297"/>
      <c r="S354" s="49"/>
      <c r="T354" s="49"/>
      <c r="U354" s="49"/>
      <c r="V354" s="49"/>
      <c r="W354" s="49"/>
      <c r="X354" s="49"/>
      <c r="Y354" s="49"/>
      <c r="Z354" s="49"/>
      <c r="AA354" s="49"/>
      <c r="AB354" s="49"/>
      <c r="AC354" s="49"/>
      <c r="AD354" s="49"/>
    </row>
    <row r="355">
      <c r="A355" s="49"/>
      <c r="B355" s="49"/>
      <c r="C355" s="49"/>
      <c r="D355" s="49"/>
      <c r="E355" s="49"/>
      <c r="F355" s="49"/>
      <c r="G355" s="297"/>
      <c r="H355" s="297"/>
      <c r="I355" s="49"/>
      <c r="J355" s="75"/>
      <c r="K355" s="49"/>
      <c r="L355" s="49"/>
      <c r="M355" s="49"/>
      <c r="N355" s="49"/>
      <c r="O355" s="49"/>
      <c r="P355" s="49"/>
      <c r="Q355" s="297"/>
      <c r="R355" s="297"/>
      <c r="S355" s="49"/>
      <c r="T355" s="49"/>
      <c r="U355" s="49"/>
      <c r="V355" s="49"/>
      <c r="W355" s="49"/>
      <c r="X355" s="49"/>
      <c r="Y355" s="49"/>
      <c r="Z355" s="49"/>
      <c r="AA355" s="49"/>
      <c r="AB355" s="49"/>
      <c r="AC355" s="49"/>
      <c r="AD355" s="49"/>
    </row>
    <row r="356">
      <c r="A356" s="49"/>
      <c r="B356" s="49"/>
      <c r="C356" s="49"/>
      <c r="D356" s="49"/>
      <c r="E356" s="49"/>
      <c r="F356" s="49"/>
      <c r="G356" s="297"/>
      <c r="H356" s="297"/>
      <c r="I356" s="49"/>
      <c r="J356" s="75"/>
      <c r="K356" s="49"/>
      <c r="L356" s="49"/>
      <c r="M356" s="49"/>
      <c r="N356" s="49"/>
      <c r="O356" s="49"/>
      <c r="P356" s="49"/>
      <c r="Q356" s="297"/>
      <c r="R356" s="297"/>
      <c r="S356" s="49"/>
      <c r="T356" s="49"/>
      <c r="U356" s="49"/>
      <c r="V356" s="49"/>
      <c r="W356" s="49"/>
      <c r="X356" s="49"/>
      <c r="Y356" s="49"/>
      <c r="Z356" s="49"/>
      <c r="AA356" s="49"/>
      <c r="AB356" s="49"/>
      <c r="AC356" s="49"/>
      <c r="AD356" s="49"/>
    </row>
    <row r="357">
      <c r="A357" s="49"/>
      <c r="B357" s="49"/>
      <c r="C357" s="49"/>
      <c r="D357" s="49"/>
      <c r="E357" s="49"/>
      <c r="F357" s="49"/>
      <c r="G357" s="297"/>
      <c r="H357" s="297"/>
      <c r="I357" s="49"/>
      <c r="J357" s="75"/>
      <c r="K357" s="49"/>
      <c r="L357" s="49"/>
      <c r="M357" s="49"/>
      <c r="N357" s="49"/>
      <c r="O357" s="49"/>
      <c r="P357" s="49"/>
      <c r="Q357" s="297"/>
      <c r="R357" s="297"/>
      <c r="S357" s="49"/>
      <c r="T357" s="49"/>
      <c r="U357" s="49"/>
      <c r="V357" s="49"/>
      <c r="W357" s="49"/>
      <c r="X357" s="49"/>
      <c r="Y357" s="49"/>
      <c r="Z357" s="49"/>
      <c r="AA357" s="49"/>
      <c r="AB357" s="49"/>
      <c r="AC357" s="49"/>
      <c r="AD357" s="49"/>
    </row>
    <row r="358">
      <c r="A358" s="49"/>
      <c r="B358" s="49"/>
      <c r="C358" s="49"/>
      <c r="D358" s="49"/>
      <c r="E358" s="49"/>
      <c r="F358" s="49"/>
      <c r="G358" s="297"/>
      <c r="H358" s="297"/>
      <c r="I358" s="49"/>
      <c r="J358" s="75"/>
      <c r="K358" s="49"/>
      <c r="L358" s="49"/>
      <c r="M358" s="49"/>
      <c r="N358" s="49"/>
      <c r="O358" s="49"/>
      <c r="P358" s="49"/>
      <c r="Q358" s="297"/>
      <c r="R358" s="297"/>
      <c r="S358" s="49"/>
      <c r="T358" s="49"/>
      <c r="U358" s="49"/>
      <c r="V358" s="49"/>
      <c r="W358" s="49"/>
      <c r="X358" s="49"/>
      <c r="Y358" s="49"/>
      <c r="Z358" s="49"/>
      <c r="AA358" s="49"/>
      <c r="AB358" s="49"/>
      <c r="AC358" s="49"/>
      <c r="AD358" s="49"/>
    </row>
    <row r="359">
      <c r="A359" s="49"/>
      <c r="B359" s="49"/>
      <c r="C359" s="49"/>
      <c r="D359" s="49"/>
      <c r="E359" s="49"/>
      <c r="F359" s="49"/>
      <c r="G359" s="297"/>
      <c r="H359" s="297"/>
      <c r="I359" s="49"/>
      <c r="J359" s="75"/>
      <c r="K359" s="49"/>
      <c r="L359" s="49"/>
      <c r="M359" s="49"/>
      <c r="N359" s="49"/>
      <c r="O359" s="49"/>
      <c r="P359" s="49"/>
      <c r="Q359" s="297"/>
      <c r="R359" s="297"/>
      <c r="S359" s="49"/>
      <c r="T359" s="49"/>
      <c r="U359" s="49"/>
      <c r="V359" s="49"/>
      <c r="W359" s="49"/>
      <c r="X359" s="49"/>
      <c r="Y359" s="49"/>
      <c r="Z359" s="49"/>
      <c r="AA359" s="49"/>
      <c r="AB359" s="49"/>
      <c r="AC359" s="49"/>
      <c r="AD359" s="49"/>
    </row>
    <row r="360">
      <c r="A360" s="49"/>
      <c r="B360" s="49"/>
      <c r="C360" s="49"/>
      <c r="D360" s="49"/>
      <c r="E360" s="49"/>
      <c r="F360" s="49"/>
      <c r="G360" s="297"/>
      <c r="H360" s="297"/>
      <c r="I360" s="49"/>
      <c r="J360" s="75"/>
      <c r="K360" s="49"/>
      <c r="L360" s="49"/>
      <c r="M360" s="49"/>
      <c r="N360" s="49"/>
      <c r="O360" s="49"/>
      <c r="P360" s="49"/>
      <c r="Q360" s="297"/>
      <c r="R360" s="297"/>
      <c r="S360" s="49"/>
      <c r="T360" s="49"/>
      <c r="U360" s="49"/>
      <c r="V360" s="49"/>
      <c r="W360" s="49"/>
      <c r="X360" s="49"/>
      <c r="Y360" s="49"/>
      <c r="Z360" s="49"/>
      <c r="AA360" s="49"/>
      <c r="AB360" s="49"/>
      <c r="AC360" s="49"/>
      <c r="AD360" s="49"/>
    </row>
    <row r="361">
      <c r="A361" s="49"/>
      <c r="B361" s="49"/>
      <c r="C361" s="49"/>
      <c r="D361" s="49"/>
      <c r="E361" s="49"/>
      <c r="F361" s="49"/>
      <c r="G361" s="297"/>
      <c r="H361" s="297"/>
      <c r="I361" s="49"/>
      <c r="J361" s="75"/>
      <c r="K361" s="49"/>
      <c r="L361" s="49"/>
      <c r="M361" s="49"/>
      <c r="N361" s="49"/>
      <c r="O361" s="49"/>
      <c r="P361" s="49"/>
      <c r="Q361" s="297"/>
      <c r="R361" s="297"/>
      <c r="S361" s="49"/>
      <c r="T361" s="49"/>
      <c r="U361" s="49"/>
      <c r="V361" s="49"/>
      <c r="W361" s="49"/>
      <c r="X361" s="49"/>
      <c r="Y361" s="49"/>
      <c r="Z361" s="49"/>
      <c r="AA361" s="49"/>
      <c r="AB361" s="49"/>
      <c r="AC361" s="49"/>
      <c r="AD361" s="49"/>
    </row>
    <row r="362">
      <c r="A362" s="49"/>
      <c r="B362" s="49"/>
      <c r="C362" s="49"/>
      <c r="D362" s="49"/>
      <c r="E362" s="49"/>
      <c r="F362" s="49"/>
      <c r="G362" s="297"/>
      <c r="H362" s="297"/>
      <c r="I362" s="49"/>
      <c r="J362" s="75"/>
      <c r="K362" s="49"/>
      <c r="L362" s="49"/>
      <c r="M362" s="49"/>
      <c r="N362" s="49"/>
      <c r="O362" s="49"/>
      <c r="P362" s="49"/>
      <c r="Q362" s="297"/>
      <c r="R362" s="297"/>
      <c r="S362" s="49"/>
      <c r="T362" s="49"/>
      <c r="U362" s="49"/>
      <c r="V362" s="49"/>
      <c r="W362" s="49"/>
      <c r="X362" s="49"/>
      <c r="Y362" s="49"/>
      <c r="Z362" s="49"/>
      <c r="AA362" s="49"/>
      <c r="AB362" s="49"/>
      <c r="AC362" s="49"/>
      <c r="AD362" s="49"/>
    </row>
    <row r="363">
      <c r="A363" s="49"/>
      <c r="B363" s="49"/>
      <c r="C363" s="49"/>
      <c r="D363" s="49"/>
      <c r="E363" s="49"/>
      <c r="F363" s="49"/>
      <c r="G363" s="297"/>
      <c r="H363" s="297"/>
      <c r="I363" s="49"/>
      <c r="J363" s="75"/>
      <c r="K363" s="49"/>
      <c r="L363" s="49"/>
      <c r="M363" s="49"/>
      <c r="N363" s="49"/>
      <c r="O363" s="49"/>
      <c r="P363" s="49"/>
      <c r="Q363" s="297"/>
      <c r="R363" s="297"/>
      <c r="S363" s="49"/>
      <c r="T363" s="49"/>
      <c r="U363" s="49"/>
      <c r="V363" s="49"/>
      <c r="W363" s="49"/>
      <c r="X363" s="49"/>
      <c r="Y363" s="49"/>
      <c r="Z363" s="49"/>
      <c r="AA363" s="49"/>
      <c r="AB363" s="49"/>
      <c r="AC363" s="49"/>
      <c r="AD363" s="49"/>
    </row>
    <row r="364">
      <c r="A364" s="49"/>
      <c r="B364" s="49"/>
      <c r="C364" s="49"/>
      <c r="D364" s="49"/>
      <c r="E364" s="49"/>
      <c r="F364" s="49"/>
      <c r="G364" s="297"/>
      <c r="H364" s="297"/>
      <c r="I364" s="49"/>
      <c r="J364" s="75"/>
      <c r="K364" s="49"/>
      <c r="L364" s="49"/>
      <c r="M364" s="49"/>
      <c r="N364" s="49"/>
      <c r="O364" s="49"/>
      <c r="P364" s="49"/>
      <c r="Q364" s="297"/>
      <c r="R364" s="297"/>
      <c r="S364" s="49"/>
      <c r="T364" s="49"/>
      <c r="U364" s="49"/>
      <c r="V364" s="49"/>
      <c r="W364" s="49"/>
      <c r="X364" s="49"/>
      <c r="Y364" s="49"/>
      <c r="Z364" s="49"/>
      <c r="AA364" s="49"/>
      <c r="AB364" s="49"/>
      <c r="AC364" s="49"/>
      <c r="AD364" s="49"/>
    </row>
    <row r="365">
      <c r="A365" s="49"/>
      <c r="B365" s="49"/>
      <c r="C365" s="49"/>
      <c r="D365" s="49"/>
      <c r="E365" s="49"/>
      <c r="F365" s="49"/>
      <c r="G365" s="297"/>
      <c r="H365" s="297"/>
      <c r="I365" s="49"/>
      <c r="J365" s="75"/>
      <c r="K365" s="49"/>
      <c r="L365" s="49"/>
      <c r="M365" s="49"/>
      <c r="N365" s="49"/>
      <c r="O365" s="49"/>
      <c r="P365" s="49"/>
      <c r="Q365" s="297"/>
      <c r="R365" s="297"/>
      <c r="S365" s="49"/>
      <c r="T365" s="49"/>
      <c r="U365" s="49"/>
      <c r="V365" s="49"/>
      <c r="W365" s="49"/>
      <c r="X365" s="49"/>
      <c r="Y365" s="49"/>
      <c r="Z365" s="49"/>
      <c r="AA365" s="49"/>
      <c r="AB365" s="49"/>
      <c r="AC365" s="49"/>
      <c r="AD365" s="49"/>
    </row>
    <row r="366">
      <c r="A366" s="49"/>
      <c r="B366" s="49"/>
      <c r="C366" s="49"/>
      <c r="D366" s="49"/>
      <c r="E366" s="49"/>
      <c r="F366" s="49"/>
      <c r="G366" s="297"/>
      <c r="H366" s="297"/>
      <c r="I366" s="49"/>
      <c r="J366" s="75"/>
      <c r="K366" s="49"/>
      <c r="L366" s="49"/>
      <c r="M366" s="49"/>
      <c r="N366" s="49"/>
      <c r="O366" s="49"/>
      <c r="P366" s="49"/>
      <c r="Q366" s="297"/>
      <c r="R366" s="297"/>
      <c r="S366" s="49"/>
      <c r="T366" s="49"/>
      <c r="U366" s="49"/>
      <c r="V366" s="49"/>
      <c r="W366" s="49"/>
      <c r="X366" s="49"/>
      <c r="Y366" s="49"/>
      <c r="Z366" s="49"/>
      <c r="AA366" s="49"/>
      <c r="AB366" s="49"/>
      <c r="AC366" s="49"/>
      <c r="AD366" s="49"/>
    </row>
    <row r="367">
      <c r="A367" s="49"/>
      <c r="B367" s="49"/>
      <c r="C367" s="49"/>
      <c r="D367" s="49"/>
      <c r="E367" s="49"/>
      <c r="F367" s="49"/>
      <c r="G367" s="297"/>
      <c r="H367" s="297"/>
      <c r="I367" s="49"/>
      <c r="J367" s="75"/>
      <c r="K367" s="49"/>
      <c r="L367" s="49"/>
      <c r="M367" s="49"/>
      <c r="N367" s="49"/>
      <c r="O367" s="49"/>
      <c r="P367" s="49"/>
      <c r="Q367" s="297"/>
      <c r="R367" s="297"/>
      <c r="S367" s="49"/>
      <c r="T367" s="49"/>
      <c r="U367" s="49"/>
      <c r="V367" s="49"/>
      <c r="W367" s="49"/>
      <c r="X367" s="49"/>
      <c r="Y367" s="49"/>
      <c r="Z367" s="49"/>
      <c r="AA367" s="49"/>
      <c r="AB367" s="49"/>
      <c r="AC367" s="49"/>
      <c r="AD367" s="49"/>
    </row>
    <row r="368">
      <c r="A368" s="49"/>
      <c r="B368" s="49"/>
      <c r="C368" s="49"/>
      <c r="D368" s="49"/>
      <c r="E368" s="49"/>
      <c r="F368" s="49"/>
      <c r="G368" s="297"/>
      <c r="H368" s="297"/>
      <c r="I368" s="49"/>
      <c r="J368" s="75"/>
      <c r="K368" s="49"/>
      <c r="L368" s="49"/>
      <c r="M368" s="49"/>
      <c r="N368" s="49"/>
      <c r="O368" s="49"/>
      <c r="P368" s="49"/>
      <c r="Q368" s="297"/>
      <c r="R368" s="297"/>
      <c r="S368" s="49"/>
      <c r="T368" s="49"/>
      <c r="U368" s="49"/>
      <c r="V368" s="49"/>
      <c r="W368" s="49"/>
      <c r="X368" s="49"/>
      <c r="Y368" s="49"/>
      <c r="Z368" s="49"/>
      <c r="AA368" s="49"/>
      <c r="AB368" s="49"/>
      <c r="AC368" s="49"/>
      <c r="AD368" s="49"/>
    </row>
    <row r="369">
      <c r="A369" s="49"/>
      <c r="B369" s="49"/>
      <c r="C369" s="49"/>
      <c r="D369" s="49"/>
      <c r="E369" s="49"/>
      <c r="F369" s="49"/>
      <c r="G369" s="297"/>
      <c r="H369" s="297"/>
      <c r="I369" s="49"/>
      <c r="J369" s="75"/>
      <c r="K369" s="49"/>
      <c r="L369" s="49"/>
      <c r="M369" s="49"/>
      <c r="N369" s="49"/>
      <c r="O369" s="49"/>
      <c r="P369" s="49"/>
      <c r="Q369" s="297"/>
      <c r="R369" s="297"/>
      <c r="S369" s="49"/>
      <c r="T369" s="49"/>
      <c r="U369" s="49"/>
      <c r="V369" s="49"/>
      <c r="W369" s="49"/>
      <c r="X369" s="49"/>
      <c r="Y369" s="49"/>
      <c r="Z369" s="49"/>
      <c r="AA369" s="49"/>
      <c r="AB369" s="49"/>
      <c r="AC369" s="49"/>
      <c r="AD369" s="49"/>
    </row>
    <row r="370">
      <c r="A370" s="49"/>
      <c r="B370" s="49"/>
      <c r="C370" s="49"/>
      <c r="D370" s="49"/>
      <c r="E370" s="49"/>
      <c r="F370" s="49"/>
      <c r="G370" s="297"/>
      <c r="H370" s="297"/>
      <c r="I370" s="49"/>
      <c r="J370" s="75"/>
      <c r="K370" s="49"/>
      <c r="L370" s="49"/>
      <c r="M370" s="49"/>
      <c r="N370" s="49"/>
      <c r="O370" s="49"/>
      <c r="P370" s="49"/>
      <c r="Q370" s="297"/>
      <c r="R370" s="297"/>
      <c r="S370" s="49"/>
      <c r="T370" s="49"/>
      <c r="U370" s="49"/>
      <c r="V370" s="49"/>
      <c r="W370" s="49"/>
      <c r="X370" s="49"/>
      <c r="Y370" s="49"/>
      <c r="Z370" s="49"/>
      <c r="AA370" s="49"/>
      <c r="AB370" s="49"/>
      <c r="AC370" s="49"/>
      <c r="AD370" s="49"/>
    </row>
    <row r="371">
      <c r="A371" s="49"/>
      <c r="B371" s="49"/>
      <c r="C371" s="49"/>
      <c r="D371" s="49"/>
      <c r="E371" s="49"/>
      <c r="F371" s="49"/>
      <c r="G371" s="297"/>
      <c r="H371" s="297"/>
      <c r="I371" s="49"/>
      <c r="J371" s="75"/>
      <c r="K371" s="49"/>
      <c r="L371" s="49"/>
      <c r="M371" s="49"/>
      <c r="N371" s="49"/>
      <c r="O371" s="49"/>
      <c r="P371" s="49"/>
      <c r="Q371" s="297"/>
      <c r="R371" s="297"/>
      <c r="S371" s="49"/>
      <c r="T371" s="49"/>
      <c r="U371" s="49"/>
      <c r="V371" s="49"/>
      <c r="W371" s="49"/>
      <c r="X371" s="49"/>
      <c r="Y371" s="49"/>
      <c r="Z371" s="49"/>
      <c r="AA371" s="49"/>
      <c r="AB371" s="49"/>
      <c r="AC371" s="49"/>
      <c r="AD371" s="49"/>
    </row>
    <row r="372">
      <c r="A372" s="49"/>
      <c r="B372" s="49"/>
      <c r="C372" s="49"/>
      <c r="D372" s="49"/>
      <c r="E372" s="49"/>
      <c r="F372" s="49"/>
      <c r="G372" s="297"/>
      <c r="H372" s="297"/>
      <c r="I372" s="49"/>
      <c r="J372" s="75"/>
      <c r="K372" s="49"/>
      <c r="L372" s="49"/>
      <c r="M372" s="49"/>
      <c r="N372" s="49"/>
      <c r="O372" s="49"/>
      <c r="P372" s="49"/>
      <c r="Q372" s="297"/>
      <c r="R372" s="297"/>
      <c r="S372" s="49"/>
      <c r="T372" s="49"/>
      <c r="U372" s="49"/>
      <c r="V372" s="49"/>
      <c r="W372" s="49"/>
      <c r="X372" s="49"/>
      <c r="Y372" s="49"/>
      <c r="Z372" s="49"/>
      <c r="AA372" s="49"/>
      <c r="AB372" s="49"/>
      <c r="AC372" s="49"/>
      <c r="AD372" s="49"/>
    </row>
    <row r="373">
      <c r="A373" s="49"/>
      <c r="B373" s="49"/>
      <c r="C373" s="49"/>
      <c r="D373" s="49"/>
      <c r="E373" s="49"/>
      <c r="F373" s="49"/>
      <c r="G373" s="297"/>
      <c r="H373" s="297"/>
      <c r="I373" s="49"/>
      <c r="J373" s="75"/>
      <c r="K373" s="49"/>
      <c r="L373" s="49"/>
      <c r="M373" s="49"/>
      <c r="N373" s="49"/>
      <c r="O373" s="49"/>
      <c r="P373" s="49"/>
      <c r="Q373" s="297"/>
      <c r="R373" s="297"/>
      <c r="S373" s="49"/>
      <c r="T373" s="49"/>
      <c r="U373" s="49"/>
      <c r="V373" s="49"/>
      <c r="W373" s="49"/>
      <c r="X373" s="49"/>
      <c r="Y373" s="49"/>
      <c r="Z373" s="49"/>
      <c r="AA373" s="49"/>
      <c r="AB373" s="49"/>
      <c r="AC373" s="49"/>
      <c r="AD373" s="49"/>
    </row>
    <row r="374">
      <c r="A374" s="49"/>
      <c r="B374" s="49"/>
      <c r="C374" s="49"/>
      <c r="D374" s="49"/>
      <c r="E374" s="49"/>
      <c r="F374" s="49"/>
      <c r="G374" s="297"/>
      <c r="H374" s="297"/>
      <c r="I374" s="49"/>
      <c r="J374" s="75"/>
      <c r="K374" s="49"/>
      <c r="L374" s="49"/>
      <c r="M374" s="49"/>
      <c r="N374" s="49"/>
      <c r="O374" s="49"/>
      <c r="P374" s="49"/>
      <c r="Q374" s="297"/>
      <c r="R374" s="297"/>
      <c r="S374" s="49"/>
      <c r="T374" s="49"/>
      <c r="U374" s="49"/>
      <c r="V374" s="49"/>
      <c r="W374" s="49"/>
      <c r="X374" s="49"/>
      <c r="Y374" s="49"/>
      <c r="Z374" s="49"/>
      <c r="AA374" s="49"/>
      <c r="AB374" s="49"/>
      <c r="AC374" s="49"/>
      <c r="AD374" s="49"/>
    </row>
    <row r="375">
      <c r="A375" s="49"/>
      <c r="B375" s="49"/>
      <c r="C375" s="49"/>
      <c r="D375" s="49"/>
      <c r="E375" s="49"/>
      <c r="F375" s="49"/>
      <c r="G375" s="297"/>
      <c r="H375" s="297"/>
      <c r="I375" s="49"/>
      <c r="J375" s="75"/>
      <c r="K375" s="49"/>
      <c r="L375" s="49"/>
      <c r="M375" s="49"/>
      <c r="N375" s="49"/>
      <c r="O375" s="49"/>
      <c r="P375" s="49"/>
      <c r="Q375" s="297"/>
      <c r="R375" s="297"/>
      <c r="S375" s="49"/>
      <c r="T375" s="49"/>
      <c r="U375" s="49"/>
      <c r="V375" s="49"/>
      <c r="W375" s="49"/>
      <c r="X375" s="49"/>
      <c r="Y375" s="49"/>
      <c r="Z375" s="49"/>
      <c r="AA375" s="49"/>
      <c r="AB375" s="49"/>
      <c r="AC375" s="49"/>
      <c r="AD375" s="49"/>
    </row>
    <row r="376">
      <c r="A376" s="49"/>
      <c r="B376" s="49"/>
      <c r="C376" s="49"/>
      <c r="D376" s="49"/>
      <c r="E376" s="49"/>
      <c r="F376" s="49"/>
      <c r="G376" s="297"/>
      <c r="H376" s="297"/>
      <c r="I376" s="49"/>
      <c r="J376" s="75"/>
      <c r="K376" s="49"/>
      <c r="L376" s="49"/>
      <c r="M376" s="49"/>
      <c r="N376" s="49"/>
      <c r="O376" s="49"/>
      <c r="P376" s="49"/>
      <c r="Q376" s="297"/>
      <c r="R376" s="297"/>
      <c r="S376" s="49"/>
      <c r="T376" s="49"/>
      <c r="U376" s="49"/>
      <c r="V376" s="49"/>
      <c r="W376" s="49"/>
      <c r="X376" s="49"/>
      <c r="Y376" s="49"/>
      <c r="Z376" s="49"/>
      <c r="AA376" s="49"/>
      <c r="AB376" s="49"/>
      <c r="AC376" s="49"/>
      <c r="AD376" s="49"/>
    </row>
    <row r="377">
      <c r="A377" s="49"/>
      <c r="B377" s="49"/>
      <c r="C377" s="49"/>
      <c r="D377" s="49"/>
      <c r="E377" s="49"/>
      <c r="F377" s="49"/>
      <c r="G377" s="297"/>
      <c r="H377" s="297"/>
      <c r="I377" s="49"/>
      <c r="J377" s="75"/>
      <c r="K377" s="49"/>
      <c r="L377" s="49"/>
      <c r="M377" s="49"/>
      <c r="N377" s="49"/>
      <c r="O377" s="49"/>
      <c r="P377" s="49"/>
      <c r="Q377" s="297"/>
      <c r="R377" s="297"/>
      <c r="S377" s="49"/>
      <c r="T377" s="49"/>
      <c r="U377" s="49"/>
      <c r="V377" s="49"/>
      <c r="W377" s="49"/>
      <c r="X377" s="49"/>
      <c r="Y377" s="49"/>
      <c r="Z377" s="49"/>
      <c r="AA377" s="49"/>
      <c r="AB377" s="49"/>
      <c r="AC377" s="49"/>
      <c r="AD377" s="49"/>
    </row>
    <row r="378">
      <c r="A378" s="49"/>
      <c r="B378" s="49"/>
      <c r="C378" s="49"/>
      <c r="D378" s="49"/>
      <c r="E378" s="49"/>
      <c r="F378" s="49"/>
      <c r="G378" s="297"/>
      <c r="H378" s="297"/>
      <c r="I378" s="49"/>
      <c r="J378" s="75"/>
      <c r="K378" s="49"/>
      <c r="L378" s="49"/>
      <c r="M378" s="49"/>
      <c r="N378" s="49"/>
      <c r="O378" s="49"/>
      <c r="P378" s="49"/>
      <c r="Q378" s="297"/>
      <c r="R378" s="297"/>
      <c r="S378" s="49"/>
      <c r="T378" s="49"/>
      <c r="U378" s="49"/>
      <c r="V378" s="49"/>
      <c r="W378" s="49"/>
      <c r="X378" s="49"/>
      <c r="Y378" s="49"/>
      <c r="Z378" s="49"/>
      <c r="AA378" s="49"/>
      <c r="AB378" s="49"/>
      <c r="AC378" s="49"/>
      <c r="AD378" s="49"/>
    </row>
    <row r="379">
      <c r="A379" s="49"/>
      <c r="B379" s="49"/>
      <c r="C379" s="49"/>
      <c r="D379" s="49"/>
      <c r="E379" s="49"/>
      <c r="F379" s="49"/>
      <c r="G379" s="297"/>
      <c r="H379" s="297"/>
      <c r="I379" s="49"/>
      <c r="J379" s="75"/>
      <c r="K379" s="49"/>
      <c r="L379" s="49"/>
      <c r="M379" s="49"/>
      <c r="N379" s="49"/>
      <c r="O379" s="49"/>
      <c r="P379" s="49"/>
      <c r="Q379" s="297"/>
      <c r="R379" s="297"/>
      <c r="S379" s="49"/>
      <c r="T379" s="49"/>
      <c r="U379" s="49"/>
      <c r="V379" s="49"/>
      <c r="W379" s="49"/>
      <c r="X379" s="49"/>
      <c r="Y379" s="49"/>
      <c r="Z379" s="49"/>
      <c r="AA379" s="49"/>
      <c r="AB379" s="49"/>
      <c r="AC379" s="49"/>
      <c r="AD379" s="49"/>
    </row>
    <row r="380">
      <c r="A380" s="49"/>
      <c r="B380" s="49"/>
      <c r="C380" s="49"/>
      <c r="D380" s="49"/>
      <c r="E380" s="49"/>
      <c r="F380" s="49"/>
      <c r="G380" s="297"/>
      <c r="H380" s="297"/>
      <c r="I380" s="49"/>
      <c r="J380" s="75"/>
      <c r="K380" s="49"/>
      <c r="L380" s="49"/>
      <c r="M380" s="49"/>
      <c r="N380" s="49"/>
      <c r="O380" s="49"/>
      <c r="P380" s="49"/>
      <c r="Q380" s="297"/>
      <c r="R380" s="297"/>
      <c r="S380" s="49"/>
      <c r="T380" s="49"/>
      <c r="U380" s="49"/>
      <c r="V380" s="49"/>
      <c r="W380" s="49"/>
      <c r="X380" s="49"/>
      <c r="Y380" s="49"/>
      <c r="Z380" s="49"/>
      <c r="AA380" s="49"/>
      <c r="AB380" s="49"/>
      <c r="AC380" s="49"/>
      <c r="AD380" s="49"/>
    </row>
    <row r="381">
      <c r="A381" s="49"/>
      <c r="B381" s="49"/>
      <c r="C381" s="49"/>
      <c r="D381" s="49"/>
      <c r="E381" s="49"/>
      <c r="F381" s="49"/>
      <c r="G381" s="297"/>
      <c r="H381" s="297"/>
      <c r="I381" s="49"/>
      <c r="J381" s="75"/>
      <c r="K381" s="49"/>
      <c r="L381" s="49"/>
      <c r="M381" s="49"/>
      <c r="N381" s="49"/>
      <c r="O381" s="49"/>
      <c r="P381" s="49"/>
      <c r="Q381" s="297"/>
      <c r="R381" s="297"/>
      <c r="S381" s="49"/>
      <c r="T381" s="49"/>
      <c r="U381" s="49"/>
      <c r="V381" s="49"/>
      <c r="W381" s="49"/>
      <c r="X381" s="49"/>
      <c r="Y381" s="49"/>
      <c r="Z381" s="49"/>
      <c r="AA381" s="49"/>
      <c r="AB381" s="49"/>
      <c r="AC381" s="49"/>
      <c r="AD381" s="49"/>
    </row>
    <row r="382">
      <c r="A382" s="49"/>
      <c r="B382" s="49"/>
      <c r="C382" s="49"/>
      <c r="D382" s="49"/>
      <c r="E382" s="49"/>
      <c r="F382" s="49"/>
      <c r="G382" s="297"/>
      <c r="H382" s="297"/>
      <c r="I382" s="49"/>
      <c r="J382" s="75"/>
      <c r="K382" s="49"/>
      <c r="L382" s="49"/>
      <c r="M382" s="49"/>
      <c r="N382" s="49"/>
      <c r="O382" s="49"/>
      <c r="P382" s="49"/>
      <c r="Q382" s="297"/>
      <c r="R382" s="297"/>
      <c r="S382" s="49"/>
      <c r="T382" s="49"/>
      <c r="U382" s="49"/>
      <c r="V382" s="49"/>
      <c r="W382" s="49"/>
      <c r="X382" s="49"/>
      <c r="Y382" s="49"/>
      <c r="Z382" s="49"/>
      <c r="AA382" s="49"/>
      <c r="AB382" s="49"/>
      <c r="AC382" s="49"/>
      <c r="AD382" s="49"/>
    </row>
    <row r="383">
      <c r="A383" s="49"/>
      <c r="B383" s="49"/>
      <c r="C383" s="49"/>
      <c r="D383" s="49"/>
      <c r="E383" s="49"/>
      <c r="F383" s="49"/>
      <c r="G383" s="297"/>
      <c r="H383" s="297"/>
      <c r="I383" s="49"/>
      <c r="J383" s="75"/>
      <c r="K383" s="49"/>
      <c r="L383" s="49"/>
      <c r="M383" s="49"/>
      <c r="N383" s="49"/>
      <c r="O383" s="49"/>
      <c r="P383" s="49"/>
      <c r="Q383" s="297"/>
      <c r="R383" s="297"/>
      <c r="S383" s="49"/>
      <c r="T383" s="49"/>
      <c r="U383" s="49"/>
      <c r="V383" s="49"/>
      <c r="W383" s="49"/>
      <c r="X383" s="49"/>
      <c r="Y383" s="49"/>
      <c r="Z383" s="49"/>
      <c r="AA383" s="49"/>
      <c r="AB383" s="49"/>
      <c r="AC383" s="49"/>
      <c r="AD383" s="49"/>
    </row>
    <row r="384">
      <c r="A384" s="49"/>
      <c r="B384" s="49"/>
      <c r="C384" s="49"/>
      <c r="D384" s="49"/>
      <c r="E384" s="49"/>
      <c r="F384" s="49"/>
      <c r="G384" s="297"/>
      <c r="H384" s="297"/>
      <c r="I384" s="49"/>
      <c r="J384" s="75"/>
      <c r="K384" s="49"/>
      <c r="L384" s="49"/>
      <c r="M384" s="49"/>
      <c r="N384" s="49"/>
      <c r="O384" s="49"/>
      <c r="P384" s="49"/>
      <c r="Q384" s="297"/>
      <c r="R384" s="297"/>
      <c r="S384" s="49"/>
      <c r="T384" s="49"/>
      <c r="U384" s="49"/>
      <c r="V384" s="49"/>
      <c r="W384" s="49"/>
      <c r="X384" s="49"/>
      <c r="Y384" s="49"/>
      <c r="Z384" s="49"/>
      <c r="AA384" s="49"/>
      <c r="AB384" s="49"/>
      <c r="AC384" s="49"/>
      <c r="AD384" s="49"/>
    </row>
    <row r="385">
      <c r="A385" s="49"/>
      <c r="B385" s="49"/>
      <c r="C385" s="49"/>
      <c r="D385" s="49"/>
      <c r="E385" s="49"/>
      <c r="F385" s="49"/>
      <c r="G385" s="297"/>
      <c r="H385" s="297"/>
      <c r="I385" s="49"/>
      <c r="J385" s="75"/>
      <c r="K385" s="49"/>
      <c r="L385" s="49"/>
      <c r="M385" s="49"/>
      <c r="N385" s="49"/>
      <c r="O385" s="49"/>
      <c r="P385" s="49"/>
      <c r="Q385" s="297"/>
      <c r="R385" s="297"/>
      <c r="S385" s="49"/>
      <c r="T385" s="49"/>
      <c r="U385" s="49"/>
      <c r="V385" s="49"/>
      <c r="W385" s="49"/>
      <c r="X385" s="49"/>
      <c r="Y385" s="49"/>
      <c r="Z385" s="49"/>
      <c r="AA385" s="49"/>
      <c r="AB385" s="49"/>
      <c r="AC385" s="49"/>
      <c r="AD385" s="49"/>
    </row>
    <row r="386">
      <c r="A386" s="49"/>
      <c r="B386" s="49"/>
      <c r="C386" s="49"/>
      <c r="D386" s="49"/>
      <c r="E386" s="49"/>
      <c r="F386" s="49"/>
      <c r="G386" s="297"/>
      <c r="H386" s="297"/>
      <c r="I386" s="49"/>
      <c r="J386" s="75"/>
      <c r="K386" s="49"/>
      <c r="L386" s="49"/>
      <c r="M386" s="49"/>
      <c r="N386" s="49"/>
      <c r="O386" s="49"/>
      <c r="P386" s="49"/>
      <c r="Q386" s="297"/>
      <c r="R386" s="297"/>
      <c r="S386" s="49"/>
      <c r="T386" s="49"/>
      <c r="U386" s="49"/>
      <c r="V386" s="49"/>
      <c r="W386" s="49"/>
      <c r="X386" s="49"/>
      <c r="Y386" s="49"/>
      <c r="Z386" s="49"/>
      <c r="AA386" s="49"/>
      <c r="AB386" s="49"/>
      <c r="AC386" s="49"/>
      <c r="AD386" s="49"/>
    </row>
    <row r="387">
      <c r="A387" s="49"/>
      <c r="B387" s="49"/>
      <c r="C387" s="49"/>
      <c r="D387" s="49"/>
      <c r="E387" s="49"/>
      <c r="F387" s="49"/>
      <c r="G387" s="297"/>
      <c r="H387" s="297"/>
      <c r="I387" s="49"/>
      <c r="J387" s="75"/>
      <c r="K387" s="49"/>
      <c r="L387" s="49"/>
      <c r="M387" s="49"/>
      <c r="N387" s="49"/>
      <c r="O387" s="49"/>
      <c r="P387" s="49"/>
      <c r="Q387" s="297"/>
      <c r="R387" s="297"/>
      <c r="S387" s="49"/>
      <c r="T387" s="49"/>
      <c r="U387" s="49"/>
      <c r="V387" s="49"/>
      <c r="W387" s="49"/>
      <c r="X387" s="49"/>
      <c r="Y387" s="49"/>
      <c r="Z387" s="49"/>
      <c r="AA387" s="49"/>
      <c r="AB387" s="49"/>
      <c r="AC387" s="49"/>
      <c r="AD387" s="49"/>
    </row>
    <row r="388">
      <c r="A388" s="49"/>
      <c r="B388" s="49"/>
      <c r="C388" s="49"/>
      <c r="D388" s="49"/>
      <c r="E388" s="49"/>
      <c r="F388" s="49"/>
      <c r="G388" s="297"/>
      <c r="H388" s="297"/>
      <c r="I388" s="49"/>
      <c r="J388" s="75"/>
      <c r="K388" s="49"/>
      <c r="L388" s="49"/>
      <c r="M388" s="49"/>
      <c r="N388" s="49"/>
      <c r="O388" s="49"/>
      <c r="P388" s="49"/>
      <c r="Q388" s="297"/>
      <c r="R388" s="297"/>
      <c r="S388" s="49"/>
      <c r="T388" s="49"/>
      <c r="U388" s="49"/>
      <c r="V388" s="49"/>
      <c r="W388" s="49"/>
      <c r="X388" s="49"/>
      <c r="Y388" s="49"/>
      <c r="Z388" s="49"/>
      <c r="AA388" s="49"/>
      <c r="AB388" s="49"/>
      <c r="AC388" s="49"/>
      <c r="AD388" s="49"/>
    </row>
    <row r="389">
      <c r="A389" s="49"/>
      <c r="B389" s="49"/>
      <c r="C389" s="49"/>
      <c r="D389" s="49"/>
      <c r="E389" s="49"/>
      <c r="F389" s="49"/>
      <c r="G389" s="297"/>
      <c r="H389" s="297"/>
      <c r="I389" s="49"/>
      <c r="J389" s="75"/>
      <c r="K389" s="49"/>
      <c r="L389" s="49"/>
      <c r="M389" s="49"/>
      <c r="N389" s="49"/>
      <c r="O389" s="49"/>
      <c r="P389" s="49"/>
      <c r="Q389" s="297"/>
      <c r="R389" s="297"/>
      <c r="S389" s="49"/>
      <c r="T389" s="49"/>
      <c r="U389" s="49"/>
      <c r="V389" s="49"/>
      <c r="W389" s="49"/>
      <c r="X389" s="49"/>
      <c r="Y389" s="49"/>
      <c r="Z389" s="49"/>
      <c r="AA389" s="49"/>
      <c r="AB389" s="49"/>
      <c r="AC389" s="49"/>
      <c r="AD389" s="49"/>
    </row>
    <row r="390">
      <c r="A390" s="49"/>
      <c r="B390" s="49"/>
      <c r="C390" s="49"/>
      <c r="D390" s="49"/>
      <c r="E390" s="49"/>
      <c r="F390" s="49"/>
      <c r="G390" s="297"/>
      <c r="H390" s="297"/>
      <c r="I390" s="49"/>
      <c r="J390" s="75"/>
      <c r="K390" s="49"/>
      <c r="L390" s="49"/>
      <c r="M390" s="49"/>
      <c r="N390" s="49"/>
      <c r="O390" s="49"/>
      <c r="P390" s="49"/>
      <c r="Q390" s="297"/>
      <c r="R390" s="297"/>
      <c r="S390" s="49"/>
      <c r="T390" s="49"/>
      <c r="U390" s="49"/>
      <c r="V390" s="49"/>
      <c r="W390" s="49"/>
      <c r="X390" s="49"/>
      <c r="Y390" s="49"/>
      <c r="Z390" s="49"/>
      <c r="AA390" s="49"/>
      <c r="AB390" s="49"/>
      <c r="AC390" s="49"/>
      <c r="AD390" s="49"/>
    </row>
    <row r="391">
      <c r="A391" s="49"/>
      <c r="B391" s="49"/>
      <c r="C391" s="49"/>
      <c r="D391" s="49"/>
      <c r="E391" s="49"/>
      <c r="F391" s="49"/>
      <c r="G391" s="297"/>
      <c r="H391" s="297"/>
      <c r="I391" s="49"/>
      <c r="J391" s="75"/>
      <c r="K391" s="49"/>
      <c r="L391" s="49"/>
      <c r="M391" s="49"/>
      <c r="N391" s="49"/>
      <c r="O391" s="49"/>
      <c r="P391" s="49"/>
      <c r="Q391" s="297"/>
      <c r="R391" s="297"/>
      <c r="S391" s="49"/>
      <c r="T391" s="49"/>
      <c r="U391" s="49"/>
      <c r="V391" s="49"/>
      <c r="W391" s="49"/>
      <c r="X391" s="49"/>
      <c r="Y391" s="49"/>
      <c r="Z391" s="49"/>
      <c r="AA391" s="49"/>
      <c r="AB391" s="49"/>
      <c r="AC391" s="49"/>
      <c r="AD391" s="49"/>
    </row>
    <row r="392">
      <c r="A392" s="49"/>
      <c r="B392" s="49"/>
      <c r="C392" s="49"/>
      <c r="D392" s="49"/>
      <c r="E392" s="49"/>
      <c r="F392" s="49"/>
      <c r="G392" s="297"/>
      <c r="H392" s="297"/>
      <c r="I392" s="49"/>
      <c r="J392" s="75"/>
      <c r="K392" s="49"/>
      <c r="L392" s="49"/>
      <c r="M392" s="49"/>
      <c r="N392" s="49"/>
      <c r="O392" s="49"/>
      <c r="P392" s="49"/>
      <c r="Q392" s="297"/>
      <c r="R392" s="297"/>
      <c r="S392" s="49"/>
      <c r="T392" s="49"/>
      <c r="U392" s="49"/>
      <c r="V392" s="49"/>
      <c r="W392" s="49"/>
      <c r="X392" s="49"/>
      <c r="Y392" s="49"/>
      <c r="Z392" s="49"/>
      <c r="AA392" s="49"/>
      <c r="AB392" s="49"/>
      <c r="AC392" s="49"/>
      <c r="AD392" s="49"/>
    </row>
    <row r="393">
      <c r="A393" s="49"/>
      <c r="B393" s="49"/>
      <c r="C393" s="49"/>
      <c r="D393" s="49"/>
      <c r="E393" s="49"/>
      <c r="F393" s="49"/>
      <c r="G393" s="297"/>
      <c r="H393" s="297"/>
      <c r="I393" s="49"/>
      <c r="J393" s="75"/>
      <c r="K393" s="49"/>
      <c r="L393" s="49"/>
      <c r="M393" s="49"/>
      <c r="N393" s="49"/>
      <c r="O393" s="49"/>
      <c r="P393" s="49"/>
      <c r="Q393" s="297"/>
      <c r="R393" s="297"/>
      <c r="S393" s="49"/>
      <c r="T393" s="49"/>
      <c r="U393" s="49"/>
      <c r="V393" s="49"/>
      <c r="W393" s="49"/>
      <c r="X393" s="49"/>
      <c r="Y393" s="49"/>
      <c r="Z393" s="49"/>
      <c r="AA393" s="49"/>
      <c r="AB393" s="49"/>
      <c r="AC393" s="49"/>
      <c r="AD393" s="49"/>
    </row>
    <row r="394">
      <c r="A394" s="49"/>
      <c r="B394" s="49"/>
      <c r="C394" s="49"/>
      <c r="D394" s="49"/>
      <c r="E394" s="49"/>
      <c r="F394" s="49"/>
      <c r="G394" s="297"/>
      <c r="H394" s="297"/>
      <c r="I394" s="49"/>
      <c r="J394" s="75"/>
      <c r="K394" s="49"/>
      <c r="L394" s="49"/>
      <c r="M394" s="49"/>
      <c r="N394" s="49"/>
      <c r="O394" s="49"/>
      <c r="P394" s="49"/>
      <c r="Q394" s="297"/>
      <c r="R394" s="297"/>
      <c r="S394" s="49"/>
      <c r="T394" s="49"/>
      <c r="U394" s="49"/>
      <c r="V394" s="49"/>
      <c r="W394" s="49"/>
      <c r="X394" s="49"/>
      <c r="Y394" s="49"/>
      <c r="Z394" s="49"/>
      <c r="AA394" s="49"/>
      <c r="AB394" s="49"/>
      <c r="AC394" s="49"/>
      <c r="AD394" s="49"/>
    </row>
    <row r="395">
      <c r="A395" s="49"/>
      <c r="B395" s="49"/>
      <c r="C395" s="49"/>
      <c r="D395" s="49"/>
      <c r="E395" s="49"/>
      <c r="F395" s="49"/>
      <c r="G395" s="297"/>
      <c r="H395" s="297"/>
      <c r="I395" s="49"/>
      <c r="J395" s="75"/>
      <c r="K395" s="49"/>
      <c r="L395" s="49"/>
      <c r="M395" s="49"/>
      <c r="N395" s="49"/>
      <c r="O395" s="49"/>
      <c r="P395" s="49"/>
      <c r="Q395" s="297"/>
      <c r="R395" s="297"/>
      <c r="S395" s="49"/>
      <c r="T395" s="49"/>
      <c r="U395" s="49"/>
      <c r="V395" s="49"/>
      <c r="W395" s="49"/>
      <c r="X395" s="49"/>
      <c r="Y395" s="49"/>
      <c r="Z395" s="49"/>
      <c r="AA395" s="49"/>
      <c r="AB395" s="49"/>
      <c r="AC395" s="49"/>
      <c r="AD395" s="49"/>
    </row>
    <row r="396">
      <c r="A396" s="49"/>
      <c r="B396" s="49"/>
      <c r="C396" s="49"/>
      <c r="D396" s="49"/>
      <c r="E396" s="49"/>
      <c r="F396" s="49"/>
      <c r="G396" s="297"/>
      <c r="H396" s="297"/>
      <c r="I396" s="49"/>
      <c r="J396" s="75"/>
      <c r="K396" s="49"/>
      <c r="L396" s="49"/>
      <c r="M396" s="49"/>
      <c r="N396" s="49"/>
      <c r="O396" s="49"/>
      <c r="P396" s="49"/>
      <c r="Q396" s="297"/>
      <c r="R396" s="297"/>
      <c r="S396" s="49"/>
      <c r="T396" s="49"/>
      <c r="U396" s="49"/>
      <c r="V396" s="49"/>
      <c r="W396" s="49"/>
      <c r="X396" s="49"/>
      <c r="Y396" s="49"/>
      <c r="Z396" s="49"/>
      <c r="AA396" s="49"/>
      <c r="AB396" s="49"/>
      <c r="AC396" s="49"/>
      <c r="AD396" s="49"/>
    </row>
    <row r="397">
      <c r="A397" s="49"/>
      <c r="B397" s="49"/>
      <c r="C397" s="49"/>
      <c r="D397" s="49"/>
      <c r="E397" s="49"/>
      <c r="F397" s="49"/>
      <c r="G397" s="297"/>
      <c r="H397" s="297"/>
      <c r="I397" s="49"/>
      <c r="J397" s="75"/>
      <c r="K397" s="49"/>
      <c r="L397" s="49"/>
      <c r="M397" s="49"/>
      <c r="N397" s="49"/>
      <c r="O397" s="49"/>
      <c r="P397" s="49"/>
      <c r="Q397" s="297"/>
      <c r="R397" s="297"/>
      <c r="S397" s="49"/>
      <c r="T397" s="49"/>
      <c r="U397" s="49"/>
      <c r="V397" s="49"/>
      <c r="W397" s="49"/>
      <c r="X397" s="49"/>
      <c r="Y397" s="49"/>
      <c r="Z397" s="49"/>
      <c r="AA397" s="49"/>
      <c r="AB397" s="49"/>
      <c r="AC397" s="49"/>
      <c r="AD397" s="49"/>
    </row>
    <row r="398">
      <c r="A398" s="49"/>
      <c r="B398" s="49"/>
      <c r="C398" s="49"/>
      <c r="D398" s="49"/>
      <c r="E398" s="49"/>
      <c r="F398" s="49"/>
      <c r="G398" s="297"/>
      <c r="H398" s="297"/>
      <c r="I398" s="49"/>
      <c r="J398" s="75"/>
      <c r="K398" s="49"/>
      <c r="L398" s="49"/>
      <c r="M398" s="49"/>
      <c r="N398" s="49"/>
      <c r="O398" s="49"/>
      <c r="P398" s="49"/>
      <c r="Q398" s="297"/>
      <c r="R398" s="297"/>
      <c r="S398" s="49"/>
      <c r="T398" s="49"/>
      <c r="U398" s="49"/>
      <c r="V398" s="49"/>
      <c r="W398" s="49"/>
      <c r="X398" s="49"/>
      <c r="Y398" s="49"/>
      <c r="Z398" s="49"/>
      <c r="AA398" s="49"/>
      <c r="AB398" s="49"/>
      <c r="AC398" s="49"/>
      <c r="AD398" s="49"/>
    </row>
    <row r="399">
      <c r="A399" s="49"/>
      <c r="B399" s="49"/>
      <c r="C399" s="49"/>
      <c r="D399" s="49"/>
      <c r="E399" s="49"/>
      <c r="F399" s="49"/>
      <c r="G399" s="297"/>
      <c r="H399" s="297"/>
      <c r="I399" s="49"/>
      <c r="J399" s="75"/>
      <c r="K399" s="49"/>
      <c r="L399" s="49"/>
      <c r="M399" s="49"/>
      <c r="N399" s="49"/>
      <c r="O399" s="49"/>
      <c r="P399" s="49"/>
      <c r="Q399" s="297"/>
      <c r="R399" s="297"/>
      <c r="S399" s="49"/>
      <c r="T399" s="49"/>
      <c r="U399" s="49"/>
      <c r="V399" s="49"/>
      <c r="W399" s="49"/>
      <c r="X399" s="49"/>
      <c r="Y399" s="49"/>
      <c r="Z399" s="49"/>
      <c r="AA399" s="49"/>
      <c r="AB399" s="49"/>
      <c r="AC399" s="49"/>
      <c r="AD399" s="49"/>
    </row>
    <row r="400">
      <c r="A400" s="49"/>
      <c r="B400" s="49"/>
      <c r="C400" s="49"/>
      <c r="D400" s="49"/>
      <c r="E400" s="49"/>
      <c r="F400" s="49"/>
      <c r="G400" s="297"/>
      <c r="H400" s="297"/>
      <c r="I400" s="49"/>
      <c r="J400" s="75"/>
      <c r="K400" s="49"/>
      <c r="L400" s="49"/>
      <c r="M400" s="49"/>
      <c r="N400" s="49"/>
      <c r="O400" s="49"/>
      <c r="P400" s="49"/>
      <c r="Q400" s="297"/>
      <c r="R400" s="297"/>
      <c r="S400" s="49"/>
      <c r="T400" s="49"/>
      <c r="U400" s="49"/>
      <c r="V400" s="49"/>
      <c r="W400" s="49"/>
      <c r="X400" s="49"/>
      <c r="Y400" s="49"/>
      <c r="Z400" s="49"/>
      <c r="AA400" s="49"/>
      <c r="AB400" s="49"/>
      <c r="AC400" s="49"/>
      <c r="AD400" s="49"/>
    </row>
    <row r="401">
      <c r="A401" s="49"/>
      <c r="B401" s="49"/>
      <c r="C401" s="49"/>
      <c r="D401" s="49"/>
      <c r="E401" s="49"/>
      <c r="F401" s="49"/>
      <c r="G401" s="297"/>
      <c r="H401" s="297"/>
      <c r="I401" s="49"/>
      <c r="J401" s="75"/>
      <c r="K401" s="49"/>
      <c r="L401" s="49"/>
      <c r="M401" s="49"/>
      <c r="N401" s="49"/>
      <c r="O401" s="49"/>
      <c r="P401" s="49"/>
      <c r="Q401" s="297"/>
      <c r="R401" s="297"/>
      <c r="S401" s="49"/>
      <c r="T401" s="49"/>
      <c r="U401" s="49"/>
      <c r="V401" s="49"/>
      <c r="W401" s="49"/>
      <c r="X401" s="49"/>
      <c r="Y401" s="49"/>
      <c r="Z401" s="49"/>
      <c r="AA401" s="49"/>
      <c r="AB401" s="49"/>
      <c r="AC401" s="49"/>
      <c r="AD401" s="49"/>
    </row>
    <row r="402">
      <c r="A402" s="49"/>
      <c r="B402" s="49"/>
      <c r="C402" s="49"/>
      <c r="D402" s="49"/>
      <c r="E402" s="49"/>
      <c r="F402" s="49"/>
      <c r="G402" s="297"/>
      <c r="H402" s="297"/>
      <c r="I402" s="49"/>
      <c r="J402" s="75"/>
      <c r="K402" s="49"/>
      <c r="L402" s="49"/>
      <c r="M402" s="49"/>
      <c r="N402" s="49"/>
      <c r="O402" s="49"/>
      <c r="P402" s="49"/>
      <c r="Q402" s="297"/>
      <c r="R402" s="297"/>
      <c r="S402" s="49"/>
      <c r="T402" s="49"/>
      <c r="U402" s="49"/>
      <c r="V402" s="49"/>
      <c r="W402" s="49"/>
      <c r="X402" s="49"/>
      <c r="Y402" s="49"/>
      <c r="Z402" s="49"/>
      <c r="AA402" s="49"/>
      <c r="AB402" s="49"/>
      <c r="AC402" s="49"/>
      <c r="AD402" s="49"/>
    </row>
    <row r="403">
      <c r="A403" s="49"/>
      <c r="B403" s="49"/>
      <c r="C403" s="49"/>
      <c r="D403" s="49"/>
      <c r="E403" s="49"/>
      <c r="F403" s="49"/>
      <c r="G403" s="297"/>
      <c r="H403" s="297"/>
      <c r="I403" s="49"/>
      <c r="J403" s="75"/>
      <c r="K403" s="49"/>
      <c r="L403" s="49"/>
      <c r="M403" s="49"/>
      <c r="N403" s="49"/>
      <c r="O403" s="49"/>
      <c r="P403" s="49"/>
      <c r="Q403" s="297"/>
      <c r="R403" s="297"/>
      <c r="S403" s="49"/>
      <c r="T403" s="49"/>
      <c r="U403" s="49"/>
      <c r="V403" s="49"/>
      <c r="W403" s="49"/>
      <c r="X403" s="49"/>
      <c r="Y403" s="49"/>
      <c r="Z403" s="49"/>
      <c r="AA403" s="49"/>
      <c r="AB403" s="49"/>
      <c r="AC403" s="49"/>
      <c r="AD403" s="49"/>
    </row>
    <row r="404">
      <c r="A404" s="49"/>
      <c r="B404" s="49"/>
      <c r="C404" s="49"/>
      <c r="D404" s="49"/>
      <c r="E404" s="49"/>
      <c r="F404" s="49"/>
      <c r="G404" s="297"/>
      <c r="H404" s="297"/>
      <c r="I404" s="49"/>
      <c r="J404" s="75"/>
      <c r="K404" s="49"/>
      <c r="L404" s="49"/>
      <c r="M404" s="49"/>
      <c r="N404" s="49"/>
      <c r="O404" s="49"/>
      <c r="P404" s="49"/>
      <c r="Q404" s="297"/>
      <c r="R404" s="297"/>
      <c r="S404" s="49"/>
      <c r="T404" s="49"/>
      <c r="U404" s="49"/>
      <c r="V404" s="49"/>
      <c r="W404" s="49"/>
      <c r="X404" s="49"/>
      <c r="Y404" s="49"/>
      <c r="Z404" s="49"/>
      <c r="AA404" s="49"/>
      <c r="AB404" s="49"/>
      <c r="AC404" s="49"/>
      <c r="AD404" s="49"/>
    </row>
    <row r="405">
      <c r="A405" s="49"/>
      <c r="B405" s="49"/>
      <c r="C405" s="49"/>
      <c r="D405" s="49"/>
      <c r="E405" s="49"/>
      <c r="F405" s="49"/>
      <c r="G405" s="297"/>
      <c r="H405" s="297"/>
      <c r="I405" s="49"/>
      <c r="J405" s="75"/>
      <c r="K405" s="49"/>
      <c r="L405" s="49"/>
      <c r="M405" s="49"/>
      <c r="N405" s="49"/>
      <c r="O405" s="49"/>
      <c r="P405" s="49"/>
      <c r="Q405" s="297"/>
      <c r="R405" s="297"/>
      <c r="S405" s="49"/>
      <c r="T405" s="49"/>
      <c r="U405" s="49"/>
      <c r="V405" s="49"/>
      <c r="W405" s="49"/>
      <c r="X405" s="49"/>
      <c r="Y405" s="49"/>
      <c r="Z405" s="49"/>
      <c r="AA405" s="49"/>
      <c r="AB405" s="49"/>
      <c r="AC405" s="49"/>
      <c r="AD405" s="49"/>
    </row>
    <row r="406">
      <c r="A406" s="49"/>
      <c r="B406" s="49"/>
      <c r="C406" s="49"/>
      <c r="D406" s="49"/>
      <c r="E406" s="49"/>
      <c r="F406" s="49"/>
      <c r="G406" s="297"/>
      <c r="H406" s="297"/>
      <c r="I406" s="49"/>
      <c r="J406" s="75"/>
      <c r="K406" s="49"/>
      <c r="L406" s="49"/>
      <c r="M406" s="49"/>
      <c r="N406" s="49"/>
      <c r="O406" s="49"/>
      <c r="P406" s="49"/>
      <c r="Q406" s="297"/>
      <c r="R406" s="297"/>
      <c r="S406" s="49"/>
      <c r="T406" s="49"/>
      <c r="U406" s="49"/>
      <c r="V406" s="49"/>
      <c r="W406" s="49"/>
      <c r="X406" s="49"/>
      <c r="Y406" s="49"/>
      <c r="Z406" s="49"/>
      <c r="AA406" s="49"/>
      <c r="AB406" s="49"/>
      <c r="AC406" s="49"/>
      <c r="AD406" s="49"/>
    </row>
    <row r="407">
      <c r="A407" s="49"/>
      <c r="B407" s="49"/>
      <c r="C407" s="49"/>
      <c r="D407" s="49"/>
      <c r="E407" s="49"/>
      <c r="F407" s="49"/>
      <c r="G407" s="297"/>
      <c r="H407" s="297"/>
      <c r="I407" s="49"/>
      <c r="J407" s="75"/>
      <c r="K407" s="49"/>
      <c r="L407" s="49"/>
      <c r="M407" s="49"/>
      <c r="N407" s="49"/>
      <c r="O407" s="49"/>
      <c r="P407" s="49"/>
      <c r="Q407" s="297"/>
      <c r="R407" s="297"/>
      <c r="S407" s="49"/>
      <c r="T407" s="49"/>
      <c r="U407" s="49"/>
      <c r="V407" s="49"/>
      <c r="W407" s="49"/>
      <c r="X407" s="49"/>
      <c r="Y407" s="49"/>
      <c r="Z407" s="49"/>
      <c r="AA407" s="49"/>
      <c r="AB407" s="49"/>
      <c r="AC407" s="49"/>
      <c r="AD407" s="49"/>
    </row>
    <row r="408">
      <c r="A408" s="49"/>
      <c r="B408" s="49"/>
      <c r="C408" s="49"/>
      <c r="D408" s="49"/>
      <c r="E408" s="49"/>
      <c r="F408" s="49"/>
      <c r="G408" s="297"/>
      <c r="H408" s="297"/>
      <c r="I408" s="49"/>
      <c r="J408" s="75"/>
      <c r="K408" s="49"/>
      <c r="L408" s="49"/>
      <c r="M408" s="49"/>
      <c r="N408" s="49"/>
      <c r="O408" s="49"/>
      <c r="P408" s="49"/>
      <c r="Q408" s="297"/>
      <c r="R408" s="297"/>
      <c r="S408" s="49"/>
      <c r="T408" s="49"/>
      <c r="U408" s="49"/>
      <c r="V408" s="49"/>
      <c r="W408" s="49"/>
      <c r="X408" s="49"/>
      <c r="Y408" s="49"/>
      <c r="Z408" s="49"/>
      <c r="AA408" s="49"/>
      <c r="AB408" s="49"/>
      <c r="AC408" s="49"/>
      <c r="AD408" s="49"/>
    </row>
    <row r="409">
      <c r="A409" s="49"/>
      <c r="B409" s="49"/>
      <c r="C409" s="49"/>
      <c r="D409" s="49"/>
      <c r="E409" s="49"/>
      <c r="F409" s="49"/>
      <c r="G409" s="297"/>
      <c r="H409" s="297"/>
      <c r="I409" s="49"/>
      <c r="J409" s="75"/>
      <c r="K409" s="49"/>
      <c r="L409" s="49"/>
      <c r="M409" s="49"/>
      <c r="N409" s="49"/>
      <c r="O409" s="49"/>
      <c r="P409" s="49"/>
      <c r="Q409" s="297"/>
      <c r="R409" s="297"/>
      <c r="S409" s="49"/>
      <c r="T409" s="49"/>
      <c r="U409" s="49"/>
      <c r="V409" s="49"/>
      <c r="W409" s="49"/>
      <c r="X409" s="49"/>
      <c r="Y409" s="49"/>
      <c r="Z409" s="49"/>
      <c r="AA409" s="49"/>
      <c r="AB409" s="49"/>
      <c r="AC409" s="49"/>
      <c r="AD409" s="49"/>
    </row>
    <row r="410">
      <c r="A410" s="49"/>
      <c r="B410" s="49"/>
      <c r="C410" s="49"/>
      <c r="D410" s="49"/>
      <c r="E410" s="49"/>
      <c r="F410" s="49"/>
      <c r="G410" s="297"/>
      <c r="H410" s="297"/>
      <c r="I410" s="49"/>
      <c r="J410" s="75"/>
      <c r="K410" s="49"/>
      <c r="L410" s="49"/>
      <c r="M410" s="49"/>
      <c r="N410" s="49"/>
      <c r="O410" s="49"/>
      <c r="P410" s="49"/>
      <c r="Q410" s="297"/>
      <c r="R410" s="297"/>
      <c r="S410" s="49"/>
      <c r="T410" s="49"/>
      <c r="U410" s="49"/>
      <c r="V410" s="49"/>
      <c r="W410" s="49"/>
      <c r="X410" s="49"/>
      <c r="Y410" s="49"/>
      <c r="Z410" s="49"/>
      <c r="AA410" s="49"/>
      <c r="AB410" s="49"/>
      <c r="AC410" s="49"/>
      <c r="AD410" s="49"/>
    </row>
    <row r="411">
      <c r="A411" s="49"/>
      <c r="B411" s="49"/>
      <c r="C411" s="49"/>
      <c r="D411" s="49"/>
      <c r="E411" s="49"/>
      <c r="F411" s="49"/>
      <c r="G411" s="297"/>
      <c r="H411" s="297"/>
      <c r="I411" s="49"/>
      <c r="J411" s="75"/>
      <c r="K411" s="49"/>
      <c r="L411" s="49"/>
      <c r="M411" s="49"/>
      <c r="N411" s="49"/>
      <c r="O411" s="49"/>
      <c r="P411" s="49"/>
      <c r="Q411" s="297"/>
      <c r="R411" s="297"/>
      <c r="S411" s="49"/>
      <c r="T411" s="49"/>
      <c r="U411" s="49"/>
      <c r="V411" s="49"/>
      <c r="W411" s="49"/>
      <c r="X411" s="49"/>
      <c r="Y411" s="49"/>
      <c r="Z411" s="49"/>
      <c r="AA411" s="49"/>
      <c r="AB411" s="49"/>
      <c r="AC411" s="49"/>
      <c r="AD411" s="49"/>
    </row>
    <row r="412">
      <c r="A412" s="49"/>
      <c r="B412" s="49"/>
      <c r="C412" s="49"/>
      <c r="D412" s="49"/>
      <c r="E412" s="49"/>
      <c r="F412" s="49"/>
      <c r="G412" s="297"/>
      <c r="H412" s="297"/>
      <c r="I412" s="49"/>
      <c r="J412" s="75"/>
      <c r="K412" s="49"/>
      <c r="L412" s="49"/>
      <c r="M412" s="49"/>
      <c r="N412" s="49"/>
      <c r="O412" s="49"/>
      <c r="P412" s="49"/>
      <c r="Q412" s="297"/>
      <c r="R412" s="297"/>
      <c r="S412" s="49"/>
      <c r="T412" s="49"/>
      <c r="U412" s="49"/>
      <c r="V412" s="49"/>
      <c r="W412" s="49"/>
      <c r="X412" s="49"/>
      <c r="Y412" s="49"/>
      <c r="Z412" s="49"/>
      <c r="AA412" s="49"/>
      <c r="AB412" s="49"/>
      <c r="AC412" s="49"/>
      <c r="AD412" s="49"/>
    </row>
    <row r="413">
      <c r="A413" s="49"/>
      <c r="B413" s="49"/>
      <c r="C413" s="49"/>
      <c r="D413" s="49"/>
      <c r="E413" s="49"/>
      <c r="F413" s="49"/>
      <c r="G413" s="297"/>
      <c r="H413" s="297"/>
      <c r="I413" s="49"/>
      <c r="J413" s="75"/>
      <c r="K413" s="49"/>
      <c r="L413" s="49"/>
      <c r="M413" s="49"/>
      <c r="N413" s="49"/>
      <c r="O413" s="49"/>
      <c r="P413" s="49"/>
      <c r="Q413" s="297"/>
      <c r="R413" s="297"/>
      <c r="S413" s="49"/>
      <c r="T413" s="49"/>
      <c r="U413" s="49"/>
      <c r="V413" s="49"/>
      <c r="W413" s="49"/>
      <c r="X413" s="49"/>
      <c r="Y413" s="49"/>
      <c r="Z413" s="49"/>
      <c r="AA413" s="49"/>
      <c r="AB413" s="49"/>
      <c r="AC413" s="49"/>
      <c r="AD413" s="49"/>
    </row>
    <row r="414">
      <c r="A414" s="49"/>
      <c r="B414" s="49"/>
      <c r="C414" s="49"/>
      <c r="D414" s="49"/>
      <c r="E414" s="49"/>
      <c r="F414" s="49"/>
      <c r="G414" s="297"/>
      <c r="H414" s="297"/>
      <c r="I414" s="49"/>
      <c r="J414" s="75"/>
      <c r="K414" s="49"/>
      <c r="L414" s="49"/>
      <c r="M414" s="49"/>
      <c r="N414" s="49"/>
      <c r="O414" s="49"/>
      <c r="P414" s="49"/>
      <c r="Q414" s="297"/>
      <c r="R414" s="297"/>
      <c r="S414" s="49"/>
      <c r="T414" s="49"/>
      <c r="U414" s="49"/>
      <c r="V414" s="49"/>
      <c r="W414" s="49"/>
      <c r="X414" s="49"/>
      <c r="Y414" s="49"/>
      <c r="Z414" s="49"/>
      <c r="AA414" s="49"/>
      <c r="AB414" s="49"/>
      <c r="AC414" s="49"/>
      <c r="AD414" s="49"/>
    </row>
    <row r="415">
      <c r="A415" s="49"/>
      <c r="B415" s="49"/>
      <c r="C415" s="49"/>
      <c r="D415" s="49"/>
      <c r="E415" s="49"/>
      <c r="F415" s="49"/>
      <c r="G415" s="297"/>
      <c r="H415" s="297"/>
      <c r="I415" s="49"/>
      <c r="J415" s="75"/>
      <c r="K415" s="49"/>
      <c r="L415" s="49"/>
      <c r="M415" s="49"/>
      <c r="N415" s="49"/>
      <c r="O415" s="49"/>
      <c r="P415" s="49"/>
      <c r="Q415" s="297"/>
      <c r="R415" s="297"/>
      <c r="S415" s="49"/>
      <c r="T415" s="49"/>
      <c r="U415" s="49"/>
      <c r="V415" s="49"/>
      <c r="W415" s="49"/>
      <c r="X415" s="49"/>
      <c r="Y415" s="49"/>
      <c r="Z415" s="49"/>
      <c r="AA415" s="49"/>
      <c r="AB415" s="49"/>
      <c r="AC415" s="49"/>
      <c r="AD415" s="49"/>
    </row>
    <row r="416">
      <c r="A416" s="49"/>
      <c r="B416" s="49"/>
      <c r="C416" s="49"/>
      <c r="D416" s="49"/>
      <c r="E416" s="49"/>
      <c r="F416" s="49"/>
      <c r="G416" s="297"/>
      <c r="H416" s="297"/>
      <c r="I416" s="49"/>
      <c r="J416" s="75"/>
      <c r="K416" s="49"/>
      <c r="L416" s="49"/>
      <c r="M416" s="49"/>
      <c r="N416" s="49"/>
      <c r="O416" s="49"/>
      <c r="P416" s="49"/>
      <c r="Q416" s="297"/>
      <c r="R416" s="297"/>
      <c r="S416" s="49"/>
      <c r="T416" s="49"/>
      <c r="U416" s="49"/>
      <c r="V416" s="49"/>
      <c r="W416" s="49"/>
      <c r="X416" s="49"/>
      <c r="Y416" s="49"/>
      <c r="Z416" s="49"/>
      <c r="AA416" s="49"/>
      <c r="AB416" s="49"/>
      <c r="AC416" s="49"/>
      <c r="AD416" s="49"/>
    </row>
    <row r="417">
      <c r="A417" s="49"/>
      <c r="B417" s="49"/>
      <c r="C417" s="49"/>
      <c r="D417" s="49"/>
      <c r="E417" s="49"/>
      <c r="F417" s="49"/>
      <c r="G417" s="297"/>
      <c r="H417" s="297"/>
      <c r="I417" s="49"/>
      <c r="J417" s="75"/>
      <c r="K417" s="49"/>
      <c r="L417" s="49"/>
      <c r="M417" s="49"/>
      <c r="N417" s="49"/>
      <c r="O417" s="49"/>
      <c r="P417" s="49"/>
      <c r="Q417" s="297"/>
      <c r="R417" s="297"/>
      <c r="S417" s="49"/>
      <c r="T417" s="49"/>
      <c r="U417" s="49"/>
      <c r="V417" s="49"/>
      <c r="W417" s="49"/>
      <c r="X417" s="49"/>
      <c r="Y417" s="49"/>
      <c r="Z417" s="49"/>
      <c r="AA417" s="49"/>
      <c r="AB417" s="49"/>
      <c r="AC417" s="49"/>
      <c r="AD417" s="49"/>
    </row>
    <row r="418">
      <c r="A418" s="49"/>
      <c r="B418" s="49"/>
      <c r="C418" s="49"/>
      <c r="D418" s="49"/>
      <c r="E418" s="49"/>
      <c r="F418" s="49"/>
      <c r="G418" s="297"/>
      <c r="H418" s="297"/>
      <c r="I418" s="49"/>
      <c r="J418" s="75"/>
      <c r="K418" s="49"/>
      <c r="L418" s="49"/>
      <c r="M418" s="49"/>
      <c r="N418" s="49"/>
      <c r="O418" s="49"/>
      <c r="P418" s="49"/>
      <c r="Q418" s="297"/>
      <c r="R418" s="297"/>
      <c r="S418" s="49"/>
      <c r="T418" s="49"/>
      <c r="U418" s="49"/>
      <c r="V418" s="49"/>
      <c r="W418" s="49"/>
      <c r="X418" s="49"/>
      <c r="Y418" s="49"/>
      <c r="Z418" s="49"/>
      <c r="AA418" s="49"/>
      <c r="AB418" s="49"/>
      <c r="AC418" s="49"/>
      <c r="AD418" s="49"/>
    </row>
    <row r="419">
      <c r="A419" s="49"/>
      <c r="B419" s="49"/>
      <c r="C419" s="49"/>
      <c r="D419" s="49"/>
      <c r="E419" s="49"/>
      <c r="F419" s="49"/>
      <c r="G419" s="297"/>
      <c r="H419" s="297"/>
      <c r="I419" s="49"/>
      <c r="J419" s="75"/>
      <c r="K419" s="49"/>
      <c r="L419" s="49"/>
      <c r="M419" s="49"/>
      <c r="N419" s="49"/>
      <c r="O419" s="49"/>
      <c r="P419" s="49"/>
      <c r="Q419" s="297"/>
      <c r="R419" s="297"/>
      <c r="S419" s="49"/>
      <c r="T419" s="49"/>
      <c r="U419" s="49"/>
      <c r="V419" s="49"/>
      <c r="W419" s="49"/>
      <c r="X419" s="49"/>
      <c r="Y419" s="49"/>
      <c r="Z419" s="49"/>
      <c r="AA419" s="49"/>
      <c r="AB419" s="49"/>
      <c r="AC419" s="49"/>
      <c r="AD419" s="49"/>
    </row>
    <row r="420">
      <c r="A420" s="49"/>
      <c r="B420" s="49"/>
      <c r="C420" s="49"/>
      <c r="D420" s="49"/>
      <c r="E420" s="49"/>
      <c r="F420" s="49"/>
      <c r="G420" s="297"/>
      <c r="H420" s="297"/>
      <c r="I420" s="49"/>
      <c r="J420" s="75"/>
      <c r="K420" s="49"/>
      <c r="L420" s="49"/>
      <c r="M420" s="49"/>
      <c r="N420" s="49"/>
      <c r="O420" s="49"/>
      <c r="P420" s="49"/>
      <c r="Q420" s="297"/>
      <c r="R420" s="297"/>
      <c r="S420" s="49"/>
      <c r="T420" s="49"/>
      <c r="U420" s="49"/>
      <c r="V420" s="49"/>
      <c r="W420" s="49"/>
      <c r="X420" s="49"/>
      <c r="Y420" s="49"/>
      <c r="Z420" s="49"/>
      <c r="AA420" s="49"/>
      <c r="AB420" s="49"/>
      <c r="AC420" s="49"/>
      <c r="AD420" s="49"/>
    </row>
    <row r="421">
      <c r="A421" s="49"/>
      <c r="B421" s="49"/>
      <c r="C421" s="49"/>
      <c r="D421" s="49"/>
      <c r="E421" s="49"/>
      <c r="F421" s="49"/>
      <c r="G421" s="297"/>
      <c r="H421" s="297"/>
      <c r="I421" s="49"/>
      <c r="J421" s="75"/>
      <c r="K421" s="49"/>
      <c r="L421" s="49"/>
      <c r="M421" s="49"/>
      <c r="N421" s="49"/>
      <c r="O421" s="49"/>
      <c r="P421" s="49"/>
      <c r="Q421" s="297"/>
      <c r="R421" s="297"/>
      <c r="S421" s="49"/>
      <c r="T421" s="49"/>
      <c r="U421" s="49"/>
      <c r="V421" s="49"/>
      <c r="W421" s="49"/>
      <c r="X421" s="49"/>
      <c r="Y421" s="49"/>
      <c r="Z421" s="49"/>
      <c r="AA421" s="49"/>
      <c r="AB421" s="49"/>
      <c r="AC421" s="49"/>
      <c r="AD421" s="49"/>
    </row>
    <row r="422">
      <c r="A422" s="49"/>
      <c r="B422" s="49"/>
      <c r="C422" s="49"/>
      <c r="D422" s="49"/>
      <c r="E422" s="49"/>
      <c r="F422" s="49"/>
      <c r="G422" s="297"/>
      <c r="H422" s="297"/>
      <c r="I422" s="49"/>
      <c r="J422" s="75"/>
      <c r="K422" s="49"/>
      <c r="L422" s="49"/>
      <c r="M422" s="49"/>
      <c r="N422" s="49"/>
      <c r="O422" s="49"/>
      <c r="P422" s="49"/>
      <c r="Q422" s="297"/>
      <c r="R422" s="297"/>
      <c r="S422" s="49"/>
      <c r="T422" s="49"/>
      <c r="U422" s="49"/>
      <c r="V422" s="49"/>
      <c r="W422" s="49"/>
      <c r="X422" s="49"/>
      <c r="Y422" s="49"/>
      <c r="Z422" s="49"/>
      <c r="AA422" s="49"/>
      <c r="AB422" s="49"/>
      <c r="AC422" s="49"/>
      <c r="AD422" s="49"/>
    </row>
    <row r="423">
      <c r="A423" s="49"/>
      <c r="B423" s="49"/>
      <c r="C423" s="49"/>
      <c r="D423" s="49"/>
      <c r="E423" s="49"/>
      <c r="F423" s="49"/>
      <c r="G423" s="297"/>
      <c r="H423" s="297"/>
      <c r="I423" s="49"/>
      <c r="J423" s="75"/>
      <c r="K423" s="49"/>
      <c r="L423" s="49"/>
      <c r="M423" s="49"/>
      <c r="N423" s="49"/>
      <c r="O423" s="49"/>
      <c r="P423" s="49"/>
      <c r="Q423" s="297"/>
      <c r="R423" s="297"/>
      <c r="S423" s="49"/>
      <c r="T423" s="49"/>
      <c r="U423" s="49"/>
      <c r="V423" s="49"/>
      <c r="W423" s="49"/>
      <c r="X423" s="49"/>
      <c r="Y423" s="49"/>
      <c r="Z423" s="49"/>
      <c r="AA423" s="49"/>
      <c r="AB423" s="49"/>
      <c r="AC423" s="49"/>
      <c r="AD423" s="49"/>
    </row>
    <row r="424">
      <c r="A424" s="49"/>
      <c r="B424" s="49"/>
      <c r="C424" s="49"/>
      <c r="D424" s="49"/>
      <c r="E424" s="49"/>
      <c r="F424" s="49"/>
      <c r="G424" s="297"/>
      <c r="H424" s="297"/>
      <c r="I424" s="49"/>
      <c r="J424" s="75"/>
      <c r="K424" s="49"/>
      <c r="L424" s="49"/>
      <c r="M424" s="49"/>
      <c r="N424" s="49"/>
      <c r="O424" s="49"/>
      <c r="P424" s="49"/>
      <c r="Q424" s="297"/>
      <c r="R424" s="297"/>
      <c r="S424" s="49"/>
      <c r="T424" s="49"/>
      <c r="U424" s="49"/>
      <c r="V424" s="49"/>
      <c r="W424" s="49"/>
      <c r="X424" s="49"/>
      <c r="Y424" s="49"/>
      <c r="Z424" s="49"/>
      <c r="AA424" s="49"/>
      <c r="AB424" s="49"/>
      <c r="AC424" s="49"/>
      <c r="AD424" s="49"/>
    </row>
    <row r="425">
      <c r="A425" s="49"/>
      <c r="B425" s="49"/>
      <c r="C425" s="49"/>
      <c r="D425" s="49"/>
      <c r="E425" s="49"/>
      <c r="F425" s="49"/>
      <c r="G425" s="297"/>
      <c r="H425" s="297"/>
      <c r="I425" s="49"/>
      <c r="J425" s="75"/>
      <c r="K425" s="49"/>
      <c r="L425" s="49"/>
      <c r="M425" s="49"/>
      <c r="N425" s="49"/>
      <c r="O425" s="49"/>
      <c r="P425" s="49"/>
      <c r="Q425" s="297"/>
      <c r="R425" s="297"/>
      <c r="S425" s="49"/>
      <c r="T425" s="49"/>
      <c r="U425" s="49"/>
      <c r="V425" s="49"/>
      <c r="W425" s="49"/>
      <c r="X425" s="49"/>
      <c r="Y425" s="49"/>
      <c r="Z425" s="49"/>
      <c r="AA425" s="49"/>
      <c r="AB425" s="49"/>
      <c r="AC425" s="49"/>
      <c r="AD425" s="49"/>
    </row>
    <row r="426">
      <c r="A426" s="49"/>
      <c r="B426" s="49"/>
      <c r="C426" s="49"/>
      <c r="D426" s="49"/>
      <c r="E426" s="49"/>
      <c r="F426" s="49"/>
      <c r="G426" s="297"/>
      <c r="H426" s="297"/>
      <c r="I426" s="49"/>
      <c r="J426" s="75"/>
      <c r="K426" s="49"/>
      <c r="L426" s="49"/>
      <c r="M426" s="49"/>
      <c r="N426" s="49"/>
      <c r="O426" s="49"/>
      <c r="P426" s="49"/>
      <c r="Q426" s="297"/>
      <c r="R426" s="297"/>
      <c r="S426" s="49"/>
      <c r="T426" s="49"/>
      <c r="U426" s="49"/>
      <c r="V426" s="49"/>
      <c r="W426" s="49"/>
      <c r="X426" s="49"/>
      <c r="Y426" s="49"/>
      <c r="Z426" s="49"/>
      <c r="AA426" s="49"/>
      <c r="AB426" s="49"/>
      <c r="AC426" s="49"/>
      <c r="AD426" s="49"/>
    </row>
    <row r="427">
      <c r="A427" s="49"/>
      <c r="B427" s="49"/>
      <c r="C427" s="49"/>
      <c r="D427" s="49"/>
      <c r="E427" s="49"/>
      <c r="F427" s="49"/>
      <c r="G427" s="297"/>
      <c r="H427" s="297"/>
      <c r="I427" s="49"/>
      <c r="J427" s="75"/>
      <c r="K427" s="49"/>
      <c r="L427" s="49"/>
      <c r="M427" s="49"/>
      <c r="N427" s="49"/>
      <c r="O427" s="49"/>
      <c r="P427" s="49"/>
      <c r="Q427" s="297"/>
      <c r="R427" s="297"/>
      <c r="S427" s="49"/>
      <c r="T427" s="49"/>
      <c r="U427" s="49"/>
      <c r="V427" s="49"/>
      <c r="W427" s="49"/>
      <c r="X427" s="49"/>
      <c r="Y427" s="49"/>
      <c r="Z427" s="49"/>
      <c r="AA427" s="49"/>
      <c r="AB427" s="49"/>
      <c r="AC427" s="49"/>
      <c r="AD427" s="49"/>
    </row>
    <row r="428">
      <c r="A428" s="49"/>
      <c r="B428" s="49"/>
      <c r="C428" s="49"/>
      <c r="D428" s="49"/>
      <c r="E428" s="49"/>
      <c r="F428" s="49"/>
      <c r="G428" s="297"/>
      <c r="H428" s="297"/>
      <c r="I428" s="49"/>
      <c r="J428" s="75"/>
      <c r="K428" s="49"/>
      <c r="L428" s="49"/>
      <c r="M428" s="49"/>
      <c r="N428" s="49"/>
      <c r="O428" s="49"/>
      <c r="P428" s="49"/>
      <c r="Q428" s="297"/>
      <c r="R428" s="297"/>
      <c r="S428" s="49"/>
      <c r="T428" s="49"/>
      <c r="U428" s="49"/>
      <c r="V428" s="49"/>
      <c r="W428" s="49"/>
      <c r="X428" s="49"/>
      <c r="Y428" s="49"/>
      <c r="Z428" s="49"/>
      <c r="AA428" s="49"/>
      <c r="AB428" s="49"/>
      <c r="AC428" s="49"/>
      <c r="AD428" s="49"/>
    </row>
    <row r="429">
      <c r="A429" s="49"/>
      <c r="B429" s="49"/>
      <c r="C429" s="49"/>
      <c r="D429" s="49"/>
      <c r="E429" s="49"/>
      <c r="F429" s="49"/>
      <c r="G429" s="297"/>
      <c r="H429" s="297"/>
      <c r="I429" s="49"/>
      <c r="J429" s="75"/>
      <c r="K429" s="49"/>
      <c r="L429" s="49"/>
      <c r="M429" s="49"/>
      <c r="N429" s="49"/>
      <c r="O429" s="49"/>
      <c r="P429" s="49"/>
      <c r="Q429" s="297"/>
      <c r="R429" s="297"/>
      <c r="S429" s="49"/>
      <c r="T429" s="49"/>
      <c r="U429" s="49"/>
      <c r="V429" s="49"/>
      <c r="W429" s="49"/>
      <c r="X429" s="49"/>
      <c r="Y429" s="49"/>
      <c r="Z429" s="49"/>
      <c r="AA429" s="49"/>
      <c r="AB429" s="49"/>
      <c r="AC429" s="49"/>
      <c r="AD429" s="49"/>
    </row>
    <row r="430">
      <c r="A430" s="49"/>
      <c r="B430" s="49"/>
      <c r="C430" s="49"/>
      <c r="D430" s="49"/>
      <c r="E430" s="49"/>
      <c r="F430" s="49"/>
      <c r="G430" s="297"/>
      <c r="H430" s="297"/>
      <c r="I430" s="49"/>
      <c r="J430" s="75"/>
      <c r="K430" s="49"/>
      <c r="L430" s="49"/>
      <c r="M430" s="49"/>
      <c r="N430" s="49"/>
      <c r="O430" s="49"/>
      <c r="P430" s="49"/>
      <c r="Q430" s="297"/>
      <c r="R430" s="297"/>
      <c r="S430" s="49"/>
      <c r="T430" s="49"/>
      <c r="U430" s="49"/>
      <c r="V430" s="49"/>
      <c r="W430" s="49"/>
      <c r="X430" s="49"/>
      <c r="Y430" s="49"/>
      <c r="Z430" s="49"/>
      <c r="AA430" s="49"/>
      <c r="AB430" s="49"/>
      <c r="AC430" s="49"/>
      <c r="AD430" s="49"/>
    </row>
    <row r="431">
      <c r="A431" s="49"/>
      <c r="B431" s="49"/>
      <c r="C431" s="49"/>
      <c r="D431" s="49"/>
      <c r="E431" s="49"/>
      <c r="F431" s="49"/>
      <c r="G431" s="297"/>
      <c r="H431" s="297"/>
      <c r="I431" s="49"/>
      <c r="J431" s="75"/>
      <c r="K431" s="49"/>
      <c r="L431" s="49"/>
      <c r="M431" s="49"/>
      <c r="N431" s="49"/>
      <c r="O431" s="49"/>
      <c r="P431" s="49"/>
      <c r="Q431" s="297"/>
      <c r="R431" s="297"/>
      <c r="S431" s="49"/>
      <c r="T431" s="49"/>
      <c r="U431" s="49"/>
      <c r="V431" s="49"/>
      <c r="W431" s="49"/>
      <c r="X431" s="49"/>
      <c r="Y431" s="49"/>
      <c r="Z431" s="49"/>
      <c r="AA431" s="49"/>
      <c r="AB431" s="49"/>
      <c r="AC431" s="49"/>
      <c r="AD431" s="49"/>
    </row>
    <row r="432">
      <c r="A432" s="49"/>
      <c r="B432" s="49"/>
      <c r="C432" s="49"/>
      <c r="D432" s="49"/>
      <c r="E432" s="49"/>
      <c r="F432" s="49"/>
      <c r="G432" s="297"/>
      <c r="H432" s="297"/>
      <c r="I432" s="49"/>
      <c r="J432" s="75"/>
      <c r="K432" s="49"/>
      <c r="L432" s="49"/>
      <c r="M432" s="49"/>
      <c r="N432" s="49"/>
      <c r="O432" s="49"/>
      <c r="P432" s="49"/>
      <c r="Q432" s="297"/>
      <c r="R432" s="297"/>
      <c r="S432" s="49"/>
      <c r="T432" s="49"/>
      <c r="U432" s="49"/>
      <c r="V432" s="49"/>
      <c r="W432" s="49"/>
      <c r="X432" s="49"/>
      <c r="Y432" s="49"/>
      <c r="Z432" s="49"/>
      <c r="AA432" s="49"/>
      <c r="AB432" s="49"/>
      <c r="AC432" s="49"/>
      <c r="AD432" s="49"/>
    </row>
    <row r="433">
      <c r="A433" s="49"/>
      <c r="B433" s="49"/>
      <c r="C433" s="49"/>
      <c r="D433" s="49"/>
      <c r="E433" s="49"/>
      <c r="F433" s="49"/>
      <c r="G433" s="297"/>
      <c r="H433" s="297"/>
      <c r="I433" s="49"/>
      <c r="J433" s="75"/>
      <c r="K433" s="49"/>
      <c r="L433" s="49"/>
      <c r="M433" s="49"/>
      <c r="N433" s="49"/>
      <c r="O433" s="49"/>
      <c r="P433" s="49"/>
      <c r="Q433" s="297"/>
      <c r="R433" s="297"/>
      <c r="S433" s="49"/>
      <c r="T433" s="49"/>
      <c r="U433" s="49"/>
      <c r="V433" s="49"/>
      <c r="W433" s="49"/>
      <c r="X433" s="49"/>
      <c r="Y433" s="49"/>
      <c r="Z433" s="49"/>
      <c r="AA433" s="49"/>
      <c r="AB433" s="49"/>
      <c r="AC433" s="49"/>
      <c r="AD433" s="49"/>
    </row>
    <row r="434">
      <c r="A434" s="49"/>
      <c r="B434" s="49"/>
      <c r="C434" s="49"/>
      <c r="D434" s="49"/>
      <c r="E434" s="49"/>
      <c r="F434" s="49"/>
      <c r="G434" s="297"/>
      <c r="H434" s="297"/>
      <c r="I434" s="49"/>
      <c r="J434" s="75"/>
      <c r="K434" s="49"/>
      <c r="L434" s="49"/>
      <c r="M434" s="49"/>
      <c r="N434" s="49"/>
      <c r="O434" s="49"/>
      <c r="P434" s="49"/>
      <c r="Q434" s="297"/>
      <c r="R434" s="297"/>
      <c r="S434" s="49"/>
      <c r="T434" s="49"/>
      <c r="U434" s="49"/>
      <c r="V434" s="49"/>
      <c r="W434" s="49"/>
      <c r="X434" s="49"/>
      <c r="Y434" s="49"/>
      <c r="Z434" s="49"/>
      <c r="AA434" s="49"/>
      <c r="AB434" s="49"/>
      <c r="AC434" s="49"/>
      <c r="AD434" s="49"/>
    </row>
    <row r="435">
      <c r="A435" s="49"/>
      <c r="B435" s="49"/>
      <c r="C435" s="49"/>
      <c r="D435" s="49"/>
      <c r="E435" s="49"/>
      <c r="F435" s="49"/>
      <c r="G435" s="297"/>
      <c r="H435" s="297"/>
      <c r="I435" s="49"/>
      <c r="J435" s="75"/>
      <c r="K435" s="49"/>
      <c r="L435" s="49"/>
      <c r="M435" s="49"/>
      <c r="N435" s="49"/>
      <c r="O435" s="49"/>
      <c r="P435" s="49"/>
      <c r="Q435" s="297"/>
      <c r="R435" s="297"/>
      <c r="S435" s="49"/>
      <c r="T435" s="49"/>
      <c r="U435" s="49"/>
      <c r="V435" s="49"/>
      <c r="W435" s="49"/>
      <c r="X435" s="49"/>
      <c r="Y435" s="49"/>
      <c r="Z435" s="49"/>
      <c r="AA435" s="49"/>
      <c r="AB435" s="49"/>
      <c r="AC435" s="49"/>
      <c r="AD435" s="49"/>
    </row>
    <row r="436">
      <c r="A436" s="49"/>
      <c r="B436" s="49"/>
      <c r="C436" s="49"/>
      <c r="D436" s="49"/>
      <c r="E436" s="49"/>
      <c r="F436" s="49"/>
      <c r="G436" s="297"/>
      <c r="H436" s="297"/>
      <c r="I436" s="49"/>
      <c r="J436" s="75"/>
      <c r="K436" s="49"/>
      <c r="L436" s="49"/>
      <c r="M436" s="49"/>
      <c r="N436" s="49"/>
      <c r="O436" s="49"/>
      <c r="P436" s="49"/>
      <c r="Q436" s="297"/>
      <c r="R436" s="297"/>
      <c r="S436" s="49"/>
      <c r="T436" s="49"/>
      <c r="U436" s="49"/>
      <c r="V436" s="49"/>
      <c r="W436" s="49"/>
      <c r="X436" s="49"/>
      <c r="Y436" s="49"/>
      <c r="Z436" s="49"/>
      <c r="AA436" s="49"/>
      <c r="AB436" s="49"/>
      <c r="AC436" s="49"/>
      <c r="AD436" s="49"/>
    </row>
    <row r="437">
      <c r="A437" s="49"/>
      <c r="B437" s="49"/>
      <c r="C437" s="49"/>
      <c r="D437" s="49"/>
      <c r="E437" s="49"/>
      <c r="F437" s="49"/>
      <c r="G437" s="297"/>
      <c r="H437" s="297"/>
      <c r="I437" s="49"/>
      <c r="J437" s="75"/>
      <c r="K437" s="49"/>
      <c r="L437" s="49"/>
      <c r="M437" s="49"/>
      <c r="N437" s="49"/>
      <c r="O437" s="49"/>
      <c r="P437" s="49"/>
      <c r="Q437" s="297"/>
      <c r="R437" s="297"/>
      <c r="S437" s="49"/>
      <c r="T437" s="49"/>
      <c r="U437" s="49"/>
      <c r="V437" s="49"/>
      <c r="W437" s="49"/>
      <c r="X437" s="49"/>
      <c r="Y437" s="49"/>
      <c r="Z437" s="49"/>
      <c r="AA437" s="49"/>
      <c r="AB437" s="49"/>
      <c r="AC437" s="49"/>
      <c r="AD437" s="49"/>
    </row>
    <row r="438">
      <c r="A438" s="49"/>
      <c r="B438" s="49"/>
      <c r="C438" s="49"/>
      <c r="D438" s="49"/>
      <c r="E438" s="49"/>
      <c r="F438" s="49"/>
      <c r="G438" s="297"/>
      <c r="H438" s="297"/>
      <c r="I438" s="49"/>
      <c r="J438" s="75"/>
      <c r="K438" s="49"/>
      <c r="L438" s="49"/>
      <c r="M438" s="49"/>
      <c r="N438" s="49"/>
      <c r="O438" s="49"/>
      <c r="P438" s="49"/>
      <c r="Q438" s="297"/>
      <c r="R438" s="297"/>
      <c r="S438" s="49"/>
      <c r="T438" s="49"/>
      <c r="U438" s="49"/>
      <c r="V438" s="49"/>
      <c r="W438" s="49"/>
      <c r="X438" s="49"/>
      <c r="Y438" s="49"/>
      <c r="Z438" s="49"/>
      <c r="AA438" s="49"/>
      <c r="AB438" s="49"/>
      <c r="AC438" s="49"/>
      <c r="AD438" s="49"/>
    </row>
    <row r="439">
      <c r="A439" s="49"/>
      <c r="B439" s="49"/>
      <c r="C439" s="49"/>
      <c r="D439" s="49"/>
      <c r="E439" s="49"/>
      <c r="F439" s="49"/>
      <c r="G439" s="297"/>
      <c r="H439" s="297"/>
      <c r="I439" s="49"/>
      <c r="J439" s="75"/>
      <c r="K439" s="49"/>
      <c r="L439" s="49"/>
      <c r="M439" s="49"/>
      <c r="N439" s="49"/>
      <c r="O439" s="49"/>
      <c r="P439" s="49"/>
      <c r="Q439" s="297"/>
      <c r="R439" s="297"/>
      <c r="S439" s="49"/>
      <c r="T439" s="49"/>
      <c r="U439" s="49"/>
      <c r="V439" s="49"/>
      <c r="W439" s="49"/>
      <c r="X439" s="49"/>
      <c r="Y439" s="49"/>
      <c r="Z439" s="49"/>
      <c r="AA439" s="49"/>
      <c r="AB439" s="49"/>
      <c r="AC439" s="49"/>
      <c r="AD439" s="49"/>
    </row>
    <row r="440">
      <c r="A440" s="49"/>
      <c r="B440" s="49"/>
      <c r="C440" s="49"/>
      <c r="D440" s="49"/>
      <c r="E440" s="49"/>
      <c r="F440" s="49"/>
      <c r="G440" s="297"/>
      <c r="H440" s="297"/>
      <c r="I440" s="49"/>
      <c r="J440" s="75"/>
      <c r="K440" s="49"/>
      <c r="L440" s="49"/>
      <c r="M440" s="49"/>
      <c r="N440" s="49"/>
      <c r="O440" s="49"/>
      <c r="P440" s="49"/>
      <c r="Q440" s="297"/>
      <c r="R440" s="297"/>
      <c r="S440" s="49"/>
      <c r="T440" s="49"/>
      <c r="U440" s="49"/>
      <c r="V440" s="49"/>
      <c r="W440" s="49"/>
      <c r="X440" s="49"/>
      <c r="Y440" s="49"/>
      <c r="Z440" s="49"/>
      <c r="AA440" s="49"/>
      <c r="AB440" s="49"/>
      <c r="AC440" s="49"/>
      <c r="AD440" s="49"/>
    </row>
    <row r="441">
      <c r="A441" s="49"/>
      <c r="B441" s="49"/>
      <c r="C441" s="49"/>
      <c r="D441" s="49"/>
      <c r="E441" s="49"/>
      <c r="F441" s="49"/>
      <c r="G441" s="297"/>
      <c r="H441" s="297"/>
      <c r="I441" s="49"/>
      <c r="J441" s="75"/>
      <c r="K441" s="49"/>
      <c r="L441" s="49"/>
      <c r="M441" s="49"/>
      <c r="N441" s="49"/>
      <c r="O441" s="49"/>
      <c r="P441" s="49"/>
      <c r="Q441" s="297"/>
      <c r="R441" s="297"/>
      <c r="S441" s="49"/>
      <c r="T441" s="49"/>
      <c r="U441" s="49"/>
      <c r="V441" s="49"/>
      <c r="W441" s="49"/>
      <c r="X441" s="49"/>
      <c r="Y441" s="49"/>
      <c r="Z441" s="49"/>
      <c r="AA441" s="49"/>
      <c r="AB441" s="49"/>
      <c r="AC441" s="49"/>
      <c r="AD441" s="49"/>
    </row>
    <row r="442">
      <c r="A442" s="49"/>
      <c r="B442" s="49"/>
      <c r="C442" s="49"/>
      <c r="D442" s="49"/>
      <c r="E442" s="49"/>
      <c r="F442" s="49"/>
      <c r="G442" s="297"/>
      <c r="H442" s="297"/>
      <c r="I442" s="49"/>
      <c r="J442" s="75"/>
      <c r="K442" s="49"/>
      <c r="L442" s="49"/>
      <c r="M442" s="49"/>
      <c r="N442" s="49"/>
      <c r="O442" s="49"/>
      <c r="P442" s="49"/>
      <c r="Q442" s="297"/>
      <c r="R442" s="297"/>
      <c r="S442" s="49"/>
      <c r="T442" s="49"/>
      <c r="U442" s="49"/>
      <c r="V442" s="49"/>
      <c r="W442" s="49"/>
      <c r="X442" s="49"/>
      <c r="Y442" s="49"/>
      <c r="Z442" s="49"/>
      <c r="AA442" s="49"/>
      <c r="AB442" s="49"/>
      <c r="AC442" s="49"/>
      <c r="AD442" s="49"/>
    </row>
    <row r="443">
      <c r="A443" s="49"/>
      <c r="B443" s="49"/>
      <c r="C443" s="49"/>
      <c r="D443" s="49"/>
      <c r="E443" s="49"/>
      <c r="F443" s="49"/>
      <c r="G443" s="297"/>
      <c r="H443" s="297"/>
      <c r="I443" s="49"/>
      <c r="J443" s="75"/>
      <c r="K443" s="49"/>
      <c r="L443" s="49"/>
      <c r="M443" s="49"/>
      <c r="N443" s="49"/>
      <c r="O443" s="49"/>
      <c r="P443" s="49"/>
      <c r="Q443" s="297"/>
      <c r="R443" s="297"/>
      <c r="S443" s="49"/>
      <c r="T443" s="49"/>
      <c r="U443" s="49"/>
      <c r="V443" s="49"/>
      <c r="W443" s="49"/>
      <c r="X443" s="49"/>
      <c r="Y443" s="49"/>
      <c r="Z443" s="49"/>
      <c r="AA443" s="49"/>
      <c r="AB443" s="49"/>
      <c r="AC443" s="49"/>
      <c r="AD443" s="49"/>
    </row>
    <row r="444">
      <c r="A444" s="49"/>
      <c r="B444" s="49"/>
      <c r="C444" s="49"/>
      <c r="D444" s="49"/>
      <c r="E444" s="49"/>
      <c r="F444" s="49"/>
      <c r="G444" s="297"/>
      <c r="H444" s="297"/>
      <c r="I444" s="49"/>
      <c r="J444" s="75"/>
      <c r="K444" s="49"/>
      <c r="L444" s="49"/>
      <c r="M444" s="49"/>
      <c r="N444" s="49"/>
      <c r="O444" s="49"/>
      <c r="P444" s="49"/>
      <c r="Q444" s="297"/>
      <c r="R444" s="297"/>
      <c r="S444" s="49"/>
      <c r="T444" s="49"/>
      <c r="U444" s="49"/>
      <c r="V444" s="49"/>
      <c r="W444" s="49"/>
      <c r="X444" s="49"/>
      <c r="Y444" s="49"/>
      <c r="Z444" s="49"/>
      <c r="AA444" s="49"/>
      <c r="AB444" s="49"/>
      <c r="AC444" s="49"/>
      <c r="AD444" s="49"/>
    </row>
    <row r="445">
      <c r="A445" s="49"/>
      <c r="B445" s="49"/>
      <c r="C445" s="49"/>
      <c r="D445" s="49"/>
      <c r="E445" s="49"/>
      <c r="F445" s="49"/>
      <c r="G445" s="297"/>
      <c r="H445" s="297"/>
      <c r="I445" s="49"/>
      <c r="J445" s="75"/>
      <c r="K445" s="49"/>
      <c r="L445" s="49"/>
      <c r="M445" s="49"/>
      <c r="N445" s="49"/>
      <c r="O445" s="49"/>
      <c r="P445" s="49"/>
      <c r="Q445" s="297"/>
      <c r="R445" s="297"/>
      <c r="S445" s="49"/>
      <c r="T445" s="49"/>
      <c r="U445" s="49"/>
      <c r="V445" s="49"/>
      <c r="W445" s="49"/>
      <c r="X445" s="49"/>
      <c r="Y445" s="49"/>
      <c r="Z445" s="49"/>
      <c r="AA445" s="49"/>
      <c r="AB445" s="49"/>
      <c r="AC445" s="49"/>
      <c r="AD445" s="49"/>
    </row>
    <row r="446">
      <c r="A446" s="49"/>
      <c r="B446" s="49"/>
      <c r="C446" s="49"/>
      <c r="D446" s="49"/>
      <c r="E446" s="49"/>
      <c r="F446" s="49"/>
      <c r="G446" s="297"/>
      <c r="H446" s="297"/>
      <c r="I446" s="49"/>
      <c r="J446" s="75"/>
      <c r="K446" s="49"/>
      <c r="L446" s="49"/>
      <c r="M446" s="49"/>
      <c r="N446" s="49"/>
      <c r="O446" s="49"/>
      <c r="P446" s="49"/>
      <c r="Q446" s="297"/>
      <c r="R446" s="297"/>
      <c r="S446" s="49"/>
      <c r="T446" s="49"/>
      <c r="U446" s="49"/>
      <c r="V446" s="49"/>
      <c r="W446" s="49"/>
      <c r="X446" s="49"/>
      <c r="Y446" s="49"/>
      <c r="Z446" s="49"/>
      <c r="AA446" s="49"/>
      <c r="AB446" s="49"/>
      <c r="AC446" s="49"/>
      <c r="AD446" s="49"/>
    </row>
    <row r="447">
      <c r="A447" s="49"/>
      <c r="B447" s="49"/>
      <c r="C447" s="49"/>
      <c r="D447" s="49"/>
      <c r="E447" s="49"/>
      <c r="F447" s="49"/>
      <c r="G447" s="297"/>
      <c r="H447" s="297"/>
      <c r="I447" s="49"/>
      <c r="J447" s="75"/>
      <c r="K447" s="49"/>
      <c r="L447" s="49"/>
      <c r="M447" s="49"/>
      <c r="N447" s="49"/>
      <c r="O447" s="49"/>
      <c r="P447" s="49"/>
      <c r="Q447" s="297"/>
      <c r="R447" s="297"/>
      <c r="S447" s="49"/>
      <c r="T447" s="49"/>
      <c r="U447" s="49"/>
      <c r="V447" s="49"/>
      <c r="W447" s="49"/>
      <c r="X447" s="49"/>
      <c r="Y447" s="49"/>
      <c r="Z447" s="49"/>
      <c r="AA447" s="49"/>
      <c r="AB447" s="49"/>
      <c r="AC447" s="49"/>
      <c r="AD447" s="49"/>
    </row>
    <row r="448">
      <c r="A448" s="49"/>
      <c r="B448" s="49"/>
      <c r="C448" s="49"/>
      <c r="D448" s="49"/>
      <c r="E448" s="49"/>
      <c r="F448" s="49"/>
      <c r="G448" s="297"/>
      <c r="H448" s="297"/>
      <c r="I448" s="49"/>
      <c r="J448" s="75"/>
      <c r="K448" s="49"/>
      <c r="L448" s="49"/>
      <c r="M448" s="49"/>
      <c r="N448" s="49"/>
      <c r="O448" s="49"/>
      <c r="P448" s="49"/>
      <c r="Q448" s="297"/>
      <c r="R448" s="297"/>
      <c r="S448" s="49"/>
      <c r="T448" s="49"/>
      <c r="U448" s="49"/>
      <c r="V448" s="49"/>
      <c r="W448" s="49"/>
      <c r="X448" s="49"/>
      <c r="Y448" s="49"/>
      <c r="Z448" s="49"/>
      <c r="AA448" s="49"/>
      <c r="AB448" s="49"/>
      <c r="AC448" s="49"/>
      <c r="AD448" s="49"/>
    </row>
    <row r="449">
      <c r="A449" s="49"/>
      <c r="B449" s="49"/>
      <c r="C449" s="49"/>
      <c r="D449" s="49"/>
      <c r="E449" s="49"/>
      <c r="F449" s="49"/>
      <c r="G449" s="297"/>
      <c r="H449" s="297"/>
      <c r="I449" s="49"/>
      <c r="J449" s="75"/>
      <c r="K449" s="49"/>
      <c r="L449" s="49"/>
      <c r="M449" s="49"/>
      <c r="N449" s="49"/>
      <c r="O449" s="49"/>
      <c r="P449" s="49"/>
      <c r="Q449" s="297"/>
      <c r="R449" s="297"/>
      <c r="S449" s="49"/>
      <c r="T449" s="49"/>
      <c r="U449" s="49"/>
      <c r="V449" s="49"/>
      <c r="W449" s="49"/>
      <c r="X449" s="49"/>
      <c r="Y449" s="49"/>
      <c r="Z449" s="49"/>
      <c r="AA449" s="49"/>
      <c r="AB449" s="49"/>
      <c r="AC449" s="49"/>
      <c r="AD449" s="49"/>
    </row>
    <row r="450">
      <c r="A450" s="49"/>
      <c r="B450" s="49"/>
      <c r="C450" s="49"/>
      <c r="D450" s="49"/>
      <c r="E450" s="49"/>
      <c r="F450" s="49"/>
      <c r="G450" s="297"/>
      <c r="H450" s="297"/>
      <c r="I450" s="49"/>
      <c r="J450" s="75"/>
      <c r="K450" s="49"/>
      <c r="L450" s="49"/>
      <c r="M450" s="49"/>
      <c r="N450" s="49"/>
      <c r="O450" s="49"/>
      <c r="P450" s="49"/>
      <c r="Q450" s="297"/>
      <c r="R450" s="297"/>
      <c r="S450" s="49"/>
      <c r="T450" s="49"/>
      <c r="U450" s="49"/>
      <c r="V450" s="49"/>
      <c r="W450" s="49"/>
      <c r="X450" s="49"/>
      <c r="Y450" s="49"/>
      <c r="Z450" s="49"/>
      <c r="AA450" s="49"/>
      <c r="AB450" s="49"/>
      <c r="AC450" s="49"/>
      <c r="AD450" s="49"/>
    </row>
    <row r="451">
      <c r="A451" s="49"/>
      <c r="B451" s="49"/>
      <c r="C451" s="49"/>
      <c r="D451" s="49"/>
      <c r="E451" s="49"/>
      <c r="F451" s="49"/>
      <c r="G451" s="297"/>
      <c r="H451" s="297"/>
      <c r="I451" s="49"/>
      <c r="J451" s="75"/>
      <c r="K451" s="49"/>
      <c r="L451" s="49"/>
      <c r="M451" s="49"/>
      <c r="N451" s="49"/>
      <c r="O451" s="49"/>
      <c r="P451" s="49"/>
      <c r="Q451" s="297"/>
      <c r="R451" s="297"/>
      <c r="S451" s="49"/>
      <c r="T451" s="49"/>
      <c r="U451" s="49"/>
      <c r="V451" s="49"/>
      <c r="W451" s="49"/>
      <c r="X451" s="49"/>
      <c r="Y451" s="49"/>
      <c r="Z451" s="49"/>
      <c r="AA451" s="49"/>
      <c r="AB451" s="49"/>
      <c r="AC451" s="49"/>
      <c r="AD451" s="49"/>
    </row>
    <row r="452">
      <c r="A452" s="49"/>
      <c r="B452" s="49"/>
      <c r="C452" s="49"/>
      <c r="D452" s="49"/>
      <c r="E452" s="49"/>
      <c r="F452" s="49"/>
      <c r="G452" s="297"/>
      <c r="H452" s="297"/>
      <c r="I452" s="49"/>
      <c r="J452" s="75"/>
      <c r="K452" s="49"/>
      <c r="L452" s="49"/>
      <c r="M452" s="49"/>
      <c r="N452" s="49"/>
      <c r="O452" s="49"/>
      <c r="P452" s="49"/>
      <c r="Q452" s="297"/>
      <c r="R452" s="297"/>
      <c r="S452" s="49"/>
      <c r="T452" s="49"/>
      <c r="U452" s="49"/>
      <c r="V452" s="49"/>
      <c r="W452" s="49"/>
      <c r="X452" s="49"/>
      <c r="Y452" s="49"/>
      <c r="Z452" s="49"/>
      <c r="AA452" s="49"/>
      <c r="AB452" s="49"/>
      <c r="AC452" s="49"/>
      <c r="AD452" s="49"/>
    </row>
    <row r="453">
      <c r="A453" s="49"/>
      <c r="B453" s="49"/>
      <c r="C453" s="49"/>
      <c r="D453" s="49"/>
      <c r="E453" s="49"/>
      <c r="F453" s="49"/>
      <c r="G453" s="297"/>
      <c r="H453" s="297"/>
      <c r="I453" s="49"/>
      <c r="J453" s="75"/>
      <c r="K453" s="49"/>
      <c r="L453" s="49"/>
      <c r="M453" s="49"/>
      <c r="N453" s="49"/>
      <c r="O453" s="49"/>
      <c r="P453" s="49"/>
      <c r="Q453" s="297"/>
      <c r="R453" s="297"/>
      <c r="S453" s="49"/>
      <c r="T453" s="49"/>
      <c r="U453" s="49"/>
      <c r="V453" s="49"/>
      <c r="W453" s="49"/>
      <c r="X453" s="49"/>
      <c r="Y453" s="49"/>
      <c r="Z453" s="49"/>
      <c r="AA453" s="49"/>
      <c r="AB453" s="49"/>
      <c r="AC453" s="49"/>
      <c r="AD453" s="49"/>
    </row>
    <row r="454">
      <c r="A454" s="49"/>
      <c r="B454" s="49"/>
      <c r="C454" s="49"/>
      <c r="D454" s="49"/>
      <c r="E454" s="49"/>
      <c r="F454" s="49"/>
      <c r="G454" s="297"/>
      <c r="H454" s="297"/>
      <c r="I454" s="49"/>
      <c r="J454" s="75"/>
      <c r="K454" s="49"/>
      <c r="L454" s="49"/>
      <c r="M454" s="49"/>
      <c r="N454" s="49"/>
      <c r="O454" s="49"/>
      <c r="P454" s="49"/>
      <c r="Q454" s="297"/>
      <c r="R454" s="297"/>
      <c r="S454" s="49"/>
      <c r="T454" s="49"/>
      <c r="U454" s="49"/>
      <c r="V454" s="49"/>
      <c r="W454" s="49"/>
      <c r="X454" s="49"/>
      <c r="Y454" s="49"/>
      <c r="Z454" s="49"/>
      <c r="AA454" s="49"/>
      <c r="AB454" s="49"/>
      <c r="AC454" s="49"/>
      <c r="AD454" s="49"/>
    </row>
    <row r="455">
      <c r="A455" s="49"/>
      <c r="B455" s="49"/>
      <c r="C455" s="49"/>
      <c r="D455" s="49"/>
      <c r="E455" s="49"/>
      <c r="F455" s="49"/>
      <c r="G455" s="297"/>
      <c r="H455" s="297"/>
      <c r="I455" s="49"/>
      <c r="J455" s="75"/>
      <c r="K455" s="49"/>
      <c r="L455" s="49"/>
      <c r="M455" s="49"/>
      <c r="N455" s="49"/>
      <c r="O455" s="49"/>
      <c r="P455" s="49"/>
      <c r="Q455" s="297"/>
      <c r="R455" s="297"/>
      <c r="S455" s="49"/>
      <c r="T455" s="49"/>
      <c r="U455" s="49"/>
      <c r="V455" s="49"/>
      <c r="W455" s="49"/>
      <c r="X455" s="49"/>
      <c r="Y455" s="49"/>
      <c r="Z455" s="49"/>
      <c r="AA455" s="49"/>
      <c r="AB455" s="49"/>
      <c r="AC455" s="49"/>
      <c r="AD455" s="49"/>
    </row>
    <row r="456">
      <c r="A456" s="49"/>
      <c r="B456" s="49"/>
      <c r="C456" s="49"/>
      <c r="D456" s="49"/>
      <c r="E456" s="49"/>
      <c r="F456" s="49"/>
      <c r="G456" s="297"/>
      <c r="H456" s="297"/>
      <c r="I456" s="49"/>
      <c r="J456" s="75"/>
      <c r="K456" s="49"/>
      <c r="L456" s="49"/>
      <c r="M456" s="49"/>
      <c r="N456" s="49"/>
      <c r="O456" s="49"/>
      <c r="P456" s="49"/>
      <c r="Q456" s="297"/>
      <c r="R456" s="297"/>
      <c r="S456" s="49"/>
      <c r="T456" s="49"/>
      <c r="U456" s="49"/>
      <c r="V456" s="49"/>
      <c r="W456" s="49"/>
      <c r="X456" s="49"/>
      <c r="Y456" s="49"/>
      <c r="Z456" s="49"/>
      <c r="AA456" s="49"/>
      <c r="AB456" s="49"/>
      <c r="AC456" s="49"/>
      <c r="AD456" s="49"/>
    </row>
    <row r="457">
      <c r="A457" s="49"/>
      <c r="B457" s="49"/>
      <c r="C457" s="49"/>
      <c r="D457" s="49"/>
      <c r="E457" s="49"/>
      <c r="F457" s="49"/>
      <c r="G457" s="297"/>
      <c r="H457" s="297"/>
      <c r="I457" s="49"/>
      <c r="J457" s="75"/>
      <c r="K457" s="49"/>
      <c r="L457" s="49"/>
      <c r="M457" s="49"/>
      <c r="N457" s="49"/>
      <c r="O457" s="49"/>
      <c r="P457" s="49"/>
      <c r="Q457" s="297"/>
      <c r="R457" s="297"/>
      <c r="S457" s="49"/>
      <c r="T457" s="49"/>
      <c r="U457" s="49"/>
      <c r="V457" s="49"/>
      <c r="W457" s="49"/>
      <c r="X457" s="49"/>
      <c r="Y457" s="49"/>
      <c r="Z457" s="49"/>
      <c r="AA457" s="49"/>
      <c r="AB457" s="49"/>
      <c r="AC457" s="49"/>
      <c r="AD457" s="49"/>
    </row>
    <row r="458">
      <c r="A458" s="49"/>
      <c r="B458" s="49"/>
      <c r="C458" s="49"/>
      <c r="D458" s="49"/>
      <c r="E458" s="49"/>
      <c r="F458" s="49"/>
      <c r="G458" s="297"/>
      <c r="H458" s="297"/>
      <c r="I458" s="49"/>
      <c r="J458" s="75"/>
      <c r="K458" s="49"/>
      <c r="L458" s="49"/>
      <c r="M458" s="49"/>
      <c r="N458" s="49"/>
      <c r="O458" s="49"/>
      <c r="P458" s="49"/>
      <c r="Q458" s="297"/>
      <c r="R458" s="297"/>
      <c r="S458" s="49"/>
      <c r="T458" s="49"/>
      <c r="U458" s="49"/>
      <c r="V458" s="49"/>
      <c r="W458" s="49"/>
      <c r="X458" s="49"/>
      <c r="Y458" s="49"/>
      <c r="Z458" s="49"/>
      <c r="AA458" s="49"/>
      <c r="AB458" s="49"/>
      <c r="AC458" s="49"/>
      <c r="AD458" s="49"/>
    </row>
    <row r="459">
      <c r="A459" s="49"/>
      <c r="B459" s="49"/>
      <c r="C459" s="49"/>
      <c r="D459" s="49"/>
      <c r="E459" s="49"/>
      <c r="F459" s="49"/>
      <c r="G459" s="297"/>
      <c r="H459" s="297"/>
      <c r="I459" s="49"/>
      <c r="J459" s="75"/>
      <c r="K459" s="49"/>
      <c r="L459" s="49"/>
      <c r="M459" s="49"/>
      <c r="N459" s="49"/>
      <c r="O459" s="49"/>
      <c r="P459" s="49"/>
      <c r="Q459" s="297"/>
      <c r="R459" s="297"/>
      <c r="S459" s="49"/>
      <c r="T459" s="49"/>
      <c r="U459" s="49"/>
      <c r="V459" s="49"/>
      <c r="W459" s="49"/>
      <c r="X459" s="49"/>
      <c r="Y459" s="49"/>
      <c r="Z459" s="49"/>
      <c r="AA459" s="49"/>
      <c r="AB459" s="49"/>
      <c r="AC459" s="49"/>
      <c r="AD459" s="49"/>
    </row>
    <row r="460">
      <c r="A460" s="49"/>
      <c r="B460" s="49"/>
      <c r="C460" s="49"/>
      <c r="D460" s="49"/>
      <c r="E460" s="49"/>
      <c r="F460" s="49"/>
      <c r="G460" s="297"/>
      <c r="H460" s="297"/>
      <c r="I460" s="49"/>
      <c r="J460" s="75"/>
      <c r="K460" s="49"/>
      <c r="L460" s="49"/>
      <c r="M460" s="49"/>
      <c r="N460" s="49"/>
      <c r="O460" s="49"/>
      <c r="P460" s="49"/>
      <c r="Q460" s="297"/>
      <c r="R460" s="297"/>
      <c r="S460" s="49"/>
      <c r="T460" s="49"/>
      <c r="U460" s="49"/>
      <c r="V460" s="49"/>
      <c r="W460" s="49"/>
      <c r="X460" s="49"/>
      <c r="Y460" s="49"/>
      <c r="Z460" s="49"/>
      <c r="AA460" s="49"/>
      <c r="AB460" s="49"/>
      <c r="AC460" s="49"/>
      <c r="AD460" s="49"/>
    </row>
    <row r="461">
      <c r="A461" s="49"/>
      <c r="B461" s="49"/>
      <c r="C461" s="49"/>
      <c r="D461" s="49"/>
      <c r="E461" s="49"/>
      <c r="F461" s="49"/>
      <c r="G461" s="297"/>
      <c r="H461" s="297"/>
      <c r="I461" s="49"/>
      <c r="J461" s="75"/>
      <c r="K461" s="49"/>
      <c r="L461" s="49"/>
      <c r="M461" s="49"/>
      <c r="N461" s="49"/>
      <c r="O461" s="49"/>
      <c r="P461" s="49"/>
      <c r="Q461" s="297"/>
      <c r="R461" s="297"/>
      <c r="S461" s="49"/>
      <c r="T461" s="49"/>
      <c r="U461" s="49"/>
      <c r="V461" s="49"/>
      <c r="W461" s="49"/>
      <c r="X461" s="49"/>
      <c r="Y461" s="49"/>
      <c r="Z461" s="49"/>
      <c r="AA461" s="49"/>
      <c r="AB461" s="49"/>
      <c r="AC461" s="49"/>
      <c r="AD461" s="49"/>
    </row>
    <row r="462">
      <c r="A462" s="49"/>
      <c r="B462" s="49"/>
      <c r="C462" s="49"/>
      <c r="D462" s="49"/>
      <c r="E462" s="49"/>
      <c r="F462" s="49"/>
      <c r="G462" s="297"/>
      <c r="H462" s="297"/>
      <c r="I462" s="49"/>
      <c r="J462" s="75"/>
      <c r="K462" s="49"/>
      <c r="L462" s="49"/>
      <c r="M462" s="49"/>
      <c r="N462" s="49"/>
      <c r="O462" s="49"/>
      <c r="P462" s="49"/>
      <c r="Q462" s="297"/>
      <c r="R462" s="297"/>
      <c r="S462" s="49"/>
      <c r="T462" s="49"/>
      <c r="U462" s="49"/>
      <c r="V462" s="49"/>
      <c r="W462" s="49"/>
      <c r="X462" s="49"/>
      <c r="Y462" s="49"/>
      <c r="Z462" s="49"/>
      <c r="AA462" s="49"/>
      <c r="AB462" s="49"/>
      <c r="AC462" s="49"/>
      <c r="AD462" s="49"/>
    </row>
    <row r="463">
      <c r="A463" s="49"/>
      <c r="B463" s="49"/>
      <c r="C463" s="49"/>
      <c r="D463" s="49"/>
      <c r="E463" s="49"/>
      <c r="F463" s="49"/>
      <c r="G463" s="297"/>
      <c r="H463" s="297"/>
      <c r="I463" s="49"/>
      <c r="J463" s="75"/>
      <c r="K463" s="49"/>
      <c r="L463" s="49"/>
      <c r="M463" s="49"/>
      <c r="N463" s="49"/>
      <c r="O463" s="49"/>
      <c r="P463" s="49"/>
      <c r="Q463" s="297"/>
      <c r="R463" s="297"/>
      <c r="S463" s="49"/>
      <c r="T463" s="49"/>
      <c r="U463" s="49"/>
      <c r="V463" s="49"/>
      <c r="W463" s="49"/>
      <c r="X463" s="49"/>
      <c r="Y463" s="49"/>
      <c r="Z463" s="49"/>
      <c r="AA463" s="49"/>
      <c r="AB463" s="49"/>
      <c r="AC463" s="49"/>
      <c r="AD463" s="49"/>
    </row>
    <row r="464">
      <c r="A464" s="49"/>
      <c r="B464" s="49"/>
      <c r="C464" s="49"/>
      <c r="D464" s="49"/>
      <c r="E464" s="49"/>
      <c r="F464" s="49"/>
      <c r="G464" s="297"/>
      <c r="H464" s="297"/>
      <c r="I464" s="49"/>
      <c r="J464" s="75"/>
      <c r="K464" s="49"/>
      <c r="L464" s="49"/>
      <c r="M464" s="49"/>
      <c r="N464" s="49"/>
      <c r="O464" s="49"/>
      <c r="P464" s="49"/>
      <c r="Q464" s="297"/>
      <c r="R464" s="297"/>
      <c r="S464" s="49"/>
      <c r="T464" s="49"/>
      <c r="U464" s="49"/>
      <c r="V464" s="49"/>
      <c r="W464" s="49"/>
      <c r="X464" s="49"/>
      <c r="Y464" s="49"/>
      <c r="Z464" s="49"/>
      <c r="AA464" s="49"/>
      <c r="AB464" s="49"/>
      <c r="AC464" s="49"/>
      <c r="AD464" s="49"/>
    </row>
    <row r="465">
      <c r="A465" s="49"/>
      <c r="B465" s="49"/>
      <c r="C465" s="49"/>
      <c r="D465" s="49"/>
      <c r="E465" s="49"/>
      <c r="F465" s="49"/>
      <c r="G465" s="297"/>
      <c r="H465" s="297"/>
      <c r="I465" s="49"/>
      <c r="J465" s="75"/>
      <c r="K465" s="49"/>
      <c r="L465" s="49"/>
      <c r="M465" s="49"/>
      <c r="N465" s="49"/>
      <c r="O465" s="49"/>
      <c r="P465" s="49"/>
      <c r="Q465" s="297"/>
      <c r="R465" s="297"/>
      <c r="S465" s="49"/>
      <c r="T465" s="49"/>
      <c r="U465" s="49"/>
      <c r="V465" s="49"/>
      <c r="W465" s="49"/>
      <c r="X465" s="49"/>
      <c r="Y465" s="49"/>
      <c r="Z465" s="49"/>
      <c r="AA465" s="49"/>
      <c r="AB465" s="49"/>
      <c r="AC465" s="49"/>
      <c r="AD465" s="49"/>
    </row>
    <row r="466">
      <c r="A466" s="49"/>
      <c r="B466" s="49"/>
      <c r="C466" s="49"/>
      <c r="D466" s="49"/>
      <c r="E466" s="49"/>
      <c r="F466" s="49"/>
      <c r="G466" s="297"/>
      <c r="H466" s="297"/>
      <c r="I466" s="49"/>
      <c r="J466" s="75"/>
      <c r="K466" s="49"/>
      <c r="L466" s="49"/>
      <c r="M466" s="49"/>
      <c r="N466" s="49"/>
      <c r="O466" s="49"/>
      <c r="P466" s="49"/>
      <c r="Q466" s="297"/>
      <c r="R466" s="297"/>
      <c r="S466" s="49"/>
      <c r="T466" s="49"/>
      <c r="U466" s="49"/>
      <c r="V466" s="49"/>
      <c r="W466" s="49"/>
      <c r="X466" s="49"/>
      <c r="Y466" s="49"/>
      <c r="Z466" s="49"/>
      <c r="AA466" s="49"/>
      <c r="AB466" s="49"/>
      <c r="AC466" s="49"/>
      <c r="AD466" s="49"/>
    </row>
    <row r="467">
      <c r="A467" s="49"/>
      <c r="B467" s="49"/>
      <c r="C467" s="49"/>
      <c r="D467" s="49"/>
      <c r="E467" s="49"/>
      <c r="F467" s="49"/>
      <c r="G467" s="297"/>
      <c r="H467" s="297"/>
      <c r="I467" s="49"/>
      <c r="J467" s="75"/>
      <c r="K467" s="49"/>
      <c r="L467" s="49"/>
      <c r="M467" s="49"/>
      <c r="N467" s="49"/>
      <c r="O467" s="49"/>
      <c r="P467" s="49"/>
      <c r="Q467" s="297"/>
      <c r="R467" s="297"/>
      <c r="S467" s="49"/>
      <c r="T467" s="49"/>
      <c r="U467" s="49"/>
      <c r="V467" s="49"/>
      <c r="W467" s="49"/>
      <c r="X467" s="49"/>
      <c r="Y467" s="49"/>
      <c r="Z467" s="49"/>
      <c r="AA467" s="49"/>
      <c r="AB467" s="49"/>
      <c r="AC467" s="49"/>
      <c r="AD467" s="49"/>
    </row>
    <row r="468">
      <c r="A468" s="49"/>
      <c r="B468" s="49"/>
      <c r="C468" s="49"/>
      <c r="D468" s="49"/>
      <c r="E468" s="49"/>
      <c r="F468" s="49"/>
      <c r="G468" s="297"/>
      <c r="H468" s="297"/>
      <c r="I468" s="49"/>
      <c r="J468" s="75"/>
      <c r="K468" s="49"/>
      <c r="L468" s="49"/>
      <c r="M468" s="49"/>
      <c r="N468" s="49"/>
      <c r="O468" s="49"/>
      <c r="P468" s="49"/>
      <c r="Q468" s="297"/>
      <c r="R468" s="297"/>
      <c r="S468" s="49"/>
      <c r="T468" s="49"/>
      <c r="U468" s="49"/>
      <c r="V468" s="49"/>
      <c r="W468" s="49"/>
      <c r="X468" s="49"/>
      <c r="Y468" s="49"/>
      <c r="Z468" s="49"/>
      <c r="AA468" s="49"/>
      <c r="AB468" s="49"/>
      <c r="AC468" s="49"/>
      <c r="AD468" s="49"/>
    </row>
    <row r="469">
      <c r="A469" s="49"/>
      <c r="B469" s="49"/>
      <c r="C469" s="49"/>
      <c r="D469" s="49"/>
      <c r="E469" s="49"/>
      <c r="F469" s="49"/>
      <c r="G469" s="297"/>
      <c r="H469" s="297"/>
      <c r="I469" s="49"/>
      <c r="J469" s="75"/>
      <c r="K469" s="49"/>
      <c r="L469" s="49"/>
      <c r="M469" s="49"/>
      <c r="N469" s="49"/>
      <c r="O469" s="49"/>
      <c r="P469" s="49"/>
      <c r="Q469" s="297"/>
      <c r="R469" s="297"/>
      <c r="S469" s="49"/>
      <c r="T469" s="49"/>
      <c r="U469" s="49"/>
      <c r="V469" s="49"/>
      <c r="W469" s="49"/>
      <c r="X469" s="49"/>
      <c r="Y469" s="49"/>
      <c r="Z469" s="49"/>
      <c r="AA469" s="49"/>
      <c r="AB469" s="49"/>
      <c r="AC469" s="49"/>
      <c r="AD469" s="49"/>
    </row>
    <row r="470">
      <c r="A470" s="49"/>
      <c r="B470" s="49"/>
      <c r="C470" s="49"/>
      <c r="D470" s="49"/>
      <c r="E470" s="49"/>
      <c r="F470" s="49"/>
      <c r="G470" s="297"/>
      <c r="H470" s="297"/>
      <c r="I470" s="49"/>
      <c r="J470" s="75"/>
      <c r="K470" s="49"/>
      <c r="L470" s="49"/>
      <c r="M470" s="49"/>
      <c r="N470" s="49"/>
      <c r="O470" s="49"/>
      <c r="P470" s="49"/>
      <c r="Q470" s="297"/>
      <c r="R470" s="297"/>
      <c r="S470" s="49"/>
      <c r="T470" s="49"/>
      <c r="U470" s="49"/>
      <c r="V470" s="49"/>
      <c r="W470" s="49"/>
      <c r="X470" s="49"/>
      <c r="Y470" s="49"/>
      <c r="Z470" s="49"/>
      <c r="AA470" s="49"/>
      <c r="AB470" s="49"/>
      <c r="AC470" s="49"/>
      <c r="AD470" s="49"/>
    </row>
    <row r="471">
      <c r="A471" s="49"/>
      <c r="B471" s="49"/>
      <c r="C471" s="49"/>
      <c r="D471" s="49"/>
      <c r="E471" s="49"/>
      <c r="F471" s="49"/>
      <c r="G471" s="297"/>
      <c r="H471" s="297"/>
      <c r="I471" s="49"/>
      <c r="J471" s="75"/>
      <c r="K471" s="49"/>
      <c r="L471" s="49"/>
      <c r="M471" s="49"/>
      <c r="N471" s="49"/>
      <c r="O471" s="49"/>
      <c r="P471" s="49"/>
      <c r="Q471" s="297"/>
      <c r="R471" s="297"/>
      <c r="S471" s="49"/>
      <c r="T471" s="49"/>
      <c r="U471" s="49"/>
      <c r="V471" s="49"/>
      <c r="W471" s="49"/>
      <c r="X471" s="49"/>
      <c r="Y471" s="49"/>
      <c r="Z471" s="49"/>
      <c r="AA471" s="49"/>
      <c r="AB471" s="49"/>
      <c r="AC471" s="49"/>
      <c r="AD471" s="49"/>
    </row>
    <row r="472">
      <c r="A472" s="49"/>
      <c r="B472" s="49"/>
      <c r="C472" s="49"/>
      <c r="D472" s="49"/>
      <c r="E472" s="49"/>
      <c r="F472" s="49"/>
      <c r="G472" s="297"/>
      <c r="H472" s="297"/>
      <c r="I472" s="49"/>
      <c r="J472" s="75"/>
      <c r="K472" s="49"/>
      <c r="L472" s="49"/>
      <c r="M472" s="49"/>
      <c r="N472" s="49"/>
      <c r="O472" s="49"/>
      <c r="P472" s="49"/>
      <c r="Q472" s="297"/>
      <c r="R472" s="297"/>
      <c r="S472" s="49"/>
      <c r="T472" s="49"/>
      <c r="U472" s="49"/>
      <c r="V472" s="49"/>
      <c r="W472" s="49"/>
      <c r="X472" s="49"/>
      <c r="Y472" s="49"/>
      <c r="Z472" s="49"/>
      <c r="AA472" s="49"/>
      <c r="AB472" s="49"/>
      <c r="AC472" s="49"/>
      <c r="AD472" s="49"/>
    </row>
    <row r="473">
      <c r="A473" s="49"/>
      <c r="B473" s="49"/>
      <c r="C473" s="49"/>
      <c r="D473" s="49"/>
      <c r="E473" s="49"/>
      <c r="F473" s="49"/>
      <c r="G473" s="297"/>
      <c r="H473" s="297"/>
      <c r="I473" s="49"/>
      <c r="J473" s="75"/>
      <c r="K473" s="49"/>
      <c r="L473" s="49"/>
      <c r="M473" s="49"/>
      <c r="N473" s="49"/>
      <c r="O473" s="49"/>
      <c r="P473" s="49"/>
      <c r="Q473" s="297"/>
      <c r="R473" s="297"/>
      <c r="S473" s="49"/>
      <c r="T473" s="49"/>
      <c r="U473" s="49"/>
      <c r="V473" s="49"/>
      <c r="W473" s="49"/>
      <c r="X473" s="49"/>
      <c r="Y473" s="49"/>
      <c r="Z473" s="49"/>
      <c r="AA473" s="49"/>
      <c r="AB473" s="49"/>
      <c r="AC473" s="49"/>
      <c r="AD473" s="49"/>
    </row>
    <row r="474">
      <c r="A474" s="49"/>
      <c r="B474" s="49"/>
      <c r="C474" s="49"/>
      <c r="D474" s="49"/>
      <c r="E474" s="49"/>
      <c r="F474" s="49"/>
      <c r="G474" s="297"/>
      <c r="H474" s="297"/>
      <c r="I474" s="49"/>
      <c r="J474" s="75"/>
      <c r="K474" s="49"/>
      <c r="L474" s="49"/>
      <c r="M474" s="49"/>
      <c r="N474" s="49"/>
      <c r="O474" s="49"/>
      <c r="P474" s="49"/>
      <c r="Q474" s="297"/>
      <c r="R474" s="297"/>
      <c r="S474" s="49"/>
      <c r="T474" s="49"/>
      <c r="U474" s="49"/>
      <c r="V474" s="49"/>
      <c r="W474" s="49"/>
      <c r="X474" s="49"/>
      <c r="Y474" s="49"/>
      <c r="Z474" s="49"/>
      <c r="AA474" s="49"/>
      <c r="AB474" s="49"/>
      <c r="AC474" s="49"/>
      <c r="AD474" s="49"/>
    </row>
    <row r="475">
      <c r="A475" s="49"/>
      <c r="B475" s="49"/>
      <c r="C475" s="49"/>
      <c r="D475" s="49"/>
      <c r="E475" s="49"/>
      <c r="F475" s="49"/>
      <c r="G475" s="297"/>
      <c r="H475" s="297"/>
      <c r="I475" s="49"/>
      <c r="J475" s="75"/>
      <c r="K475" s="49"/>
      <c r="L475" s="49"/>
      <c r="M475" s="49"/>
      <c r="N475" s="49"/>
      <c r="O475" s="49"/>
      <c r="P475" s="49"/>
      <c r="Q475" s="297"/>
      <c r="R475" s="297"/>
      <c r="S475" s="49"/>
      <c r="T475" s="49"/>
      <c r="U475" s="49"/>
      <c r="V475" s="49"/>
      <c r="W475" s="49"/>
      <c r="X475" s="49"/>
      <c r="Y475" s="49"/>
      <c r="Z475" s="49"/>
      <c r="AA475" s="49"/>
      <c r="AB475" s="49"/>
      <c r="AC475" s="49"/>
      <c r="AD475" s="49"/>
    </row>
    <row r="476">
      <c r="A476" s="49"/>
      <c r="B476" s="49"/>
      <c r="C476" s="49"/>
      <c r="D476" s="49"/>
      <c r="E476" s="49"/>
      <c r="F476" s="49"/>
      <c r="G476" s="297"/>
      <c r="H476" s="297"/>
      <c r="I476" s="49"/>
      <c r="J476" s="75"/>
      <c r="K476" s="49"/>
      <c r="L476" s="49"/>
      <c r="M476" s="49"/>
      <c r="N476" s="49"/>
      <c r="O476" s="49"/>
      <c r="P476" s="49"/>
      <c r="Q476" s="297"/>
      <c r="R476" s="297"/>
      <c r="S476" s="49"/>
      <c r="T476" s="49"/>
      <c r="U476" s="49"/>
      <c r="V476" s="49"/>
      <c r="W476" s="49"/>
      <c r="X476" s="49"/>
      <c r="Y476" s="49"/>
      <c r="Z476" s="49"/>
      <c r="AA476" s="49"/>
      <c r="AB476" s="49"/>
      <c r="AC476" s="49"/>
      <c r="AD476" s="49"/>
    </row>
    <row r="477">
      <c r="A477" s="49"/>
      <c r="B477" s="49"/>
      <c r="C477" s="49"/>
      <c r="D477" s="49"/>
      <c r="E477" s="49"/>
      <c r="F477" s="49"/>
      <c r="G477" s="297"/>
      <c r="H477" s="297"/>
      <c r="I477" s="49"/>
      <c r="J477" s="75"/>
      <c r="K477" s="49"/>
      <c r="L477" s="49"/>
      <c r="M477" s="49"/>
      <c r="N477" s="49"/>
      <c r="O477" s="49"/>
      <c r="P477" s="49"/>
      <c r="Q477" s="297"/>
      <c r="R477" s="297"/>
      <c r="S477" s="49"/>
      <c r="T477" s="49"/>
      <c r="U477" s="49"/>
      <c r="V477" s="49"/>
      <c r="W477" s="49"/>
      <c r="X477" s="49"/>
      <c r="Y477" s="49"/>
      <c r="Z477" s="49"/>
      <c r="AA477" s="49"/>
      <c r="AB477" s="49"/>
      <c r="AC477" s="49"/>
      <c r="AD477" s="49"/>
    </row>
    <row r="478">
      <c r="A478" s="49"/>
      <c r="B478" s="49"/>
      <c r="C478" s="49"/>
      <c r="D478" s="49"/>
      <c r="E478" s="49"/>
      <c r="F478" s="49"/>
      <c r="G478" s="297"/>
      <c r="H478" s="297"/>
      <c r="I478" s="49"/>
      <c r="J478" s="75"/>
      <c r="K478" s="49"/>
      <c r="L478" s="49"/>
      <c r="M478" s="49"/>
      <c r="N478" s="49"/>
      <c r="O478" s="49"/>
      <c r="P478" s="49"/>
      <c r="Q478" s="297"/>
      <c r="R478" s="297"/>
      <c r="S478" s="49"/>
      <c r="T478" s="49"/>
      <c r="U478" s="49"/>
      <c r="V478" s="49"/>
      <c r="W478" s="49"/>
      <c r="X478" s="49"/>
      <c r="Y478" s="49"/>
      <c r="Z478" s="49"/>
      <c r="AA478" s="49"/>
      <c r="AB478" s="49"/>
      <c r="AC478" s="49"/>
      <c r="AD478" s="49"/>
    </row>
    <row r="479">
      <c r="A479" s="49"/>
      <c r="B479" s="49"/>
      <c r="C479" s="49"/>
      <c r="D479" s="49"/>
      <c r="E479" s="49"/>
      <c r="F479" s="49"/>
      <c r="G479" s="297"/>
      <c r="H479" s="297"/>
      <c r="I479" s="49"/>
      <c r="J479" s="75"/>
      <c r="K479" s="49"/>
      <c r="L479" s="49"/>
      <c r="M479" s="49"/>
      <c r="N479" s="49"/>
      <c r="O479" s="49"/>
      <c r="P479" s="49"/>
      <c r="Q479" s="297"/>
      <c r="R479" s="297"/>
      <c r="S479" s="49"/>
      <c r="T479" s="49"/>
      <c r="U479" s="49"/>
      <c r="V479" s="49"/>
      <c r="W479" s="49"/>
      <c r="X479" s="49"/>
      <c r="Y479" s="49"/>
      <c r="Z479" s="49"/>
      <c r="AA479" s="49"/>
      <c r="AB479" s="49"/>
      <c r="AC479" s="49"/>
      <c r="AD479" s="49"/>
    </row>
    <row r="480">
      <c r="A480" s="49"/>
      <c r="B480" s="49"/>
      <c r="C480" s="49"/>
      <c r="D480" s="49"/>
      <c r="E480" s="49"/>
      <c r="F480" s="49"/>
      <c r="G480" s="297"/>
      <c r="H480" s="297"/>
      <c r="I480" s="49"/>
      <c r="J480" s="75"/>
      <c r="K480" s="49"/>
      <c r="L480" s="49"/>
      <c r="M480" s="49"/>
      <c r="N480" s="49"/>
      <c r="O480" s="49"/>
      <c r="P480" s="49"/>
      <c r="Q480" s="297"/>
      <c r="R480" s="297"/>
      <c r="S480" s="49"/>
      <c r="T480" s="49"/>
      <c r="U480" s="49"/>
      <c r="V480" s="49"/>
      <c r="W480" s="49"/>
      <c r="X480" s="49"/>
      <c r="Y480" s="49"/>
      <c r="Z480" s="49"/>
      <c r="AA480" s="49"/>
      <c r="AB480" s="49"/>
      <c r="AC480" s="49"/>
      <c r="AD480" s="49"/>
    </row>
    <row r="481">
      <c r="A481" s="49"/>
      <c r="B481" s="49"/>
      <c r="C481" s="49"/>
      <c r="D481" s="49"/>
      <c r="E481" s="49"/>
      <c r="F481" s="49"/>
      <c r="G481" s="297"/>
      <c r="H481" s="297"/>
      <c r="I481" s="49"/>
      <c r="J481" s="75"/>
      <c r="K481" s="49"/>
      <c r="L481" s="49"/>
      <c r="M481" s="49"/>
      <c r="N481" s="49"/>
      <c r="O481" s="49"/>
      <c r="P481" s="49"/>
      <c r="Q481" s="297"/>
      <c r="R481" s="297"/>
      <c r="S481" s="49"/>
      <c r="T481" s="49"/>
      <c r="U481" s="49"/>
      <c r="V481" s="49"/>
      <c r="W481" s="49"/>
      <c r="X481" s="49"/>
      <c r="Y481" s="49"/>
      <c r="Z481" s="49"/>
      <c r="AA481" s="49"/>
      <c r="AB481" s="49"/>
      <c r="AC481" s="49"/>
      <c r="AD481" s="49"/>
    </row>
    <row r="482">
      <c r="A482" s="49"/>
      <c r="B482" s="49"/>
      <c r="C482" s="49"/>
      <c r="D482" s="49"/>
      <c r="E482" s="49"/>
      <c r="F482" s="49"/>
      <c r="G482" s="297"/>
      <c r="H482" s="297"/>
      <c r="I482" s="49"/>
      <c r="J482" s="75"/>
      <c r="K482" s="49"/>
      <c r="L482" s="49"/>
      <c r="M482" s="49"/>
      <c r="N482" s="49"/>
      <c r="O482" s="49"/>
      <c r="P482" s="49"/>
      <c r="Q482" s="297"/>
      <c r="R482" s="297"/>
      <c r="S482" s="49"/>
      <c r="T482" s="49"/>
      <c r="U482" s="49"/>
      <c r="V482" s="49"/>
      <c r="W482" s="49"/>
      <c r="X482" s="49"/>
      <c r="Y482" s="49"/>
      <c r="Z482" s="49"/>
      <c r="AA482" s="49"/>
      <c r="AB482" s="49"/>
      <c r="AC482" s="49"/>
      <c r="AD482" s="49"/>
    </row>
    <row r="483">
      <c r="A483" s="49"/>
      <c r="B483" s="49"/>
      <c r="C483" s="49"/>
      <c r="D483" s="49"/>
      <c r="E483" s="49"/>
      <c r="F483" s="49"/>
      <c r="G483" s="297"/>
      <c r="H483" s="297"/>
      <c r="I483" s="49"/>
      <c r="J483" s="75"/>
      <c r="K483" s="49"/>
      <c r="L483" s="49"/>
      <c r="M483" s="49"/>
      <c r="N483" s="49"/>
      <c r="O483" s="49"/>
      <c r="P483" s="49"/>
      <c r="Q483" s="297"/>
      <c r="R483" s="297"/>
      <c r="S483" s="49"/>
      <c r="T483" s="49"/>
      <c r="U483" s="49"/>
      <c r="V483" s="49"/>
      <c r="W483" s="49"/>
      <c r="X483" s="49"/>
      <c r="Y483" s="49"/>
      <c r="Z483" s="49"/>
      <c r="AA483" s="49"/>
      <c r="AB483" s="49"/>
      <c r="AC483" s="49"/>
      <c r="AD483" s="49"/>
    </row>
    <row r="484">
      <c r="A484" s="49"/>
      <c r="B484" s="49"/>
      <c r="C484" s="49"/>
      <c r="D484" s="49"/>
      <c r="E484" s="49"/>
      <c r="F484" s="49"/>
      <c r="G484" s="297"/>
      <c r="H484" s="297"/>
      <c r="I484" s="49"/>
      <c r="J484" s="75"/>
      <c r="K484" s="49"/>
      <c r="L484" s="49"/>
      <c r="M484" s="49"/>
      <c r="N484" s="49"/>
      <c r="O484" s="49"/>
      <c r="P484" s="49"/>
      <c r="Q484" s="297"/>
      <c r="R484" s="297"/>
      <c r="S484" s="49"/>
      <c r="T484" s="49"/>
      <c r="U484" s="49"/>
      <c r="V484" s="49"/>
      <c r="W484" s="49"/>
      <c r="X484" s="49"/>
      <c r="Y484" s="49"/>
      <c r="Z484" s="49"/>
      <c r="AA484" s="49"/>
      <c r="AB484" s="49"/>
      <c r="AC484" s="49"/>
      <c r="AD484" s="49"/>
    </row>
    <row r="485">
      <c r="A485" s="49"/>
      <c r="B485" s="49"/>
      <c r="C485" s="49"/>
      <c r="D485" s="49"/>
      <c r="E485" s="49"/>
      <c r="F485" s="49"/>
      <c r="G485" s="297"/>
      <c r="H485" s="297"/>
      <c r="I485" s="49"/>
      <c r="J485" s="75"/>
      <c r="K485" s="49"/>
      <c r="L485" s="49"/>
      <c r="M485" s="49"/>
      <c r="N485" s="49"/>
      <c r="O485" s="49"/>
      <c r="P485" s="49"/>
      <c r="Q485" s="297"/>
      <c r="R485" s="297"/>
      <c r="S485" s="49"/>
      <c r="T485" s="49"/>
      <c r="U485" s="49"/>
      <c r="V485" s="49"/>
      <c r="W485" s="49"/>
      <c r="X485" s="49"/>
      <c r="Y485" s="49"/>
      <c r="Z485" s="49"/>
      <c r="AA485" s="49"/>
      <c r="AB485" s="49"/>
      <c r="AC485" s="49"/>
      <c r="AD485" s="49"/>
    </row>
    <row r="486">
      <c r="A486" s="49"/>
      <c r="B486" s="49"/>
      <c r="C486" s="49"/>
      <c r="D486" s="49"/>
      <c r="E486" s="49"/>
      <c r="F486" s="49"/>
      <c r="G486" s="297"/>
      <c r="H486" s="297"/>
      <c r="I486" s="49"/>
      <c r="J486" s="75"/>
      <c r="K486" s="49"/>
      <c r="L486" s="49"/>
      <c r="M486" s="49"/>
      <c r="N486" s="49"/>
      <c r="O486" s="49"/>
      <c r="P486" s="49"/>
      <c r="Q486" s="297"/>
      <c r="R486" s="297"/>
      <c r="S486" s="49"/>
      <c r="T486" s="49"/>
      <c r="U486" s="49"/>
      <c r="V486" s="49"/>
      <c r="W486" s="49"/>
      <c r="X486" s="49"/>
      <c r="Y486" s="49"/>
      <c r="Z486" s="49"/>
      <c r="AA486" s="49"/>
      <c r="AB486" s="49"/>
      <c r="AC486" s="49"/>
      <c r="AD486" s="49"/>
    </row>
    <row r="487">
      <c r="A487" s="49"/>
      <c r="B487" s="49"/>
      <c r="C487" s="49"/>
      <c r="D487" s="49"/>
      <c r="E487" s="49"/>
      <c r="F487" s="49"/>
      <c r="G487" s="297"/>
      <c r="H487" s="297"/>
      <c r="I487" s="49"/>
      <c r="J487" s="75"/>
      <c r="K487" s="49"/>
      <c r="L487" s="49"/>
      <c r="M487" s="49"/>
      <c r="N487" s="49"/>
      <c r="O487" s="49"/>
      <c r="P487" s="49"/>
      <c r="Q487" s="297"/>
      <c r="R487" s="297"/>
      <c r="S487" s="49"/>
      <c r="T487" s="49"/>
      <c r="U487" s="49"/>
      <c r="V487" s="49"/>
      <c r="W487" s="49"/>
      <c r="X487" s="49"/>
      <c r="Y487" s="49"/>
      <c r="Z487" s="49"/>
      <c r="AA487" s="49"/>
      <c r="AB487" s="49"/>
      <c r="AC487" s="49"/>
      <c r="AD487" s="49"/>
    </row>
    <row r="488">
      <c r="A488" s="49"/>
      <c r="B488" s="49"/>
      <c r="C488" s="49"/>
      <c r="D488" s="49"/>
      <c r="E488" s="49"/>
      <c r="F488" s="49"/>
      <c r="G488" s="297"/>
      <c r="H488" s="297"/>
      <c r="I488" s="49"/>
      <c r="J488" s="75"/>
      <c r="K488" s="49"/>
      <c r="L488" s="49"/>
      <c r="M488" s="49"/>
      <c r="N488" s="49"/>
      <c r="O488" s="49"/>
      <c r="P488" s="49"/>
      <c r="Q488" s="297"/>
      <c r="R488" s="297"/>
      <c r="S488" s="49"/>
      <c r="T488" s="49"/>
      <c r="U488" s="49"/>
      <c r="V488" s="49"/>
      <c r="W488" s="49"/>
      <c r="X488" s="49"/>
      <c r="Y488" s="49"/>
      <c r="Z488" s="49"/>
      <c r="AA488" s="49"/>
      <c r="AB488" s="49"/>
      <c r="AC488" s="49"/>
      <c r="AD488" s="49"/>
    </row>
    <row r="489">
      <c r="A489" s="49"/>
      <c r="B489" s="49"/>
      <c r="C489" s="49"/>
      <c r="D489" s="49"/>
      <c r="E489" s="49"/>
      <c r="F489" s="49"/>
      <c r="G489" s="297"/>
      <c r="H489" s="297"/>
      <c r="I489" s="49"/>
      <c r="J489" s="75"/>
      <c r="K489" s="49"/>
      <c r="L489" s="49"/>
      <c r="M489" s="49"/>
      <c r="N489" s="49"/>
      <c r="O489" s="49"/>
      <c r="P489" s="49"/>
      <c r="Q489" s="297"/>
      <c r="R489" s="297"/>
      <c r="S489" s="49"/>
      <c r="T489" s="49"/>
      <c r="U489" s="49"/>
      <c r="V489" s="49"/>
      <c r="W489" s="49"/>
      <c r="X489" s="49"/>
      <c r="Y489" s="49"/>
      <c r="Z489" s="49"/>
      <c r="AA489" s="49"/>
      <c r="AB489" s="49"/>
      <c r="AC489" s="49"/>
      <c r="AD489" s="49"/>
    </row>
    <row r="490">
      <c r="A490" s="49"/>
      <c r="B490" s="49"/>
      <c r="C490" s="49"/>
      <c r="D490" s="49"/>
      <c r="E490" s="49"/>
      <c r="F490" s="49"/>
      <c r="G490" s="297"/>
      <c r="H490" s="297"/>
      <c r="I490" s="49"/>
      <c r="J490" s="75"/>
      <c r="K490" s="49"/>
      <c r="L490" s="49"/>
      <c r="M490" s="49"/>
      <c r="N490" s="49"/>
      <c r="O490" s="49"/>
      <c r="P490" s="49"/>
      <c r="Q490" s="297"/>
      <c r="R490" s="297"/>
      <c r="S490" s="49"/>
      <c r="T490" s="49"/>
      <c r="U490" s="49"/>
      <c r="V490" s="49"/>
      <c r="W490" s="49"/>
      <c r="X490" s="49"/>
      <c r="Y490" s="49"/>
      <c r="Z490" s="49"/>
      <c r="AA490" s="49"/>
      <c r="AB490" s="49"/>
      <c r="AC490" s="49"/>
      <c r="AD490" s="49"/>
    </row>
    <row r="491">
      <c r="A491" s="49"/>
      <c r="B491" s="49"/>
      <c r="C491" s="49"/>
      <c r="D491" s="49"/>
      <c r="E491" s="49"/>
      <c r="F491" s="49"/>
      <c r="G491" s="297"/>
      <c r="H491" s="297"/>
      <c r="I491" s="49"/>
      <c r="J491" s="75"/>
      <c r="K491" s="49"/>
      <c r="L491" s="49"/>
      <c r="M491" s="49"/>
      <c r="N491" s="49"/>
      <c r="O491" s="49"/>
      <c r="P491" s="49"/>
      <c r="Q491" s="297"/>
      <c r="R491" s="297"/>
      <c r="S491" s="49"/>
      <c r="T491" s="49"/>
      <c r="U491" s="49"/>
      <c r="V491" s="49"/>
      <c r="W491" s="49"/>
      <c r="X491" s="49"/>
      <c r="Y491" s="49"/>
      <c r="Z491" s="49"/>
      <c r="AA491" s="49"/>
      <c r="AB491" s="49"/>
      <c r="AC491" s="49"/>
      <c r="AD491" s="49"/>
    </row>
    <row r="492">
      <c r="A492" s="49"/>
      <c r="B492" s="49"/>
      <c r="C492" s="49"/>
      <c r="D492" s="49"/>
      <c r="E492" s="49"/>
      <c r="F492" s="49"/>
      <c r="G492" s="297"/>
      <c r="H492" s="297"/>
      <c r="I492" s="49"/>
      <c r="J492" s="75"/>
      <c r="K492" s="49"/>
      <c r="L492" s="49"/>
      <c r="M492" s="49"/>
      <c r="N492" s="49"/>
      <c r="O492" s="49"/>
      <c r="P492" s="49"/>
      <c r="Q492" s="297"/>
      <c r="R492" s="297"/>
      <c r="S492" s="49"/>
      <c r="T492" s="49"/>
      <c r="U492" s="49"/>
      <c r="V492" s="49"/>
      <c r="W492" s="49"/>
      <c r="X492" s="49"/>
      <c r="Y492" s="49"/>
      <c r="Z492" s="49"/>
      <c r="AA492" s="49"/>
      <c r="AB492" s="49"/>
      <c r="AC492" s="49"/>
      <c r="AD492" s="49"/>
    </row>
    <row r="493">
      <c r="A493" s="49"/>
      <c r="B493" s="49"/>
      <c r="C493" s="49"/>
      <c r="D493" s="49"/>
      <c r="E493" s="49"/>
      <c r="F493" s="49"/>
      <c r="G493" s="297"/>
      <c r="H493" s="297"/>
      <c r="I493" s="49"/>
      <c r="J493" s="75"/>
      <c r="K493" s="49"/>
      <c r="L493" s="49"/>
      <c r="M493" s="49"/>
      <c r="N493" s="49"/>
      <c r="O493" s="49"/>
      <c r="P493" s="49"/>
      <c r="Q493" s="297"/>
      <c r="R493" s="297"/>
      <c r="S493" s="49"/>
      <c r="T493" s="49"/>
      <c r="U493" s="49"/>
      <c r="V493" s="49"/>
      <c r="W493" s="49"/>
      <c r="X493" s="49"/>
      <c r="Y493" s="49"/>
      <c r="Z493" s="49"/>
      <c r="AA493" s="49"/>
      <c r="AB493" s="49"/>
      <c r="AC493" s="49"/>
      <c r="AD493" s="49"/>
    </row>
    <row r="494">
      <c r="A494" s="49"/>
      <c r="B494" s="49"/>
      <c r="C494" s="49"/>
      <c r="D494" s="49"/>
      <c r="E494" s="49"/>
      <c r="F494" s="49"/>
      <c r="G494" s="297"/>
      <c r="H494" s="297"/>
      <c r="I494" s="49"/>
      <c r="J494" s="75"/>
      <c r="K494" s="49"/>
      <c r="L494" s="49"/>
      <c r="M494" s="49"/>
      <c r="N494" s="49"/>
      <c r="O494" s="49"/>
      <c r="P494" s="49"/>
      <c r="Q494" s="297"/>
      <c r="R494" s="297"/>
      <c r="S494" s="49"/>
      <c r="T494" s="49"/>
      <c r="U494" s="49"/>
      <c r="V494" s="49"/>
      <c r="W494" s="49"/>
      <c r="X494" s="49"/>
      <c r="Y494" s="49"/>
      <c r="Z494" s="49"/>
      <c r="AA494" s="49"/>
      <c r="AB494" s="49"/>
      <c r="AC494" s="49"/>
      <c r="AD494" s="49"/>
    </row>
    <row r="495">
      <c r="A495" s="49"/>
      <c r="B495" s="49"/>
      <c r="C495" s="49"/>
      <c r="D495" s="49"/>
      <c r="E495" s="49"/>
      <c r="F495" s="49"/>
      <c r="G495" s="297"/>
      <c r="H495" s="297"/>
      <c r="I495" s="49"/>
      <c r="J495" s="75"/>
      <c r="K495" s="49"/>
      <c r="L495" s="49"/>
      <c r="M495" s="49"/>
      <c r="N495" s="49"/>
      <c r="O495" s="49"/>
      <c r="P495" s="49"/>
      <c r="Q495" s="297"/>
      <c r="R495" s="297"/>
      <c r="S495" s="49"/>
      <c r="T495" s="49"/>
      <c r="U495" s="49"/>
      <c r="V495" s="49"/>
      <c r="W495" s="49"/>
      <c r="X495" s="49"/>
      <c r="Y495" s="49"/>
      <c r="Z495" s="49"/>
      <c r="AA495" s="49"/>
      <c r="AB495" s="49"/>
      <c r="AC495" s="49"/>
      <c r="AD495" s="49"/>
    </row>
    <row r="496">
      <c r="A496" s="49"/>
      <c r="B496" s="49"/>
      <c r="C496" s="49"/>
      <c r="D496" s="49"/>
      <c r="E496" s="49"/>
      <c r="F496" s="49"/>
      <c r="G496" s="297"/>
      <c r="H496" s="297"/>
      <c r="I496" s="49"/>
      <c r="J496" s="75"/>
      <c r="K496" s="49"/>
      <c r="L496" s="49"/>
      <c r="M496" s="49"/>
      <c r="N496" s="49"/>
      <c r="O496" s="49"/>
      <c r="P496" s="49"/>
      <c r="Q496" s="297"/>
      <c r="R496" s="297"/>
      <c r="S496" s="49"/>
      <c r="T496" s="49"/>
      <c r="U496" s="49"/>
      <c r="V496" s="49"/>
      <c r="W496" s="49"/>
      <c r="X496" s="49"/>
      <c r="Y496" s="49"/>
      <c r="Z496" s="49"/>
      <c r="AA496" s="49"/>
      <c r="AB496" s="49"/>
      <c r="AC496" s="49"/>
      <c r="AD496" s="49"/>
    </row>
    <row r="497">
      <c r="A497" s="49"/>
      <c r="B497" s="49"/>
      <c r="C497" s="49"/>
      <c r="D497" s="49"/>
      <c r="E497" s="49"/>
      <c r="F497" s="49"/>
      <c r="G497" s="297"/>
      <c r="H497" s="297"/>
      <c r="I497" s="49"/>
      <c r="J497" s="75"/>
      <c r="K497" s="49"/>
      <c r="L497" s="49"/>
      <c r="M497" s="49"/>
      <c r="N497" s="49"/>
      <c r="O497" s="49"/>
      <c r="P497" s="49"/>
      <c r="Q497" s="297"/>
      <c r="R497" s="297"/>
      <c r="S497" s="49"/>
      <c r="T497" s="49"/>
      <c r="U497" s="49"/>
      <c r="V497" s="49"/>
      <c r="W497" s="49"/>
      <c r="X497" s="49"/>
      <c r="Y497" s="49"/>
      <c r="Z497" s="49"/>
      <c r="AA497" s="49"/>
      <c r="AB497" s="49"/>
      <c r="AC497" s="49"/>
      <c r="AD497" s="49"/>
    </row>
    <row r="498">
      <c r="A498" s="49"/>
      <c r="B498" s="49"/>
      <c r="C498" s="49"/>
      <c r="D498" s="49"/>
      <c r="E498" s="49"/>
      <c r="F498" s="49"/>
      <c r="G498" s="297"/>
      <c r="H498" s="297"/>
      <c r="I498" s="49"/>
      <c r="J498" s="75"/>
      <c r="K498" s="49"/>
      <c r="L498" s="49"/>
      <c r="M498" s="49"/>
      <c r="N498" s="49"/>
      <c r="O498" s="49"/>
      <c r="P498" s="49"/>
      <c r="Q498" s="297"/>
      <c r="R498" s="297"/>
      <c r="S498" s="49"/>
      <c r="T498" s="49"/>
      <c r="U498" s="49"/>
      <c r="V498" s="49"/>
      <c r="W498" s="49"/>
      <c r="X498" s="49"/>
      <c r="Y498" s="49"/>
      <c r="Z498" s="49"/>
      <c r="AA498" s="49"/>
      <c r="AB498" s="49"/>
      <c r="AC498" s="49"/>
      <c r="AD498" s="49"/>
    </row>
    <row r="499">
      <c r="A499" s="49"/>
      <c r="B499" s="49"/>
      <c r="C499" s="49"/>
      <c r="D499" s="49"/>
      <c r="E499" s="49"/>
      <c r="F499" s="49"/>
      <c r="G499" s="297"/>
      <c r="H499" s="297"/>
      <c r="I499" s="49"/>
      <c r="J499" s="75"/>
      <c r="K499" s="49"/>
      <c r="L499" s="49"/>
      <c r="M499" s="49"/>
      <c r="N499" s="49"/>
      <c r="O499" s="49"/>
      <c r="P499" s="49"/>
      <c r="Q499" s="297"/>
      <c r="R499" s="297"/>
      <c r="S499" s="49"/>
      <c r="T499" s="49"/>
      <c r="U499" s="49"/>
      <c r="V499" s="49"/>
      <c r="W499" s="49"/>
      <c r="X499" s="49"/>
      <c r="Y499" s="49"/>
      <c r="Z499" s="49"/>
      <c r="AA499" s="49"/>
      <c r="AB499" s="49"/>
      <c r="AC499" s="49"/>
      <c r="AD499" s="49"/>
    </row>
    <row r="500">
      <c r="A500" s="49"/>
      <c r="B500" s="49"/>
      <c r="C500" s="49"/>
      <c r="D500" s="49"/>
      <c r="E500" s="49"/>
      <c r="F500" s="49"/>
      <c r="G500" s="297"/>
      <c r="H500" s="297"/>
      <c r="I500" s="49"/>
      <c r="J500" s="75"/>
      <c r="K500" s="49"/>
      <c r="L500" s="49"/>
      <c r="M500" s="49"/>
      <c r="N500" s="49"/>
      <c r="O500" s="49"/>
      <c r="P500" s="49"/>
      <c r="Q500" s="297"/>
      <c r="R500" s="297"/>
      <c r="S500" s="49"/>
      <c r="T500" s="49"/>
      <c r="U500" s="49"/>
      <c r="V500" s="49"/>
      <c r="W500" s="49"/>
      <c r="X500" s="49"/>
      <c r="Y500" s="49"/>
      <c r="Z500" s="49"/>
      <c r="AA500" s="49"/>
      <c r="AB500" s="49"/>
      <c r="AC500" s="49"/>
      <c r="AD500" s="49"/>
    </row>
    <row r="501">
      <c r="A501" s="49"/>
      <c r="B501" s="49"/>
      <c r="C501" s="49"/>
      <c r="D501" s="49"/>
      <c r="E501" s="49"/>
      <c r="F501" s="49"/>
      <c r="G501" s="297"/>
      <c r="H501" s="297"/>
      <c r="I501" s="49"/>
      <c r="J501" s="75"/>
      <c r="K501" s="49"/>
      <c r="L501" s="49"/>
      <c r="M501" s="49"/>
      <c r="N501" s="49"/>
      <c r="O501" s="49"/>
      <c r="P501" s="49"/>
      <c r="Q501" s="297"/>
      <c r="R501" s="297"/>
      <c r="S501" s="49"/>
      <c r="T501" s="49"/>
      <c r="U501" s="49"/>
      <c r="V501" s="49"/>
      <c r="W501" s="49"/>
      <c r="X501" s="49"/>
      <c r="Y501" s="49"/>
      <c r="Z501" s="49"/>
      <c r="AA501" s="49"/>
      <c r="AB501" s="49"/>
      <c r="AC501" s="49"/>
      <c r="AD501" s="49"/>
    </row>
    <row r="502">
      <c r="A502" s="49"/>
      <c r="B502" s="49"/>
      <c r="C502" s="49"/>
      <c r="D502" s="49"/>
      <c r="E502" s="49"/>
      <c r="F502" s="49"/>
      <c r="G502" s="297"/>
      <c r="H502" s="297"/>
      <c r="I502" s="49"/>
      <c r="J502" s="75"/>
      <c r="K502" s="49"/>
      <c r="L502" s="49"/>
      <c r="M502" s="49"/>
      <c r="N502" s="49"/>
      <c r="O502" s="49"/>
      <c r="P502" s="49"/>
      <c r="Q502" s="297"/>
      <c r="R502" s="297"/>
      <c r="S502" s="49"/>
      <c r="T502" s="49"/>
      <c r="U502" s="49"/>
      <c r="V502" s="49"/>
      <c r="W502" s="49"/>
      <c r="X502" s="49"/>
      <c r="Y502" s="49"/>
      <c r="Z502" s="49"/>
      <c r="AA502" s="49"/>
      <c r="AB502" s="49"/>
      <c r="AC502" s="49"/>
      <c r="AD502" s="49"/>
    </row>
    <row r="503">
      <c r="A503" s="49"/>
      <c r="B503" s="49"/>
      <c r="C503" s="49"/>
      <c r="D503" s="49"/>
      <c r="E503" s="49"/>
      <c r="F503" s="49"/>
      <c r="G503" s="297"/>
      <c r="H503" s="297"/>
      <c r="I503" s="49"/>
      <c r="J503" s="75"/>
      <c r="K503" s="49"/>
      <c r="L503" s="49"/>
      <c r="M503" s="49"/>
      <c r="N503" s="49"/>
      <c r="O503" s="49"/>
      <c r="P503" s="49"/>
      <c r="Q503" s="297"/>
      <c r="R503" s="297"/>
      <c r="S503" s="49"/>
      <c r="T503" s="49"/>
      <c r="U503" s="49"/>
      <c r="V503" s="49"/>
      <c r="W503" s="49"/>
      <c r="X503" s="49"/>
      <c r="Y503" s="49"/>
      <c r="Z503" s="49"/>
      <c r="AA503" s="49"/>
      <c r="AB503" s="49"/>
      <c r="AC503" s="49"/>
      <c r="AD503" s="49"/>
    </row>
    <row r="504">
      <c r="A504" s="49"/>
      <c r="B504" s="49"/>
      <c r="C504" s="49"/>
      <c r="D504" s="49"/>
      <c r="E504" s="49"/>
      <c r="F504" s="49"/>
      <c r="G504" s="297"/>
      <c r="H504" s="297"/>
      <c r="I504" s="49"/>
      <c r="J504" s="75"/>
      <c r="K504" s="49"/>
      <c r="L504" s="49"/>
      <c r="M504" s="49"/>
      <c r="N504" s="49"/>
      <c r="O504" s="49"/>
      <c r="P504" s="49"/>
      <c r="Q504" s="297"/>
      <c r="R504" s="297"/>
      <c r="S504" s="49"/>
      <c r="T504" s="49"/>
      <c r="U504" s="49"/>
      <c r="V504" s="49"/>
      <c r="W504" s="49"/>
      <c r="X504" s="49"/>
      <c r="Y504" s="49"/>
      <c r="Z504" s="49"/>
      <c r="AA504" s="49"/>
      <c r="AB504" s="49"/>
      <c r="AC504" s="49"/>
      <c r="AD504" s="49"/>
    </row>
    <row r="505">
      <c r="A505" s="49"/>
      <c r="B505" s="49"/>
      <c r="C505" s="49"/>
      <c r="D505" s="49"/>
      <c r="E505" s="49"/>
      <c r="F505" s="49"/>
      <c r="G505" s="297"/>
      <c r="H505" s="297"/>
      <c r="I505" s="49"/>
      <c r="J505" s="75"/>
      <c r="K505" s="49"/>
      <c r="L505" s="49"/>
      <c r="M505" s="49"/>
      <c r="N505" s="49"/>
      <c r="O505" s="49"/>
      <c r="P505" s="49"/>
      <c r="Q505" s="297"/>
      <c r="R505" s="297"/>
      <c r="S505" s="49"/>
      <c r="T505" s="49"/>
      <c r="U505" s="49"/>
      <c r="V505" s="49"/>
      <c r="W505" s="49"/>
      <c r="X505" s="49"/>
      <c r="Y505" s="49"/>
      <c r="Z505" s="49"/>
      <c r="AA505" s="49"/>
      <c r="AB505" s="49"/>
      <c r="AC505" s="49"/>
      <c r="AD505" s="49"/>
    </row>
    <row r="506">
      <c r="A506" s="49"/>
      <c r="B506" s="49"/>
      <c r="C506" s="49"/>
      <c r="D506" s="49"/>
      <c r="E506" s="49"/>
      <c r="F506" s="49"/>
      <c r="G506" s="297"/>
      <c r="H506" s="297"/>
      <c r="I506" s="49"/>
      <c r="J506" s="75"/>
      <c r="K506" s="49"/>
      <c r="L506" s="49"/>
      <c r="M506" s="49"/>
      <c r="N506" s="49"/>
      <c r="O506" s="49"/>
      <c r="P506" s="49"/>
      <c r="Q506" s="297"/>
      <c r="R506" s="297"/>
      <c r="S506" s="49"/>
      <c r="T506" s="49"/>
      <c r="U506" s="49"/>
      <c r="V506" s="49"/>
      <c r="W506" s="49"/>
      <c r="X506" s="49"/>
      <c r="Y506" s="49"/>
      <c r="Z506" s="49"/>
      <c r="AA506" s="49"/>
      <c r="AB506" s="49"/>
      <c r="AC506" s="49"/>
      <c r="AD506" s="49"/>
    </row>
    <row r="507">
      <c r="A507" s="49"/>
      <c r="B507" s="49"/>
      <c r="C507" s="49"/>
      <c r="D507" s="49"/>
      <c r="E507" s="49"/>
      <c r="F507" s="49"/>
      <c r="G507" s="297"/>
      <c r="H507" s="297"/>
      <c r="I507" s="49"/>
      <c r="J507" s="75"/>
      <c r="K507" s="49"/>
      <c r="L507" s="49"/>
      <c r="M507" s="49"/>
      <c r="N507" s="49"/>
      <c r="O507" s="49"/>
      <c r="P507" s="49"/>
      <c r="Q507" s="297"/>
      <c r="R507" s="297"/>
      <c r="S507" s="49"/>
      <c r="T507" s="49"/>
      <c r="U507" s="49"/>
      <c r="V507" s="49"/>
      <c r="W507" s="49"/>
      <c r="X507" s="49"/>
      <c r="Y507" s="49"/>
      <c r="Z507" s="49"/>
      <c r="AA507" s="49"/>
      <c r="AB507" s="49"/>
      <c r="AC507" s="49"/>
      <c r="AD507" s="49"/>
    </row>
    <row r="508">
      <c r="A508" s="49"/>
      <c r="B508" s="49"/>
      <c r="C508" s="49"/>
      <c r="D508" s="49"/>
      <c r="E508" s="49"/>
      <c r="F508" s="49"/>
      <c r="G508" s="297"/>
      <c r="H508" s="297"/>
      <c r="I508" s="49"/>
      <c r="J508" s="75"/>
      <c r="K508" s="49"/>
      <c r="L508" s="49"/>
      <c r="M508" s="49"/>
      <c r="N508" s="49"/>
      <c r="O508" s="49"/>
      <c r="P508" s="49"/>
      <c r="Q508" s="297"/>
      <c r="R508" s="297"/>
      <c r="S508" s="49"/>
      <c r="T508" s="49"/>
      <c r="U508" s="49"/>
      <c r="V508" s="49"/>
      <c r="W508" s="49"/>
      <c r="X508" s="49"/>
      <c r="Y508" s="49"/>
      <c r="Z508" s="49"/>
      <c r="AA508" s="49"/>
      <c r="AB508" s="49"/>
      <c r="AC508" s="49"/>
      <c r="AD508" s="49"/>
    </row>
    <row r="509">
      <c r="A509" s="49"/>
      <c r="B509" s="49"/>
      <c r="C509" s="49"/>
      <c r="D509" s="49"/>
      <c r="E509" s="49"/>
      <c r="F509" s="49"/>
      <c r="G509" s="297"/>
      <c r="H509" s="297"/>
      <c r="I509" s="49"/>
      <c r="J509" s="75"/>
      <c r="K509" s="49"/>
      <c r="L509" s="49"/>
      <c r="M509" s="49"/>
      <c r="N509" s="49"/>
      <c r="O509" s="49"/>
      <c r="P509" s="49"/>
      <c r="Q509" s="297"/>
      <c r="R509" s="297"/>
      <c r="S509" s="49"/>
      <c r="T509" s="49"/>
      <c r="U509" s="49"/>
      <c r="V509" s="49"/>
      <c r="W509" s="49"/>
      <c r="X509" s="49"/>
      <c r="Y509" s="49"/>
      <c r="Z509" s="49"/>
      <c r="AA509" s="49"/>
      <c r="AB509" s="49"/>
      <c r="AC509" s="49"/>
      <c r="AD509" s="49"/>
    </row>
    <row r="510">
      <c r="A510" s="49"/>
      <c r="B510" s="49"/>
      <c r="C510" s="49"/>
      <c r="D510" s="49"/>
      <c r="E510" s="49"/>
      <c r="F510" s="49"/>
      <c r="G510" s="297"/>
      <c r="H510" s="297"/>
      <c r="I510" s="49"/>
      <c r="J510" s="75"/>
      <c r="K510" s="49"/>
      <c r="L510" s="49"/>
      <c r="M510" s="49"/>
      <c r="N510" s="49"/>
      <c r="O510" s="49"/>
      <c r="P510" s="49"/>
      <c r="Q510" s="297"/>
      <c r="R510" s="297"/>
      <c r="S510" s="49"/>
      <c r="T510" s="49"/>
      <c r="U510" s="49"/>
      <c r="V510" s="49"/>
      <c r="W510" s="49"/>
      <c r="X510" s="49"/>
      <c r="Y510" s="49"/>
      <c r="Z510" s="49"/>
      <c r="AA510" s="49"/>
      <c r="AB510" s="49"/>
      <c r="AC510" s="49"/>
      <c r="AD510" s="49"/>
    </row>
    <row r="511">
      <c r="A511" s="49"/>
      <c r="B511" s="49"/>
      <c r="C511" s="49"/>
      <c r="D511" s="49"/>
      <c r="E511" s="49"/>
      <c r="F511" s="49"/>
      <c r="G511" s="297"/>
      <c r="H511" s="297"/>
      <c r="I511" s="49"/>
      <c r="J511" s="75"/>
      <c r="K511" s="49"/>
      <c r="L511" s="49"/>
      <c r="M511" s="49"/>
      <c r="N511" s="49"/>
      <c r="O511" s="49"/>
      <c r="P511" s="49"/>
      <c r="Q511" s="297"/>
      <c r="R511" s="297"/>
      <c r="S511" s="49"/>
      <c r="T511" s="49"/>
      <c r="U511" s="49"/>
      <c r="V511" s="49"/>
      <c r="W511" s="49"/>
      <c r="X511" s="49"/>
      <c r="Y511" s="49"/>
      <c r="Z511" s="49"/>
      <c r="AA511" s="49"/>
      <c r="AB511" s="49"/>
      <c r="AC511" s="49"/>
      <c r="AD511" s="49"/>
    </row>
    <row r="512">
      <c r="A512" s="49"/>
      <c r="B512" s="49"/>
      <c r="C512" s="49"/>
      <c r="D512" s="49"/>
      <c r="E512" s="49"/>
      <c r="F512" s="49"/>
      <c r="G512" s="297"/>
      <c r="H512" s="297"/>
      <c r="I512" s="49"/>
      <c r="J512" s="75"/>
      <c r="K512" s="49"/>
      <c r="L512" s="49"/>
      <c r="M512" s="49"/>
      <c r="N512" s="49"/>
      <c r="O512" s="49"/>
      <c r="P512" s="49"/>
      <c r="Q512" s="297"/>
      <c r="R512" s="297"/>
      <c r="S512" s="49"/>
      <c r="T512" s="49"/>
      <c r="U512" s="49"/>
      <c r="V512" s="49"/>
      <c r="W512" s="49"/>
      <c r="X512" s="49"/>
      <c r="Y512" s="49"/>
      <c r="Z512" s="49"/>
      <c r="AA512" s="49"/>
      <c r="AB512" s="49"/>
      <c r="AC512" s="49"/>
      <c r="AD512" s="49"/>
    </row>
    <row r="513">
      <c r="A513" s="49"/>
      <c r="B513" s="49"/>
      <c r="C513" s="49"/>
      <c r="D513" s="49"/>
      <c r="E513" s="49"/>
      <c r="F513" s="49"/>
      <c r="G513" s="297"/>
      <c r="H513" s="297"/>
      <c r="I513" s="49"/>
      <c r="J513" s="75"/>
      <c r="K513" s="49"/>
      <c r="L513" s="49"/>
      <c r="M513" s="49"/>
      <c r="N513" s="49"/>
      <c r="O513" s="49"/>
      <c r="P513" s="49"/>
      <c r="Q513" s="297"/>
      <c r="R513" s="297"/>
      <c r="S513" s="49"/>
      <c r="T513" s="49"/>
      <c r="U513" s="49"/>
      <c r="V513" s="49"/>
      <c r="W513" s="49"/>
      <c r="X513" s="49"/>
      <c r="Y513" s="49"/>
      <c r="Z513" s="49"/>
      <c r="AA513" s="49"/>
      <c r="AB513" s="49"/>
      <c r="AC513" s="49"/>
      <c r="AD513" s="49"/>
    </row>
    <row r="514">
      <c r="A514" s="49"/>
      <c r="B514" s="49"/>
      <c r="C514" s="49"/>
      <c r="D514" s="49"/>
      <c r="E514" s="49"/>
      <c r="F514" s="49"/>
      <c r="G514" s="297"/>
      <c r="H514" s="297"/>
      <c r="I514" s="49"/>
      <c r="J514" s="75"/>
      <c r="K514" s="49"/>
      <c r="L514" s="49"/>
      <c r="M514" s="49"/>
      <c r="N514" s="49"/>
      <c r="O514" s="49"/>
      <c r="P514" s="49"/>
      <c r="Q514" s="297"/>
      <c r="R514" s="297"/>
      <c r="S514" s="49"/>
      <c r="T514" s="49"/>
      <c r="U514" s="49"/>
      <c r="V514" s="49"/>
      <c r="W514" s="49"/>
      <c r="X514" s="49"/>
      <c r="Y514" s="49"/>
      <c r="Z514" s="49"/>
      <c r="AA514" s="49"/>
      <c r="AB514" s="49"/>
      <c r="AC514" s="49"/>
      <c r="AD514" s="49"/>
    </row>
    <row r="515">
      <c r="A515" s="49"/>
      <c r="B515" s="49"/>
      <c r="C515" s="49"/>
      <c r="D515" s="49"/>
      <c r="E515" s="49"/>
      <c r="F515" s="49"/>
      <c r="G515" s="297"/>
      <c r="H515" s="297"/>
      <c r="I515" s="49"/>
      <c r="J515" s="75"/>
      <c r="K515" s="49"/>
      <c r="L515" s="49"/>
      <c r="M515" s="49"/>
      <c r="N515" s="49"/>
      <c r="O515" s="49"/>
      <c r="P515" s="49"/>
      <c r="Q515" s="297"/>
      <c r="R515" s="297"/>
      <c r="S515" s="49"/>
      <c r="T515" s="49"/>
      <c r="U515" s="49"/>
      <c r="V515" s="49"/>
      <c r="W515" s="49"/>
      <c r="X515" s="49"/>
      <c r="Y515" s="49"/>
      <c r="Z515" s="49"/>
      <c r="AA515" s="49"/>
      <c r="AB515" s="49"/>
      <c r="AC515" s="49"/>
      <c r="AD515" s="49"/>
    </row>
    <row r="516">
      <c r="A516" s="49"/>
      <c r="B516" s="49"/>
      <c r="C516" s="49"/>
      <c r="D516" s="49"/>
      <c r="E516" s="49"/>
      <c r="F516" s="49"/>
      <c r="G516" s="297"/>
      <c r="H516" s="297"/>
      <c r="I516" s="49"/>
      <c r="J516" s="75"/>
      <c r="K516" s="49"/>
      <c r="L516" s="49"/>
      <c r="M516" s="49"/>
      <c r="N516" s="49"/>
      <c r="O516" s="49"/>
      <c r="P516" s="49"/>
      <c r="Q516" s="297"/>
      <c r="R516" s="297"/>
      <c r="S516" s="49"/>
      <c r="T516" s="49"/>
      <c r="U516" s="49"/>
      <c r="V516" s="49"/>
      <c r="W516" s="49"/>
      <c r="X516" s="49"/>
      <c r="Y516" s="49"/>
      <c r="Z516" s="49"/>
      <c r="AA516" s="49"/>
      <c r="AB516" s="49"/>
      <c r="AC516" s="49"/>
      <c r="AD516" s="49"/>
    </row>
    <row r="517">
      <c r="A517" s="49"/>
      <c r="B517" s="49"/>
      <c r="C517" s="49"/>
      <c r="D517" s="49"/>
      <c r="E517" s="49"/>
      <c r="F517" s="49"/>
      <c r="G517" s="297"/>
      <c r="H517" s="297"/>
      <c r="I517" s="49"/>
      <c r="J517" s="75"/>
      <c r="K517" s="49"/>
      <c r="L517" s="49"/>
      <c r="M517" s="49"/>
      <c r="N517" s="49"/>
      <c r="O517" s="49"/>
      <c r="P517" s="49"/>
      <c r="Q517" s="297"/>
      <c r="R517" s="297"/>
      <c r="S517" s="49"/>
      <c r="T517" s="49"/>
      <c r="U517" s="49"/>
      <c r="V517" s="49"/>
      <c r="W517" s="49"/>
      <c r="X517" s="49"/>
      <c r="Y517" s="49"/>
      <c r="Z517" s="49"/>
      <c r="AA517" s="49"/>
      <c r="AB517" s="49"/>
      <c r="AC517" s="49"/>
      <c r="AD517" s="49"/>
    </row>
    <row r="518">
      <c r="A518" s="49"/>
      <c r="B518" s="49"/>
      <c r="C518" s="49"/>
      <c r="D518" s="49"/>
      <c r="E518" s="49"/>
      <c r="F518" s="49"/>
      <c r="G518" s="297"/>
      <c r="H518" s="297"/>
      <c r="I518" s="49"/>
      <c r="J518" s="75"/>
      <c r="K518" s="49"/>
      <c r="L518" s="49"/>
      <c r="M518" s="49"/>
      <c r="N518" s="49"/>
      <c r="O518" s="49"/>
      <c r="P518" s="49"/>
      <c r="Q518" s="297"/>
      <c r="R518" s="297"/>
      <c r="S518" s="49"/>
      <c r="T518" s="49"/>
      <c r="U518" s="49"/>
      <c r="V518" s="49"/>
      <c r="W518" s="49"/>
      <c r="X518" s="49"/>
      <c r="Y518" s="49"/>
      <c r="Z518" s="49"/>
      <c r="AA518" s="49"/>
      <c r="AB518" s="49"/>
      <c r="AC518" s="49"/>
      <c r="AD518" s="49"/>
    </row>
    <row r="519">
      <c r="A519" s="49"/>
      <c r="B519" s="49"/>
      <c r="C519" s="49"/>
      <c r="D519" s="49"/>
      <c r="E519" s="49"/>
      <c r="F519" s="49"/>
      <c r="G519" s="297"/>
      <c r="H519" s="297"/>
      <c r="I519" s="49"/>
      <c r="J519" s="75"/>
      <c r="K519" s="49"/>
      <c r="L519" s="49"/>
      <c r="M519" s="49"/>
      <c r="N519" s="49"/>
      <c r="O519" s="49"/>
      <c r="P519" s="49"/>
      <c r="Q519" s="297"/>
      <c r="R519" s="297"/>
      <c r="S519" s="49"/>
      <c r="T519" s="49"/>
      <c r="U519" s="49"/>
      <c r="V519" s="49"/>
      <c r="W519" s="49"/>
      <c r="X519" s="49"/>
      <c r="Y519" s="49"/>
      <c r="Z519" s="49"/>
      <c r="AA519" s="49"/>
      <c r="AB519" s="49"/>
      <c r="AC519" s="49"/>
      <c r="AD519" s="49"/>
    </row>
    <row r="520">
      <c r="A520" s="49"/>
      <c r="B520" s="49"/>
      <c r="C520" s="49"/>
      <c r="D520" s="49"/>
      <c r="E520" s="49"/>
      <c r="F520" s="49"/>
      <c r="G520" s="297"/>
      <c r="H520" s="297"/>
      <c r="I520" s="49"/>
      <c r="J520" s="75"/>
      <c r="K520" s="49"/>
      <c r="L520" s="49"/>
      <c r="M520" s="49"/>
      <c r="N520" s="49"/>
      <c r="O520" s="49"/>
      <c r="P520" s="49"/>
      <c r="Q520" s="297"/>
      <c r="R520" s="297"/>
      <c r="S520" s="49"/>
      <c r="T520" s="49"/>
      <c r="U520" s="49"/>
      <c r="V520" s="49"/>
      <c r="W520" s="49"/>
      <c r="X520" s="49"/>
      <c r="Y520" s="49"/>
      <c r="Z520" s="49"/>
      <c r="AA520" s="49"/>
      <c r="AB520" s="49"/>
      <c r="AC520" s="49"/>
      <c r="AD520" s="49"/>
    </row>
    <row r="521">
      <c r="A521" s="49"/>
      <c r="B521" s="49"/>
      <c r="C521" s="49"/>
      <c r="D521" s="49"/>
      <c r="E521" s="49"/>
      <c r="F521" s="49"/>
      <c r="G521" s="297"/>
      <c r="H521" s="297"/>
      <c r="I521" s="49"/>
      <c r="J521" s="75"/>
      <c r="K521" s="49"/>
      <c r="L521" s="49"/>
      <c r="M521" s="49"/>
      <c r="N521" s="49"/>
      <c r="O521" s="49"/>
      <c r="P521" s="49"/>
      <c r="Q521" s="297"/>
      <c r="R521" s="297"/>
      <c r="S521" s="49"/>
      <c r="T521" s="49"/>
      <c r="U521" s="49"/>
      <c r="V521" s="49"/>
      <c r="W521" s="49"/>
      <c r="X521" s="49"/>
      <c r="Y521" s="49"/>
      <c r="Z521" s="49"/>
      <c r="AA521" s="49"/>
      <c r="AB521" s="49"/>
      <c r="AC521" s="49"/>
      <c r="AD521" s="49"/>
    </row>
    <row r="522">
      <c r="A522" s="49"/>
      <c r="B522" s="49"/>
      <c r="C522" s="49"/>
      <c r="D522" s="49"/>
      <c r="E522" s="49"/>
      <c r="F522" s="49"/>
      <c r="G522" s="297"/>
      <c r="H522" s="297"/>
      <c r="I522" s="49"/>
      <c r="J522" s="75"/>
      <c r="K522" s="49"/>
      <c r="L522" s="49"/>
      <c r="M522" s="49"/>
      <c r="N522" s="49"/>
      <c r="O522" s="49"/>
      <c r="P522" s="49"/>
      <c r="Q522" s="297"/>
      <c r="R522" s="297"/>
      <c r="S522" s="49"/>
      <c r="T522" s="49"/>
      <c r="U522" s="49"/>
      <c r="V522" s="49"/>
      <c r="W522" s="49"/>
      <c r="X522" s="49"/>
      <c r="Y522" s="49"/>
      <c r="Z522" s="49"/>
      <c r="AA522" s="49"/>
      <c r="AB522" s="49"/>
      <c r="AC522" s="49"/>
      <c r="AD522" s="49"/>
    </row>
    <row r="523">
      <c r="A523" s="49"/>
      <c r="B523" s="49"/>
      <c r="C523" s="49"/>
      <c r="D523" s="49"/>
      <c r="E523" s="49"/>
      <c r="F523" s="49"/>
      <c r="G523" s="297"/>
      <c r="H523" s="297"/>
      <c r="I523" s="49"/>
      <c r="J523" s="75"/>
      <c r="K523" s="49"/>
      <c r="L523" s="49"/>
      <c r="M523" s="49"/>
      <c r="N523" s="49"/>
      <c r="O523" s="49"/>
      <c r="P523" s="49"/>
      <c r="Q523" s="297"/>
      <c r="R523" s="297"/>
      <c r="S523" s="49"/>
      <c r="T523" s="49"/>
      <c r="U523" s="49"/>
      <c r="V523" s="49"/>
      <c r="W523" s="49"/>
      <c r="X523" s="49"/>
      <c r="Y523" s="49"/>
      <c r="Z523" s="49"/>
      <c r="AA523" s="49"/>
      <c r="AB523" s="49"/>
      <c r="AC523" s="49"/>
      <c r="AD523" s="49"/>
    </row>
    <row r="524">
      <c r="A524" s="49"/>
      <c r="B524" s="49"/>
      <c r="C524" s="49"/>
      <c r="D524" s="49"/>
      <c r="E524" s="49"/>
      <c r="F524" s="49"/>
      <c r="G524" s="297"/>
      <c r="H524" s="297"/>
      <c r="I524" s="49"/>
      <c r="J524" s="75"/>
      <c r="K524" s="49"/>
      <c r="L524" s="49"/>
      <c r="M524" s="49"/>
      <c r="N524" s="49"/>
      <c r="O524" s="49"/>
      <c r="P524" s="49"/>
      <c r="Q524" s="297"/>
      <c r="R524" s="297"/>
      <c r="S524" s="49"/>
      <c r="T524" s="49"/>
      <c r="U524" s="49"/>
      <c r="V524" s="49"/>
      <c r="W524" s="49"/>
      <c r="X524" s="49"/>
      <c r="Y524" s="49"/>
      <c r="Z524" s="49"/>
      <c r="AA524" s="49"/>
      <c r="AB524" s="49"/>
      <c r="AC524" s="49"/>
      <c r="AD524" s="49"/>
    </row>
    <row r="525">
      <c r="A525" s="49"/>
      <c r="B525" s="49"/>
      <c r="C525" s="49"/>
      <c r="D525" s="49"/>
      <c r="E525" s="49"/>
      <c r="F525" s="49"/>
      <c r="G525" s="297"/>
      <c r="H525" s="297"/>
      <c r="I525" s="49"/>
      <c r="J525" s="75"/>
      <c r="K525" s="49"/>
      <c r="L525" s="49"/>
      <c r="M525" s="49"/>
      <c r="N525" s="49"/>
      <c r="O525" s="49"/>
      <c r="P525" s="49"/>
      <c r="Q525" s="297"/>
      <c r="R525" s="297"/>
      <c r="S525" s="49"/>
      <c r="T525" s="49"/>
      <c r="U525" s="49"/>
      <c r="V525" s="49"/>
      <c r="W525" s="49"/>
      <c r="X525" s="49"/>
      <c r="Y525" s="49"/>
      <c r="Z525" s="49"/>
      <c r="AA525" s="49"/>
      <c r="AB525" s="49"/>
      <c r="AC525" s="49"/>
      <c r="AD525" s="49"/>
    </row>
    <row r="526">
      <c r="A526" s="49"/>
      <c r="B526" s="49"/>
      <c r="C526" s="49"/>
      <c r="D526" s="49"/>
      <c r="E526" s="49"/>
      <c r="F526" s="49"/>
      <c r="G526" s="297"/>
      <c r="H526" s="297"/>
      <c r="I526" s="49"/>
      <c r="J526" s="75"/>
      <c r="K526" s="49"/>
      <c r="L526" s="49"/>
      <c r="M526" s="49"/>
      <c r="N526" s="49"/>
      <c r="O526" s="49"/>
      <c r="P526" s="49"/>
      <c r="Q526" s="297"/>
      <c r="R526" s="297"/>
      <c r="S526" s="49"/>
      <c r="T526" s="49"/>
      <c r="U526" s="49"/>
      <c r="V526" s="49"/>
      <c r="W526" s="49"/>
      <c r="X526" s="49"/>
      <c r="Y526" s="49"/>
      <c r="Z526" s="49"/>
      <c r="AA526" s="49"/>
      <c r="AB526" s="49"/>
      <c r="AC526" s="49"/>
      <c r="AD526" s="49"/>
    </row>
    <row r="527">
      <c r="A527" s="49"/>
      <c r="B527" s="49"/>
      <c r="C527" s="49"/>
      <c r="D527" s="49"/>
      <c r="E527" s="49"/>
      <c r="F527" s="49"/>
      <c r="G527" s="297"/>
      <c r="H527" s="297"/>
      <c r="I527" s="49"/>
      <c r="J527" s="75"/>
      <c r="K527" s="49"/>
      <c r="L527" s="49"/>
      <c r="M527" s="49"/>
      <c r="N527" s="49"/>
      <c r="O527" s="49"/>
      <c r="P527" s="49"/>
      <c r="Q527" s="297"/>
      <c r="R527" s="297"/>
      <c r="S527" s="49"/>
      <c r="T527" s="49"/>
      <c r="U527" s="49"/>
      <c r="V527" s="49"/>
      <c r="W527" s="49"/>
      <c r="X527" s="49"/>
      <c r="Y527" s="49"/>
      <c r="Z527" s="49"/>
      <c r="AA527" s="49"/>
      <c r="AB527" s="49"/>
      <c r="AC527" s="49"/>
      <c r="AD527" s="49"/>
    </row>
    <row r="528">
      <c r="A528" s="49"/>
      <c r="B528" s="49"/>
      <c r="C528" s="49"/>
      <c r="D528" s="49"/>
      <c r="E528" s="49"/>
      <c r="F528" s="49"/>
      <c r="G528" s="297"/>
      <c r="H528" s="297"/>
      <c r="I528" s="49"/>
      <c r="J528" s="75"/>
      <c r="K528" s="49"/>
      <c r="L528" s="49"/>
      <c r="M528" s="49"/>
      <c r="N528" s="49"/>
      <c r="O528" s="49"/>
      <c r="P528" s="49"/>
      <c r="Q528" s="297"/>
      <c r="R528" s="297"/>
      <c r="S528" s="49"/>
      <c r="T528" s="49"/>
      <c r="U528" s="49"/>
      <c r="V528" s="49"/>
      <c r="W528" s="49"/>
      <c r="X528" s="49"/>
      <c r="Y528" s="49"/>
      <c r="Z528" s="49"/>
      <c r="AA528" s="49"/>
      <c r="AB528" s="49"/>
      <c r="AC528" s="49"/>
      <c r="AD528" s="49"/>
    </row>
    <row r="529">
      <c r="A529" s="49"/>
      <c r="B529" s="49"/>
      <c r="C529" s="49"/>
      <c r="D529" s="49"/>
      <c r="E529" s="49"/>
      <c r="F529" s="49"/>
      <c r="G529" s="297"/>
      <c r="H529" s="297"/>
      <c r="I529" s="49"/>
      <c r="J529" s="75"/>
      <c r="K529" s="49"/>
      <c r="L529" s="49"/>
      <c r="M529" s="49"/>
      <c r="N529" s="49"/>
      <c r="O529" s="49"/>
      <c r="P529" s="49"/>
      <c r="Q529" s="297"/>
      <c r="R529" s="297"/>
      <c r="S529" s="49"/>
      <c r="T529" s="49"/>
      <c r="U529" s="49"/>
      <c r="V529" s="49"/>
      <c r="W529" s="49"/>
      <c r="X529" s="49"/>
      <c r="Y529" s="49"/>
      <c r="Z529" s="49"/>
      <c r="AA529" s="49"/>
      <c r="AB529" s="49"/>
      <c r="AC529" s="49"/>
      <c r="AD529" s="49"/>
    </row>
    <row r="530">
      <c r="A530" s="49"/>
      <c r="B530" s="49"/>
      <c r="C530" s="49"/>
      <c r="D530" s="49"/>
      <c r="E530" s="49"/>
      <c r="F530" s="49"/>
      <c r="G530" s="297"/>
      <c r="H530" s="297"/>
      <c r="I530" s="49"/>
      <c r="J530" s="75"/>
      <c r="K530" s="49"/>
      <c r="L530" s="49"/>
      <c r="M530" s="49"/>
      <c r="N530" s="49"/>
      <c r="O530" s="49"/>
      <c r="P530" s="49"/>
      <c r="Q530" s="297"/>
      <c r="R530" s="297"/>
      <c r="S530" s="49"/>
      <c r="T530" s="49"/>
      <c r="U530" s="49"/>
      <c r="V530" s="49"/>
      <c r="W530" s="49"/>
      <c r="X530" s="49"/>
      <c r="Y530" s="49"/>
      <c r="Z530" s="49"/>
      <c r="AA530" s="49"/>
      <c r="AB530" s="49"/>
      <c r="AC530" s="49"/>
      <c r="AD530" s="49"/>
    </row>
    <row r="531">
      <c r="A531" s="49"/>
      <c r="B531" s="49"/>
      <c r="C531" s="49"/>
      <c r="D531" s="49"/>
      <c r="E531" s="49"/>
      <c r="F531" s="49"/>
      <c r="G531" s="297"/>
      <c r="H531" s="297"/>
      <c r="I531" s="49"/>
      <c r="J531" s="75"/>
      <c r="K531" s="49"/>
      <c r="L531" s="49"/>
      <c r="M531" s="49"/>
      <c r="N531" s="49"/>
      <c r="O531" s="49"/>
      <c r="P531" s="49"/>
      <c r="Q531" s="297"/>
      <c r="R531" s="297"/>
      <c r="S531" s="49"/>
      <c r="T531" s="49"/>
      <c r="U531" s="49"/>
      <c r="V531" s="49"/>
      <c r="W531" s="49"/>
      <c r="X531" s="49"/>
      <c r="Y531" s="49"/>
      <c r="Z531" s="49"/>
      <c r="AA531" s="49"/>
      <c r="AB531" s="49"/>
      <c r="AC531" s="49"/>
      <c r="AD531" s="49"/>
    </row>
    <row r="532">
      <c r="A532" s="49"/>
      <c r="B532" s="49"/>
      <c r="C532" s="49"/>
      <c r="D532" s="49"/>
      <c r="E532" s="49"/>
      <c r="F532" s="49"/>
      <c r="G532" s="297"/>
      <c r="H532" s="297"/>
      <c r="I532" s="49"/>
      <c r="J532" s="75"/>
      <c r="K532" s="49"/>
      <c r="L532" s="49"/>
      <c r="M532" s="49"/>
      <c r="N532" s="49"/>
      <c r="O532" s="49"/>
      <c r="P532" s="49"/>
      <c r="Q532" s="297"/>
      <c r="R532" s="297"/>
      <c r="S532" s="49"/>
      <c r="T532" s="49"/>
      <c r="U532" s="49"/>
      <c r="V532" s="49"/>
      <c r="W532" s="49"/>
      <c r="X532" s="49"/>
      <c r="Y532" s="49"/>
      <c r="Z532" s="49"/>
      <c r="AA532" s="49"/>
      <c r="AB532" s="49"/>
      <c r="AC532" s="49"/>
      <c r="AD532" s="49"/>
    </row>
    <row r="533">
      <c r="A533" s="49"/>
      <c r="B533" s="49"/>
      <c r="C533" s="49"/>
      <c r="D533" s="49"/>
      <c r="E533" s="49"/>
      <c r="F533" s="49"/>
      <c r="G533" s="297"/>
      <c r="H533" s="297"/>
      <c r="I533" s="49"/>
      <c r="J533" s="75"/>
      <c r="K533" s="49"/>
      <c r="L533" s="49"/>
      <c r="M533" s="49"/>
      <c r="N533" s="49"/>
      <c r="O533" s="49"/>
      <c r="P533" s="49"/>
      <c r="Q533" s="297"/>
      <c r="R533" s="297"/>
      <c r="S533" s="49"/>
      <c r="T533" s="49"/>
      <c r="U533" s="49"/>
      <c r="V533" s="49"/>
      <c r="W533" s="49"/>
      <c r="X533" s="49"/>
      <c r="Y533" s="49"/>
      <c r="Z533" s="49"/>
      <c r="AA533" s="49"/>
      <c r="AB533" s="49"/>
      <c r="AC533" s="49"/>
      <c r="AD533" s="49"/>
    </row>
    <row r="534">
      <c r="A534" s="49"/>
      <c r="B534" s="49"/>
      <c r="C534" s="49"/>
      <c r="D534" s="49"/>
      <c r="E534" s="49"/>
      <c r="F534" s="49"/>
      <c r="G534" s="297"/>
      <c r="H534" s="297"/>
      <c r="I534" s="49"/>
      <c r="J534" s="75"/>
      <c r="K534" s="49"/>
      <c r="L534" s="49"/>
      <c r="M534" s="49"/>
      <c r="N534" s="49"/>
      <c r="O534" s="49"/>
      <c r="P534" s="49"/>
      <c r="Q534" s="297"/>
      <c r="R534" s="297"/>
      <c r="S534" s="49"/>
      <c r="T534" s="49"/>
      <c r="U534" s="49"/>
      <c r="V534" s="49"/>
      <c r="W534" s="49"/>
      <c r="X534" s="49"/>
      <c r="Y534" s="49"/>
      <c r="Z534" s="49"/>
      <c r="AA534" s="49"/>
      <c r="AB534" s="49"/>
      <c r="AC534" s="49"/>
      <c r="AD534" s="49"/>
    </row>
    <row r="535">
      <c r="A535" s="49"/>
      <c r="B535" s="49"/>
      <c r="C535" s="49"/>
      <c r="D535" s="49"/>
      <c r="E535" s="49"/>
      <c r="F535" s="49"/>
      <c r="G535" s="297"/>
      <c r="H535" s="297"/>
      <c r="I535" s="49"/>
      <c r="J535" s="75"/>
      <c r="K535" s="49"/>
      <c r="L535" s="49"/>
      <c r="M535" s="49"/>
      <c r="N535" s="49"/>
      <c r="O535" s="49"/>
      <c r="P535" s="49"/>
      <c r="Q535" s="297"/>
      <c r="R535" s="297"/>
      <c r="S535" s="49"/>
      <c r="T535" s="49"/>
      <c r="U535" s="49"/>
      <c r="V535" s="49"/>
      <c r="W535" s="49"/>
      <c r="X535" s="49"/>
      <c r="Y535" s="49"/>
      <c r="Z535" s="49"/>
      <c r="AA535" s="49"/>
      <c r="AB535" s="49"/>
      <c r="AC535" s="49"/>
      <c r="AD535" s="49"/>
    </row>
    <row r="536">
      <c r="A536" s="49"/>
      <c r="B536" s="49"/>
      <c r="C536" s="49"/>
      <c r="D536" s="49"/>
      <c r="E536" s="49"/>
      <c r="F536" s="49"/>
      <c r="G536" s="297"/>
      <c r="H536" s="297"/>
      <c r="I536" s="49"/>
      <c r="J536" s="75"/>
      <c r="K536" s="49"/>
      <c r="L536" s="49"/>
      <c r="M536" s="49"/>
      <c r="N536" s="49"/>
      <c r="O536" s="49"/>
      <c r="P536" s="49"/>
      <c r="Q536" s="297"/>
      <c r="R536" s="297"/>
      <c r="S536" s="49"/>
      <c r="T536" s="49"/>
      <c r="U536" s="49"/>
      <c r="V536" s="49"/>
      <c r="W536" s="49"/>
      <c r="X536" s="49"/>
      <c r="Y536" s="49"/>
      <c r="Z536" s="49"/>
      <c r="AA536" s="49"/>
      <c r="AB536" s="49"/>
      <c r="AC536" s="49"/>
      <c r="AD536" s="49"/>
    </row>
    <row r="537">
      <c r="A537" s="49"/>
      <c r="B537" s="49"/>
      <c r="C537" s="49"/>
      <c r="D537" s="49"/>
      <c r="E537" s="49"/>
      <c r="F537" s="49"/>
      <c r="G537" s="297"/>
      <c r="H537" s="297"/>
      <c r="I537" s="49"/>
      <c r="J537" s="75"/>
      <c r="K537" s="49"/>
      <c r="L537" s="49"/>
      <c r="M537" s="49"/>
      <c r="N537" s="49"/>
      <c r="O537" s="49"/>
      <c r="P537" s="49"/>
      <c r="Q537" s="297"/>
      <c r="R537" s="297"/>
      <c r="S537" s="49"/>
      <c r="T537" s="49"/>
      <c r="U537" s="49"/>
      <c r="V537" s="49"/>
      <c r="W537" s="49"/>
      <c r="X537" s="49"/>
      <c r="Y537" s="49"/>
      <c r="Z537" s="49"/>
      <c r="AA537" s="49"/>
      <c r="AB537" s="49"/>
      <c r="AC537" s="49"/>
      <c r="AD537" s="49"/>
    </row>
    <row r="538">
      <c r="A538" s="49"/>
      <c r="B538" s="49"/>
      <c r="C538" s="49"/>
      <c r="D538" s="49"/>
      <c r="E538" s="49"/>
      <c r="F538" s="49"/>
      <c r="G538" s="297"/>
      <c r="H538" s="297"/>
      <c r="I538" s="49"/>
      <c r="J538" s="75"/>
      <c r="K538" s="49"/>
      <c r="L538" s="49"/>
      <c r="M538" s="49"/>
      <c r="N538" s="49"/>
      <c r="O538" s="49"/>
      <c r="P538" s="49"/>
      <c r="Q538" s="297"/>
      <c r="R538" s="297"/>
      <c r="S538" s="49"/>
      <c r="T538" s="49"/>
      <c r="U538" s="49"/>
      <c r="V538" s="49"/>
      <c r="W538" s="49"/>
      <c r="X538" s="49"/>
      <c r="Y538" s="49"/>
      <c r="Z538" s="49"/>
      <c r="AA538" s="49"/>
      <c r="AB538" s="49"/>
      <c r="AC538" s="49"/>
      <c r="AD538" s="49"/>
    </row>
    <row r="539">
      <c r="A539" s="49"/>
      <c r="B539" s="49"/>
      <c r="C539" s="49"/>
      <c r="D539" s="49"/>
      <c r="E539" s="49"/>
      <c r="F539" s="49"/>
      <c r="G539" s="297"/>
      <c r="H539" s="297"/>
      <c r="I539" s="49"/>
      <c r="J539" s="75"/>
      <c r="K539" s="49"/>
      <c r="L539" s="49"/>
      <c r="M539" s="49"/>
      <c r="N539" s="49"/>
      <c r="O539" s="49"/>
      <c r="P539" s="49"/>
      <c r="Q539" s="297"/>
      <c r="R539" s="297"/>
      <c r="S539" s="49"/>
      <c r="T539" s="49"/>
      <c r="U539" s="49"/>
      <c r="V539" s="49"/>
      <c r="W539" s="49"/>
      <c r="X539" s="49"/>
      <c r="Y539" s="49"/>
      <c r="Z539" s="49"/>
      <c r="AA539" s="49"/>
      <c r="AB539" s="49"/>
      <c r="AC539" s="49"/>
      <c r="AD539" s="49"/>
    </row>
    <row r="540">
      <c r="A540" s="49"/>
      <c r="B540" s="49"/>
      <c r="C540" s="49"/>
      <c r="D540" s="49"/>
      <c r="E540" s="49"/>
      <c r="F540" s="49"/>
      <c r="G540" s="297"/>
      <c r="H540" s="297"/>
      <c r="I540" s="49"/>
      <c r="J540" s="75"/>
      <c r="K540" s="49"/>
      <c r="L540" s="49"/>
      <c r="M540" s="49"/>
      <c r="N540" s="49"/>
      <c r="O540" s="49"/>
      <c r="P540" s="49"/>
      <c r="Q540" s="297"/>
      <c r="R540" s="297"/>
      <c r="S540" s="49"/>
      <c r="T540" s="49"/>
      <c r="U540" s="49"/>
      <c r="V540" s="49"/>
      <c r="W540" s="49"/>
      <c r="X540" s="49"/>
      <c r="Y540" s="49"/>
      <c r="Z540" s="49"/>
      <c r="AA540" s="49"/>
      <c r="AB540" s="49"/>
      <c r="AC540" s="49"/>
      <c r="AD540" s="49"/>
    </row>
    <row r="541">
      <c r="A541" s="49"/>
      <c r="B541" s="49"/>
      <c r="C541" s="49"/>
      <c r="D541" s="49"/>
      <c r="E541" s="49"/>
      <c r="F541" s="49"/>
      <c r="G541" s="297"/>
      <c r="H541" s="297"/>
      <c r="I541" s="49"/>
      <c r="J541" s="75"/>
      <c r="K541" s="49"/>
      <c r="L541" s="49"/>
      <c r="M541" s="49"/>
      <c r="N541" s="49"/>
      <c r="O541" s="49"/>
      <c r="P541" s="49"/>
      <c r="Q541" s="297"/>
      <c r="R541" s="297"/>
      <c r="S541" s="49"/>
      <c r="T541" s="49"/>
      <c r="U541" s="49"/>
      <c r="V541" s="49"/>
      <c r="W541" s="49"/>
      <c r="X541" s="49"/>
      <c r="Y541" s="49"/>
      <c r="Z541" s="49"/>
      <c r="AA541" s="49"/>
      <c r="AB541" s="49"/>
      <c r="AC541" s="49"/>
      <c r="AD541" s="49"/>
    </row>
    <row r="542">
      <c r="A542" s="49"/>
      <c r="B542" s="49"/>
      <c r="C542" s="49"/>
      <c r="D542" s="49"/>
      <c r="E542" s="49"/>
      <c r="F542" s="49"/>
      <c r="G542" s="297"/>
      <c r="H542" s="297"/>
      <c r="I542" s="49"/>
      <c r="J542" s="75"/>
      <c r="K542" s="49"/>
      <c r="L542" s="49"/>
      <c r="M542" s="49"/>
      <c r="N542" s="49"/>
      <c r="O542" s="49"/>
      <c r="P542" s="49"/>
      <c r="Q542" s="297"/>
      <c r="R542" s="297"/>
      <c r="S542" s="49"/>
      <c r="T542" s="49"/>
      <c r="U542" s="49"/>
      <c r="V542" s="49"/>
      <c r="W542" s="49"/>
      <c r="X542" s="49"/>
      <c r="Y542" s="49"/>
      <c r="Z542" s="49"/>
      <c r="AA542" s="49"/>
      <c r="AB542" s="49"/>
      <c r="AC542" s="49"/>
      <c r="AD542" s="49"/>
    </row>
    <row r="543">
      <c r="A543" s="49"/>
      <c r="B543" s="49"/>
      <c r="C543" s="49"/>
      <c r="D543" s="49"/>
      <c r="E543" s="49"/>
      <c r="F543" s="49"/>
      <c r="G543" s="297"/>
      <c r="H543" s="297"/>
      <c r="I543" s="49"/>
      <c r="J543" s="75"/>
      <c r="K543" s="49"/>
      <c r="L543" s="49"/>
      <c r="M543" s="49"/>
      <c r="N543" s="49"/>
      <c r="O543" s="49"/>
      <c r="P543" s="49"/>
      <c r="Q543" s="297"/>
      <c r="R543" s="297"/>
      <c r="S543" s="49"/>
      <c r="T543" s="49"/>
      <c r="U543" s="49"/>
      <c r="V543" s="49"/>
      <c r="W543" s="49"/>
      <c r="X543" s="49"/>
      <c r="Y543" s="49"/>
      <c r="Z543" s="49"/>
      <c r="AA543" s="49"/>
      <c r="AB543" s="49"/>
      <c r="AC543" s="49"/>
      <c r="AD543" s="49"/>
    </row>
    <row r="544">
      <c r="A544" s="49"/>
      <c r="B544" s="49"/>
      <c r="C544" s="49"/>
      <c r="D544" s="49"/>
      <c r="E544" s="49"/>
      <c r="F544" s="49"/>
      <c r="G544" s="297"/>
      <c r="H544" s="297"/>
      <c r="I544" s="49"/>
      <c r="J544" s="75"/>
      <c r="K544" s="49"/>
      <c r="L544" s="49"/>
      <c r="M544" s="49"/>
      <c r="N544" s="49"/>
      <c r="O544" s="49"/>
      <c r="P544" s="49"/>
      <c r="Q544" s="297"/>
      <c r="R544" s="297"/>
      <c r="S544" s="49"/>
      <c r="T544" s="49"/>
      <c r="U544" s="49"/>
      <c r="V544" s="49"/>
      <c r="W544" s="49"/>
      <c r="X544" s="49"/>
      <c r="Y544" s="49"/>
      <c r="Z544" s="49"/>
      <c r="AA544" s="49"/>
      <c r="AB544" s="49"/>
      <c r="AC544" s="49"/>
      <c r="AD544" s="49"/>
    </row>
    <row r="545">
      <c r="A545" s="49"/>
      <c r="B545" s="49"/>
      <c r="C545" s="49"/>
      <c r="D545" s="49"/>
      <c r="E545" s="49"/>
      <c r="F545" s="49"/>
      <c r="G545" s="297"/>
      <c r="H545" s="297"/>
      <c r="I545" s="49"/>
      <c r="J545" s="75"/>
      <c r="K545" s="49"/>
      <c r="L545" s="49"/>
      <c r="M545" s="49"/>
      <c r="N545" s="49"/>
      <c r="O545" s="49"/>
      <c r="P545" s="49"/>
      <c r="Q545" s="297"/>
      <c r="R545" s="297"/>
      <c r="S545" s="49"/>
      <c r="T545" s="49"/>
      <c r="U545" s="49"/>
      <c r="V545" s="49"/>
      <c r="W545" s="49"/>
      <c r="X545" s="49"/>
      <c r="Y545" s="49"/>
      <c r="Z545" s="49"/>
      <c r="AA545" s="49"/>
      <c r="AB545" s="49"/>
      <c r="AC545" s="49"/>
      <c r="AD545" s="49"/>
    </row>
    <row r="546">
      <c r="A546" s="49"/>
      <c r="B546" s="49"/>
      <c r="C546" s="49"/>
      <c r="D546" s="49"/>
      <c r="E546" s="49"/>
      <c r="F546" s="49"/>
      <c r="G546" s="297"/>
      <c r="H546" s="297"/>
      <c r="I546" s="49"/>
      <c r="J546" s="75"/>
      <c r="K546" s="49"/>
      <c r="L546" s="49"/>
      <c r="M546" s="49"/>
      <c r="N546" s="49"/>
      <c r="O546" s="49"/>
      <c r="P546" s="49"/>
      <c r="Q546" s="297"/>
      <c r="R546" s="297"/>
      <c r="S546" s="49"/>
      <c r="T546" s="49"/>
      <c r="U546" s="49"/>
      <c r="V546" s="49"/>
      <c r="W546" s="49"/>
      <c r="X546" s="49"/>
      <c r="Y546" s="49"/>
      <c r="Z546" s="49"/>
      <c r="AA546" s="49"/>
      <c r="AB546" s="49"/>
      <c r="AC546" s="49"/>
      <c r="AD546" s="49"/>
    </row>
    <row r="547">
      <c r="A547" s="49"/>
      <c r="B547" s="49"/>
      <c r="C547" s="49"/>
      <c r="D547" s="49"/>
      <c r="E547" s="49"/>
      <c r="F547" s="49"/>
      <c r="G547" s="297"/>
      <c r="H547" s="297"/>
      <c r="I547" s="49"/>
      <c r="J547" s="75"/>
      <c r="K547" s="49"/>
      <c r="L547" s="49"/>
      <c r="M547" s="49"/>
      <c r="N547" s="49"/>
      <c r="O547" s="49"/>
      <c r="P547" s="49"/>
      <c r="Q547" s="297"/>
      <c r="R547" s="297"/>
      <c r="S547" s="49"/>
      <c r="T547" s="49"/>
      <c r="U547" s="49"/>
      <c r="V547" s="49"/>
      <c r="W547" s="49"/>
      <c r="X547" s="49"/>
      <c r="Y547" s="49"/>
      <c r="Z547" s="49"/>
      <c r="AA547" s="49"/>
      <c r="AB547" s="49"/>
      <c r="AC547" s="49"/>
      <c r="AD547" s="49"/>
    </row>
    <row r="548">
      <c r="A548" s="49"/>
      <c r="B548" s="49"/>
      <c r="C548" s="49"/>
      <c r="D548" s="49"/>
      <c r="E548" s="49"/>
      <c r="F548" s="49"/>
      <c r="G548" s="297"/>
      <c r="H548" s="297"/>
      <c r="I548" s="49"/>
      <c r="J548" s="75"/>
      <c r="K548" s="49"/>
      <c r="L548" s="49"/>
      <c r="M548" s="49"/>
      <c r="N548" s="49"/>
      <c r="O548" s="49"/>
      <c r="P548" s="49"/>
      <c r="Q548" s="297"/>
      <c r="R548" s="297"/>
      <c r="S548" s="49"/>
      <c r="T548" s="49"/>
      <c r="U548" s="49"/>
      <c r="V548" s="49"/>
      <c r="W548" s="49"/>
      <c r="X548" s="49"/>
      <c r="Y548" s="49"/>
      <c r="Z548" s="49"/>
      <c r="AA548" s="49"/>
      <c r="AB548" s="49"/>
      <c r="AC548" s="49"/>
      <c r="AD548" s="49"/>
    </row>
    <row r="549">
      <c r="A549" s="49"/>
      <c r="B549" s="49"/>
      <c r="C549" s="49"/>
      <c r="D549" s="49"/>
      <c r="E549" s="49"/>
      <c r="F549" s="49"/>
      <c r="G549" s="297"/>
      <c r="H549" s="297"/>
      <c r="I549" s="49"/>
      <c r="J549" s="75"/>
      <c r="K549" s="49"/>
      <c r="L549" s="49"/>
      <c r="M549" s="49"/>
      <c r="N549" s="49"/>
      <c r="O549" s="49"/>
      <c r="P549" s="49"/>
      <c r="Q549" s="297"/>
      <c r="R549" s="297"/>
      <c r="S549" s="49"/>
      <c r="T549" s="49"/>
      <c r="U549" s="49"/>
      <c r="V549" s="49"/>
      <c r="W549" s="49"/>
      <c r="X549" s="49"/>
      <c r="Y549" s="49"/>
      <c r="Z549" s="49"/>
      <c r="AA549" s="49"/>
      <c r="AB549" s="49"/>
      <c r="AC549" s="49"/>
      <c r="AD549" s="49"/>
    </row>
    <row r="550">
      <c r="A550" s="49"/>
      <c r="B550" s="49"/>
      <c r="C550" s="49"/>
      <c r="D550" s="49"/>
      <c r="E550" s="49"/>
      <c r="F550" s="49"/>
      <c r="G550" s="297"/>
      <c r="H550" s="297"/>
      <c r="I550" s="49"/>
      <c r="J550" s="75"/>
      <c r="K550" s="49"/>
      <c r="L550" s="49"/>
      <c r="M550" s="49"/>
      <c r="N550" s="49"/>
      <c r="O550" s="49"/>
      <c r="P550" s="49"/>
      <c r="Q550" s="297"/>
      <c r="R550" s="297"/>
      <c r="S550" s="49"/>
      <c r="T550" s="49"/>
      <c r="U550" s="49"/>
      <c r="V550" s="49"/>
      <c r="W550" s="49"/>
      <c r="X550" s="49"/>
      <c r="Y550" s="49"/>
      <c r="Z550" s="49"/>
      <c r="AA550" s="49"/>
      <c r="AB550" s="49"/>
      <c r="AC550" s="49"/>
      <c r="AD550" s="49"/>
    </row>
    <row r="551">
      <c r="A551" s="49"/>
      <c r="B551" s="49"/>
      <c r="C551" s="49"/>
      <c r="D551" s="49"/>
      <c r="E551" s="49"/>
      <c r="F551" s="49"/>
      <c r="G551" s="297"/>
      <c r="H551" s="297"/>
      <c r="I551" s="49"/>
      <c r="J551" s="75"/>
      <c r="K551" s="49"/>
      <c r="L551" s="49"/>
      <c r="M551" s="49"/>
      <c r="N551" s="49"/>
      <c r="O551" s="49"/>
      <c r="P551" s="49"/>
      <c r="Q551" s="297"/>
      <c r="R551" s="297"/>
      <c r="S551" s="49"/>
      <c r="T551" s="49"/>
      <c r="U551" s="49"/>
      <c r="V551" s="49"/>
      <c r="W551" s="49"/>
      <c r="X551" s="49"/>
      <c r="Y551" s="49"/>
      <c r="Z551" s="49"/>
      <c r="AA551" s="49"/>
      <c r="AB551" s="49"/>
      <c r="AC551" s="49"/>
      <c r="AD551" s="49"/>
    </row>
    <row r="552">
      <c r="A552" s="49"/>
      <c r="B552" s="49"/>
      <c r="C552" s="49"/>
      <c r="D552" s="49"/>
      <c r="E552" s="49"/>
      <c r="F552" s="49"/>
      <c r="G552" s="297"/>
      <c r="H552" s="297"/>
      <c r="I552" s="49"/>
      <c r="J552" s="75"/>
      <c r="K552" s="49"/>
      <c r="L552" s="49"/>
      <c r="M552" s="49"/>
      <c r="N552" s="49"/>
      <c r="O552" s="49"/>
      <c r="P552" s="49"/>
      <c r="Q552" s="297"/>
      <c r="R552" s="297"/>
      <c r="S552" s="49"/>
      <c r="T552" s="49"/>
      <c r="U552" s="49"/>
      <c r="V552" s="49"/>
      <c r="W552" s="49"/>
      <c r="X552" s="49"/>
      <c r="Y552" s="49"/>
      <c r="Z552" s="49"/>
      <c r="AA552" s="49"/>
      <c r="AB552" s="49"/>
      <c r="AC552" s="49"/>
      <c r="AD552" s="49"/>
    </row>
    <row r="553">
      <c r="A553" s="49"/>
      <c r="B553" s="49"/>
      <c r="C553" s="49"/>
      <c r="D553" s="49"/>
      <c r="E553" s="49"/>
      <c r="F553" s="49"/>
      <c r="G553" s="297"/>
      <c r="H553" s="297"/>
      <c r="I553" s="49"/>
      <c r="J553" s="75"/>
      <c r="K553" s="49"/>
      <c r="L553" s="49"/>
      <c r="M553" s="49"/>
      <c r="N553" s="49"/>
      <c r="O553" s="49"/>
      <c r="P553" s="49"/>
      <c r="Q553" s="297"/>
      <c r="R553" s="297"/>
      <c r="S553" s="49"/>
      <c r="T553" s="49"/>
      <c r="U553" s="49"/>
      <c r="V553" s="49"/>
      <c r="W553" s="49"/>
      <c r="X553" s="49"/>
      <c r="Y553" s="49"/>
      <c r="Z553" s="49"/>
      <c r="AA553" s="49"/>
      <c r="AB553" s="49"/>
      <c r="AC553" s="49"/>
      <c r="AD553" s="49"/>
    </row>
    <row r="554">
      <c r="A554" s="49"/>
      <c r="B554" s="49"/>
      <c r="C554" s="49"/>
      <c r="D554" s="49"/>
      <c r="E554" s="49"/>
      <c r="F554" s="49"/>
      <c r="G554" s="297"/>
      <c r="H554" s="297"/>
      <c r="I554" s="49"/>
      <c r="J554" s="75"/>
      <c r="K554" s="49"/>
      <c r="L554" s="49"/>
      <c r="M554" s="49"/>
      <c r="N554" s="49"/>
      <c r="O554" s="49"/>
      <c r="P554" s="49"/>
      <c r="Q554" s="297"/>
      <c r="R554" s="297"/>
      <c r="S554" s="49"/>
      <c r="T554" s="49"/>
      <c r="U554" s="49"/>
      <c r="V554" s="49"/>
      <c r="W554" s="49"/>
      <c r="X554" s="49"/>
      <c r="Y554" s="49"/>
      <c r="Z554" s="49"/>
      <c r="AA554" s="49"/>
      <c r="AB554" s="49"/>
      <c r="AC554" s="49"/>
      <c r="AD554" s="49"/>
    </row>
    <row r="555">
      <c r="A555" s="49"/>
      <c r="B555" s="49"/>
      <c r="C555" s="49"/>
      <c r="D555" s="49"/>
      <c r="E555" s="49"/>
      <c r="F555" s="49"/>
      <c r="G555" s="297"/>
      <c r="H555" s="297"/>
      <c r="I555" s="49"/>
      <c r="J555" s="75"/>
      <c r="K555" s="49"/>
      <c r="L555" s="49"/>
      <c r="M555" s="49"/>
      <c r="N555" s="49"/>
      <c r="O555" s="49"/>
      <c r="P555" s="49"/>
      <c r="Q555" s="297"/>
      <c r="R555" s="297"/>
      <c r="S555" s="49"/>
      <c r="T555" s="49"/>
      <c r="U555" s="49"/>
      <c r="V555" s="49"/>
      <c r="W555" s="49"/>
      <c r="X555" s="49"/>
      <c r="Y555" s="49"/>
      <c r="Z555" s="49"/>
      <c r="AA555" s="49"/>
      <c r="AB555" s="49"/>
      <c r="AC555" s="49"/>
      <c r="AD555" s="49"/>
    </row>
    <row r="556">
      <c r="A556" s="49"/>
      <c r="B556" s="49"/>
      <c r="C556" s="49"/>
      <c r="D556" s="49"/>
      <c r="E556" s="49"/>
      <c r="F556" s="49"/>
      <c r="G556" s="297"/>
      <c r="H556" s="297"/>
      <c r="I556" s="49"/>
      <c r="J556" s="75"/>
      <c r="K556" s="49"/>
      <c r="L556" s="49"/>
      <c r="M556" s="49"/>
      <c r="N556" s="49"/>
      <c r="O556" s="49"/>
      <c r="P556" s="49"/>
      <c r="Q556" s="297"/>
      <c r="R556" s="297"/>
      <c r="S556" s="49"/>
      <c r="T556" s="49"/>
      <c r="U556" s="49"/>
      <c r="V556" s="49"/>
      <c r="W556" s="49"/>
      <c r="X556" s="49"/>
      <c r="Y556" s="49"/>
      <c r="Z556" s="49"/>
      <c r="AA556" s="49"/>
      <c r="AB556" s="49"/>
      <c r="AC556" s="49"/>
      <c r="AD556" s="49"/>
    </row>
    <row r="557">
      <c r="A557" s="49"/>
      <c r="B557" s="49"/>
      <c r="C557" s="49"/>
      <c r="D557" s="49"/>
      <c r="E557" s="49"/>
      <c r="F557" s="49"/>
      <c r="G557" s="297"/>
      <c r="H557" s="297"/>
      <c r="I557" s="49"/>
      <c r="J557" s="75"/>
      <c r="K557" s="49"/>
      <c r="L557" s="49"/>
      <c r="M557" s="49"/>
      <c r="N557" s="49"/>
      <c r="O557" s="49"/>
      <c r="P557" s="49"/>
      <c r="Q557" s="297"/>
      <c r="R557" s="297"/>
      <c r="S557" s="49"/>
      <c r="T557" s="49"/>
      <c r="U557" s="49"/>
      <c r="V557" s="49"/>
      <c r="W557" s="49"/>
      <c r="X557" s="49"/>
      <c r="Y557" s="49"/>
      <c r="Z557" s="49"/>
      <c r="AA557" s="49"/>
      <c r="AB557" s="49"/>
      <c r="AC557" s="49"/>
      <c r="AD557" s="49"/>
    </row>
    <row r="558">
      <c r="A558" s="49"/>
      <c r="B558" s="49"/>
      <c r="C558" s="49"/>
      <c r="D558" s="49"/>
      <c r="E558" s="49"/>
      <c r="F558" s="49"/>
      <c r="G558" s="297"/>
      <c r="H558" s="297"/>
      <c r="I558" s="49"/>
      <c r="J558" s="75"/>
      <c r="K558" s="49"/>
      <c r="L558" s="49"/>
      <c r="M558" s="49"/>
      <c r="N558" s="49"/>
      <c r="O558" s="49"/>
      <c r="P558" s="49"/>
      <c r="Q558" s="297"/>
      <c r="R558" s="297"/>
      <c r="S558" s="49"/>
      <c r="T558" s="49"/>
      <c r="U558" s="49"/>
      <c r="V558" s="49"/>
      <c r="W558" s="49"/>
      <c r="X558" s="49"/>
      <c r="Y558" s="49"/>
      <c r="Z558" s="49"/>
      <c r="AA558" s="49"/>
      <c r="AB558" s="49"/>
      <c r="AC558" s="49"/>
      <c r="AD558" s="49"/>
    </row>
    <row r="559">
      <c r="A559" s="49"/>
      <c r="B559" s="49"/>
      <c r="C559" s="49"/>
      <c r="D559" s="49"/>
      <c r="E559" s="49"/>
      <c r="F559" s="49"/>
      <c r="G559" s="297"/>
      <c r="H559" s="297"/>
      <c r="I559" s="49"/>
      <c r="J559" s="75"/>
      <c r="K559" s="49"/>
      <c r="L559" s="49"/>
      <c r="M559" s="49"/>
      <c r="N559" s="49"/>
      <c r="O559" s="49"/>
      <c r="P559" s="49"/>
      <c r="Q559" s="297"/>
      <c r="R559" s="297"/>
      <c r="S559" s="49"/>
      <c r="T559" s="49"/>
      <c r="U559" s="49"/>
      <c r="V559" s="49"/>
      <c r="W559" s="49"/>
      <c r="X559" s="49"/>
      <c r="Y559" s="49"/>
      <c r="Z559" s="49"/>
      <c r="AA559" s="49"/>
      <c r="AB559" s="49"/>
      <c r="AC559" s="49"/>
      <c r="AD559" s="49"/>
    </row>
    <row r="560">
      <c r="A560" s="49"/>
      <c r="B560" s="49"/>
      <c r="C560" s="49"/>
      <c r="D560" s="49"/>
      <c r="E560" s="49"/>
      <c r="F560" s="49"/>
      <c r="G560" s="297"/>
      <c r="H560" s="297"/>
      <c r="I560" s="49"/>
      <c r="J560" s="75"/>
      <c r="K560" s="49"/>
      <c r="L560" s="49"/>
      <c r="M560" s="49"/>
      <c r="N560" s="49"/>
      <c r="O560" s="49"/>
      <c r="P560" s="49"/>
      <c r="Q560" s="297"/>
      <c r="R560" s="297"/>
      <c r="S560" s="49"/>
      <c r="T560" s="49"/>
      <c r="U560" s="49"/>
      <c r="V560" s="49"/>
      <c r="W560" s="49"/>
      <c r="X560" s="49"/>
      <c r="Y560" s="49"/>
      <c r="Z560" s="49"/>
      <c r="AA560" s="49"/>
      <c r="AB560" s="49"/>
      <c r="AC560" s="49"/>
      <c r="AD560" s="49"/>
    </row>
    <row r="561">
      <c r="A561" s="49"/>
      <c r="B561" s="49"/>
      <c r="C561" s="49"/>
      <c r="D561" s="49"/>
      <c r="E561" s="49"/>
      <c r="F561" s="49"/>
      <c r="G561" s="297"/>
      <c r="H561" s="297"/>
      <c r="I561" s="49"/>
      <c r="J561" s="75"/>
      <c r="K561" s="49"/>
      <c r="L561" s="49"/>
      <c r="M561" s="49"/>
      <c r="N561" s="49"/>
      <c r="O561" s="49"/>
      <c r="P561" s="49"/>
      <c r="Q561" s="297"/>
      <c r="R561" s="297"/>
      <c r="S561" s="49"/>
      <c r="T561" s="49"/>
      <c r="U561" s="49"/>
      <c r="V561" s="49"/>
      <c r="W561" s="49"/>
      <c r="X561" s="49"/>
      <c r="Y561" s="49"/>
      <c r="Z561" s="49"/>
      <c r="AA561" s="49"/>
      <c r="AB561" s="49"/>
      <c r="AC561" s="49"/>
      <c r="AD561" s="49"/>
    </row>
    <row r="562">
      <c r="A562" s="49"/>
      <c r="B562" s="49"/>
      <c r="C562" s="49"/>
      <c r="D562" s="49"/>
      <c r="E562" s="49"/>
      <c r="F562" s="49"/>
      <c r="G562" s="297"/>
      <c r="H562" s="297"/>
      <c r="I562" s="49"/>
      <c r="J562" s="75"/>
      <c r="K562" s="49"/>
      <c r="L562" s="49"/>
      <c r="M562" s="49"/>
      <c r="N562" s="49"/>
      <c r="O562" s="49"/>
      <c r="P562" s="49"/>
      <c r="Q562" s="297"/>
      <c r="R562" s="297"/>
      <c r="S562" s="49"/>
      <c r="T562" s="49"/>
      <c r="U562" s="49"/>
      <c r="V562" s="49"/>
      <c r="W562" s="49"/>
      <c r="X562" s="49"/>
      <c r="Y562" s="49"/>
      <c r="Z562" s="49"/>
      <c r="AA562" s="49"/>
      <c r="AB562" s="49"/>
      <c r="AC562" s="49"/>
      <c r="AD562" s="49"/>
    </row>
    <row r="563">
      <c r="A563" s="49"/>
      <c r="B563" s="49"/>
      <c r="C563" s="49"/>
      <c r="D563" s="49"/>
      <c r="E563" s="49"/>
      <c r="F563" s="49"/>
      <c r="G563" s="297"/>
      <c r="H563" s="297"/>
      <c r="I563" s="49"/>
      <c r="J563" s="75"/>
      <c r="K563" s="49"/>
      <c r="L563" s="49"/>
      <c r="M563" s="49"/>
      <c r="N563" s="49"/>
      <c r="O563" s="49"/>
      <c r="P563" s="49"/>
      <c r="Q563" s="297"/>
      <c r="R563" s="297"/>
      <c r="S563" s="49"/>
      <c r="T563" s="49"/>
      <c r="U563" s="49"/>
      <c r="V563" s="49"/>
      <c r="W563" s="49"/>
      <c r="X563" s="49"/>
      <c r="Y563" s="49"/>
      <c r="Z563" s="49"/>
      <c r="AA563" s="49"/>
      <c r="AB563" s="49"/>
      <c r="AC563" s="49"/>
      <c r="AD563" s="49"/>
    </row>
    <row r="564">
      <c r="A564" s="49"/>
      <c r="B564" s="49"/>
      <c r="C564" s="49"/>
      <c r="D564" s="49"/>
      <c r="E564" s="49"/>
      <c r="F564" s="49"/>
      <c r="G564" s="297"/>
      <c r="H564" s="297"/>
      <c r="I564" s="49"/>
      <c r="J564" s="75"/>
      <c r="K564" s="49"/>
      <c r="L564" s="49"/>
      <c r="M564" s="49"/>
      <c r="N564" s="49"/>
      <c r="O564" s="49"/>
      <c r="P564" s="49"/>
      <c r="Q564" s="297"/>
      <c r="R564" s="297"/>
      <c r="S564" s="49"/>
      <c r="T564" s="49"/>
      <c r="U564" s="49"/>
      <c r="V564" s="49"/>
      <c r="W564" s="49"/>
      <c r="X564" s="49"/>
      <c r="Y564" s="49"/>
      <c r="Z564" s="49"/>
      <c r="AA564" s="49"/>
      <c r="AB564" s="49"/>
      <c r="AC564" s="49"/>
      <c r="AD564" s="49"/>
    </row>
    <row r="565">
      <c r="A565" s="49"/>
      <c r="B565" s="49"/>
      <c r="C565" s="49"/>
      <c r="D565" s="49"/>
      <c r="E565" s="49"/>
      <c r="F565" s="49"/>
      <c r="G565" s="297"/>
      <c r="H565" s="297"/>
      <c r="I565" s="49"/>
      <c r="J565" s="75"/>
      <c r="K565" s="49"/>
      <c r="L565" s="49"/>
      <c r="M565" s="49"/>
      <c r="N565" s="49"/>
      <c r="O565" s="49"/>
      <c r="P565" s="49"/>
      <c r="Q565" s="297"/>
      <c r="R565" s="297"/>
      <c r="S565" s="49"/>
      <c r="T565" s="49"/>
      <c r="U565" s="49"/>
      <c r="V565" s="49"/>
      <c r="W565" s="49"/>
      <c r="X565" s="49"/>
      <c r="Y565" s="49"/>
      <c r="Z565" s="49"/>
      <c r="AA565" s="49"/>
      <c r="AB565" s="49"/>
      <c r="AC565" s="49"/>
      <c r="AD565" s="49"/>
    </row>
    <row r="566">
      <c r="A566" s="49"/>
      <c r="B566" s="49"/>
      <c r="C566" s="49"/>
      <c r="D566" s="49"/>
      <c r="E566" s="49"/>
      <c r="F566" s="49"/>
      <c r="G566" s="297"/>
      <c r="H566" s="297"/>
      <c r="I566" s="49"/>
      <c r="J566" s="75"/>
      <c r="K566" s="49"/>
      <c r="L566" s="49"/>
      <c r="M566" s="49"/>
      <c r="N566" s="49"/>
      <c r="O566" s="49"/>
      <c r="P566" s="49"/>
      <c r="Q566" s="297"/>
      <c r="R566" s="297"/>
      <c r="S566" s="49"/>
      <c r="T566" s="49"/>
      <c r="U566" s="49"/>
      <c r="V566" s="49"/>
      <c r="W566" s="49"/>
      <c r="X566" s="49"/>
      <c r="Y566" s="49"/>
      <c r="Z566" s="49"/>
      <c r="AA566" s="49"/>
      <c r="AB566" s="49"/>
      <c r="AC566" s="49"/>
      <c r="AD566" s="49"/>
    </row>
    <row r="567">
      <c r="A567" s="49"/>
      <c r="B567" s="49"/>
      <c r="C567" s="49"/>
      <c r="D567" s="49"/>
      <c r="E567" s="49"/>
      <c r="F567" s="49"/>
      <c r="G567" s="297"/>
      <c r="H567" s="297"/>
      <c r="I567" s="49"/>
      <c r="J567" s="75"/>
      <c r="K567" s="49"/>
      <c r="L567" s="49"/>
      <c r="M567" s="49"/>
      <c r="N567" s="49"/>
      <c r="O567" s="49"/>
      <c r="P567" s="49"/>
      <c r="Q567" s="297"/>
      <c r="R567" s="297"/>
      <c r="S567" s="49"/>
      <c r="T567" s="49"/>
      <c r="U567" s="49"/>
      <c r="V567" s="49"/>
      <c r="W567" s="49"/>
      <c r="X567" s="49"/>
      <c r="Y567" s="49"/>
      <c r="Z567" s="49"/>
      <c r="AA567" s="49"/>
      <c r="AB567" s="49"/>
      <c r="AC567" s="49"/>
      <c r="AD567" s="49"/>
    </row>
    <row r="568">
      <c r="A568" s="49"/>
      <c r="B568" s="49"/>
      <c r="C568" s="49"/>
      <c r="D568" s="49"/>
      <c r="E568" s="49"/>
      <c r="F568" s="49"/>
      <c r="G568" s="297"/>
      <c r="H568" s="297"/>
      <c r="I568" s="49"/>
      <c r="J568" s="75"/>
      <c r="K568" s="49"/>
      <c r="L568" s="49"/>
      <c r="M568" s="49"/>
      <c r="N568" s="49"/>
      <c r="O568" s="49"/>
      <c r="P568" s="49"/>
      <c r="Q568" s="297"/>
      <c r="R568" s="297"/>
      <c r="S568" s="49"/>
      <c r="T568" s="49"/>
      <c r="U568" s="49"/>
      <c r="V568" s="49"/>
      <c r="W568" s="49"/>
      <c r="X568" s="49"/>
      <c r="Y568" s="49"/>
      <c r="Z568" s="49"/>
      <c r="AA568" s="49"/>
      <c r="AB568" s="49"/>
      <c r="AC568" s="49"/>
      <c r="AD568" s="49"/>
    </row>
    <row r="569">
      <c r="A569" s="49"/>
      <c r="B569" s="49"/>
      <c r="C569" s="49"/>
      <c r="D569" s="49"/>
      <c r="E569" s="49"/>
      <c r="F569" s="49"/>
      <c r="G569" s="297"/>
      <c r="H569" s="297"/>
      <c r="I569" s="49"/>
      <c r="J569" s="75"/>
      <c r="K569" s="49"/>
      <c r="L569" s="49"/>
      <c r="M569" s="49"/>
      <c r="N569" s="49"/>
      <c r="O569" s="49"/>
      <c r="P569" s="49"/>
      <c r="Q569" s="297"/>
      <c r="R569" s="297"/>
      <c r="S569" s="49"/>
      <c r="T569" s="49"/>
      <c r="U569" s="49"/>
      <c r="V569" s="49"/>
      <c r="W569" s="49"/>
      <c r="X569" s="49"/>
      <c r="Y569" s="49"/>
      <c r="Z569" s="49"/>
      <c r="AA569" s="49"/>
      <c r="AB569" s="49"/>
      <c r="AC569" s="49"/>
      <c r="AD569" s="49"/>
    </row>
    <row r="570">
      <c r="A570" s="49"/>
      <c r="B570" s="49"/>
      <c r="C570" s="49"/>
      <c r="D570" s="49"/>
      <c r="E570" s="49"/>
      <c r="F570" s="49"/>
      <c r="G570" s="297"/>
      <c r="H570" s="297"/>
      <c r="I570" s="49"/>
      <c r="J570" s="75"/>
      <c r="K570" s="49"/>
      <c r="L570" s="49"/>
      <c r="M570" s="49"/>
      <c r="N570" s="49"/>
      <c r="O570" s="49"/>
      <c r="P570" s="49"/>
      <c r="Q570" s="297"/>
      <c r="R570" s="297"/>
      <c r="S570" s="49"/>
      <c r="T570" s="49"/>
      <c r="U570" s="49"/>
      <c r="V570" s="49"/>
      <c r="W570" s="49"/>
      <c r="X570" s="49"/>
      <c r="Y570" s="49"/>
      <c r="Z570" s="49"/>
      <c r="AA570" s="49"/>
      <c r="AB570" s="49"/>
      <c r="AC570" s="49"/>
      <c r="AD570" s="49"/>
    </row>
    <row r="571">
      <c r="A571" s="49"/>
      <c r="B571" s="49"/>
      <c r="C571" s="49"/>
      <c r="D571" s="49"/>
      <c r="E571" s="49"/>
      <c r="F571" s="49"/>
      <c r="G571" s="297"/>
      <c r="H571" s="297"/>
      <c r="I571" s="49"/>
      <c r="J571" s="75"/>
      <c r="K571" s="49"/>
      <c r="L571" s="49"/>
      <c r="M571" s="49"/>
      <c r="N571" s="49"/>
      <c r="O571" s="49"/>
      <c r="P571" s="49"/>
      <c r="Q571" s="297"/>
      <c r="R571" s="297"/>
      <c r="S571" s="49"/>
      <c r="T571" s="49"/>
      <c r="U571" s="49"/>
      <c r="V571" s="49"/>
      <c r="W571" s="49"/>
      <c r="X571" s="49"/>
      <c r="Y571" s="49"/>
      <c r="Z571" s="49"/>
      <c r="AA571" s="49"/>
      <c r="AB571" s="49"/>
      <c r="AC571" s="49"/>
      <c r="AD571" s="49"/>
    </row>
    <row r="572">
      <c r="A572" s="49"/>
      <c r="B572" s="49"/>
      <c r="C572" s="49"/>
      <c r="D572" s="49"/>
      <c r="E572" s="49"/>
      <c r="F572" s="49"/>
      <c r="G572" s="297"/>
      <c r="H572" s="297"/>
      <c r="I572" s="49"/>
      <c r="J572" s="75"/>
      <c r="K572" s="49"/>
      <c r="L572" s="49"/>
      <c r="M572" s="49"/>
      <c r="N572" s="49"/>
      <c r="O572" s="49"/>
      <c r="P572" s="49"/>
      <c r="Q572" s="297"/>
      <c r="R572" s="297"/>
      <c r="S572" s="49"/>
      <c r="T572" s="49"/>
      <c r="U572" s="49"/>
      <c r="V572" s="49"/>
      <c r="W572" s="49"/>
      <c r="X572" s="49"/>
      <c r="Y572" s="49"/>
      <c r="Z572" s="49"/>
      <c r="AA572" s="49"/>
      <c r="AB572" s="49"/>
      <c r="AC572" s="49"/>
      <c r="AD572" s="49"/>
    </row>
    <row r="573">
      <c r="A573" s="49"/>
      <c r="B573" s="49"/>
      <c r="C573" s="49"/>
      <c r="D573" s="49"/>
      <c r="E573" s="49"/>
      <c r="F573" s="49"/>
      <c r="G573" s="297"/>
      <c r="H573" s="297"/>
      <c r="I573" s="49"/>
      <c r="J573" s="75"/>
      <c r="K573" s="49"/>
      <c r="L573" s="49"/>
      <c r="M573" s="49"/>
      <c r="N573" s="49"/>
      <c r="O573" s="49"/>
      <c r="P573" s="49"/>
      <c r="Q573" s="297"/>
      <c r="R573" s="297"/>
      <c r="S573" s="49"/>
      <c r="T573" s="49"/>
      <c r="U573" s="49"/>
      <c r="V573" s="49"/>
      <c r="W573" s="49"/>
      <c r="X573" s="49"/>
      <c r="Y573" s="49"/>
      <c r="Z573" s="49"/>
      <c r="AA573" s="49"/>
      <c r="AB573" s="49"/>
      <c r="AC573" s="49"/>
      <c r="AD573" s="49"/>
    </row>
    <row r="574">
      <c r="A574" s="49"/>
      <c r="B574" s="49"/>
      <c r="C574" s="49"/>
      <c r="D574" s="49"/>
      <c r="E574" s="49"/>
      <c r="F574" s="49"/>
      <c r="G574" s="297"/>
      <c r="H574" s="297"/>
      <c r="I574" s="49"/>
      <c r="J574" s="75"/>
      <c r="K574" s="49"/>
      <c r="L574" s="49"/>
      <c r="M574" s="49"/>
      <c r="N574" s="49"/>
      <c r="O574" s="49"/>
      <c r="P574" s="49"/>
      <c r="Q574" s="297"/>
      <c r="R574" s="297"/>
      <c r="S574" s="49"/>
      <c r="T574" s="49"/>
      <c r="U574" s="49"/>
      <c r="V574" s="49"/>
      <c r="W574" s="49"/>
      <c r="X574" s="49"/>
      <c r="Y574" s="49"/>
      <c r="Z574" s="49"/>
      <c r="AA574" s="49"/>
      <c r="AB574" s="49"/>
      <c r="AC574" s="49"/>
      <c r="AD574" s="49"/>
    </row>
    <row r="575">
      <c r="A575" s="49"/>
      <c r="B575" s="49"/>
      <c r="C575" s="49"/>
      <c r="D575" s="49"/>
      <c r="E575" s="49"/>
      <c r="F575" s="49"/>
      <c r="G575" s="297"/>
      <c r="H575" s="297"/>
      <c r="I575" s="49"/>
      <c r="J575" s="75"/>
      <c r="K575" s="49"/>
      <c r="L575" s="49"/>
      <c r="M575" s="49"/>
      <c r="N575" s="49"/>
      <c r="O575" s="49"/>
      <c r="P575" s="49"/>
      <c r="Q575" s="297"/>
      <c r="R575" s="297"/>
      <c r="S575" s="49"/>
      <c r="T575" s="49"/>
      <c r="U575" s="49"/>
      <c r="V575" s="49"/>
      <c r="W575" s="49"/>
      <c r="X575" s="49"/>
      <c r="Y575" s="49"/>
      <c r="Z575" s="49"/>
      <c r="AA575" s="49"/>
      <c r="AB575" s="49"/>
      <c r="AC575" s="49"/>
      <c r="AD575" s="49"/>
    </row>
    <row r="576">
      <c r="A576" s="49"/>
      <c r="B576" s="49"/>
      <c r="C576" s="49"/>
      <c r="D576" s="49"/>
      <c r="E576" s="49"/>
      <c r="F576" s="49"/>
      <c r="G576" s="297"/>
      <c r="H576" s="297"/>
      <c r="I576" s="49"/>
      <c r="J576" s="75"/>
      <c r="K576" s="49"/>
      <c r="L576" s="49"/>
      <c r="M576" s="49"/>
      <c r="N576" s="49"/>
      <c r="O576" s="49"/>
      <c r="P576" s="49"/>
      <c r="Q576" s="297"/>
      <c r="R576" s="297"/>
      <c r="S576" s="49"/>
      <c r="T576" s="49"/>
      <c r="U576" s="49"/>
      <c r="V576" s="49"/>
      <c r="W576" s="49"/>
      <c r="X576" s="49"/>
      <c r="Y576" s="49"/>
      <c r="Z576" s="49"/>
      <c r="AA576" s="49"/>
      <c r="AB576" s="49"/>
      <c r="AC576" s="49"/>
      <c r="AD576" s="49"/>
    </row>
    <row r="577">
      <c r="A577" s="49"/>
      <c r="B577" s="49"/>
      <c r="C577" s="49"/>
      <c r="D577" s="49"/>
      <c r="E577" s="49"/>
      <c r="F577" s="49"/>
      <c r="G577" s="297"/>
      <c r="H577" s="297"/>
      <c r="I577" s="49"/>
      <c r="J577" s="75"/>
      <c r="K577" s="49"/>
      <c r="L577" s="49"/>
      <c r="M577" s="49"/>
      <c r="N577" s="49"/>
      <c r="O577" s="49"/>
      <c r="P577" s="49"/>
      <c r="Q577" s="297"/>
      <c r="R577" s="297"/>
      <c r="S577" s="49"/>
      <c r="T577" s="49"/>
      <c r="U577" s="49"/>
      <c r="V577" s="49"/>
      <c r="W577" s="49"/>
      <c r="X577" s="49"/>
      <c r="Y577" s="49"/>
      <c r="Z577" s="49"/>
      <c r="AA577" s="49"/>
      <c r="AB577" s="49"/>
      <c r="AC577" s="49"/>
      <c r="AD577" s="49"/>
    </row>
    <row r="578">
      <c r="A578" s="49"/>
      <c r="B578" s="49"/>
      <c r="C578" s="49"/>
      <c r="D578" s="49"/>
      <c r="E578" s="49"/>
      <c r="F578" s="49"/>
      <c r="G578" s="297"/>
      <c r="H578" s="297"/>
      <c r="I578" s="49"/>
      <c r="J578" s="75"/>
      <c r="K578" s="49"/>
      <c r="L578" s="49"/>
      <c r="M578" s="49"/>
      <c r="N578" s="49"/>
      <c r="O578" s="49"/>
      <c r="P578" s="49"/>
      <c r="Q578" s="297"/>
      <c r="R578" s="297"/>
      <c r="S578" s="49"/>
      <c r="T578" s="49"/>
      <c r="U578" s="49"/>
      <c r="V578" s="49"/>
      <c r="W578" s="49"/>
      <c r="X578" s="49"/>
      <c r="Y578" s="49"/>
      <c r="Z578" s="49"/>
      <c r="AA578" s="49"/>
      <c r="AB578" s="49"/>
      <c r="AC578" s="49"/>
      <c r="AD578" s="49"/>
    </row>
    <row r="579">
      <c r="A579" s="49"/>
      <c r="B579" s="49"/>
      <c r="C579" s="49"/>
      <c r="D579" s="49"/>
      <c r="E579" s="49"/>
      <c r="F579" s="49"/>
      <c r="G579" s="297"/>
      <c r="H579" s="297"/>
      <c r="I579" s="49"/>
      <c r="J579" s="75"/>
      <c r="K579" s="49"/>
      <c r="L579" s="49"/>
      <c r="M579" s="49"/>
      <c r="N579" s="49"/>
      <c r="O579" s="49"/>
      <c r="P579" s="49"/>
      <c r="Q579" s="297"/>
      <c r="R579" s="297"/>
      <c r="S579" s="49"/>
      <c r="T579" s="49"/>
      <c r="U579" s="49"/>
      <c r="V579" s="49"/>
      <c r="W579" s="49"/>
      <c r="X579" s="49"/>
      <c r="Y579" s="49"/>
      <c r="Z579" s="49"/>
      <c r="AA579" s="49"/>
      <c r="AB579" s="49"/>
      <c r="AC579" s="49"/>
      <c r="AD579" s="49"/>
    </row>
    <row r="580">
      <c r="A580" s="49"/>
      <c r="B580" s="49"/>
      <c r="C580" s="49"/>
      <c r="D580" s="49"/>
      <c r="E580" s="49"/>
      <c r="F580" s="49"/>
      <c r="G580" s="297"/>
      <c r="H580" s="297"/>
      <c r="I580" s="49"/>
      <c r="J580" s="75"/>
      <c r="K580" s="49"/>
      <c r="L580" s="49"/>
      <c r="M580" s="49"/>
      <c r="N580" s="49"/>
      <c r="O580" s="49"/>
      <c r="P580" s="49"/>
      <c r="Q580" s="297"/>
      <c r="R580" s="297"/>
      <c r="S580" s="49"/>
      <c r="T580" s="49"/>
      <c r="U580" s="49"/>
      <c r="V580" s="49"/>
      <c r="W580" s="49"/>
      <c r="X580" s="49"/>
      <c r="Y580" s="49"/>
      <c r="Z580" s="49"/>
      <c r="AA580" s="49"/>
      <c r="AB580" s="49"/>
      <c r="AC580" s="49"/>
      <c r="AD580" s="49"/>
    </row>
    <row r="581">
      <c r="A581" s="49"/>
      <c r="B581" s="49"/>
      <c r="C581" s="49"/>
      <c r="D581" s="49"/>
      <c r="E581" s="49"/>
      <c r="F581" s="49"/>
      <c r="G581" s="297"/>
      <c r="H581" s="297"/>
      <c r="I581" s="49"/>
      <c r="J581" s="75"/>
      <c r="K581" s="49"/>
      <c r="L581" s="49"/>
      <c r="M581" s="49"/>
      <c r="N581" s="49"/>
      <c r="O581" s="49"/>
      <c r="P581" s="49"/>
      <c r="Q581" s="297"/>
      <c r="R581" s="297"/>
      <c r="S581" s="49"/>
      <c r="T581" s="49"/>
      <c r="U581" s="49"/>
      <c r="V581" s="49"/>
      <c r="W581" s="49"/>
      <c r="X581" s="49"/>
      <c r="Y581" s="49"/>
      <c r="Z581" s="49"/>
      <c r="AA581" s="49"/>
      <c r="AB581" s="49"/>
      <c r="AC581" s="49"/>
      <c r="AD581" s="49"/>
    </row>
    <row r="582">
      <c r="A582" s="49"/>
      <c r="B582" s="49"/>
      <c r="C582" s="49"/>
      <c r="D582" s="49"/>
      <c r="E582" s="49"/>
      <c r="F582" s="49"/>
      <c r="G582" s="297"/>
      <c r="H582" s="297"/>
      <c r="I582" s="49"/>
      <c r="J582" s="75"/>
      <c r="K582" s="49"/>
      <c r="L582" s="49"/>
      <c r="M582" s="49"/>
      <c r="N582" s="49"/>
      <c r="O582" s="49"/>
      <c r="P582" s="49"/>
      <c r="Q582" s="297"/>
      <c r="R582" s="297"/>
      <c r="S582" s="49"/>
      <c r="T582" s="49"/>
      <c r="U582" s="49"/>
      <c r="V582" s="49"/>
      <c r="W582" s="49"/>
      <c r="X582" s="49"/>
      <c r="Y582" s="49"/>
      <c r="Z582" s="49"/>
      <c r="AA582" s="49"/>
      <c r="AB582" s="49"/>
      <c r="AC582" s="49"/>
      <c r="AD582" s="49"/>
    </row>
    <row r="583">
      <c r="A583" s="49"/>
      <c r="B583" s="49"/>
      <c r="C583" s="49"/>
      <c r="D583" s="49"/>
      <c r="E583" s="49"/>
      <c r="F583" s="49"/>
      <c r="G583" s="297"/>
      <c r="H583" s="297"/>
      <c r="I583" s="49"/>
      <c r="J583" s="75"/>
      <c r="K583" s="49"/>
      <c r="L583" s="49"/>
      <c r="M583" s="49"/>
      <c r="N583" s="49"/>
      <c r="O583" s="49"/>
      <c r="P583" s="49"/>
      <c r="Q583" s="297"/>
      <c r="R583" s="297"/>
      <c r="S583" s="49"/>
      <c r="T583" s="49"/>
      <c r="U583" s="49"/>
      <c r="V583" s="49"/>
      <c r="W583" s="49"/>
      <c r="X583" s="49"/>
      <c r="Y583" s="49"/>
      <c r="Z583" s="49"/>
      <c r="AA583" s="49"/>
      <c r="AB583" s="49"/>
      <c r="AC583" s="49"/>
      <c r="AD583" s="49"/>
    </row>
    <row r="584">
      <c r="A584" s="49"/>
      <c r="B584" s="49"/>
      <c r="C584" s="49"/>
      <c r="D584" s="49"/>
      <c r="E584" s="49"/>
      <c r="F584" s="49"/>
      <c r="G584" s="297"/>
      <c r="H584" s="297"/>
      <c r="I584" s="49"/>
      <c r="J584" s="75"/>
      <c r="K584" s="49"/>
      <c r="L584" s="49"/>
      <c r="M584" s="49"/>
      <c r="N584" s="49"/>
      <c r="O584" s="49"/>
      <c r="P584" s="49"/>
      <c r="Q584" s="297"/>
      <c r="R584" s="297"/>
      <c r="S584" s="49"/>
      <c r="T584" s="49"/>
      <c r="U584" s="49"/>
      <c r="V584" s="49"/>
      <c r="W584" s="49"/>
      <c r="X584" s="49"/>
      <c r="Y584" s="49"/>
      <c r="Z584" s="49"/>
      <c r="AA584" s="49"/>
      <c r="AB584" s="49"/>
      <c r="AC584" s="49"/>
      <c r="AD584" s="49"/>
    </row>
    <row r="585">
      <c r="A585" s="49"/>
      <c r="B585" s="49"/>
      <c r="C585" s="49"/>
      <c r="D585" s="49"/>
      <c r="E585" s="49"/>
      <c r="F585" s="49"/>
      <c r="G585" s="297"/>
      <c r="H585" s="297"/>
      <c r="I585" s="49"/>
      <c r="J585" s="75"/>
      <c r="K585" s="49"/>
      <c r="L585" s="49"/>
      <c r="M585" s="49"/>
      <c r="N585" s="49"/>
      <c r="O585" s="49"/>
      <c r="P585" s="49"/>
      <c r="Q585" s="297"/>
      <c r="R585" s="297"/>
      <c r="S585" s="49"/>
      <c r="T585" s="49"/>
      <c r="U585" s="49"/>
      <c r="V585" s="49"/>
      <c r="W585" s="49"/>
      <c r="X585" s="49"/>
      <c r="Y585" s="49"/>
      <c r="Z585" s="49"/>
      <c r="AA585" s="49"/>
      <c r="AB585" s="49"/>
      <c r="AC585" s="49"/>
      <c r="AD585" s="49"/>
    </row>
    <row r="586">
      <c r="A586" s="49"/>
      <c r="B586" s="49"/>
      <c r="C586" s="49"/>
      <c r="D586" s="49"/>
      <c r="E586" s="49"/>
      <c r="F586" s="49"/>
      <c r="G586" s="297"/>
      <c r="H586" s="297"/>
      <c r="I586" s="49"/>
      <c r="J586" s="75"/>
      <c r="K586" s="49"/>
      <c r="L586" s="49"/>
      <c r="M586" s="49"/>
      <c r="N586" s="49"/>
      <c r="O586" s="49"/>
      <c r="P586" s="49"/>
      <c r="Q586" s="297"/>
      <c r="R586" s="297"/>
      <c r="S586" s="49"/>
      <c r="T586" s="49"/>
      <c r="U586" s="49"/>
      <c r="V586" s="49"/>
      <c r="W586" s="49"/>
      <c r="X586" s="49"/>
      <c r="Y586" s="49"/>
      <c r="Z586" s="49"/>
      <c r="AA586" s="49"/>
      <c r="AB586" s="49"/>
      <c r="AC586" s="49"/>
      <c r="AD586" s="49"/>
    </row>
    <row r="587">
      <c r="A587" s="49"/>
      <c r="B587" s="49"/>
      <c r="C587" s="49"/>
      <c r="D587" s="49"/>
      <c r="E587" s="49"/>
      <c r="F587" s="49"/>
      <c r="G587" s="297"/>
      <c r="H587" s="297"/>
      <c r="I587" s="49"/>
      <c r="J587" s="75"/>
      <c r="K587" s="49"/>
      <c r="L587" s="49"/>
      <c r="M587" s="49"/>
      <c r="N587" s="49"/>
      <c r="O587" s="49"/>
      <c r="P587" s="49"/>
      <c r="Q587" s="297"/>
      <c r="R587" s="297"/>
      <c r="S587" s="49"/>
      <c r="T587" s="49"/>
      <c r="U587" s="49"/>
      <c r="V587" s="49"/>
      <c r="W587" s="49"/>
      <c r="X587" s="49"/>
      <c r="Y587" s="49"/>
      <c r="Z587" s="49"/>
      <c r="AA587" s="49"/>
      <c r="AB587" s="49"/>
      <c r="AC587" s="49"/>
      <c r="AD587" s="49"/>
    </row>
    <row r="588">
      <c r="A588" s="49"/>
      <c r="B588" s="49"/>
      <c r="C588" s="49"/>
      <c r="D588" s="49"/>
      <c r="E588" s="49"/>
      <c r="F588" s="49"/>
      <c r="G588" s="297"/>
      <c r="H588" s="297"/>
      <c r="I588" s="49"/>
      <c r="J588" s="75"/>
      <c r="K588" s="49"/>
      <c r="L588" s="49"/>
      <c r="M588" s="49"/>
      <c r="N588" s="49"/>
      <c r="O588" s="49"/>
      <c r="P588" s="49"/>
      <c r="Q588" s="297"/>
      <c r="R588" s="297"/>
      <c r="S588" s="49"/>
      <c r="T588" s="49"/>
      <c r="U588" s="49"/>
      <c r="V588" s="49"/>
      <c r="W588" s="49"/>
      <c r="X588" s="49"/>
      <c r="Y588" s="49"/>
      <c r="Z588" s="49"/>
      <c r="AA588" s="49"/>
      <c r="AB588" s="49"/>
      <c r="AC588" s="49"/>
      <c r="AD588" s="49"/>
    </row>
    <row r="589">
      <c r="A589" s="49"/>
      <c r="B589" s="49"/>
      <c r="C589" s="49"/>
      <c r="D589" s="49"/>
      <c r="E589" s="49"/>
      <c r="F589" s="49"/>
      <c r="G589" s="297"/>
      <c r="H589" s="297"/>
      <c r="I589" s="49"/>
      <c r="J589" s="75"/>
      <c r="K589" s="49"/>
      <c r="L589" s="49"/>
      <c r="M589" s="49"/>
      <c r="N589" s="49"/>
      <c r="O589" s="49"/>
      <c r="P589" s="49"/>
      <c r="Q589" s="297"/>
      <c r="R589" s="297"/>
      <c r="S589" s="49"/>
      <c r="T589" s="49"/>
      <c r="U589" s="49"/>
      <c r="V589" s="49"/>
      <c r="W589" s="49"/>
      <c r="X589" s="49"/>
      <c r="Y589" s="49"/>
      <c r="Z589" s="49"/>
      <c r="AA589" s="49"/>
      <c r="AB589" s="49"/>
      <c r="AC589" s="49"/>
      <c r="AD589" s="49"/>
    </row>
    <row r="590">
      <c r="A590" s="49"/>
      <c r="B590" s="49"/>
      <c r="C590" s="49"/>
      <c r="D590" s="49"/>
      <c r="E590" s="49"/>
      <c r="F590" s="49"/>
      <c r="G590" s="297"/>
      <c r="H590" s="297"/>
      <c r="I590" s="49"/>
      <c r="J590" s="75"/>
      <c r="K590" s="49"/>
      <c r="L590" s="49"/>
      <c r="M590" s="49"/>
      <c r="N590" s="49"/>
      <c r="O590" s="49"/>
      <c r="P590" s="49"/>
      <c r="Q590" s="297"/>
      <c r="R590" s="297"/>
      <c r="S590" s="49"/>
      <c r="T590" s="49"/>
      <c r="U590" s="49"/>
      <c r="V590" s="49"/>
      <c r="W590" s="49"/>
      <c r="X590" s="49"/>
      <c r="Y590" s="49"/>
      <c r="Z590" s="49"/>
      <c r="AA590" s="49"/>
      <c r="AB590" s="49"/>
      <c r="AC590" s="49"/>
      <c r="AD590" s="49"/>
    </row>
    <row r="591">
      <c r="A591" s="49"/>
      <c r="B591" s="49"/>
      <c r="C591" s="49"/>
      <c r="D591" s="49"/>
      <c r="E591" s="49"/>
      <c r="F591" s="49"/>
      <c r="G591" s="297"/>
      <c r="H591" s="297"/>
      <c r="I591" s="49"/>
      <c r="J591" s="75"/>
      <c r="K591" s="49"/>
      <c r="L591" s="49"/>
      <c r="M591" s="49"/>
      <c r="N591" s="49"/>
      <c r="O591" s="49"/>
      <c r="P591" s="49"/>
      <c r="Q591" s="297"/>
      <c r="R591" s="297"/>
      <c r="S591" s="49"/>
      <c r="T591" s="49"/>
      <c r="U591" s="49"/>
      <c r="V591" s="49"/>
      <c r="W591" s="49"/>
      <c r="X591" s="49"/>
      <c r="Y591" s="49"/>
      <c r="Z591" s="49"/>
      <c r="AA591" s="49"/>
      <c r="AB591" s="49"/>
      <c r="AC591" s="49"/>
      <c r="AD591" s="49"/>
    </row>
    <row r="592">
      <c r="A592" s="49"/>
      <c r="B592" s="49"/>
      <c r="C592" s="49"/>
      <c r="D592" s="49"/>
      <c r="E592" s="49"/>
      <c r="F592" s="49"/>
      <c r="G592" s="297"/>
      <c r="H592" s="297"/>
      <c r="I592" s="49"/>
      <c r="J592" s="75"/>
      <c r="K592" s="49"/>
      <c r="L592" s="49"/>
      <c r="M592" s="49"/>
      <c r="N592" s="49"/>
      <c r="O592" s="49"/>
      <c r="P592" s="49"/>
      <c r="Q592" s="297"/>
      <c r="R592" s="297"/>
      <c r="S592" s="49"/>
      <c r="T592" s="49"/>
      <c r="U592" s="49"/>
      <c r="V592" s="49"/>
      <c r="W592" s="49"/>
      <c r="X592" s="49"/>
      <c r="Y592" s="49"/>
      <c r="Z592" s="49"/>
      <c r="AA592" s="49"/>
      <c r="AB592" s="49"/>
      <c r="AC592" s="49"/>
      <c r="AD592" s="49"/>
    </row>
    <row r="593">
      <c r="A593" s="49"/>
      <c r="B593" s="49"/>
      <c r="C593" s="49"/>
      <c r="D593" s="49"/>
      <c r="E593" s="49"/>
      <c r="F593" s="49"/>
      <c r="G593" s="297"/>
      <c r="H593" s="297"/>
      <c r="I593" s="49"/>
      <c r="J593" s="75"/>
      <c r="K593" s="49"/>
      <c r="L593" s="49"/>
      <c r="M593" s="49"/>
      <c r="N593" s="49"/>
      <c r="O593" s="49"/>
      <c r="P593" s="49"/>
      <c r="Q593" s="297"/>
      <c r="R593" s="297"/>
      <c r="S593" s="49"/>
      <c r="T593" s="49"/>
      <c r="U593" s="49"/>
      <c r="V593" s="49"/>
      <c r="W593" s="49"/>
      <c r="X593" s="49"/>
      <c r="Y593" s="49"/>
      <c r="Z593" s="49"/>
      <c r="AA593" s="49"/>
      <c r="AB593" s="49"/>
      <c r="AC593" s="49"/>
      <c r="AD593" s="49"/>
    </row>
    <row r="594">
      <c r="A594" s="49"/>
      <c r="B594" s="49"/>
      <c r="C594" s="49"/>
      <c r="D594" s="49"/>
      <c r="E594" s="49"/>
      <c r="F594" s="49"/>
      <c r="G594" s="297"/>
      <c r="H594" s="297"/>
      <c r="I594" s="49"/>
      <c r="J594" s="75"/>
      <c r="K594" s="49"/>
      <c r="L594" s="49"/>
      <c r="M594" s="49"/>
      <c r="N594" s="49"/>
      <c r="O594" s="49"/>
      <c r="P594" s="49"/>
      <c r="Q594" s="297"/>
      <c r="R594" s="297"/>
      <c r="S594" s="49"/>
      <c r="T594" s="49"/>
      <c r="U594" s="49"/>
      <c r="V594" s="49"/>
      <c r="W594" s="49"/>
      <c r="X594" s="49"/>
      <c r="Y594" s="49"/>
      <c r="Z594" s="49"/>
      <c r="AA594" s="49"/>
      <c r="AB594" s="49"/>
      <c r="AC594" s="49"/>
      <c r="AD594" s="49"/>
    </row>
    <row r="595">
      <c r="A595" s="49"/>
      <c r="B595" s="49"/>
      <c r="C595" s="49"/>
      <c r="D595" s="49"/>
      <c r="E595" s="49"/>
      <c r="F595" s="49"/>
      <c r="G595" s="297"/>
      <c r="H595" s="297"/>
      <c r="I595" s="49"/>
      <c r="J595" s="75"/>
      <c r="K595" s="49"/>
      <c r="L595" s="49"/>
      <c r="M595" s="49"/>
      <c r="N595" s="49"/>
      <c r="O595" s="49"/>
      <c r="P595" s="49"/>
      <c r="Q595" s="297"/>
      <c r="R595" s="297"/>
      <c r="S595" s="49"/>
      <c r="T595" s="49"/>
      <c r="U595" s="49"/>
      <c r="V595" s="49"/>
      <c r="W595" s="49"/>
      <c r="X595" s="49"/>
      <c r="Y595" s="49"/>
      <c r="Z595" s="49"/>
      <c r="AA595" s="49"/>
      <c r="AB595" s="49"/>
      <c r="AC595" s="49"/>
      <c r="AD595" s="49"/>
    </row>
    <row r="596">
      <c r="A596" s="49"/>
      <c r="B596" s="49"/>
      <c r="C596" s="49"/>
      <c r="D596" s="49"/>
      <c r="E596" s="49"/>
      <c r="F596" s="49"/>
      <c r="G596" s="297"/>
      <c r="H596" s="297"/>
      <c r="I596" s="49"/>
      <c r="J596" s="75"/>
      <c r="K596" s="49"/>
      <c r="L596" s="49"/>
      <c r="M596" s="49"/>
      <c r="N596" s="49"/>
      <c r="O596" s="49"/>
      <c r="P596" s="49"/>
      <c r="Q596" s="297"/>
      <c r="R596" s="297"/>
      <c r="S596" s="49"/>
      <c r="T596" s="49"/>
      <c r="U596" s="49"/>
      <c r="V596" s="49"/>
      <c r="W596" s="49"/>
      <c r="X596" s="49"/>
      <c r="Y596" s="49"/>
      <c r="Z596" s="49"/>
      <c r="AA596" s="49"/>
      <c r="AB596" s="49"/>
      <c r="AC596" s="49"/>
      <c r="AD596" s="49"/>
    </row>
    <row r="597">
      <c r="A597" s="49"/>
      <c r="B597" s="49"/>
      <c r="C597" s="49"/>
      <c r="D597" s="49"/>
      <c r="E597" s="49"/>
      <c r="F597" s="49"/>
      <c r="G597" s="297"/>
      <c r="H597" s="297"/>
      <c r="I597" s="49"/>
      <c r="J597" s="75"/>
      <c r="K597" s="49"/>
      <c r="L597" s="49"/>
      <c r="M597" s="49"/>
      <c r="N597" s="49"/>
      <c r="O597" s="49"/>
      <c r="P597" s="49"/>
      <c r="Q597" s="297"/>
      <c r="R597" s="297"/>
      <c r="S597" s="49"/>
      <c r="T597" s="49"/>
      <c r="U597" s="49"/>
      <c r="V597" s="49"/>
      <c r="W597" s="49"/>
      <c r="X597" s="49"/>
      <c r="Y597" s="49"/>
      <c r="Z597" s="49"/>
      <c r="AA597" s="49"/>
      <c r="AB597" s="49"/>
      <c r="AC597" s="49"/>
      <c r="AD597" s="49"/>
    </row>
    <row r="598">
      <c r="A598" s="49"/>
      <c r="B598" s="49"/>
      <c r="C598" s="49"/>
      <c r="D598" s="49"/>
      <c r="E598" s="49"/>
      <c r="F598" s="49"/>
      <c r="G598" s="297"/>
      <c r="H598" s="297"/>
      <c r="I598" s="49"/>
      <c r="J598" s="75"/>
      <c r="K598" s="49"/>
      <c r="L598" s="49"/>
      <c r="M598" s="49"/>
      <c r="N598" s="49"/>
      <c r="O598" s="49"/>
      <c r="P598" s="49"/>
      <c r="Q598" s="297"/>
      <c r="R598" s="297"/>
      <c r="S598" s="49"/>
      <c r="T598" s="49"/>
      <c r="U598" s="49"/>
      <c r="V598" s="49"/>
      <c r="W598" s="49"/>
      <c r="X598" s="49"/>
      <c r="Y598" s="49"/>
      <c r="Z598" s="49"/>
      <c r="AA598" s="49"/>
      <c r="AB598" s="49"/>
      <c r="AC598" s="49"/>
      <c r="AD598" s="49"/>
    </row>
    <row r="599">
      <c r="A599" s="49"/>
      <c r="B599" s="49"/>
      <c r="C599" s="49"/>
      <c r="D599" s="49"/>
      <c r="E599" s="49"/>
      <c r="F599" s="49"/>
      <c r="G599" s="297"/>
      <c r="H599" s="297"/>
      <c r="I599" s="49"/>
      <c r="J599" s="75"/>
      <c r="K599" s="49"/>
      <c r="L599" s="49"/>
      <c r="M599" s="49"/>
      <c r="N599" s="49"/>
      <c r="O599" s="49"/>
      <c r="P599" s="49"/>
      <c r="Q599" s="297"/>
      <c r="R599" s="297"/>
      <c r="S599" s="49"/>
      <c r="T599" s="49"/>
      <c r="U599" s="49"/>
      <c r="V599" s="49"/>
      <c r="W599" s="49"/>
      <c r="X599" s="49"/>
      <c r="Y599" s="49"/>
      <c r="Z599" s="49"/>
      <c r="AA599" s="49"/>
      <c r="AB599" s="49"/>
      <c r="AC599" s="49"/>
      <c r="AD599" s="49"/>
    </row>
    <row r="600">
      <c r="A600" s="49"/>
      <c r="B600" s="49"/>
      <c r="C600" s="49"/>
      <c r="D600" s="49"/>
      <c r="E600" s="49"/>
      <c r="F600" s="49"/>
      <c r="G600" s="297"/>
      <c r="H600" s="297"/>
      <c r="I600" s="49"/>
      <c r="J600" s="75"/>
      <c r="K600" s="49"/>
      <c r="L600" s="49"/>
      <c r="M600" s="49"/>
      <c r="N600" s="49"/>
      <c r="O600" s="49"/>
      <c r="P600" s="49"/>
      <c r="Q600" s="297"/>
      <c r="R600" s="297"/>
      <c r="S600" s="49"/>
      <c r="T600" s="49"/>
      <c r="U600" s="49"/>
      <c r="V600" s="49"/>
      <c r="W600" s="49"/>
      <c r="X600" s="49"/>
      <c r="Y600" s="49"/>
      <c r="Z600" s="49"/>
      <c r="AA600" s="49"/>
      <c r="AB600" s="49"/>
      <c r="AC600" s="49"/>
      <c r="AD600" s="49"/>
    </row>
    <row r="601">
      <c r="A601" s="49"/>
      <c r="B601" s="49"/>
      <c r="C601" s="49"/>
      <c r="D601" s="49"/>
      <c r="E601" s="49"/>
      <c r="F601" s="49"/>
      <c r="G601" s="297"/>
      <c r="H601" s="297"/>
      <c r="I601" s="49"/>
      <c r="J601" s="75"/>
      <c r="K601" s="49"/>
      <c r="L601" s="49"/>
      <c r="M601" s="49"/>
      <c r="N601" s="49"/>
      <c r="O601" s="49"/>
      <c r="P601" s="49"/>
      <c r="Q601" s="297"/>
      <c r="R601" s="297"/>
      <c r="S601" s="49"/>
      <c r="T601" s="49"/>
      <c r="U601" s="49"/>
      <c r="V601" s="49"/>
      <c r="W601" s="49"/>
      <c r="X601" s="49"/>
      <c r="Y601" s="49"/>
      <c r="Z601" s="49"/>
      <c r="AA601" s="49"/>
      <c r="AB601" s="49"/>
      <c r="AC601" s="49"/>
      <c r="AD601" s="49"/>
    </row>
    <row r="602">
      <c r="A602" s="49"/>
      <c r="B602" s="49"/>
      <c r="C602" s="49"/>
      <c r="D602" s="49"/>
      <c r="E602" s="49"/>
      <c r="F602" s="49"/>
      <c r="G602" s="297"/>
      <c r="H602" s="297"/>
      <c r="I602" s="49"/>
      <c r="J602" s="75"/>
      <c r="K602" s="49"/>
      <c r="L602" s="49"/>
      <c r="M602" s="49"/>
      <c r="N602" s="49"/>
      <c r="O602" s="49"/>
      <c r="P602" s="49"/>
      <c r="Q602" s="297"/>
      <c r="R602" s="297"/>
      <c r="S602" s="49"/>
      <c r="T602" s="49"/>
      <c r="U602" s="49"/>
      <c r="V602" s="49"/>
      <c r="W602" s="49"/>
      <c r="X602" s="49"/>
      <c r="Y602" s="49"/>
      <c r="Z602" s="49"/>
      <c r="AA602" s="49"/>
      <c r="AB602" s="49"/>
      <c r="AC602" s="49"/>
      <c r="AD602" s="49"/>
    </row>
    <row r="603">
      <c r="A603" s="49"/>
      <c r="B603" s="49"/>
      <c r="C603" s="49"/>
      <c r="D603" s="49"/>
      <c r="E603" s="49"/>
      <c r="F603" s="49"/>
      <c r="G603" s="297"/>
      <c r="H603" s="297"/>
      <c r="I603" s="49"/>
      <c r="J603" s="75"/>
      <c r="K603" s="49"/>
      <c r="L603" s="49"/>
      <c r="M603" s="49"/>
      <c r="N603" s="49"/>
      <c r="O603" s="49"/>
      <c r="P603" s="49"/>
      <c r="Q603" s="297"/>
      <c r="R603" s="297"/>
      <c r="S603" s="49"/>
      <c r="T603" s="49"/>
      <c r="U603" s="49"/>
      <c r="V603" s="49"/>
      <c r="W603" s="49"/>
      <c r="X603" s="49"/>
      <c r="Y603" s="49"/>
      <c r="Z603" s="49"/>
      <c r="AA603" s="49"/>
      <c r="AB603" s="49"/>
      <c r="AC603" s="49"/>
      <c r="AD603" s="49"/>
    </row>
    <row r="604">
      <c r="A604" s="49"/>
      <c r="B604" s="49"/>
      <c r="C604" s="49"/>
      <c r="D604" s="49"/>
      <c r="E604" s="49"/>
      <c r="F604" s="49"/>
      <c r="G604" s="297"/>
      <c r="H604" s="297"/>
      <c r="I604" s="49"/>
      <c r="J604" s="75"/>
      <c r="K604" s="49"/>
      <c r="L604" s="49"/>
      <c r="M604" s="49"/>
      <c r="N604" s="49"/>
      <c r="O604" s="49"/>
      <c r="P604" s="49"/>
      <c r="Q604" s="297"/>
      <c r="R604" s="297"/>
      <c r="S604" s="49"/>
      <c r="T604" s="49"/>
      <c r="U604" s="49"/>
      <c r="V604" s="49"/>
      <c r="W604" s="49"/>
      <c r="X604" s="49"/>
      <c r="Y604" s="49"/>
      <c r="Z604" s="49"/>
      <c r="AA604" s="49"/>
      <c r="AB604" s="49"/>
      <c r="AC604" s="49"/>
      <c r="AD604" s="49"/>
    </row>
    <row r="605">
      <c r="A605" s="49"/>
      <c r="B605" s="49"/>
      <c r="C605" s="49"/>
      <c r="D605" s="49"/>
      <c r="E605" s="49"/>
      <c r="F605" s="49"/>
      <c r="G605" s="297"/>
      <c r="H605" s="297"/>
      <c r="I605" s="49"/>
      <c r="J605" s="75"/>
      <c r="K605" s="49"/>
      <c r="L605" s="49"/>
      <c r="M605" s="49"/>
      <c r="N605" s="49"/>
      <c r="O605" s="49"/>
      <c r="P605" s="49"/>
      <c r="Q605" s="297"/>
      <c r="R605" s="297"/>
      <c r="S605" s="49"/>
      <c r="T605" s="49"/>
      <c r="U605" s="49"/>
      <c r="V605" s="49"/>
      <c r="W605" s="49"/>
      <c r="X605" s="49"/>
      <c r="Y605" s="49"/>
      <c r="Z605" s="49"/>
      <c r="AA605" s="49"/>
      <c r="AB605" s="49"/>
      <c r="AC605" s="49"/>
      <c r="AD605" s="49"/>
    </row>
    <row r="606">
      <c r="A606" s="49"/>
      <c r="B606" s="49"/>
      <c r="C606" s="49"/>
      <c r="D606" s="49"/>
      <c r="E606" s="49"/>
      <c r="F606" s="49"/>
      <c r="G606" s="297"/>
      <c r="H606" s="297"/>
      <c r="I606" s="49"/>
      <c r="J606" s="75"/>
      <c r="K606" s="49"/>
      <c r="L606" s="49"/>
      <c r="M606" s="49"/>
      <c r="N606" s="49"/>
      <c r="O606" s="49"/>
      <c r="P606" s="49"/>
      <c r="Q606" s="297"/>
      <c r="R606" s="297"/>
      <c r="S606" s="49"/>
      <c r="T606" s="49"/>
      <c r="U606" s="49"/>
      <c r="V606" s="49"/>
      <c r="W606" s="49"/>
      <c r="X606" s="49"/>
      <c r="Y606" s="49"/>
      <c r="Z606" s="49"/>
      <c r="AA606" s="49"/>
      <c r="AB606" s="49"/>
      <c r="AC606" s="49"/>
      <c r="AD606" s="49"/>
    </row>
    <row r="607">
      <c r="A607" s="49"/>
      <c r="B607" s="49"/>
      <c r="C607" s="49"/>
      <c r="D607" s="49"/>
      <c r="E607" s="49"/>
      <c r="F607" s="49"/>
      <c r="G607" s="297"/>
      <c r="H607" s="297"/>
      <c r="I607" s="49"/>
      <c r="J607" s="75"/>
      <c r="K607" s="49"/>
      <c r="L607" s="49"/>
      <c r="M607" s="49"/>
      <c r="N607" s="49"/>
      <c r="O607" s="49"/>
      <c r="P607" s="49"/>
      <c r="Q607" s="297"/>
      <c r="R607" s="297"/>
      <c r="S607" s="49"/>
      <c r="T607" s="49"/>
      <c r="U607" s="49"/>
      <c r="V607" s="49"/>
      <c r="W607" s="49"/>
      <c r="X607" s="49"/>
      <c r="Y607" s="49"/>
      <c r="Z607" s="49"/>
      <c r="AA607" s="49"/>
      <c r="AB607" s="49"/>
      <c r="AC607" s="49"/>
      <c r="AD607" s="49"/>
    </row>
    <row r="608">
      <c r="A608" s="49"/>
      <c r="B608" s="49"/>
      <c r="C608" s="49"/>
      <c r="D608" s="49"/>
      <c r="E608" s="49"/>
      <c r="F608" s="49"/>
      <c r="G608" s="297"/>
      <c r="H608" s="297"/>
      <c r="I608" s="49"/>
      <c r="J608" s="75"/>
      <c r="K608" s="49"/>
      <c r="L608" s="49"/>
      <c r="M608" s="49"/>
      <c r="N608" s="49"/>
      <c r="O608" s="49"/>
      <c r="P608" s="49"/>
      <c r="Q608" s="297"/>
      <c r="R608" s="297"/>
      <c r="S608" s="49"/>
      <c r="T608" s="49"/>
      <c r="U608" s="49"/>
      <c r="V608" s="49"/>
      <c r="W608" s="49"/>
      <c r="X608" s="49"/>
      <c r="Y608" s="49"/>
      <c r="Z608" s="49"/>
      <c r="AA608" s="49"/>
      <c r="AB608" s="49"/>
      <c r="AC608" s="49"/>
      <c r="AD608" s="49"/>
    </row>
    <row r="609">
      <c r="A609" s="49"/>
      <c r="B609" s="49"/>
      <c r="C609" s="49"/>
      <c r="D609" s="49"/>
      <c r="E609" s="49"/>
      <c r="F609" s="49"/>
      <c r="G609" s="297"/>
      <c r="H609" s="297"/>
      <c r="I609" s="49"/>
      <c r="J609" s="75"/>
      <c r="K609" s="49"/>
      <c r="L609" s="49"/>
      <c r="M609" s="49"/>
      <c r="N609" s="49"/>
      <c r="O609" s="49"/>
      <c r="P609" s="49"/>
      <c r="Q609" s="297"/>
      <c r="R609" s="297"/>
      <c r="S609" s="49"/>
      <c r="T609" s="49"/>
      <c r="U609" s="49"/>
      <c r="V609" s="49"/>
      <c r="W609" s="49"/>
      <c r="X609" s="49"/>
      <c r="Y609" s="49"/>
      <c r="Z609" s="49"/>
      <c r="AA609" s="49"/>
      <c r="AB609" s="49"/>
      <c r="AC609" s="49"/>
      <c r="AD609" s="49"/>
    </row>
    <row r="610">
      <c r="A610" s="49"/>
      <c r="B610" s="49"/>
      <c r="C610" s="49"/>
      <c r="D610" s="49"/>
      <c r="E610" s="49"/>
      <c r="F610" s="49"/>
      <c r="G610" s="297"/>
      <c r="H610" s="297"/>
      <c r="I610" s="49"/>
      <c r="J610" s="75"/>
      <c r="K610" s="49"/>
      <c r="L610" s="49"/>
      <c r="M610" s="49"/>
      <c r="N610" s="49"/>
      <c r="O610" s="49"/>
      <c r="P610" s="49"/>
      <c r="Q610" s="297"/>
      <c r="R610" s="297"/>
      <c r="S610" s="49"/>
      <c r="T610" s="49"/>
      <c r="U610" s="49"/>
      <c r="V610" s="49"/>
      <c r="W610" s="49"/>
      <c r="X610" s="49"/>
      <c r="Y610" s="49"/>
      <c r="Z610" s="49"/>
      <c r="AA610" s="49"/>
      <c r="AB610" s="49"/>
      <c r="AC610" s="49"/>
      <c r="AD610" s="49"/>
    </row>
    <row r="611">
      <c r="A611" s="49"/>
      <c r="B611" s="49"/>
      <c r="C611" s="49"/>
      <c r="D611" s="49"/>
      <c r="E611" s="49"/>
      <c r="F611" s="49"/>
      <c r="G611" s="297"/>
      <c r="H611" s="297"/>
      <c r="I611" s="49"/>
      <c r="J611" s="75"/>
      <c r="K611" s="49"/>
      <c r="L611" s="49"/>
      <c r="M611" s="49"/>
      <c r="N611" s="49"/>
      <c r="O611" s="49"/>
      <c r="P611" s="49"/>
      <c r="Q611" s="297"/>
      <c r="R611" s="297"/>
      <c r="S611" s="49"/>
      <c r="T611" s="49"/>
      <c r="U611" s="49"/>
      <c r="V611" s="49"/>
      <c r="W611" s="49"/>
      <c r="X611" s="49"/>
      <c r="Y611" s="49"/>
      <c r="Z611" s="49"/>
      <c r="AA611" s="49"/>
      <c r="AB611" s="49"/>
      <c r="AC611" s="49"/>
      <c r="AD611" s="49"/>
    </row>
    <row r="612">
      <c r="A612" s="49"/>
      <c r="B612" s="49"/>
      <c r="C612" s="49"/>
      <c r="D612" s="49"/>
      <c r="E612" s="49"/>
      <c r="F612" s="49"/>
      <c r="G612" s="297"/>
      <c r="H612" s="297"/>
      <c r="I612" s="49"/>
      <c r="J612" s="75"/>
      <c r="K612" s="49"/>
      <c r="L612" s="49"/>
      <c r="M612" s="49"/>
      <c r="N612" s="49"/>
      <c r="O612" s="49"/>
      <c r="P612" s="49"/>
      <c r="Q612" s="297"/>
      <c r="R612" s="297"/>
      <c r="S612" s="49"/>
      <c r="T612" s="49"/>
      <c r="U612" s="49"/>
      <c r="V612" s="49"/>
      <c r="W612" s="49"/>
      <c r="X612" s="49"/>
      <c r="Y612" s="49"/>
      <c r="Z612" s="49"/>
      <c r="AA612" s="49"/>
      <c r="AB612" s="49"/>
      <c r="AC612" s="49"/>
      <c r="AD612" s="49"/>
    </row>
    <row r="613">
      <c r="A613" s="49"/>
      <c r="B613" s="49"/>
      <c r="C613" s="49"/>
      <c r="D613" s="49"/>
      <c r="E613" s="49"/>
      <c r="F613" s="49"/>
      <c r="G613" s="297"/>
      <c r="H613" s="297"/>
      <c r="I613" s="49"/>
      <c r="J613" s="75"/>
      <c r="K613" s="49"/>
      <c r="L613" s="49"/>
      <c r="M613" s="49"/>
      <c r="N613" s="49"/>
      <c r="O613" s="49"/>
      <c r="P613" s="49"/>
      <c r="Q613" s="297"/>
      <c r="R613" s="297"/>
      <c r="S613" s="49"/>
      <c r="T613" s="49"/>
      <c r="U613" s="49"/>
      <c r="V613" s="49"/>
      <c r="W613" s="49"/>
      <c r="X613" s="49"/>
      <c r="Y613" s="49"/>
      <c r="Z613" s="49"/>
      <c r="AA613" s="49"/>
      <c r="AB613" s="49"/>
      <c r="AC613" s="49"/>
      <c r="AD613" s="49"/>
    </row>
    <row r="614">
      <c r="A614" s="49"/>
      <c r="B614" s="49"/>
      <c r="C614" s="49"/>
      <c r="D614" s="49"/>
      <c r="E614" s="49"/>
      <c r="F614" s="49"/>
      <c r="G614" s="297"/>
      <c r="H614" s="297"/>
      <c r="I614" s="49"/>
      <c r="J614" s="75"/>
      <c r="K614" s="49"/>
      <c r="L614" s="49"/>
      <c r="M614" s="49"/>
      <c r="N614" s="49"/>
      <c r="O614" s="49"/>
      <c r="P614" s="49"/>
      <c r="Q614" s="297"/>
      <c r="R614" s="297"/>
      <c r="S614" s="49"/>
      <c r="T614" s="49"/>
      <c r="U614" s="49"/>
      <c r="V614" s="49"/>
      <c r="W614" s="49"/>
      <c r="X614" s="49"/>
      <c r="Y614" s="49"/>
      <c r="Z614" s="49"/>
      <c r="AA614" s="49"/>
      <c r="AB614" s="49"/>
      <c r="AC614" s="49"/>
      <c r="AD614" s="49"/>
    </row>
    <row r="615">
      <c r="A615" s="49"/>
      <c r="B615" s="49"/>
      <c r="C615" s="49"/>
      <c r="D615" s="49"/>
      <c r="E615" s="49"/>
      <c r="F615" s="49"/>
      <c r="G615" s="297"/>
      <c r="H615" s="297"/>
      <c r="I615" s="49"/>
      <c r="J615" s="75"/>
      <c r="K615" s="49"/>
      <c r="L615" s="49"/>
      <c r="M615" s="49"/>
      <c r="N615" s="49"/>
      <c r="O615" s="49"/>
      <c r="P615" s="49"/>
      <c r="Q615" s="297"/>
      <c r="R615" s="297"/>
      <c r="S615" s="49"/>
      <c r="T615" s="49"/>
      <c r="U615" s="49"/>
      <c r="V615" s="49"/>
      <c r="W615" s="49"/>
      <c r="X615" s="49"/>
      <c r="Y615" s="49"/>
      <c r="Z615" s="49"/>
      <c r="AA615" s="49"/>
      <c r="AB615" s="49"/>
      <c r="AC615" s="49"/>
      <c r="AD615" s="49"/>
    </row>
    <row r="616">
      <c r="A616" s="49"/>
      <c r="B616" s="49"/>
      <c r="C616" s="49"/>
      <c r="D616" s="49"/>
      <c r="E616" s="49"/>
      <c r="F616" s="49"/>
      <c r="G616" s="297"/>
      <c r="H616" s="297"/>
      <c r="I616" s="49"/>
      <c r="J616" s="75"/>
      <c r="K616" s="49"/>
      <c r="L616" s="49"/>
      <c r="M616" s="49"/>
      <c r="N616" s="49"/>
      <c r="O616" s="49"/>
      <c r="P616" s="49"/>
      <c r="Q616" s="297"/>
      <c r="R616" s="297"/>
      <c r="S616" s="49"/>
      <c r="T616" s="49"/>
      <c r="U616" s="49"/>
      <c r="V616" s="49"/>
      <c r="W616" s="49"/>
      <c r="X616" s="49"/>
      <c r="Y616" s="49"/>
      <c r="Z616" s="49"/>
      <c r="AA616" s="49"/>
      <c r="AB616" s="49"/>
      <c r="AC616" s="49"/>
      <c r="AD616" s="49"/>
    </row>
    <row r="617">
      <c r="A617" s="49"/>
      <c r="B617" s="49"/>
      <c r="C617" s="49"/>
      <c r="D617" s="49"/>
      <c r="E617" s="49"/>
      <c r="F617" s="49"/>
      <c r="G617" s="297"/>
      <c r="H617" s="297"/>
      <c r="I617" s="49"/>
      <c r="J617" s="75"/>
      <c r="K617" s="49"/>
      <c r="L617" s="49"/>
      <c r="M617" s="49"/>
      <c r="N617" s="49"/>
      <c r="O617" s="49"/>
      <c r="P617" s="49"/>
      <c r="Q617" s="297"/>
      <c r="R617" s="297"/>
      <c r="S617" s="49"/>
      <c r="T617" s="49"/>
      <c r="U617" s="49"/>
      <c r="V617" s="49"/>
      <c r="W617" s="49"/>
      <c r="X617" s="49"/>
      <c r="Y617" s="49"/>
      <c r="Z617" s="49"/>
      <c r="AA617" s="49"/>
      <c r="AB617" s="49"/>
      <c r="AC617" s="49"/>
      <c r="AD617" s="49"/>
    </row>
    <row r="618">
      <c r="A618" s="49"/>
      <c r="B618" s="49"/>
      <c r="C618" s="49"/>
      <c r="D618" s="49"/>
      <c r="E618" s="49"/>
      <c r="F618" s="49"/>
      <c r="G618" s="297"/>
      <c r="H618" s="297"/>
      <c r="I618" s="49"/>
      <c r="J618" s="75"/>
      <c r="K618" s="49"/>
      <c r="L618" s="49"/>
      <c r="M618" s="49"/>
      <c r="N618" s="49"/>
      <c r="O618" s="49"/>
      <c r="P618" s="49"/>
      <c r="Q618" s="297"/>
      <c r="R618" s="297"/>
      <c r="S618" s="49"/>
      <c r="T618" s="49"/>
      <c r="U618" s="49"/>
      <c r="V618" s="49"/>
      <c r="W618" s="49"/>
      <c r="X618" s="49"/>
      <c r="Y618" s="49"/>
      <c r="Z618" s="49"/>
      <c r="AA618" s="49"/>
      <c r="AB618" s="49"/>
      <c r="AC618" s="49"/>
      <c r="AD618" s="49"/>
    </row>
    <row r="619">
      <c r="A619" s="49"/>
      <c r="B619" s="49"/>
      <c r="C619" s="49"/>
      <c r="D619" s="49"/>
      <c r="E619" s="49"/>
      <c r="F619" s="49"/>
      <c r="G619" s="297"/>
      <c r="H619" s="297"/>
      <c r="I619" s="49"/>
      <c r="J619" s="75"/>
      <c r="K619" s="49"/>
      <c r="L619" s="49"/>
      <c r="M619" s="49"/>
      <c r="N619" s="49"/>
      <c r="O619" s="49"/>
      <c r="P619" s="49"/>
      <c r="Q619" s="297"/>
      <c r="R619" s="297"/>
      <c r="S619" s="49"/>
      <c r="T619" s="49"/>
      <c r="U619" s="49"/>
      <c r="V619" s="49"/>
      <c r="W619" s="49"/>
      <c r="X619" s="49"/>
      <c r="Y619" s="49"/>
      <c r="Z619" s="49"/>
      <c r="AA619" s="49"/>
      <c r="AB619" s="49"/>
      <c r="AC619" s="49"/>
      <c r="AD619" s="49"/>
    </row>
    <row r="620">
      <c r="A620" s="49"/>
      <c r="B620" s="49"/>
      <c r="C620" s="49"/>
      <c r="D620" s="49"/>
      <c r="E620" s="49"/>
      <c r="F620" s="49"/>
      <c r="G620" s="297"/>
      <c r="H620" s="297"/>
      <c r="I620" s="49"/>
      <c r="J620" s="75"/>
      <c r="K620" s="49"/>
      <c r="L620" s="49"/>
      <c r="M620" s="49"/>
      <c r="N620" s="49"/>
      <c r="O620" s="49"/>
      <c r="P620" s="49"/>
      <c r="Q620" s="297"/>
      <c r="R620" s="297"/>
      <c r="S620" s="49"/>
      <c r="T620" s="49"/>
      <c r="U620" s="49"/>
      <c r="V620" s="49"/>
      <c r="W620" s="49"/>
      <c r="X620" s="49"/>
      <c r="Y620" s="49"/>
      <c r="Z620" s="49"/>
      <c r="AA620" s="49"/>
      <c r="AB620" s="49"/>
      <c r="AC620" s="49"/>
      <c r="AD620" s="49"/>
    </row>
    <row r="621">
      <c r="A621" s="49"/>
      <c r="B621" s="49"/>
      <c r="C621" s="49"/>
      <c r="D621" s="49"/>
      <c r="E621" s="49"/>
      <c r="F621" s="49"/>
      <c r="G621" s="297"/>
      <c r="H621" s="297"/>
      <c r="I621" s="49"/>
      <c r="J621" s="75"/>
      <c r="K621" s="49"/>
      <c r="L621" s="49"/>
      <c r="M621" s="49"/>
      <c r="N621" s="49"/>
      <c r="O621" s="49"/>
      <c r="P621" s="49"/>
      <c r="Q621" s="297"/>
      <c r="R621" s="297"/>
      <c r="S621" s="49"/>
      <c r="T621" s="49"/>
      <c r="U621" s="49"/>
      <c r="V621" s="49"/>
      <c r="W621" s="49"/>
      <c r="X621" s="49"/>
      <c r="Y621" s="49"/>
      <c r="Z621" s="49"/>
      <c r="AA621" s="49"/>
      <c r="AB621" s="49"/>
      <c r="AC621" s="49"/>
      <c r="AD621" s="49"/>
    </row>
    <row r="622">
      <c r="A622" s="49"/>
      <c r="B622" s="49"/>
      <c r="C622" s="49"/>
      <c r="D622" s="49"/>
      <c r="E622" s="49"/>
      <c r="F622" s="49"/>
      <c r="G622" s="297"/>
      <c r="H622" s="297"/>
      <c r="I622" s="49"/>
      <c r="J622" s="75"/>
      <c r="K622" s="49"/>
      <c r="L622" s="49"/>
      <c r="M622" s="49"/>
      <c r="N622" s="49"/>
      <c r="O622" s="49"/>
      <c r="P622" s="49"/>
      <c r="Q622" s="297"/>
      <c r="R622" s="297"/>
      <c r="S622" s="49"/>
      <c r="T622" s="49"/>
      <c r="U622" s="49"/>
      <c r="V622" s="49"/>
      <c r="W622" s="49"/>
      <c r="X622" s="49"/>
      <c r="Y622" s="49"/>
      <c r="Z622" s="49"/>
      <c r="AA622" s="49"/>
      <c r="AB622" s="49"/>
      <c r="AC622" s="49"/>
      <c r="AD622" s="49"/>
    </row>
    <row r="623">
      <c r="A623" s="49"/>
      <c r="B623" s="49"/>
      <c r="C623" s="49"/>
      <c r="D623" s="49"/>
      <c r="E623" s="49"/>
      <c r="F623" s="49"/>
      <c r="G623" s="297"/>
      <c r="H623" s="297"/>
      <c r="I623" s="49"/>
      <c r="J623" s="75"/>
      <c r="K623" s="49"/>
      <c r="L623" s="49"/>
      <c r="M623" s="49"/>
      <c r="N623" s="49"/>
      <c r="O623" s="49"/>
      <c r="P623" s="49"/>
      <c r="Q623" s="297"/>
      <c r="R623" s="297"/>
      <c r="S623" s="49"/>
      <c r="T623" s="49"/>
      <c r="U623" s="49"/>
      <c r="V623" s="49"/>
      <c r="W623" s="49"/>
      <c r="X623" s="49"/>
      <c r="Y623" s="49"/>
      <c r="Z623" s="49"/>
      <c r="AA623" s="49"/>
      <c r="AB623" s="49"/>
      <c r="AC623" s="49"/>
      <c r="AD623" s="49"/>
    </row>
    <row r="624">
      <c r="A624" s="49"/>
      <c r="B624" s="49"/>
      <c r="C624" s="49"/>
      <c r="D624" s="49"/>
      <c r="E624" s="49"/>
      <c r="F624" s="49"/>
      <c r="G624" s="297"/>
      <c r="H624" s="297"/>
      <c r="I624" s="49"/>
      <c r="J624" s="75"/>
      <c r="K624" s="49"/>
      <c r="L624" s="49"/>
      <c r="M624" s="49"/>
      <c r="N624" s="49"/>
      <c r="O624" s="49"/>
      <c r="P624" s="49"/>
      <c r="Q624" s="297"/>
      <c r="R624" s="297"/>
      <c r="S624" s="49"/>
      <c r="T624" s="49"/>
      <c r="U624" s="49"/>
      <c r="V624" s="49"/>
      <c r="W624" s="49"/>
      <c r="X624" s="49"/>
      <c r="Y624" s="49"/>
      <c r="Z624" s="49"/>
      <c r="AA624" s="49"/>
      <c r="AB624" s="49"/>
      <c r="AC624" s="49"/>
      <c r="AD624" s="49"/>
    </row>
    <row r="625">
      <c r="A625" s="49"/>
      <c r="B625" s="49"/>
      <c r="C625" s="49"/>
      <c r="D625" s="49"/>
      <c r="E625" s="49"/>
      <c r="F625" s="49"/>
      <c r="G625" s="297"/>
      <c r="H625" s="297"/>
      <c r="I625" s="49"/>
      <c r="J625" s="75"/>
      <c r="K625" s="49"/>
      <c r="L625" s="49"/>
      <c r="M625" s="49"/>
      <c r="N625" s="49"/>
      <c r="O625" s="49"/>
      <c r="P625" s="49"/>
      <c r="Q625" s="297"/>
      <c r="R625" s="297"/>
      <c r="S625" s="49"/>
      <c r="T625" s="49"/>
      <c r="U625" s="49"/>
      <c r="V625" s="49"/>
      <c r="W625" s="49"/>
      <c r="X625" s="49"/>
      <c r="Y625" s="49"/>
      <c r="Z625" s="49"/>
      <c r="AA625" s="49"/>
      <c r="AB625" s="49"/>
      <c r="AC625" s="49"/>
      <c r="AD625" s="49"/>
    </row>
    <row r="626">
      <c r="A626" s="49"/>
      <c r="B626" s="49"/>
      <c r="C626" s="49"/>
      <c r="D626" s="49"/>
      <c r="E626" s="49"/>
      <c r="F626" s="49"/>
      <c r="G626" s="297"/>
      <c r="H626" s="297"/>
      <c r="I626" s="49"/>
      <c r="J626" s="75"/>
      <c r="K626" s="49"/>
      <c r="L626" s="49"/>
      <c r="M626" s="49"/>
      <c r="N626" s="49"/>
      <c r="O626" s="49"/>
      <c r="P626" s="49"/>
      <c r="Q626" s="297"/>
      <c r="R626" s="297"/>
      <c r="S626" s="49"/>
      <c r="T626" s="49"/>
      <c r="U626" s="49"/>
      <c r="V626" s="49"/>
      <c r="W626" s="49"/>
      <c r="X626" s="49"/>
      <c r="Y626" s="49"/>
      <c r="Z626" s="49"/>
      <c r="AA626" s="49"/>
      <c r="AB626" s="49"/>
      <c r="AC626" s="49"/>
      <c r="AD626" s="49"/>
    </row>
    <row r="627">
      <c r="A627" s="49"/>
      <c r="B627" s="49"/>
      <c r="C627" s="49"/>
      <c r="D627" s="49"/>
      <c r="E627" s="49"/>
      <c r="F627" s="49"/>
      <c r="G627" s="297"/>
      <c r="H627" s="297"/>
      <c r="I627" s="49"/>
      <c r="J627" s="75"/>
      <c r="K627" s="49"/>
      <c r="L627" s="49"/>
      <c r="M627" s="49"/>
      <c r="N627" s="49"/>
      <c r="O627" s="49"/>
      <c r="P627" s="49"/>
      <c r="Q627" s="297"/>
      <c r="R627" s="297"/>
      <c r="S627" s="49"/>
      <c r="T627" s="49"/>
      <c r="U627" s="49"/>
      <c r="V627" s="49"/>
      <c r="W627" s="49"/>
      <c r="X627" s="49"/>
      <c r="Y627" s="49"/>
      <c r="Z627" s="49"/>
      <c r="AA627" s="49"/>
      <c r="AB627" s="49"/>
      <c r="AC627" s="49"/>
      <c r="AD627" s="49"/>
    </row>
    <row r="628">
      <c r="A628" s="49"/>
      <c r="B628" s="49"/>
      <c r="C628" s="49"/>
      <c r="D628" s="49"/>
      <c r="E628" s="49"/>
      <c r="F628" s="49"/>
      <c r="G628" s="297"/>
      <c r="H628" s="297"/>
      <c r="I628" s="49"/>
      <c r="J628" s="75"/>
      <c r="K628" s="49"/>
      <c r="L628" s="49"/>
      <c r="M628" s="49"/>
      <c r="N628" s="49"/>
      <c r="O628" s="49"/>
      <c r="P628" s="49"/>
      <c r="Q628" s="297"/>
      <c r="R628" s="297"/>
      <c r="S628" s="49"/>
      <c r="T628" s="49"/>
      <c r="U628" s="49"/>
      <c r="V628" s="49"/>
      <c r="W628" s="49"/>
      <c r="X628" s="49"/>
      <c r="Y628" s="49"/>
      <c r="Z628" s="49"/>
      <c r="AA628" s="49"/>
      <c r="AB628" s="49"/>
      <c r="AC628" s="49"/>
      <c r="AD628" s="49"/>
    </row>
    <row r="629">
      <c r="A629" s="49"/>
      <c r="B629" s="49"/>
      <c r="C629" s="49"/>
      <c r="D629" s="49"/>
      <c r="E629" s="49"/>
      <c r="F629" s="49"/>
      <c r="G629" s="297"/>
      <c r="H629" s="297"/>
      <c r="I629" s="49"/>
      <c r="J629" s="75"/>
      <c r="K629" s="49"/>
      <c r="L629" s="49"/>
      <c r="M629" s="49"/>
      <c r="N629" s="49"/>
      <c r="O629" s="49"/>
      <c r="P629" s="49"/>
      <c r="Q629" s="297"/>
      <c r="R629" s="297"/>
      <c r="S629" s="49"/>
      <c r="T629" s="49"/>
      <c r="U629" s="49"/>
      <c r="V629" s="49"/>
      <c r="W629" s="49"/>
      <c r="X629" s="49"/>
      <c r="Y629" s="49"/>
      <c r="Z629" s="49"/>
      <c r="AA629" s="49"/>
      <c r="AB629" s="49"/>
      <c r="AC629" s="49"/>
      <c r="AD629" s="49"/>
    </row>
    <row r="630">
      <c r="A630" s="49"/>
      <c r="B630" s="49"/>
      <c r="C630" s="49"/>
      <c r="D630" s="49"/>
      <c r="E630" s="49"/>
      <c r="F630" s="49"/>
      <c r="G630" s="297"/>
      <c r="H630" s="297"/>
      <c r="I630" s="49"/>
      <c r="J630" s="75"/>
      <c r="K630" s="49"/>
      <c r="L630" s="49"/>
      <c r="M630" s="49"/>
      <c r="N630" s="49"/>
      <c r="O630" s="49"/>
      <c r="P630" s="49"/>
      <c r="Q630" s="297"/>
      <c r="R630" s="297"/>
      <c r="S630" s="49"/>
      <c r="T630" s="49"/>
      <c r="U630" s="49"/>
      <c r="V630" s="49"/>
      <c r="W630" s="49"/>
      <c r="X630" s="49"/>
      <c r="Y630" s="49"/>
      <c r="Z630" s="49"/>
      <c r="AA630" s="49"/>
      <c r="AB630" s="49"/>
      <c r="AC630" s="49"/>
      <c r="AD630" s="49"/>
    </row>
    <row r="631">
      <c r="A631" s="49"/>
      <c r="B631" s="49"/>
      <c r="C631" s="49"/>
      <c r="D631" s="49"/>
      <c r="E631" s="49"/>
      <c r="F631" s="49"/>
      <c r="G631" s="297"/>
      <c r="H631" s="297"/>
      <c r="I631" s="49"/>
      <c r="J631" s="75"/>
      <c r="K631" s="49"/>
      <c r="L631" s="49"/>
      <c r="M631" s="49"/>
      <c r="N631" s="49"/>
      <c r="O631" s="49"/>
      <c r="P631" s="49"/>
      <c r="Q631" s="297"/>
      <c r="R631" s="297"/>
      <c r="S631" s="49"/>
      <c r="T631" s="49"/>
      <c r="U631" s="49"/>
      <c r="V631" s="49"/>
      <c r="W631" s="49"/>
      <c r="X631" s="49"/>
      <c r="Y631" s="49"/>
      <c r="Z631" s="49"/>
      <c r="AA631" s="49"/>
      <c r="AB631" s="49"/>
      <c r="AC631" s="49"/>
      <c r="AD631" s="49"/>
    </row>
    <row r="632">
      <c r="A632" s="49"/>
      <c r="B632" s="49"/>
      <c r="C632" s="49"/>
      <c r="D632" s="49"/>
      <c r="E632" s="49"/>
      <c r="F632" s="49"/>
      <c r="G632" s="297"/>
      <c r="H632" s="297"/>
      <c r="I632" s="49"/>
      <c r="J632" s="75"/>
      <c r="K632" s="49"/>
      <c r="L632" s="49"/>
      <c r="M632" s="49"/>
      <c r="N632" s="49"/>
      <c r="O632" s="49"/>
      <c r="P632" s="49"/>
      <c r="Q632" s="297"/>
      <c r="R632" s="297"/>
      <c r="S632" s="49"/>
      <c r="T632" s="49"/>
      <c r="U632" s="49"/>
      <c r="V632" s="49"/>
      <c r="W632" s="49"/>
      <c r="X632" s="49"/>
      <c r="Y632" s="49"/>
      <c r="Z632" s="49"/>
      <c r="AA632" s="49"/>
      <c r="AB632" s="49"/>
      <c r="AC632" s="49"/>
      <c r="AD632" s="49"/>
    </row>
    <row r="633">
      <c r="A633" s="49"/>
      <c r="B633" s="49"/>
      <c r="C633" s="49"/>
      <c r="D633" s="49"/>
      <c r="E633" s="49"/>
      <c r="F633" s="49"/>
      <c r="G633" s="297"/>
      <c r="H633" s="297"/>
      <c r="I633" s="49"/>
      <c r="J633" s="75"/>
      <c r="K633" s="49"/>
      <c r="L633" s="49"/>
      <c r="M633" s="49"/>
      <c r="N633" s="49"/>
      <c r="O633" s="49"/>
      <c r="P633" s="49"/>
      <c r="Q633" s="297"/>
      <c r="R633" s="297"/>
      <c r="S633" s="49"/>
      <c r="T633" s="49"/>
      <c r="U633" s="49"/>
      <c r="V633" s="49"/>
      <c r="W633" s="49"/>
      <c r="X633" s="49"/>
      <c r="Y633" s="49"/>
      <c r="Z633" s="49"/>
      <c r="AA633" s="49"/>
      <c r="AB633" s="49"/>
      <c r="AC633" s="49"/>
      <c r="AD633" s="49"/>
    </row>
    <row r="634">
      <c r="A634" s="49"/>
      <c r="B634" s="49"/>
      <c r="C634" s="49"/>
      <c r="D634" s="49"/>
      <c r="E634" s="49"/>
      <c r="F634" s="49"/>
      <c r="G634" s="297"/>
      <c r="H634" s="297"/>
      <c r="I634" s="49"/>
      <c r="J634" s="75"/>
      <c r="K634" s="49"/>
      <c r="L634" s="49"/>
      <c r="M634" s="49"/>
      <c r="N634" s="49"/>
      <c r="O634" s="49"/>
      <c r="P634" s="49"/>
      <c r="Q634" s="297"/>
      <c r="R634" s="297"/>
      <c r="S634" s="49"/>
      <c r="T634" s="49"/>
      <c r="U634" s="49"/>
      <c r="V634" s="49"/>
      <c r="W634" s="49"/>
      <c r="X634" s="49"/>
      <c r="Y634" s="49"/>
      <c r="Z634" s="49"/>
      <c r="AA634" s="49"/>
      <c r="AB634" s="49"/>
      <c r="AC634" s="49"/>
      <c r="AD634" s="49"/>
    </row>
    <row r="635">
      <c r="A635" s="49"/>
      <c r="B635" s="49"/>
      <c r="C635" s="49"/>
      <c r="D635" s="49"/>
      <c r="E635" s="49"/>
      <c r="F635" s="49"/>
      <c r="G635" s="297"/>
      <c r="H635" s="297"/>
      <c r="I635" s="49"/>
      <c r="J635" s="75"/>
      <c r="K635" s="49"/>
      <c r="L635" s="49"/>
      <c r="M635" s="49"/>
      <c r="N635" s="49"/>
      <c r="O635" s="49"/>
      <c r="P635" s="49"/>
      <c r="Q635" s="297"/>
      <c r="R635" s="297"/>
      <c r="S635" s="49"/>
      <c r="T635" s="49"/>
      <c r="U635" s="49"/>
      <c r="V635" s="49"/>
      <c r="W635" s="49"/>
      <c r="X635" s="49"/>
      <c r="Y635" s="49"/>
      <c r="Z635" s="49"/>
      <c r="AA635" s="49"/>
      <c r="AB635" s="49"/>
      <c r="AC635" s="49"/>
      <c r="AD635" s="49"/>
    </row>
    <row r="636">
      <c r="A636" s="49"/>
      <c r="B636" s="49"/>
      <c r="C636" s="49"/>
      <c r="D636" s="49"/>
      <c r="E636" s="49"/>
      <c r="F636" s="49"/>
      <c r="G636" s="297"/>
      <c r="H636" s="297"/>
      <c r="I636" s="49"/>
      <c r="J636" s="75"/>
      <c r="K636" s="49"/>
      <c r="L636" s="49"/>
      <c r="M636" s="49"/>
      <c r="N636" s="49"/>
      <c r="O636" s="49"/>
      <c r="P636" s="49"/>
      <c r="Q636" s="297"/>
      <c r="R636" s="297"/>
      <c r="S636" s="49"/>
      <c r="T636" s="49"/>
      <c r="U636" s="49"/>
      <c r="V636" s="49"/>
      <c r="W636" s="49"/>
      <c r="X636" s="49"/>
      <c r="Y636" s="49"/>
      <c r="Z636" s="49"/>
      <c r="AA636" s="49"/>
      <c r="AB636" s="49"/>
      <c r="AC636" s="49"/>
      <c r="AD636" s="49"/>
    </row>
    <row r="637">
      <c r="A637" s="49"/>
      <c r="B637" s="49"/>
      <c r="C637" s="49"/>
      <c r="D637" s="49"/>
      <c r="E637" s="49"/>
      <c r="F637" s="49"/>
      <c r="G637" s="297"/>
      <c r="H637" s="297"/>
      <c r="I637" s="49"/>
      <c r="J637" s="75"/>
      <c r="K637" s="49"/>
      <c r="L637" s="49"/>
      <c r="M637" s="49"/>
      <c r="N637" s="49"/>
      <c r="O637" s="49"/>
      <c r="P637" s="49"/>
      <c r="Q637" s="297"/>
      <c r="R637" s="297"/>
      <c r="S637" s="49"/>
      <c r="T637" s="49"/>
      <c r="U637" s="49"/>
      <c r="V637" s="49"/>
      <c r="W637" s="49"/>
      <c r="X637" s="49"/>
      <c r="Y637" s="49"/>
      <c r="Z637" s="49"/>
      <c r="AA637" s="49"/>
      <c r="AB637" s="49"/>
      <c r="AC637" s="49"/>
      <c r="AD637" s="49"/>
    </row>
    <row r="638">
      <c r="A638" s="49"/>
      <c r="B638" s="49"/>
      <c r="C638" s="49"/>
      <c r="D638" s="49"/>
      <c r="E638" s="49"/>
      <c r="F638" s="49"/>
      <c r="G638" s="297"/>
      <c r="H638" s="297"/>
      <c r="I638" s="49"/>
      <c r="J638" s="75"/>
      <c r="K638" s="49"/>
      <c r="L638" s="49"/>
      <c r="M638" s="49"/>
      <c r="N638" s="49"/>
      <c r="O638" s="49"/>
      <c r="P638" s="49"/>
      <c r="Q638" s="297"/>
      <c r="R638" s="297"/>
      <c r="S638" s="49"/>
      <c r="T638" s="49"/>
      <c r="U638" s="49"/>
      <c r="V638" s="49"/>
      <c r="W638" s="49"/>
      <c r="X638" s="49"/>
      <c r="Y638" s="49"/>
      <c r="Z638" s="49"/>
      <c r="AA638" s="49"/>
      <c r="AB638" s="49"/>
      <c r="AC638" s="49"/>
      <c r="AD638" s="49"/>
    </row>
    <row r="639">
      <c r="A639" s="49"/>
      <c r="B639" s="49"/>
      <c r="C639" s="49"/>
      <c r="D639" s="49"/>
      <c r="E639" s="49"/>
      <c r="F639" s="49"/>
      <c r="G639" s="297"/>
      <c r="H639" s="297"/>
      <c r="I639" s="49"/>
      <c r="J639" s="75"/>
      <c r="K639" s="49"/>
      <c r="L639" s="49"/>
      <c r="M639" s="49"/>
      <c r="N639" s="49"/>
      <c r="O639" s="49"/>
      <c r="P639" s="49"/>
      <c r="Q639" s="297"/>
      <c r="R639" s="297"/>
      <c r="S639" s="49"/>
      <c r="T639" s="49"/>
      <c r="U639" s="49"/>
      <c r="V639" s="49"/>
      <c r="W639" s="49"/>
      <c r="X639" s="49"/>
      <c r="Y639" s="49"/>
      <c r="Z639" s="49"/>
      <c r="AA639" s="49"/>
      <c r="AB639" s="49"/>
      <c r="AC639" s="49"/>
      <c r="AD639" s="49"/>
    </row>
    <row r="640">
      <c r="A640" s="49"/>
      <c r="B640" s="49"/>
      <c r="C640" s="49"/>
      <c r="D640" s="49"/>
      <c r="E640" s="49"/>
      <c r="F640" s="49"/>
      <c r="G640" s="297"/>
      <c r="H640" s="297"/>
      <c r="I640" s="49"/>
      <c r="J640" s="75"/>
      <c r="K640" s="49"/>
      <c r="L640" s="49"/>
      <c r="M640" s="49"/>
      <c r="N640" s="49"/>
      <c r="O640" s="49"/>
      <c r="P640" s="49"/>
      <c r="Q640" s="297"/>
      <c r="R640" s="297"/>
      <c r="S640" s="49"/>
      <c r="T640" s="49"/>
      <c r="U640" s="49"/>
      <c r="V640" s="49"/>
      <c r="W640" s="49"/>
      <c r="X640" s="49"/>
      <c r="Y640" s="49"/>
      <c r="Z640" s="49"/>
      <c r="AA640" s="49"/>
      <c r="AB640" s="49"/>
      <c r="AC640" s="49"/>
      <c r="AD640" s="49"/>
    </row>
    <row r="641">
      <c r="A641" s="49"/>
      <c r="B641" s="49"/>
      <c r="C641" s="49"/>
      <c r="D641" s="49"/>
      <c r="E641" s="49"/>
      <c r="F641" s="49"/>
      <c r="G641" s="297"/>
      <c r="H641" s="297"/>
      <c r="I641" s="49"/>
      <c r="J641" s="75"/>
      <c r="K641" s="49"/>
      <c r="L641" s="49"/>
      <c r="M641" s="49"/>
      <c r="N641" s="49"/>
      <c r="O641" s="49"/>
      <c r="P641" s="49"/>
      <c r="Q641" s="297"/>
      <c r="R641" s="297"/>
      <c r="S641" s="49"/>
      <c r="T641" s="49"/>
      <c r="U641" s="49"/>
      <c r="V641" s="49"/>
      <c r="W641" s="49"/>
      <c r="X641" s="49"/>
      <c r="Y641" s="49"/>
      <c r="Z641" s="49"/>
      <c r="AA641" s="49"/>
      <c r="AB641" s="49"/>
      <c r="AC641" s="49"/>
      <c r="AD641" s="49"/>
    </row>
    <row r="642">
      <c r="A642" s="49"/>
      <c r="B642" s="49"/>
      <c r="C642" s="49"/>
      <c r="D642" s="49"/>
      <c r="E642" s="49"/>
      <c r="F642" s="49"/>
      <c r="G642" s="297"/>
      <c r="H642" s="297"/>
      <c r="I642" s="49"/>
      <c r="J642" s="75"/>
      <c r="K642" s="49"/>
      <c r="L642" s="49"/>
      <c r="M642" s="49"/>
      <c r="N642" s="49"/>
      <c r="O642" s="49"/>
      <c r="P642" s="49"/>
      <c r="Q642" s="297"/>
      <c r="R642" s="297"/>
      <c r="S642" s="49"/>
      <c r="T642" s="49"/>
      <c r="U642" s="49"/>
      <c r="V642" s="49"/>
      <c r="W642" s="49"/>
      <c r="X642" s="49"/>
      <c r="Y642" s="49"/>
      <c r="Z642" s="49"/>
      <c r="AA642" s="49"/>
      <c r="AB642" s="49"/>
      <c r="AC642" s="49"/>
      <c r="AD642" s="49"/>
    </row>
    <row r="643">
      <c r="A643" s="49"/>
      <c r="B643" s="49"/>
      <c r="C643" s="49"/>
      <c r="D643" s="49"/>
      <c r="E643" s="49"/>
      <c r="F643" s="49"/>
      <c r="G643" s="297"/>
      <c r="H643" s="297"/>
      <c r="I643" s="49"/>
      <c r="J643" s="75"/>
      <c r="K643" s="49"/>
      <c r="L643" s="49"/>
      <c r="M643" s="49"/>
      <c r="N643" s="49"/>
      <c r="O643" s="49"/>
      <c r="P643" s="49"/>
      <c r="Q643" s="297"/>
      <c r="R643" s="297"/>
      <c r="S643" s="49"/>
      <c r="T643" s="49"/>
      <c r="U643" s="49"/>
      <c r="V643" s="49"/>
      <c r="W643" s="49"/>
      <c r="X643" s="49"/>
      <c r="Y643" s="49"/>
      <c r="Z643" s="49"/>
      <c r="AA643" s="49"/>
      <c r="AB643" s="49"/>
      <c r="AC643" s="49"/>
      <c r="AD643" s="49"/>
    </row>
    <row r="644">
      <c r="A644" s="49"/>
      <c r="B644" s="49"/>
      <c r="C644" s="49"/>
      <c r="D644" s="49"/>
      <c r="E644" s="49"/>
      <c r="F644" s="49"/>
      <c r="G644" s="297"/>
      <c r="H644" s="297"/>
      <c r="I644" s="49"/>
      <c r="J644" s="75"/>
      <c r="K644" s="49"/>
      <c r="L644" s="49"/>
      <c r="M644" s="49"/>
      <c r="N644" s="49"/>
      <c r="O644" s="49"/>
      <c r="P644" s="49"/>
      <c r="Q644" s="297"/>
      <c r="R644" s="297"/>
      <c r="S644" s="49"/>
      <c r="T644" s="49"/>
      <c r="U644" s="49"/>
      <c r="V644" s="49"/>
      <c r="W644" s="49"/>
      <c r="X644" s="49"/>
      <c r="Y644" s="49"/>
      <c r="Z644" s="49"/>
      <c r="AA644" s="49"/>
      <c r="AB644" s="49"/>
      <c r="AC644" s="49"/>
      <c r="AD644" s="49"/>
    </row>
    <row r="645">
      <c r="A645" s="49"/>
      <c r="B645" s="49"/>
      <c r="C645" s="49"/>
      <c r="D645" s="49"/>
      <c r="E645" s="49"/>
      <c r="F645" s="49"/>
      <c r="G645" s="297"/>
      <c r="H645" s="297"/>
      <c r="I645" s="49"/>
      <c r="J645" s="75"/>
      <c r="K645" s="49"/>
      <c r="L645" s="49"/>
      <c r="M645" s="49"/>
      <c r="N645" s="49"/>
      <c r="O645" s="49"/>
      <c r="P645" s="49"/>
      <c r="Q645" s="297"/>
      <c r="R645" s="297"/>
      <c r="S645" s="49"/>
      <c r="T645" s="49"/>
      <c r="U645" s="49"/>
      <c r="V645" s="49"/>
      <c r="W645" s="49"/>
      <c r="X645" s="49"/>
      <c r="Y645" s="49"/>
      <c r="Z645" s="49"/>
      <c r="AA645" s="49"/>
      <c r="AB645" s="49"/>
      <c r="AC645" s="49"/>
      <c r="AD645" s="49"/>
    </row>
    <row r="646">
      <c r="A646" s="49"/>
      <c r="B646" s="49"/>
      <c r="C646" s="49"/>
      <c r="D646" s="49"/>
      <c r="E646" s="49"/>
      <c r="F646" s="49"/>
      <c r="G646" s="297"/>
      <c r="H646" s="297"/>
      <c r="I646" s="49"/>
      <c r="J646" s="75"/>
      <c r="K646" s="49"/>
      <c r="L646" s="49"/>
      <c r="M646" s="49"/>
      <c r="N646" s="49"/>
      <c r="O646" s="49"/>
      <c r="P646" s="49"/>
      <c r="Q646" s="297"/>
      <c r="R646" s="297"/>
      <c r="S646" s="49"/>
      <c r="T646" s="49"/>
      <c r="U646" s="49"/>
      <c r="V646" s="49"/>
      <c r="W646" s="49"/>
      <c r="X646" s="49"/>
      <c r="Y646" s="49"/>
      <c r="Z646" s="49"/>
      <c r="AA646" s="49"/>
      <c r="AB646" s="49"/>
      <c r="AC646" s="49"/>
      <c r="AD646" s="49"/>
    </row>
    <row r="647">
      <c r="A647" s="49"/>
      <c r="B647" s="49"/>
      <c r="C647" s="49"/>
      <c r="D647" s="49"/>
      <c r="E647" s="49"/>
      <c r="F647" s="49"/>
      <c r="G647" s="297"/>
      <c r="H647" s="297"/>
      <c r="I647" s="49"/>
      <c r="J647" s="75"/>
      <c r="K647" s="49"/>
      <c r="L647" s="49"/>
      <c r="M647" s="49"/>
      <c r="N647" s="49"/>
      <c r="O647" s="49"/>
      <c r="P647" s="49"/>
      <c r="Q647" s="297"/>
      <c r="R647" s="297"/>
      <c r="S647" s="49"/>
      <c r="T647" s="49"/>
      <c r="U647" s="49"/>
      <c r="V647" s="49"/>
      <c r="W647" s="49"/>
      <c r="X647" s="49"/>
      <c r="Y647" s="49"/>
      <c r="Z647" s="49"/>
      <c r="AA647" s="49"/>
      <c r="AB647" s="49"/>
      <c r="AC647" s="49"/>
      <c r="AD647" s="49"/>
    </row>
    <row r="648">
      <c r="A648" s="49"/>
      <c r="B648" s="49"/>
      <c r="C648" s="49"/>
      <c r="D648" s="49"/>
      <c r="E648" s="49"/>
      <c r="F648" s="49"/>
      <c r="G648" s="297"/>
      <c r="H648" s="297"/>
      <c r="I648" s="49"/>
      <c r="J648" s="75"/>
      <c r="K648" s="49"/>
      <c r="L648" s="49"/>
      <c r="M648" s="49"/>
      <c r="N648" s="49"/>
      <c r="O648" s="49"/>
      <c r="P648" s="49"/>
      <c r="Q648" s="297"/>
      <c r="R648" s="297"/>
      <c r="S648" s="49"/>
      <c r="T648" s="49"/>
      <c r="U648" s="49"/>
      <c r="V648" s="49"/>
      <c r="W648" s="49"/>
      <c r="X648" s="49"/>
      <c r="Y648" s="49"/>
      <c r="Z648" s="49"/>
      <c r="AA648" s="49"/>
      <c r="AB648" s="49"/>
      <c r="AC648" s="49"/>
      <c r="AD648" s="49"/>
    </row>
    <row r="649">
      <c r="A649" s="49"/>
      <c r="B649" s="49"/>
      <c r="C649" s="49"/>
      <c r="D649" s="49"/>
      <c r="E649" s="49"/>
      <c r="F649" s="49"/>
      <c r="G649" s="297"/>
      <c r="H649" s="297"/>
      <c r="I649" s="49"/>
      <c r="J649" s="75"/>
      <c r="K649" s="49"/>
      <c r="L649" s="49"/>
      <c r="M649" s="49"/>
      <c r="N649" s="49"/>
      <c r="O649" s="49"/>
      <c r="P649" s="49"/>
      <c r="Q649" s="297"/>
      <c r="R649" s="297"/>
      <c r="S649" s="49"/>
      <c r="T649" s="49"/>
      <c r="U649" s="49"/>
      <c r="V649" s="49"/>
      <c r="W649" s="49"/>
      <c r="X649" s="49"/>
      <c r="Y649" s="49"/>
      <c r="Z649" s="49"/>
      <c r="AA649" s="49"/>
      <c r="AB649" s="49"/>
      <c r="AC649" s="49"/>
      <c r="AD649" s="49"/>
    </row>
    <row r="650">
      <c r="A650" s="49"/>
      <c r="B650" s="49"/>
      <c r="C650" s="49"/>
      <c r="D650" s="49"/>
      <c r="E650" s="49"/>
      <c r="F650" s="49"/>
      <c r="G650" s="297"/>
      <c r="H650" s="297"/>
      <c r="I650" s="49"/>
      <c r="J650" s="75"/>
      <c r="K650" s="49"/>
      <c r="L650" s="49"/>
      <c r="M650" s="49"/>
      <c r="N650" s="49"/>
      <c r="O650" s="49"/>
      <c r="P650" s="49"/>
      <c r="Q650" s="297"/>
      <c r="R650" s="297"/>
      <c r="S650" s="49"/>
      <c r="T650" s="49"/>
      <c r="U650" s="49"/>
      <c r="V650" s="49"/>
      <c r="W650" s="49"/>
      <c r="X650" s="49"/>
      <c r="Y650" s="49"/>
      <c r="Z650" s="49"/>
      <c r="AA650" s="49"/>
      <c r="AB650" s="49"/>
      <c r="AC650" s="49"/>
      <c r="AD650" s="49"/>
    </row>
    <row r="651">
      <c r="A651" s="49"/>
      <c r="B651" s="49"/>
      <c r="C651" s="49"/>
      <c r="D651" s="49"/>
      <c r="E651" s="49"/>
      <c r="F651" s="49"/>
      <c r="G651" s="297"/>
      <c r="H651" s="297"/>
      <c r="I651" s="49"/>
      <c r="J651" s="75"/>
      <c r="K651" s="49"/>
      <c r="L651" s="49"/>
      <c r="M651" s="49"/>
      <c r="N651" s="49"/>
      <c r="O651" s="49"/>
      <c r="P651" s="49"/>
      <c r="Q651" s="297"/>
      <c r="R651" s="297"/>
      <c r="S651" s="49"/>
      <c r="T651" s="49"/>
      <c r="U651" s="49"/>
      <c r="V651" s="49"/>
      <c r="W651" s="49"/>
      <c r="X651" s="49"/>
      <c r="Y651" s="49"/>
      <c r="Z651" s="49"/>
      <c r="AA651" s="49"/>
      <c r="AB651" s="49"/>
      <c r="AC651" s="49"/>
      <c r="AD651" s="49"/>
    </row>
    <row r="652">
      <c r="A652" s="49"/>
      <c r="B652" s="49"/>
      <c r="C652" s="49"/>
      <c r="D652" s="49"/>
      <c r="E652" s="49"/>
      <c r="F652" s="49"/>
      <c r="G652" s="297"/>
      <c r="H652" s="297"/>
      <c r="I652" s="49"/>
      <c r="J652" s="75"/>
      <c r="K652" s="49"/>
      <c r="L652" s="49"/>
      <c r="M652" s="49"/>
      <c r="N652" s="49"/>
      <c r="O652" s="49"/>
      <c r="P652" s="49"/>
      <c r="Q652" s="297"/>
      <c r="R652" s="297"/>
      <c r="S652" s="49"/>
      <c r="T652" s="49"/>
      <c r="U652" s="49"/>
      <c r="V652" s="49"/>
      <c r="W652" s="49"/>
      <c r="X652" s="49"/>
      <c r="Y652" s="49"/>
      <c r="Z652" s="49"/>
      <c r="AA652" s="49"/>
      <c r="AB652" s="49"/>
      <c r="AC652" s="49"/>
      <c r="AD652" s="49"/>
    </row>
    <row r="653">
      <c r="A653" s="49"/>
      <c r="B653" s="49"/>
      <c r="C653" s="49"/>
      <c r="D653" s="49"/>
      <c r="E653" s="49"/>
      <c r="F653" s="49"/>
      <c r="G653" s="297"/>
      <c r="H653" s="297"/>
      <c r="I653" s="49"/>
      <c r="J653" s="75"/>
      <c r="K653" s="49"/>
      <c r="L653" s="49"/>
      <c r="M653" s="49"/>
      <c r="N653" s="49"/>
      <c r="O653" s="49"/>
      <c r="P653" s="49"/>
      <c r="Q653" s="297"/>
      <c r="R653" s="297"/>
      <c r="S653" s="49"/>
      <c r="T653" s="49"/>
      <c r="U653" s="49"/>
      <c r="V653" s="49"/>
      <c r="W653" s="49"/>
      <c r="X653" s="49"/>
      <c r="Y653" s="49"/>
      <c r="Z653" s="49"/>
      <c r="AA653" s="49"/>
      <c r="AB653" s="49"/>
      <c r="AC653" s="49"/>
      <c r="AD653" s="49"/>
    </row>
    <row r="654">
      <c r="A654" s="49"/>
      <c r="B654" s="49"/>
      <c r="C654" s="49"/>
      <c r="D654" s="49"/>
      <c r="E654" s="49"/>
      <c r="F654" s="49"/>
      <c r="G654" s="297"/>
      <c r="H654" s="297"/>
      <c r="I654" s="49"/>
      <c r="J654" s="75"/>
      <c r="K654" s="49"/>
      <c r="L654" s="49"/>
      <c r="M654" s="49"/>
      <c r="N654" s="49"/>
      <c r="O654" s="49"/>
      <c r="P654" s="49"/>
      <c r="Q654" s="297"/>
      <c r="R654" s="297"/>
      <c r="S654" s="49"/>
      <c r="T654" s="49"/>
      <c r="U654" s="49"/>
      <c r="V654" s="49"/>
      <c r="W654" s="49"/>
      <c r="X654" s="49"/>
      <c r="Y654" s="49"/>
      <c r="Z654" s="49"/>
      <c r="AA654" s="49"/>
      <c r="AB654" s="49"/>
      <c r="AC654" s="49"/>
      <c r="AD654" s="49"/>
    </row>
    <row r="655">
      <c r="A655" s="49"/>
      <c r="B655" s="49"/>
      <c r="C655" s="49"/>
      <c r="D655" s="49"/>
      <c r="E655" s="49"/>
      <c r="F655" s="49"/>
      <c r="G655" s="297"/>
      <c r="H655" s="297"/>
      <c r="I655" s="49"/>
      <c r="J655" s="75"/>
      <c r="K655" s="49"/>
      <c r="L655" s="49"/>
      <c r="M655" s="49"/>
      <c r="N655" s="49"/>
      <c r="O655" s="49"/>
      <c r="P655" s="49"/>
      <c r="Q655" s="297"/>
      <c r="R655" s="297"/>
      <c r="S655" s="49"/>
      <c r="T655" s="49"/>
      <c r="U655" s="49"/>
      <c r="V655" s="49"/>
      <c r="W655" s="49"/>
      <c r="X655" s="49"/>
      <c r="Y655" s="49"/>
      <c r="Z655" s="49"/>
      <c r="AA655" s="49"/>
      <c r="AB655" s="49"/>
      <c r="AC655" s="49"/>
      <c r="AD655" s="49"/>
    </row>
    <row r="656">
      <c r="A656" s="49"/>
      <c r="B656" s="49"/>
      <c r="C656" s="49"/>
      <c r="D656" s="49"/>
      <c r="E656" s="49"/>
      <c r="F656" s="49"/>
      <c r="G656" s="297"/>
      <c r="H656" s="297"/>
      <c r="I656" s="49"/>
      <c r="J656" s="75"/>
      <c r="K656" s="49"/>
      <c r="L656" s="49"/>
      <c r="M656" s="49"/>
      <c r="N656" s="49"/>
      <c r="O656" s="49"/>
      <c r="P656" s="49"/>
      <c r="Q656" s="297"/>
      <c r="R656" s="297"/>
      <c r="S656" s="49"/>
      <c r="T656" s="49"/>
      <c r="U656" s="49"/>
      <c r="V656" s="49"/>
      <c r="W656" s="49"/>
      <c r="X656" s="49"/>
      <c r="Y656" s="49"/>
      <c r="Z656" s="49"/>
      <c r="AA656" s="49"/>
      <c r="AB656" s="49"/>
      <c r="AC656" s="49"/>
      <c r="AD656" s="49"/>
    </row>
    <row r="657">
      <c r="A657" s="49"/>
      <c r="B657" s="49"/>
      <c r="C657" s="49"/>
      <c r="D657" s="49"/>
      <c r="E657" s="49"/>
      <c r="F657" s="49"/>
      <c r="G657" s="297"/>
      <c r="H657" s="297"/>
      <c r="I657" s="49"/>
      <c r="J657" s="75"/>
      <c r="K657" s="49"/>
      <c r="L657" s="49"/>
      <c r="M657" s="49"/>
      <c r="N657" s="49"/>
      <c r="O657" s="49"/>
      <c r="P657" s="49"/>
      <c r="Q657" s="297"/>
      <c r="R657" s="297"/>
      <c r="S657" s="49"/>
      <c r="T657" s="49"/>
      <c r="U657" s="49"/>
      <c r="V657" s="49"/>
      <c r="W657" s="49"/>
      <c r="X657" s="49"/>
      <c r="Y657" s="49"/>
      <c r="Z657" s="49"/>
      <c r="AA657" s="49"/>
      <c r="AB657" s="49"/>
      <c r="AC657" s="49"/>
      <c r="AD657" s="49"/>
    </row>
    <row r="658">
      <c r="A658" s="49"/>
      <c r="B658" s="49"/>
      <c r="C658" s="49"/>
      <c r="D658" s="49"/>
      <c r="E658" s="49"/>
      <c r="F658" s="49"/>
      <c r="G658" s="297"/>
      <c r="H658" s="297"/>
      <c r="I658" s="49"/>
      <c r="J658" s="75"/>
      <c r="K658" s="49"/>
      <c r="L658" s="49"/>
      <c r="M658" s="49"/>
      <c r="N658" s="49"/>
      <c r="O658" s="49"/>
      <c r="P658" s="49"/>
      <c r="Q658" s="297"/>
      <c r="R658" s="297"/>
      <c r="S658" s="49"/>
      <c r="T658" s="49"/>
      <c r="U658" s="49"/>
      <c r="V658" s="49"/>
      <c r="W658" s="49"/>
      <c r="X658" s="49"/>
      <c r="Y658" s="49"/>
      <c r="Z658" s="49"/>
      <c r="AA658" s="49"/>
      <c r="AB658" s="49"/>
      <c r="AC658" s="49"/>
      <c r="AD658" s="49"/>
    </row>
    <row r="659">
      <c r="A659" s="49"/>
      <c r="B659" s="49"/>
      <c r="C659" s="49"/>
      <c r="D659" s="49"/>
      <c r="E659" s="49"/>
      <c r="F659" s="49"/>
      <c r="G659" s="297"/>
      <c r="H659" s="297"/>
      <c r="I659" s="49"/>
      <c r="J659" s="75"/>
      <c r="K659" s="49"/>
      <c r="L659" s="49"/>
      <c r="M659" s="49"/>
      <c r="N659" s="49"/>
      <c r="O659" s="49"/>
      <c r="P659" s="49"/>
      <c r="Q659" s="297"/>
      <c r="R659" s="297"/>
      <c r="S659" s="49"/>
      <c r="T659" s="49"/>
      <c r="U659" s="49"/>
      <c r="V659" s="49"/>
      <c r="W659" s="49"/>
      <c r="X659" s="49"/>
      <c r="Y659" s="49"/>
      <c r="Z659" s="49"/>
      <c r="AA659" s="49"/>
      <c r="AB659" s="49"/>
      <c r="AC659" s="49"/>
      <c r="AD659" s="49"/>
    </row>
    <row r="660">
      <c r="A660" s="49"/>
      <c r="B660" s="49"/>
      <c r="C660" s="49"/>
      <c r="D660" s="49"/>
      <c r="E660" s="49"/>
      <c r="F660" s="49"/>
      <c r="G660" s="297"/>
      <c r="H660" s="297"/>
      <c r="I660" s="49"/>
      <c r="J660" s="75"/>
      <c r="K660" s="49"/>
      <c r="L660" s="49"/>
      <c r="M660" s="49"/>
      <c r="N660" s="49"/>
      <c r="O660" s="49"/>
      <c r="P660" s="49"/>
      <c r="Q660" s="297"/>
      <c r="R660" s="297"/>
      <c r="S660" s="49"/>
      <c r="T660" s="49"/>
      <c r="U660" s="49"/>
      <c r="V660" s="49"/>
      <c r="W660" s="49"/>
      <c r="X660" s="49"/>
      <c r="Y660" s="49"/>
      <c r="Z660" s="49"/>
      <c r="AA660" s="49"/>
      <c r="AB660" s="49"/>
      <c r="AC660" s="49"/>
      <c r="AD660" s="49"/>
    </row>
    <row r="661">
      <c r="A661" s="49"/>
      <c r="B661" s="49"/>
      <c r="C661" s="49"/>
      <c r="D661" s="49"/>
      <c r="E661" s="49"/>
      <c r="F661" s="49"/>
      <c r="G661" s="297"/>
      <c r="H661" s="297"/>
      <c r="I661" s="49"/>
      <c r="J661" s="75"/>
      <c r="K661" s="49"/>
      <c r="L661" s="49"/>
      <c r="M661" s="49"/>
      <c r="N661" s="49"/>
      <c r="O661" s="49"/>
      <c r="P661" s="49"/>
      <c r="Q661" s="297"/>
      <c r="R661" s="297"/>
      <c r="S661" s="49"/>
      <c r="T661" s="49"/>
      <c r="U661" s="49"/>
      <c r="V661" s="49"/>
      <c r="W661" s="49"/>
      <c r="X661" s="49"/>
      <c r="Y661" s="49"/>
      <c r="Z661" s="49"/>
      <c r="AA661" s="49"/>
      <c r="AB661" s="49"/>
      <c r="AC661" s="49"/>
      <c r="AD661" s="49"/>
    </row>
    <row r="662">
      <c r="A662" s="49"/>
      <c r="B662" s="49"/>
      <c r="C662" s="49"/>
      <c r="D662" s="49"/>
      <c r="E662" s="49"/>
      <c r="F662" s="49"/>
      <c r="G662" s="297"/>
      <c r="H662" s="297"/>
      <c r="I662" s="49"/>
      <c r="J662" s="75"/>
      <c r="K662" s="49"/>
      <c r="L662" s="49"/>
      <c r="M662" s="49"/>
      <c r="N662" s="49"/>
      <c r="O662" s="49"/>
      <c r="P662" s="49"/>
      <c r="Q662" s="297"/>
      <c r="R662" s="297"/>
      <c r="S662" s="49"/>
      <c r="T662" s="49"/>
      <c r="U662" s="49"/>
      <c r="V662" s="49"/>
      <c r="W662" s="49"/>
      <c r="X662" s="49"/>
      <c r="Y662" s="49"/>
      <c r="Z662" s="49"/>
      <c r="AA662" s="49"/>
      <c r="AB662" s="49"/>
      <c r="AC662" s="49"/>
      <c r="AD662" s="49"/>
    </row>
    <row r="663">
      <c r="A663" s="49"/>
      <c r="B663" s="49"/>
      <c r="C663" s="49"/>
      <c r="D663" s="49"/>
      <c r="E663" s="49"/>
      <c r="F663" s="49"/>
      <c r="G663" s="297"/>
      <c r="H663" s="297"/>
      <c r="I663" s="49"/>
      <c r="J663" s="75"/>
      <c r="K663" s="49"/>
      <c r="L663" s="49"/>
      <c r="M663" s="49"/>
      <c r="N663" s="49"/>
      <c r="O663" s="49"/>
      <c r="P663" s="49"/>
      <c r="Q663" s="297"/>
      <c r="R663" s="297"/>
      <c r="S663" s="49"/>
      <c r="T663" s="49"/>
      <c r="U663" s="49"/>
      <c r="V663" s="49"/>
      <c r="W663" s="49"/>
      <c r="X663" s="49"/>
      <c r="Y663" s="49"/>
      <c r="Z663" s="49"/>
      <c r="AA663" s="49"/>
      <c r="AB663" s="49"/>
      <c r="AC663" s="49"/>
      <c r="AD663" s="49"/>
    </row>
    <row r="664">
      <c r="A664" s="49"/>
      <c r="B664" s="49"/>
      <c r="C664" s="49"/>
      <c r="D664" s="49"/>
      <c r="E664" s="49"/>
      <c r="F664" s="49"/>
      <c r="G664" s="297"/>
      <c r="H664" s="297"/>
      <c r="I664" s="49"/>
      <c r="J664" s="75"/>
      <c r="K664" s="49"/>
      <c r="L664" s="49"/>
      <c r="M664" s="49"/>
      <c r="N664" s="49"/>
      <c r="O664" s="49"/>
      <c r="P664" s="49"/>
      <c r="Q664" s="297"/>
      <c r="R664" s="297"/>
      <c r="S664" s="49"/>
      <c r="T664" s="49"/>
      <c r="U664" s="49"/>
      <c r="V664" s="49"/>
      <c r="W664" s="49"/>
      <c r="X664" s="49"/>
      <c r="Y664" s="49"/>
      <c r="Z664" s="49"/>
      <c r="AA664" s="49"/>
      <c r="AB664" s="49"/>
      <c r="AC664" s="49"/>
      <c r="AD664" s="49"/>
    </row>
    <row r="665">
      <c r="A665" s="49"/>
      <c r="B665" s="49"/>
      <c r="C665" s="49"/>
      <c r="D665" s="49"/>
      <c r="E665" s="49"/>
      <c r="F665" s="49"/>
      <c r="G665" s="297"/>
      <c r="H665" s="297"/>
      <c r="I665" s="49"/>
      <c r="J665" s="75"/>
      <c r="K665" s="49"/>
      <c r="L665" s="49"/>
      <c r="M665" s="49"/>
      <c r="N665" s="49"/>
      <c r="O665" s="49"/>
      <c r="P665" s="49"/>
      <c r="Q665" s="297"/>
      <c r="R665" s="297"/>
      <c r="S665" s="49"/>
      <c r="T665" s="49"/>
      <c r="U665" s="49"/>
      <c r="V665" s="49"/>
      <c r="W665" s="49"/>
      <c r="X665" s="49"/>
      <c r="Y665" s="49"/>
      <c r="Z665" s="49"/>
      <c r="AA665" s="49"/>
      <c r="AB665" s="49"/>
      <c r="AC665" s="49"/>
      <c r="AD665" s="49"/>
    </row>
    <row r="666">
      <c r="A666" s="49"/>
      <c r="B666" s="49"/>
      <c r="C666" s="49"/>
      <c r="D666" s="49"/>
      <c r="E666" s="49"/>
      <c r="F666" s="49"/>
      <c r="G666" s="297"/>
      <c r="H666" s="297"/>
      <c r="I666" s="49"/>
      <c r="J666" s="75"/>
      <c r="K666" s="49"/>
      <c r="L666" s="49"/>
      <c r="M666" s="49"/>
      <c r="N666" s="49"/>
      <c r="O666" s="49"/>
      <c r="P666" s="49"/>
      <c r="Q666" s="297"/>
      <c r="R666" s="297"/>
      <c r="S666" s="49"/>
      <c r="T666" s="49"/>
      <c r="U666" s="49"/>
      <c r="V666" s="49"/>
      <c r="W666" s="49"/>
      <c r="X666" s="49"/>
      <c r="Y666" s="49"/>
      <c r="Z666" s="49"/>
      <c r="AA666" s="49"/>
      <c r="AB666" s="49"/>
      <c r="AC666" s="49"/>
      <c r="AD666" s="49"/>
    </row>
    <row r="667">
      <c r="A667" s="49"/>
      <c r="B667" s="49"/>
      <c r="C667" s="49"/>
      <c r="D667" s="49"/>
      <c r="E667" s="49"/>
      <c r="F667" s="49"/>
      <c r="G667" s="297"/>
      <c r="H667" s="297"/>
      <c r="I667" s="49"/>
      <c r="J667" s="75"/>
      <c r="K667" s="49"/>
      <c r="L667" s="49"/>
      <c r="M667" s="49"/>
      <c r="N667" s="49"/>
      <c r="O667" s="49"/>
      <c r="P667" s="49"/>
      <c r="Q667" s="297"/>
      <c r="R667" s="297"/>
      <c r="S667" s="49"/>
      <c r="T667" s="49"/>
      <c r="U667" s="49"/>
      <c r="V667" s="49"/>
      <c r="W667" s="49"/>
      <c r="X667" s="49"/>
      <c r="Y667" s="49"/>
      <c r="Z667" s="49"/>
      <c r="AA667" s="49"/>
      <c r="AB667" s="49"/>
      <c r="AC667" s="49"/>
      <c r="AD667" s="49"/>
    </row>
    <row r="668">
      <c r="A668" s="49"/>
      <c r="B668" s="49"/>
      <c r="C668" s="49"/>
      <c r="D668" s="49"/>
      <c r="E668" s="49"/>
      <c r="F668" s="49"/>
      <c r="G668" s="297"/>
      <c r="H668" s="297"/>
      <c r="I668" s="49"/>
      <c r="J668" s="75"/>
      <c r="K668" s="49"/>
      <c r="L668" s="49"/>
      <c r="M668" s="49"/>
      <c r="N668" s="49"/>
      <c r="O668" s="49"/>
      <c r="P668" s="49"/>
      <c r="Q668" s="297"/>
      <c r="R668" s="297"/>
      <c r="S668" s="49"/>
      <c r="T668" s="49"/>
      <c r="U668" s="49"/>
      <c r="V668" s="49"/>
      <c r="W668" s="49"/>
      <c r="X668" s="49"/>
      <c r="Y668" s="49"/>
      <c r="Z668" s="49"/>
      <c r="AA668" s="49"/>
      <c r="AB668" s="49"/>
      <c r="AC668" s="49"/>
      <c r="AD668" s="49"/>
    </row>
    <row r="669">
      <c r="A669" s="49"/>
      <c r="B669" s="49"/>
      <c r="C669" s="49"/>
      <c r="D669" s="49"/>
      <c r="E669" s="49"/>
      <c r="F669" s="49"/>
      <c r="G669" s="297"/>
      <c r="H669" s="297"/>
      <c r="I669" s="49"/>
      <c r="J669" s="75"/>
      <c r="K669" s="49"/>
      <c r="L669" s="49"/>
      <c r="M669" s="49"/>
      <c r="N669" s="49"/>
      <c r="O669" s="49"/>
      <c r="P669" s="49"/>
      <c r="Q669" s="297"/>
      <c r="R669" s="297"/>
      <c r="S669" s="49"/>
      <c r="T669" s="49"/>
      <c r="U669" s="49"/>
      <c r="V669" s="49"/>
      <c r="W669" s="49"/>
      <c r="X669" s="49"/>
      <c r="Y669" s="49"/>
      <c r="Z669" s="49"/>
      <c r="AA669" s="49"/>
      <c r="AB669" s="49"/>
      <c r="AC669" s="49"/>
      <c r="AD669" s="49"/>
    </row>
    <row r="670">
      <c r="A670" s="49"/>
      <c r="B670" s="49"/>
      <c r="C670" s="49"/>
      <c r="D670" s="49"/>
      <c r="E670" s="49"/>
      <c r="F670" s="49"/>
      <c r="G670" s="297"/>
      <c r="H670" s="297"/>
      <c r="I670" s="49"/>
      <c r="J670" s="75"/>
      <c r="K670" s="49"/>
      <c r="L670" s="49"/>
      <c r="M670" s="49"/>
      <c r="N670" s="49"/>
      <c r="O670" s="49"/>
      <c r="P670" s="49"/>
      <c r="Q670" s="297"/>
      <c r="R670" s="297"/>
      <c r="S670" s="49"/>
      <c r="T670" s="49"/>
      <c r="U670" s="49"/>
      <c r="V670" s="49"/>
      <c r="W670" s="49"/>
      <c r="X670" s="49"/>
      <c r="Y670" s="49"/>
      <c r="Z670" s="49"/>
      <c r="AA670" s="49"/>
      <c r="AB670" s="49"/>
      <c r="AC670" s="49"/>
      <c r="AD670" s="49"/>
    </row>
    <row r="671">
      <c r="A671" s="49"/>
      <c r="B671" s="49"/>
      <c r="C671" s="49"/>
      <c r="D671" s="49"/>
      <c r="E671" s="49"/>
      <c r="F671" s="49"/>
      <c r="G671" s="297"/>
      <c r="H671" s="297"/>
      <c r="I671" s="49"/>
      <c r="J671" s="75"/>
      <c r="K671" s="49"/>
      <c r="L671" s="49"/>
      <c r="M671" s="49"/>
      <c r="N671" s="49"/>
      <c r="O671" s="49"/>
      <c r="P671" s="49"/>
      <c r="Q671" s="297"/>
      <c r="R671" s="297"/>
      <c r="S671" s="49"/>
      <c r="T671" s="49"/>
      <c r="U671" s="49"/>
      <c r="V671" s="49"/>
      <c r="W671" s="49"/>
      <c r="X671" s="49"/>
      <c r="Y671" s="49"/>
      <c r="Z671" s="49"/>
      <c r="AA671" s="49"/>
      <c r="AB671" s="49"/>
      <c r="AC671" s="49"/>
      <c r="AD671" s="49"/>
    </row>
    <row r="672">
      <c r="A672" s="49"/>
      <c r="B672" s="49"/>
      <c r="C672" s="49"/>
      <c r="D672" s="49"/>
      <c r="E672" s="49"/>
      <c r="F672" s="49"/>
      <c r="G672" s="297"/>
      <c r="H672" s="297"/>
      <c r="I672" s="49"/>
      <c r="J672" s="75"/>
      <c r="K672" s="49"/>
      <c r="L672" s="49"/>
      <c r="M672" s="49"/>
      <c r="N672" s="49"/>
      <c r="O672" s="49"/>
      <c r="P672" s="49"/>
      <c r="Q672" s="297"/>
      <c r="R672" s="297"/>
      <c r="S672" s="49"/>
      <c r="T672" s="49"/>
      <c r="U672" s="49"/>
      <c r="V672" s="49"/>
      <c r="W672" s="49"/>
      <c r="X672" s="49"/>
      <c r="Y672" s="49"/>
      <c r="Z672" s="49"/>
      <c r="AA672" s="49"/>
      <c r="AB672" s="49"/>
      <c r="AC672" s="49"/>
      <c r="AD672" s="49"/>
    </row>
    <row r="673">
      <c r="A673" s="49"/>
      <c r="B673" s="49"/>
      <c r="C673" s="49"/>
      <c r="D673" s="49"/>
      <c r="E673" s="49"/>
      <c r="F673" s="49"/>
      <c r="G673" s="297"/>
      <c r="H673" s="297"/>
      <c r="I673" s="49"/>
      <c r="J673" s="75"/>
      <c r="K673" s="49"/>
      <c r="L673" s="49"/>
      <c r="M673" s="49"/>
      <c r="N673" s="49"/>
      <c r="O673" s="49"/>
      <c r="P673" s="49"/>
      <c r="Q673" s="297"/>
      <c r="R673" s="297"/>
      <c r="S673" s="49"/>
      <c r="T673" s="49"/>
      <c r="U673" s="49"/>
      <c r="V673" s="49"/>
      <c r="W673" s="49"/>
      <c r="X673" s="49"/>
      <c r="Y673" s="49"/>
      <c r="Z673" s="49"/>
      <c r="AA673" s="49"/>
      <c r="AB673" s="49"/>
      <c r="AC673" s="49"/>
      <c r="AD673" s="49"/>
    </row>
    <row r="674">
      <c r="A674" s="49"/>
      <c r="B674" s="49"/>
      <c r="C674" s="49"/>
      <c r="D674" s="49"/>
      <c r="E674" s="49"/>
      <c r="F674" s="49"/>
      <c r="G674" s="297"/>
      <c r="H674" s="297"/>
      <c r="I674" s="49"/>
      <c r="J674" s="75"/>
      <c r="K674" s="49"/>
      <c r="L674" s="49"/>
      <c r="M674" s="49"/>
      <c r="N674" s="49"/>
      <c r="O674" s="49"/>
      <c r="P674" s="49"/>
      <c r="Q674" s="297"/>
      <c r="R674" s="297"/>
      <c r="S674" s="49"/>
      <c r="T674" s="49"/>
      <c r="U674" s="49"/>
      <c r="V674" s="49"/>
      <c r="W674" s="49"/>
      <c r="X674" s="49"/>
      <c r="Y674" s="49"/>
      <c r="Z674" s="49"/>
      <c r="AA674" s="49"/>
      <c r="AB674" s="49"/>
      <c r="AC674" s="49"/>
      <c r="AD674" s="49"/>
    </row>
    <row r="675">
      <c r="A675" s="49"/>
      <c r="B675" s="49"/>
      <c r="C675" s="49"/>
      <c r="D675" s="49"/>
      <c r="E675" s="49"/>
      <c r="F675" s="49"/>
      <c r="G675" s="297"/>
      <c r="H675" s="297"/>
      <c r="I675" s="49"/>
      <c r="J675" s="75"/>
      <c r="K675" s="49"/>
      <c r="L675" s="49"/>
      <c r="M675" s="49"/>
      <c r="N675" s="49"/>
      <c r="O675" s="49"/>
      <c r="P675" s="49"/>
      <c r="Q675" s="297"/>
      <c r="R675" s="297"/>
      <c r="S675" s="49"/>
      <c r="T675" s="49"/>
      <c r="U675" s="49"/>
      <c r="V675" s="49"/>
      <c r="W675" s="49"/>
      <c r="X675" s="49"/>
      <c r="Y675" s="49"/>
      <c r="Z675" s="49"/>
      <c r="AA675" s="49"/>
      <c r="AB675" s="49"/>
      <c r="AC675" s="49"/>
      <c r="AD675" s="49"/>
    </row>
    <row r="676">
      <c r="A676" s="49"/>
      <c r="B676" s="49"/>
      <c r="C676" s="49"/>
      <c r="D676" s="49"/>
      <c r="E676" s="49"/>
      <c r="F676" s="49"/>
      <c r="G676" s="297"/>
      <c r="H676" s="297"/>
      <c r="I676" s="49"/>
      <c r="J676" s="75"/>
      <c r="K676" s="49"/>
      <c r="L676" s="49"/>
      <c r="M676" s="49"/>
      <c r="N676" s="49"/>
      <c r="O676" s="49"/>
      <c r="P676" s="49"/>
      <c r="Q676" s="297"/>
      <c r="R676" s="297"/>
      <c r="S676" s="49"/>
      <c r="T676" s="49"/>
      <c r="U676" s="49"/>
      <c r="V676" s="49"/>
      <c r="W676" s="49"/>
      <c r="X676" s="49"/>
      <c r="Y676" s="49"/>
      <c r="Z676" s="49"/>
      <c r="AA676" s="49"/>
      <c r="AB676" s="49"/>
      <c r="AC676" s="49"/>
      <c r="AD676" s="49"/>
    </row>
    <row r="677">
      <c r="A677" s="49"/>
      <c r="B677" s="49"/>
      <c r="C677" s="49"/>
      <c r="D677" s="49"/>
      <c r="E677" s="49"/>
      <c r="F677" s="49"/>
      <c r="G677" s="297"/>
      <c r="H677" s="297"/>
      <c r="I677" s="49"/>
      <c r="J677" s="75"/>
      <c r="K677" s="49"/>
      <c r="L677" s="49"/>
      <c r="M677" s="49"/>
      <c r="N677" s="49"/>
      <c r="O677" s="49"/>
      <c r="P677" s="49"/>
      <c r="Q677" s="297"/>
      <c r="R677" s="297"/>
      <c r="S677" s="49"/>
      <c r="T677" s="49"/>
      <c r="U677" s="49"/>
      <c r="V677" s="49"/>
      <c r="W677" s="49"/>
      <c r="X677" s="49"/>
      <c r="Y677" s="49"/>
      <c r="Z677" s="49"/>
      <c r="AA677" s="49"/>
      <c r="AB677" s="49"/>
      <c r="AC677" s="49"/>
      <c r="AD677" s="49"/>
    </row>
    <row r="678">
      <c r="A678" s="49"/>
      <c r="B678" s="49"/>
      <c r="C678" s="49"/>
      <c r="D678" s="49"/>
      <c r="E678" s="49"/>
      <c r="F678" s="49"/>
      <c r="G678" s="297"/>
      <c r="H678" s="297"/>
      <c r="I678" s="49"/>
      <c r="J678" s="75"/>
      <c r="K678" s="49"/>
      <c r="L678" s="49"/>
      <c r="M678" s="49"/>
      <c r="N678" s="49"/>
      <c r="O678" s="49"/>
      <c r="P678" s="49"/>
      <c r="Q678" s="297"/>
      <c r="R678" s="297"/>
      <c r="S678" s="49"/>
      <c r="T678" s="49"/>
      <c r="U678" s="49"/>
      <c r="V678" s="49"/>
      <c r="W678" s="49"/>
      <c r="X678" s="49"/>
      <c r="Y678" s="49"/>
      <c r="Z678" s="49"/>
      <c r="AA678" s="49"/>
      <c r="AB678" s="49"/>
      <c r="AC678" s="49"/>
      <c r="AD678" s="49"/>
    </row>
    <row r="679">
      <c r="A679" s="49"/>
      <c r="B679" s="49"/>
      <c r="C679" s="49"/>
      <c r="D679" s="49"/>
      <c r="E679" s="49"/>
      <c r="F679" s="49"/>
      <c r="G679" s="297"/>
      <c r="H679" s="297"/>
      <c r="I679" s="49"/>
      <c r="J679" s="75"/>
      <c r="K679" s="49"/>
      <c r="L679" s="49"/>
      <c r="M679" s="49"/>
      <c r="N679" s="49"/>
      <c r="O679" s="49"/>
      <c r="P679" s="49"/>
      <c r="Q679" s="297"/>
      <c r="R679" s="297"/>
      <c r="S679" s="49"/>
      <c r="T679" s="49"/>
      <c r="U679" s="49"/>
      <c r="V679" s="49"/>
      <c r="W679" s="49"/>
      <c r="X679" s="49"/>
      <c r="Y679" s="49"/>
      <c r="Z679" s="49"/>
      <c r="AA679" s="49"/>
      <c r="AB679" s="49"/>
      <c r="AC679" s="49"/>
      <c r="AD679" s="49"/>
    </row>
    <row r="680">
      <c r="A680" s="49"/>
      <c r="B680" s="49"/>
      <c r="C680" s="49"/>
      <c r="D680" s="49"/>
      <c r="E680" s="49"/>
      <c r="F680" s="49"/>
      <c r="G680" s="297"/>
      <c r="H680" s="297"/>
      <c r="I680" s="49"/>
      <c r="J680" s="75"/>
      <c r="K680" s="49"/>
      <c r="L680" s="49"/>
      <c r="M680" s="49"/>
      <c r="N680" s="49"/>
      <c r="O680" s="49"/>
      <c r="P680" s="49"/>
      <c r="Q680" s="297"/>
      <c r="R680" s="297"/>
      <c r="S680" s="49"/>
      <c r="T680" s="49"/>
      <c r="U680" s="49"/>
      <c r="V680" s="49"/>
      <c r="W680" s="49"/>
      <c r="X680" s="49"/>
      <c r="Y680" s="49"/>
      <c r="Z680" s="49"/>
      <c r="AA680" s="49"/>
      <c r="AB680" s="49"/>
      <c r="AC680" s="49"/>
      <c r="AD680" s="49"/>
    </row>
    <row r="681">
      <c r="A681" s="49"/>
      <c r="B681" s="49"/>
      <c r="C681" s="49"/>
      <c r="D681" s="49"/>
      <c r="E681" s="49"/>
      <c r="F681" s="49"/>
      <c r="G681" s="297"/>
      <c r="H681" s="297"/>
      <c r="I681" s="49"/>
      <c r="J681" s="75"/>
      <c r="K681" s="49"/>
      <c r="L681" s="49"/>
      <c r="M681" s="49"/>
      <c r="N681" s="49"/>
      <c r="O681" s="49"/>
      <c r="P681" s="49"/>
      <c r="Q681" s="297"/>
      <c r="R681" s="297"/>
      <c r="S681" s="49"/>
      <c r="T681" s="49"/>
      <c r="U681" s="49"/>
      <c r="V681" s="49"/>
      <c r="W681" s="49"/>
      <c r="X681" s="49"/>
      <c r="Y681" s="49"/>
      <c r="Z681" s="49"/>
      <c r="AA681" s="49"/>
      <c r="AB681" s="49"/>
      <c r="AC681" s="49"/>
      <c r="AD681" s="49"/>
    </row>
    <row r="682">
      <c r="A682" s="49"/>
      <c r="B682" s="49"/>
      <c r="C682" s="49"/>
      <c r="D682" s="49"/>
      <c r="E682" s="49"/>
      <c r="F682" s="49"/>
      <c r="G682" s="297"/>
      <c r="H682" s="297"/>
      <c r="I682" s="49"/>
      <c r="J682" s="75"/>
      <c r="K682" s="49"/>
      <c r="L682" s="49"/>
      <c r="M682" s="49"/>
      <c r="N682" s="49"/>
      <c r="O682" s="49"/>
      <c r="P682" s="49"/>
      <c r="Q682" s="297"/>
      <c r="R682" s="297"/>
      <c r="S682" s="49"/>
      <c r="T682" s="49"/>
      <c r="U682" s="49"/>
      <c r="V682" s="49"/>
      <c r="W682" s="49"/>
      <c r="X682" s="49"/>
      <c r="Y682" s="49"/>
      <c r="Z682" s="49"/>
      <c r="AA682" s="49"/>
      <c r="AB682" s="49"/>
      <c r="AC682" s="49"/>
      <c r="AD682" s="49"/>
    </row>
    <row r="683">
      <c r="A683" s="49"/>
      <c r="B683" s="49"/>
      <c r="C683" s="49"/>
      <c r="D683" s="49"/>
      <c r="E683" s="49"/>
      <c r="F683" s="49"/>
      <c r="G683" s="297"/>
      <c r="H683" s="297"/>
      <c r="I683" s="49"/>
      <c r="J683" s="75"/>
      <c r="K683" s="49"/>
      <c r="L683" s="49"/>
      <c r="M683" s="49"/>
      <c r="N683" s="49"/>
      <c r="O683" s="49"/>
      <c r="P683" s="49"/>
      <c r="Q683" s="297"/>
      <c r="R683" s="297"/>
      <c r="S683" s="49"/>
      <c r="T683" s="49"/>
      <c r="U683" s="49"/>
      <c r="V683" s="49"/>
      <c r="W683" s="49"/>
      <c r="X683" s="49"/>
      <c r="Y683" s="49"/>
      <c r="Z683" s="49"/>
      <c r="AA683" s="49"/>
      <c r="AB683" s="49"/>
      <c r="AC683" s="49"/>
      <c r="AD683" s="49"/>
    </row>
    <row r="684">
      <c r="A684" s="49"/>
      <c r="B684" s="49"/>
      <c r="C684" s="49"/>
      <c r="D684" s="49"/>
      <c r="E684" s="49"/>
      <c r="F684" s="49"/>
      <c r="G684" s="297"/>
      <c r="H684" s="297"/>
      <c r="I684" s="49"/>
      <c r="J684" s="75"/>
      <c r="K684" s="49"/>
      <c r="L684" s="49"/>
      <c r="M684" s="49"/>
      <c r="N684" s="49"/>
      <c r="O684" s="49"/>
      <c r="P684" s="49"/>
      <c r="Q684" s="297"/>
      <c r="R684" s="297"/>
      <c r="S684" s="49"/>
      <c r="T684" s="49"/>
      <c r="U684" s="49"/>
      <c r="V684" s="49"/>
      <c r="W684" s="49"/>
      <c r="X684" s="49"/>
      <c r="Y684" s="49"/>
      <c r="Z684" s="49"/>
      <c r="AA684" s="49"/>
      <c r="AB684" s="49"/>
      <c r="AC684" s="49"/>
      <c r="AD684" s="49"/>
    </row>
    <row r="685">
      <c r="A685" s="49"/>
      <c r="B685" s="49"/>
      <c r="C685" s="49"/>
      <c r="D685" s="49"/>
      <c r="E685" s="49"/>
      <c r="F685" s="49"/>
      <c r="G685" s="297"/>
      <c r="H685" s="297"/>
      <c r="I685" s="49"/>
      <c r="J685" s="75"/>
      <c r="K685" s="49"/>
      <c r="L685" s="49"/>
      <c r="M685" s="49"/>
      <c r="N685" s="49"/>
      <c r="O685" s="49"/>
      <c r="P685" s="49"/>
      <c r="Q685" s="297"/>
      <c r="R685" s="297"/>
      <c r="S685" s="49"/>
      <c r="T685" s="49"/>
      <c r="U685" s="49"/>
      <c r="V685" s="49"/>
      <c r="W685" s="49"/>
      <c r="X685" s="49"/>
      <c r="Y685" s="49"/>
      <c r="Z685" s="49"/>
      <c r="AA685" s="49"/>
      <c r="AB685" s="49"/>
      <c r="AC685" s="49"/>
      <c r="AD685" s="49"/>
    </row>
    <row r="686">
      <c r="A686" s="49"/>
      <c r="B686" s="49"/>
      <c r="C686" s="49"/>
      <c r="D686" s="49"/>
      <c r="E686" s="49"/>
      <c r="F686" s="49"/>
      <c r="G686" s="297"/>
      <c r="H686" s="297"/>
      <c r="I686" s="49"/>
      <c r="J686" s="75"/>
      <c r="K686" s="49"/>
      <c r="L686" s="49"/>
      <c r="M686" s="49"/>
      <c r="N686" s="49"/>
      <c r="O686" s="49"/>
      <c r="P686" s="49"/>
      <c r="Q686" s="297"/>
      <c r="R686" s="297"/>
      <c r="S686" s="49"/>
      <c r="T686" s="49"/>
      <c r="U686" s="49"/>
      <c r="V686" s="49"/>
      <c r="W686" s="49"/>
      <c r="X686" s="49"/>
      <c r="Y686" s="49"/>
      <c r="Z686" s="49"/>
      <c r="AA686" s="49"/>
      <c r="AB686" s="49"/>
      <c r="AC686" s="49"/>
      <c r="AD686" s="49"/>
    </row>
    <row r="687">
      <c r="A687" s="49"/>
      <c r="B687" s="49"/>
      <c r="C687" s="49"/>
      <c r="D687" s="49"/>
      <c r="E687" s="49"/>
      <c r="F687" s="49"/>
      <c r="G687" s="297"/>
      <c r="H687" s="297"/>
      <c r="I687" s="49"/>
      <c r="J687" s="75"/>
      <c r="K687" s="49"/>
      <c r="L687" s="49"/>
      <c r="M687" s="49"/>
      <c r="N687" s="49"/>
      <c r="O687" s="49"/>
      <c r="P687" s="49"/>
      <c r="Q687" s="297"/>
      <c r="R687" s="297"/>
      <c r="S687" s="49"/>
      <c r="T687" s="49"/>
      <c r="U687" s="49"/>
      <c r="V687" s="49"/>
      <c r="W687" s="49"/>
      <c r="X687" s="49"/>
      <c r="Y687" s="49"/>
      <c r="Z687" s="49"/>
      <c r="AA687" s="49"/>
      <c r="AB687" s="49"/>
      <c r="AC687" s="49"/>
      <c r="AD687" s="49"/>
    </row>
    <row r="688">
      <c r="A688" s="49"/>
      <c r="B688" s="49"/>
      <c r="C688" s="49"/>
      <c r="D688" s="49"/>
      <c r="E688" s="49"/>
      <c r="F688" s="49"/>
      <c r="G688" s="297"/>
      <c r="H688" s="297"/>
      <c r="I688" s="49"/>
      <c r="J688" s="75"/>
      <c r="K688" s="49"/>
      <c r="L688" s="49"/>
      <c r="M688" s="49"/>
      <c r="N688" s="49"/>
      <c r="O688" s="49"/>
      <c r="P688" s="49"/>
      <c r="Q688" s="297"/>
      <c r="R688" s="297"/>
      <c r="S688" s="49"/>
      <c r="T688" s="49"/>
      <c r="U688" s="49"/>
      <c r="V688" s="49"/>
      <c r="W688" s="49"/>
      <c r="X688" s="49"/>
      <c r="Y688" s="49"/>
      <c r="Z688" s="49"/>
      <c r="AA688" s="49"/>
      <c r="AB688" s="49"/>
      <c r="AC688" s="49"/>
      <c r="AD688" s="49"/>
    </row>
    <row r="689">
      <c r="A689" s="49"/>
      <c r="B689" s="49"/>
      <c r="C689" s="49"/>
      <c r="D689" s="49"/>
      <c r="E689" s="49"/>
      <c r="F689" s="49"/>
      <c r="G689" s="297"/>
      <c r="H689" s="297"/>
      <c r="I689" s="49"/>
      <c r="J689" s="75"/>
      <c r="K689" s="49"/>
      <c r="L689" s="49"/>
      <c r="M689" s="49"/>
      <c r="N689" s="49"/>
      <c r="O689" s="49"/>
      <c r="P689" s="49"/>
      <c r="Q689" s="297"/>
      <c r="R689" s="297"/>
      <c r="S689" s="49"/>
      <c r="T689" s="49"/>
      <c r="U689" s="49"/>
      <c r="V689" s="49"/>
      <c r="W689" s="49"/>
      <c r="X689" s="49"/>
      <c r="Y689" s="49"/>
      <c r="Z689" s="49"/>
      <c r="AA689" s="49"/>
      <c r="AB689" s="49"/>
      <c r="AC689" s="49"/>
      <c r="AD689" s="49"/>
    </row>
    <row r="690">
      <c r="A690" s="49"/>
      <c r="B690" s="49"/>
      <c r="C690" s="49"/>
      <c r="D690" s="49"/>
      <c r="E690" s="49"/>
      <c r="F690" s="49"/>
      <c r="G690" s="297"/>
      <c r="H690" s="297"/>
      <c r="I690" s="49"/>
      <c r="J690" s="75"/>
      <c r="K690" s="49"/>
      <c r="L690" s="49"/>
      <c r="M690" s="49"/>
      <c r="N690" s="49"/>
      <c r="O690" s="49"/>
      <c r="P690" s="49"/>
      <c r="Q690" s="297"/>
      <c r="R690" s="297"/>
      <c r="S690" s="49"/>
      <c r="T690" s="49"/>
      <c r="U690" s="49"/>
      <c r="V690" s="49"/>
      <c r="W690" s="49"/>
      <c r="X690" s="49"/>
      <c r="Y690" s="49"/>
      <c r="Z690" s="49"/>
      <c r="AA690" s="49"/>
      <c r="AB690" s="49"/>
      <c r="AC690" s="49"/>
      <c r="AD690" s="49"/>
    </row>
    <row r="691">
      <c r="A691" s="49"/>
      <c r="B691" s="49"/>
      <c r="C691" s="49"/>
      <c r="D691" s="49"/>
      <c r="E691" s="49"/>
      <c r="F691" s="49"/>
      <c r="G691" s="297"/>
      <c r="H691" s="297"/>
      <c r="I691" s="49"/>
      <c r="J691" s="75"/>
      <c r="K691" s="49"/>
      <c r="L691" s="49"/>
      <c r="M691" s="49"/>
      <c r="N691" s="49"/>
      <c r="O691" s="49"/>
      <c r="P691" s="49"/>
      <c r="Q691" s="297"/>
      <c r="R691" s="297"/>
      <c r="S691" s="49"/>
      <c r="T691" s="49"/>
      <c r="U691" s="49"/>
      <c r="V691" s="49"/>
      <c r="W691" s="49"/>
      <c r="X691" s="49"/>
      <c r="Y691" s="49"/>
      <c r="Z691" s="49"/>
      <c r="AA691" s="49"/>
      <c r="AB691" s="49"/>
      <c r="AC691" s="49"/>
      <c r="AD691" s="49"/>
    </row>
    <row r="692">
      <c r="A692" s="49"/>
      <c r="B692" s="49"/>
      <c r="C692" s="49"/>
      <c r="D692" s="49"/>
      <c r="E692" s="49"/>
      <c r="F692" s="49"/>
      <c r="G692" s="297"/>
      <c r="H692" s="297"/>
      <c r="I692" s="49"/>
      <c r="J692" s="75"/>
      <c r="K692" s="49"/>
      <c r="L692" s="49"/>
      <c r="M692" s="49"/>
      <c r="N692" s="49"/>
      <c r="O692" s="49"/>
      <c r="P692" s="49"/>
      <c r="Q692" s="297"/>
      <c r="R692" s="297"/>
      <c r="S692" s="49"/>
      <c r="T692" s="49"/>
      <c r="U692" s="49"/>
      <c r="V692" s="49"/>
      <c r="W692" s="49"/>
      <c r="X692" s="49"/>
      <c r="Y692" s="49"/>
      <c r="Z692" s="49"/>
      <c r="AA692" s="49"/>
      <c r="AB692" s="49"/>
      <c r="AC692" s="49"/>
      <c r="AD692" s="49"/>
    </row>
    <row r="693">
      <c r="A693" s="49"/>
      <c r="B693" s="49"/>
      <c r="C693" s="49"/>
      <c r="D693" s="49"/>
      <c r="E693" s="49"/>
      <c r="F693" s="49"/>
      <c r="G693" s="297"/>
      <c r="H693" s="297"/>
      <c r="I693" s="49"/>
      <c r="J693" s="75"/>
      <c r="K693" s="49"/>
      <c r="L693" s="49"/>
      <c r="M693" s="49"/>
      <c r="N693" s="49"/>
      <c r="O693" s="49"/>
      <c r="P693" s="49"/>
      <c r="Q693" s="297"/>
      <c r="R693" s="297"/>
      <c r="S693" s="49"/>
      <c r="T693" s="49"/>
      <c r="U693" s="49"/>
      <c r="V693" s="49"/>
      <c r="W693" s="49"/>
      <c r="X693" s="49"/>
      <c r="Y693" s="49"/>
      <c r="Z693" s="49"/>
      <c r="AA693" s="49"/>
      <c r="AB693" s="49"/>
      <c r="AC693" s="49"/>
      <c r="AD693" s="49"/>
    </row>
    <row r="694">
      <c r="A694" s="49"/>
      <c r="B694" s="49"/>
      <c r="C694" s="49"/>
      <c r="D694" s="49"/>
      <c r="E694" s="49"/>
      <c r="F694" s="49"/>
      <c r="G694" s="297"/>
      <c r="H694" s="297"/>
      <c r="I694" s="49"/>
      <c r="J694" s="75"/>
      <c r="K694" s="49"/>
      <c r="L694" s="49"/>
      <c r="M694" s="49"/>
      <c r="N694" s="49"/>
      <c r="O694" s="49"/>
      <c r="P694" s="49"/>
      <c r="Q694" s="297"/>
      <c r="R694" s="297"/>
      <c r="S694" s="49"/>
      <c r="T694" s="49"/>
      <c r="U694" s="49"/>
      <c r="V694" s="49"/>
      <c r="W694" s="49"/>
      <c r="X694" s="49"/>
      <c r="Y694" s="49"/>
      <c r="Z694" s="49"/>
      <c r="AA694" s="49"/>
      <c r="AB694" s="49"/>
      <c r="AC694" s="49"/>
      <c r="AD694" s="49"/>
    </row>
    <row r="695">
      <c r="A695" s="49"/>
      <c r="B695" s="49"/>
      <c r="C695" s="49"/>
      <c r="D695" s="49"/>
      <c r="E695" s="49"/>
      <c r="F695" s="49"/>
      <c r="G695" s="297"/>
      <c r="H695" s="297"/>
      <c r="I695" s="49"/>
      <c r="J695" s="75"/>
      <c r="K695" s="49"/>
      <c r="L695" s="49"/>
      <c r="M695" s="49"/>
      <c r="N695" s="49"/>
      <c r="O695" s="49"/>
      <c r="P695" s="49"/>
      <c r="Q695" s="297"/>
      <c r="R695" s="297"/>
      <c r="S695" s="49"/>
      <c r="T695" s="49"/>
      <c r="U695" s="49"/>
      <c r="V695" s="49"/>
      <c r="W695" s="49"/>
      <c r="X695" s="49"/>
      <c r="Y695" s="49"/>
      <c r="Z695" s="49"/>
      <c r="AA695" s="49"/>
      <c r="AB695" s="49"/>
      <c r="AC695" s="49"/>
      <c r="AD695" s="49"/>
    </row>
    <row r="696">
      <c r="A696" s="49"/>
      <c r="B696" s="49"/>
      <c r="C696" s="49"/>
      <c r="D696" s="49"/>
      <c r="E696" s="49"/>
      <c r="F696" s="49"/>
      <c r="G696" s="297"/>
      <c r="H696" s="297"/>
      <c r="I696" s="49"/>
      <c r="J696" s="75"/>
      <c r="K696" s="49"/>
      <c r="L696" s="49"/>
      <c r="M696" s="49"/>
      <c r="N696" s="49"/>
      <c r="O696" s="49"/>
      <c r="P696" s="49"/>
      <c r="Q696" s="297"/>
      <c r="R696" s="297"/>
      <c r="S696" s="49"/>
      <c r="T696" s="49"/>
      <c r="U696" s="49"/>
      <c r="V696" s="49"/>
      <c r="W696" s="49"/>
      <c r="X696" s="49"/>
      <c r="Y696" s="49"/>
      <c r="Z696" s="49"/>
      <c r="AA696" s="49"/>
      <c r="AB696" s="49"/>
      <c r="AC696" s="49"/>
      <c r="AD696" s="49"/>
    </row>
    <row r="697">
      <c r="A697" s="49"/>
      <c r="B697" s="49"/>
      <c r="C697" s="49"/>
      <c r="D697" s="49"/>
      <c r="E697" s="49"/>
      <c r="F697" s="49"/>
      <c r="G697" s="297"/>
      <c r="H697" s="297"/>
      <c r="I697" s="49"/>
      <c r="J697" s="75"/>
      <c r="K697" s="49"/>
      <c r="L697" s="49"/>
      <c r="M697" s="49"/>
      <c r="N697" s="49"/>
      <c r="O697" s="49"/>
      <c r="P697" s="49"/>
      <c r="Q697" s="297"/>
      <c r="R697" s="297"/>
      <c r="S697" s="49"/>
      <c r="T697" s="49"/>
      <c r="U697" s="49"/>
      <c r="V697" s="49"/>
      <c r="W697" s="49"/>
      <c r="X697" s="49"/>
      <c r="Y697" s="49"/>
      <c r="Z697" s="49"/>
      <c r="AA697" s="49"/>
      <c r="AB697" s="49"/>
      <c r="AC697" s="49"/>
      <c r="AD697" s="49"/>
    </row>
    <row r="698">
      <c r="A698" s="49"/>
      <c r="B698" s="49"/>
      <c r="C698" s="49"/>
      <c r="D698" s="49"/>
      <c r="E698" s="49"/>
      <c r="F698" s="49"/>
      <c r="G698" s="297"/>
      <c r="H698" s="297"/>
      <c r="I698" s="49"/>
      <c r="J698" s="75"/>
      <c r="K698" s="49"/>
      <c r="L698" s="49"/>
      <c r="M698" s="49"/>
      <c r="N698" s="49"/>
      <c r="O698" s="49"/>
      <c r="P698" s="49"/>
      <c r="Q698" s="297"/>
      <c r="R698" s="297"/>
      <c r="S698" s="49"/>
      <c r="T698" s="49"/>
      <c r="U698" s="49"/>
      <c r="V698" s="49"/>
      <c r="W698" s="49"/>
      <c r="X698" s="49"/>
      <c r="Y698" s="49"/>
      <c r="Z698" s="49"/>
      <c r="AA698" s="49"/>
      <c r="AB698" s="49"/>
      <c r="AC698" s="49"/>
      <c r="AD698" s="49"/>
    </row>
    <row r="699">
      <c r="A699" s="49"/>
      <c r="B699" s="49"/>
      <c r="C699" s="49"/>
      <c r="D699" s="49"/>
      <c r="E699" s="49"/>
      <c r="F699" s="49"/>
      <c r="G699" s="297"/>
      <c r="H699" s="297"/>
      <c r="I699" s="49"/>
      <c r="J699" s="75"/>
      <c r="K699" s="49"/>
      <c r="L699" s="49"/>
      <c r="M699" s="49"/>
      <c r="N699" s="49"/>
      <c r="O699" s="49"/>
      <c r="P699" s="49"/>
      <c r="Q699" s="297"/>
      <c r="R699" s="297"/>
      <c r="S699" s="49"/>
      <c r="T699" s="49"/>
      <c r="U699" s="49"/>
      <c r="V699" s="49"/>
      <c r="W699" s="49"/>
      <c r="X699" s="49"/>
      <c r="Y699" s="49"/>
      <c r="Z699" s="49"/>
      <c r="AA699" s="49"/>
      <c r="AB699" s="49"/>
      <c r="AC699" s="49"/>
      <c r="AD699" s="49"/>
    </row>
    <row r="700">
      <c r="A700" s="49"/>
      <c r="B700" s="49"/>
      <c r="C700" s="49"/>
      <c r="D700" s="49"/>
      <c r="E700" s="49"/>
      <c r="F700" s="49"/>
      <c r="G700" s="297"/>
      <c r="H700" s="297"/>
      <c r="I700" s="49"/>
      <c r="J700" s="75"/>
      <c r="K700" s="49"/>
      <c r="L700" s="49"/>
      <c r="M700" s="49"/>
      <c r="N700" s="49"/>
      <c r="O700" s="49"/>
      <c r="P700" s="49"/>
      <c r="Q700" s="297"/>
      <c r="R700" s="297"/>
      <c r="S700" s="49"/>
      <c r="T700" s="49"/>
      <c r="U700" s="49"/>
      <c r="V700" s="49"/>
      <c r="W700" s="49"/>
      <c r="X700" s="49"/>
      <c r="Y700" s="49"/>
      <c r="Z700" s="49"/>
      <c r="AA700" s="49"/>
      <c r="AB700" s="49"/>
      <c r="AC700" s="49"/>
      <c r="AD700" s="49"/>
    </row>
    <row r="701">
      <c r="A701" s="49"/>
      <c r="B701" s="49"/>
      <c r="C701" s="49"/>
      <c r="D701" s="49"/>
      <c r="E701" s="49"/>
      <c r="F701" s="49"/>
      <c r="G701" s="297"/>
      <c r="H701" s="297"/>
      <c r="I701" s="49"/>
      <c r="J701" s="75"/>
      <c r="K701" s="49"/>
      <c r="L701" s="49"/>
      <c r="M701" s="49"/>
      <c r="N701" s="49"/>
      <c r="O701" s="49"/>
      <c r="P701" s="49"/>
      <c r="Q701" s="297"/>
      <c r="R701" s="297"/>
      <c r="S701" s="49"/>
      <c r="T701" s="49"/>
      <c r="U701" s="49"/>
      <c r="V701" s="49"/>
      <c r="W701" s="49"/>
      <c r="X701" s="49"/>
      <c r="Y701" s="49"/>
      <c r="Z701" s="49"/>
      <c r="AA701" s="49"/>
      <c r="AB701" s="49"/>
      <c r="AC701" s="49"/>
      <c r="AD701" s="49"/>
    </row>
    <row r="702">
      <c r="A702" s="49"/>
      <c r="B702" s="49"/>
      <c r="C702" s="49"/>
      <c r="D702" s="49"/>
      <c r="E702" s="49"/>
      <c r="F702" s="49"/>
      <c r="G702" s="297"/>
      <c r="H702" s="297"/>
      <c r="I702" s="49"/>
      <c r="J702" s="75"/>
      <c r="K702" s="49"/>
      <c r="L702" s="49"/>
      <c r="M702" s="49"/>
      <c r="N702" s="49"/>
      <c r="O702" s="49"/>
      <c r="P702" s="49"/>
      <c r="Q702" s="297"/>
      <c r="R702" s="297"/>
      <c r="S702" s="49"/>
      <c r="T702" s="49"/>
      <c r="U702" s="49"/>
      <c r="V702" s="49"/>
      <c r="W702" s="49"/>
      <c r="X702" s="49"/>
      <c r="Y702" s="49"/>
      <c r="Z702" s="49"/>
      <c r="AA702" s="49"/>
      <c r="AB702" s="49"/>
      <c r="AC702" s="49"/>
      <c r="AD702" s="49"/>
    </row>
    <row r="703">
      <c r="A703" s="49"/>
      <c r="B703" s="49"/>
      <c r="C703" s="49"/>
      <c r="D703" s="49"/>
      <c r="E703" s="49"/>
      <c r="F703" s="49"/>
      <c r="G703" s="297"/>
      <c r="H703" s="297"/>
      <c r="I703" s="49"/>
      <c r="J703" s="75"/>
      <c r="K703" s="49"/>
      <c r="L703" s="49"/>
      <c r="M703" s="49"/>
      <c r="N703" s="49"/>
      <c r="O703" s="49"/>
      <c r="P703" s="49"/>
      <c r="Q703" s="297"/>
      <c r="R703" s="297"/>
      <c r="S703" s="49"/>
      <c r="T703" s="49"/>
      <c r="U703" s="49"/>
      <c r="V703" s="49"/>
      <c r="W703" s="49"/>
      <c r="X703" s="49"/>
      <c r="Y703" s="49"/>
      <c r="Z703" s="49"/>
      <c r="AA703" s="49"/>
      <c r="AB703" s="49"/>
      <c r="AC703" s="49"/>
      <c r="AD703" s="49"/>
    </row>
    <row r="704">
      <c r="A704" s="49"/>
      <c r="B704" s="49"/>
      <c r="C704" s="49"/>
      <c r="D704" s="49"/>
      <c r="E704" s="49"/>
      <c r="F704" s="49"/>
      <c r="G704" s="297"/>
      <c r="H704" s="297"/>
      <c r="I704" s="49"/>
      <c r="J704" s="75"/>
      <c r="K704" s="49"/>
      <c r="L704" s="49"/>
      <c r="M704" s="49"/>
      <c r="N704" s="49"/>
      <c r="O704" s="49"/>
      <c r="P704" s="49"/>
      <c r="Q704" s="297"/>
      <c r="R704" s="297"/>
      <c r="S704" s="49"/>
      <c r="T704" s="49"/>
      <c r="U704" s="49"/>
      <c r="V704" s="49"/>
      <c r="W704" s="49"/>
      <c r="X704" s="49"/>
      <c r="Y704" s="49"/>
      <c r="Z704" s="49"/>
      <c r="AA704" s="49"/>
      <c r="AB704" s="49"/>
      <c r="AC704" s="49"/>
      <c r="AD704" s="49"/>
    </row>
    <row r="705">
      <c r="A705" s="49"/>
      <c r="B705" s="49"/>
      <c r="C705" s="49"/>
      <c r="D705" s="49"/>
      <c r="E705" s="49"/>
      <c r="F705" s="49"/>
      <c r="G705" s="297"/>
      <c r="H705" s="297"/>
      <c r="I705" s="49"/>
      <c r="J705" s="75"/>
      <c r="K705" s="49"/>
      <c r="L705" s="49"/>
      <c r="M705" s="49"/>
      <c r="N705" s="49"/>
      <c r="O705" s="49"/>
      <c r="P705" s="49"/>
      <c r="Q705" s="297"/>
      <c r="R705" s="297"/>
      <c r="S705" s="49"/>
      <c r="T705" s="49"/>
      <c r="U705" s="49"/>
      <c r="V705" s="49"/>
      <c r="W705" s="49"/>
      <c r="X705" s="49"/>
      <c r="Y705" s="49"/>
      <c r="Z705" s="49"/>
      <c r="AA705" s="49"/>
      <c r="AB705" s="49"/>
      <c r="AC705" s="49"/>
      <c r="AD705" s="49"/>
    </row>
    <row r="706">
      <c r="A706" s="49"/>
      <c r="B706" s="49"/>
      <c r="C706" s="49"/>
      <c r="D706" s="49"/>
      <c r="E706" s="49"/>
      <c r="F706" s="49"/>
      <c r="G706" s="297"/>
      <c r="H706" s="297"/>
      <c r="I706" s="49"/>
      <c r="J706" s="75"/>
      <c r="K706" s="49"/>
      <c r="L706" s="49"/>
      <c r="M706" s="49"/>
      <c r="N706" s="49"/>
      <c r="O706" s="49"/>
      <c r="P706" s="49"/>
      <c r="Q706" s="297"/>
      <c r="R706" s="297"/>
      <c r="S706" s="49"/>
      <c r="T706" s="49"/>
      <c r="U706" s="49"/>
      <c r="V706" s="49"/>
      <c r="W706" s="49"/>
      <c r="X706" s="49"/>
      <c r="Y706" s="49"/>
      <c r="Z706" s="49"/>
      <c r="AA706" s="49"/>
      <c r="AB706" s="49"/>
      <c r="AC706" s="49"/>
      <c r="AD706" s="49"/>
    </row>
    <row r="707">
      <c r="A707" s="49"/>
      <c r="B707" s="49"/>
      <c r="C707" s="49"/>
      <c r="D707" s="49"/>
      <c r="E707" s="49"/>
      <c r="F707" s="49"/>
      <c r="G707" s="297"/>
      <c r="H707" s="297"/>
      <c r="I707" s="49"/>
      <c r="J707" s="75"/>
      <c r="K707" s="49"/>
      <c r="L707" s="49"/>
      <c r="M707" s="49"/>
      <c r="N707" s="49"/>
      <c r="O707" s="49"/>
      <c r="P707" s="49"/>
      <c r="Q707" s="297"/>
      <c r="R707" s="297"/>
      <c r="S707" s="49"/>
      <c r="T707" s="49"/>
      <c r="U707" s="49"/>
      <c r="V707" s="49"/>
      <c r="W707" s="49"/>
      <c r="X707" s="49"/>
      <c r="Y707" s="49"/>
      <c r="Z707" s="49"/>
      <c r="AA707" s="49"/>
      <c r="AB707" s="49"/>
      <c r="AC707" s="49"/>
      <c r="AD707" s="49"/>
    </row>
    <row r="708">
      <c r="A708" s="49"/>
      <c r="B708" s="49"/>
      <c r="C708" s="49"/>
      <c r="D708" s="49"/>
      <c r="E708" s="49"/>
      <c r="F708" s="49"/>
      <c r="G708" s="297"/>
      <c r="H708" s="297"/>
      <c r="I708" s="49"/>
      <c r="J708" s="75"/>
      <c r="K708" s="49"/>
      <c r="L708" s="49"/>
      <c r="M708" s="49"/>
      <c r="N708" s="49"/>
      <c r="O708" s="49"/>
      <c r="P708" s="49"/>
      <c r="Q708" s="297"/>
      <c r="R708" s="297"/>
      <c r="S708" s="49"/>
      <c r="T708" s="49"/>
      <c r="U708" s="49"/>
      <c r="V708" s="49"/>
      <c r="W708" s="49"/>
      <c r="X708" s="49"/>
      <c r="Y708" s="49"/>
      <c r="Z708" s="49"/>
      <c r="AA708" s="49"/>
      <c r="AB708" s="49"/>
      <c r="AC708" s="49"/>
      <c r="AD708" s="49"/>
    </row>
    <row r="709">
      <c r="A709" s="49"/>
      <c r="B709" s="49"/>
      <c r="C709" s="49"/>
      <c r="D709" s="49"/>
      <c r="E709" s="49"/>
      <c r="F709" s="49"/>
      <c r="G709" s="297"/>
      <c r="H709" s="297"/>
      <c r="I709" s="49"/>
      <c r="J709" s="75"/>
      <c r="K709" s="49"/>
      <c r="L709" s="49"/>
      <c r="M709" s="49"/>
      <c r="N709" s="49"/>
      <c r="O709" s="49"/>
      <c r="P709" s="49"/>
      <c r="Q709" s="297"/>
      <c r="R709" s="297"/>
      <c r="S709" s="49"/>
      <c r="T709" s="49"/>
      <c r="U709" s="49"/>
      <c r="V709" s="49"/>
      <c r="W709" s="49"/>
      <c r="X709" s="49"/>
      <c r="Y709" s="49"/>
      <c r="Z709" s="49"/>
      <c r="AA709" s="49"/>
      <c r="AB709" s="49"/>
      <c r="AC709" s="49"/>
      <c r="AD709" s="49"/>
    </row>
    <row r="710">
      <c r="A710" s="49"/>
      <c r="B710" s="49"/>
      <c r="C710" s="49"/>
      <c r="D710" s="49"/>
      <c r="E710" s="49"/>
      <c r="F710" s="49"/>
      <c r="G710" s="297"/>
      <c r="H710" s="297"/>
      <c r="I710" s="49"/>
      <c r="J710" s="75"/>
      <c r="K710" s="49"/>
      <c r="L710" s="49"/>
      <c r="M710" s="49"/>
      <c r="N710" s="49"/>
      <c r="O710" s="49"/>
      <c r="P710" s="49"/>
      <c r="Q710" s="297"/>
      <c r="R710" s="297"/>
      <c r="S710" s="49"/>
      <c r="T710" s="49"/>
      <c r="U710" s="49"/>
      <c r="V710" s="49"/>
      <c r="W710" s="49"/>
      <c r="X710" s="49"/>
      <c r="Y710" s="49"/>
      <c r="Z710" s="49"/>
      <c r="AA710" s="49"/>
      <c r="AB710" s="49"/>
      <c r="AC710" s="49"/>
      <c r="AD710" s="49"/>
    </row>
    <row r="711">
      <c r="A711" s="49"/>
      <c r="B711" s="49"/>
      <c r="C711" s="49"/>
      <c r="D711" s="49"/>
      <c r="E711" s="49"/>
      <c r="F711" s="49"/>
      <c r="G711" s="297"/>
      <c r="H711" s="297"/>
      <c r="I711" s="49"/>
      <c r="J711" s="75"/>
      <c r="K711" s="49"/>
      <c r="L711" s="49"/>
      <c r="M711" s="49"/>
      <c r="N711" s="49"/>
      <c r="O711" s="49"/>
      <c r="P711" s="49"/>
      <c r="Q711" s="297"/>
      <c r="R711" s="297"/>
      <c r="S711" s="49"/>
      <c r="T711" s="49"/>
      <c r="U711" s="49"/>
      <c r="V711" s="49"/>
      <c r="W711" s="49"/>
      <c r="X711" s="49"/>
      <c r="Y711" s="49"/>
      <c r="Z711" s="49"/>
      <c r="AA711" s="49"/>
      <c r="AB711" s="49"/>
      <c r="AC711" s="49"/>
      <c r="AD711" s="49"/>
    </row>
    <row r="712">
      <c r="A712" s="49"/>
      <c r="B712" s="49"/>
      <c r="C712" s="49"/>
      <c r="D712" s="49"/>
      <c r="E712" s="49"/>
      <c r="F712" s="49"/>
      <c r="G712" s="297"/>
      <c r="H712" s="297"/>
      <c r="I712" s="49"/>
      <c r="J712" s="75"/>
      <c r="K712" s="49"/>
      <c r="L712" s="49"/>
      <c r="M712" s="49"/>
      <c r="N712" s="49"/>
      <c r="O712" s="49"/>
      <c r="P712" s="49"/>
      <c r="Q712" s="297"/>
      <c r="R712" s="297"/>
      <c r="S712" s="49"/>
      <c r="T712" s="49"/>
      <c r="U712" s="49"/>
      <c r="V712" s="49"/>
      <c r="W712" s="49"/>
      <c r="X712" s="49"/>
      <c r="Y712" s="49"/>
      <c r="Z712" s="49"/>
      <c r="AA712" s="49"/>
      <c r="AB712" s="49"/>
      <c r="AC712" s="49"/>
      <c r="AD712" s="49"/>
    </row>
    <row r="713">
      <c r="A713" s="49"/>
      <c r="B713" s="49"/>
      <c r="C713" s="49"/>
      <c r="D713" s="49"/>
      <c r="E713" s="49"/>
      <c r="F713" s="49"/>
      <c r="G713" s="297"/>
      <c r="H713" s="297"/>
      <c r="I713" s="49"/>
      <c r="J713" s="75"/>
      <c r="K713" s="49"/>
      <c r="L713" s="49"/>
      <c r="M713" s="49"/>
      <c r="N713" s="49"/>
      <c r="O713" s="49"/>
      <c r="P713" s="49"/>
      <c r="Q713" s="297"/>
      <c r="R713" s="297"/>
      <c r="S713" s="49"/>
      <c r="T713" s="49"/>
      <c r="U713" s="49"/>
      <c r="V713" s="49"/>
      <c r="W713" s="49"/>
      <c r="X713" s="49"/>
      <c r="Y713" s="49"/>
      <c r="Z713" s="49"/>
      <c r="AA713" s="49"/>
      <c r="AB713" s="49"/>
      <c r="AC713" s="49"/>
      <c r="AD713" s="49"/>
    </row>
    <row r="714">
      <c r="A714" s="49"/>
      <c r="B714" s="49"/>
      <c r="C714" s="49"/>
      <c r="D714" s="49"/>
      <c r="E714" s="49"/>
      <c r="F714" s="49"/>
      <c r="G714" s="297"/>
      <c r="H714" s="297"/>
      <c r="I714" s="49"/>
      <c r="J714" s="75"/>
      <c r="K714" s="49"/>
      <c r="L714" s="49"/>
      <c r="M714" s="49"/>
      <c r="N714" s="49"/>
      <c r="O714" s="49"/>
      <c r="P714" s="49"/>
      <c r="Q714" s="297"/>
      <c r="R714" s="297"/>
      <c r="S714" s="49"/>
      <c r="T714" s="49"/>
      <c r="U714" s="49"/>
      <c r="V714" s="49"/>
      <c r="W714" s="49"/>
      <c r="X714" s="49"/>
      <c r="Y714" s="49"/>
      <c r="Z714" s="49"/>
      <c r="AA714" s="49"/>
      <c r="AB714" s="49"/>
      <c r="AC714" s="49"/>
      <c r="AD714" s="49"/>
    </row>
    <row r="715">
      <c r="A715" s="49"/>
      <c r="B715" s="49"/>
      <c r="C715" s="49"/>
      <c r="D715" s="49"/>
      <c r="E715" s="49"/>
      <c r="F715" s="49"/>
      <c r="G715" s="297"/>
      <c r="H715" s="297"/>
      <c r="I715" s="49"/>
      <c r="J715" s="75"/>
      <c r="K715" s="49"/>
      <c r="L715" s="49"/>
      <c r="M715" s="49"/>
      <c r="N715" s="49"/>
      <c r="O715" s="49"/>
      <c r="P715" s="49"/>
      <c r="Q715" s="297"/>
      <c r="R715" s="297"/>
      <c r="S715" s="49"/>
      <c r="T715" s="49"/>
      <c r="U715" s="49"/>
      <c r="V715" s="49"/>
      <c r="W715" s="49"/>
      <c r="X715" s="49"/>
      <c r="Y715" s="49"/>
      <c r="Z715" s="49"/>
      <c r="AA715" s="49"/>
      <c r="AB715" s="49"/>
      <c r="AC715" s="49"/>
      <c r="AD715" s="49"/>
    </row>
    <row r="716">
      <c r="A716" s="49"/>
      <c r="B716" s="49"/>
      <c r="C716" s="49"/>
      <c r="D716" s="49"/>
      <c r="E716" s="49"/>
      <c r="F716" s="49"/>
      <c r="G716" s="297"/>
      <c r="H716" s="297"/>
      <c r="I716" s="49"/>
      <c r="J716" s="75"/>
      <c r="K716" s="49"/>
      <c r="L716" s="49"/>
      <c r="M716" s="49"/>
      <c r="N716" s="49"/>
      <c r="O716" s="49"/>
      <c r="P716" s="49"/>
      <c r="Q716" s="297"/>
      <c r="R716" s="297"/>
      <c r="S716" s="49"/>
      <c r="T716" s="49"/>
      <c r="U716" s="49"/>
      <c r="V716" s="49"/>
      <c r="W716" s="49"/>
      <c r="X716" s="49"/>
      <c r="Y716" s="49"/>
      <c r="Z716" s="49"/>
      <c r="AA716" s="49"/>
      <c r="AB716" s="49"/>
      <c r="AC716" s="49"/>
      <c r="AD716" s="49"/>
    </row>
    <row r="717">
      <c r="A717" s="49"/>
      <c r="B717" s="49"/>
      <c r="C717" s="49"/>
      <c r="D717" s="49"/>
      <c r="E717" s="49"/>
      <c r="F717" s="49"/>
      <c r="G717" s="297"/>
      <c r="H717" s="297"/>
      <c r="I717" s="49"/>
      <c r="J717" s="75"/>
      <c r="K717" s="49"/>
      <c r="L717" s="49"/>
      <c r="M717" s="49"/>
      <c r="N717" s="49"/>
      <c r="O717" s="49"/>
      <c r="P717" s="49"/>
      <c r="Q717" s="297"/>
      <c r="R717" s="297"/>
      <c r="S717" s="49"/>
      <c r="T717" s="49"/>
      <c r="U717" s="49"/>
      <c r="V717" s="49"/>
      <c r="W717" s="49"/>
      <c r="X717" s="49"/>
      <c r="Y717" s="49"/>
      <c r="Z717" s="49"/>
      <c r="AA717" s="49"/>
      <c r="AB717" s="49"/>
      <c r="AC717" s="49"/>
      <c r="AD717" s="49"/>
    </row>
    <row r="718">
      <c r="A718" s="49"/>
      <c r="B718" s="49"/>
      <c r="C718" s="49"/>
      <c r="D718" s="49"/>
      <c r="E718" s="49"/>
      <c r="F718" s="49"/>
      <c r="G718" s="297"/>
      <c r="H718" s="297"/>
      <c r="I718" s="49"/>
      <c r="J718" s="75"/>
      <c r="K718" s="49"/>
      <c r="L718" s="49"/>
      <c r="M718" s="49"/>
      <c r="N718" s="49"/>
      <c r="O718" s="49"/>
      <c r="P718" s="49"/>
      <c r="Q718" s="297"/>
      <c r="R718" s="297"/>
      <c r="S718" s="49"/>
      <c r="T718" s="49"/>
      <c r="U718" s="49"/>
      <c r="V718" s="49"/>
      <c r="W718" s="49"/>
      <c r="X718" s="49"/>
      <c r="Y718" s="49"/>
      <c r="Z718" s="49"/>
      <c r="AA718" s="49"/>
      <c r="AB718" s="49"/>
      <c r="AC718" s="49"/>
      <c r="AD718" s="49"/>
    </row>
    <row r="719">
      <c r="A719" s="49"/>
      <c r="B719" s="49"/>
      <c r="C719" s="49"/>
      <c r="D719" s="49"/>
      <c r="E719" s="49"/>
      <c r="F719" s="49"/>
      <c r="G719" s="297"/>
      <c r="H719" s="297"/>
      <c r="I719" s="49"/>
      <c r="J719" s="75"/>
      <c r="K719" s="49"/>
      <c r="L719" s="49"/>
      <c r="M719" s="49"/>
      <c r="N719" s="49"/>
      <c r="O719" s="49"/>
      <c r="P719" s="49"/>
      <c r="Q719" s="297"/>
      <c r="R719" s="297"/>
      <c r="S719" s="49"/>
      <c r="T719" s="49"/>
      <c r="U719" s="49"/>
      <c r="V719" s="49"/>
      <c r="W719" s="49"/>
      <c r="X719" s="49"/>
      <c r="Y719" s="49"/>
      <c r="Z719" s="49"/>
      <c r="AA719" s="49"/>
      <c r="AB719" s="49"/>
      <c r="AC719" s="49"/>
      <c r="AD719" s="49"/>
    </row>
    <row r="720">
      <c r="A720" s="49"/>
      <c r="B720" s="49"/>
      <c r="C720" s="49"/>
      <c r="D720" s="49"/>
      <c r="E720" s="49"/>
      <c r="F720" s="49"/>
      <c r="G720" s="297"/>
      <c r="H720" s="297"/>
      <c r="I720" s="49"/>
      <c r="J720" s="75"/>
      <c r="K720" s="49"/>
      <c r="L720" s="49"/>
      <c r="M720" s="49"/>
      <c r="N720" s="49"/>
      <c r="O720" s="49"/>
      <c r="P720" s="49"/>
      <c r="Q720" s="297"/>
      <c r="R720" s="297"/>
      <c r="S720" s="49"/>
      <c r="T720" s="49"/>
      <c r="U720" s="49"/>
      <c r="V720" s="49"/>
      <c r="W720" s="49"/>
      <c r="X720" s="49"/>
      <c r="Y720" s="49"/>
      <c r="Z720" s="49"/>
      <c r="AA720" s="49"/>
      <c r="AB720" s="49"/>
      <c r="AC720" s="49"/>
      <c r="AD720" s="49"/>
    </row>
    <row r="721">
      <c r="A721" s="49"/>
      <c r="B721" s="49"/>
      <c r="C721" s="49"/>
      <c r="D721" s="49"/>
      <c r="E721" s="49"/>
      <c r="F721" s="49"/>
      <c r="G721" s="297"/>
      <c r="H721" s="297"/>
      <c r="I721" s="49"/>
      <c r="J721" s="75"/>
      <c r="K721" s="49"/>
      <c r="L721" s="49"/>
      <c r="M721" s="49"/>
      <c r="N721" s="49"/>
      <c r="O721" s="49"/>
      <c r="P721" s="49"/>
      <c r="Q721" s="297"/>
      <c r="R721" s="297"/>
      <c r="S721" s="49"/>
      <c r="T721" s="49"/>
      <c r="U721" s="49"/>
      <c r="V721" s="49"/>
      <c r="W721" s="49"/>
      <c r="X721" s="49"/>
      <c r="Y721" s="49"/>
      <c r="Z721" s="49"/>
      <c r="AA721" s="49"/>
      <c r="AB721" s="49"/>
      <c r="AC721" s="49"/>
      <c r="AD721" s="49"/>
    </row>
    <row r="722">
      <c r="A722" s="49"/>
      <c r="B722" s="49"/>
      <c r="C722" s="49"/>
      <c r="D722" s="49"/>
      <c r="E722" s="49"/>
      <c r="F722" s="49"/>
      <c r="G722" s="297"/>
      <c r="H722" s="297"/>
      <c r="I722" s="49"/>
      <c r="J722" s="75"/>
      <c r="K722" s="49"/>
      <c r="L722" s="49"/>
      <c r="M722" s="49"/>
      <c r="N722" s="49"/>
      <c r="O722" s="49"/>
      <c r="P722" s="49"/>
      <c r="Q722" s="297"/>
      <c r="R722" s="297"/>
      <c r="S722" s="49"/>
      <c r="T722" s="49"/>
      <c r="U722" s="49"/>
      <c r="V722" s="49"/>
      <c r="W722" s="49"/>
      <c r="X722" s="49"/>
      <c r="Y722" s="49"/>
      <c r="Z722" s="49"/>
      <c r="AA722" s="49"/>
      <c r="AB722" s="49"/>
      <c r="AC722" s="49"/>
      <c r="AD722" s="49"/>
    </row>
    <row r="723">
      <c r="A723" s="49"/>
      <c r="B723" s="49"/>
      <c r="C723" s="49"/>
      <c r="D723" s="49"/>
      <c r="E723" s="49"/>
      <c r="F723" s="49"/>
      <c r="G723" s="297"/>
      <c r="H723" s="297"/>
      <c r="I723" s="49"/>
      <c r="J723" s="75"/>
      <c r="K723" s="49"/>
      <c r="L723" s="49"/>
      <c r="M723" s="49"/>
      <c r="N723" s="49"/>
      <c r="O723" s="49"/>
      <c r="P723" s="49"/>
      <c r="Q723" s="297"/>
      <c r="R723" s="297"/>
      <c r="S723" s="49"/>
      <c r="T723" s="49"/>
      <c r="U723" s="49"/>
      <c r="V723" s="49"/>
      <c r="W723" s="49"/>
      <c r="X723" s="49"/>
      <c r="Y723" s="49"/>
      <c r="Z723" s="49"/>
      <c r="AA723" s="49"/>
      <c r="AB723" s="49"/>
      <c r="AC723" s="49"/>
      <c r="AD723" s="49"/>
    </row>
    <row r="724">
      <c r="A724" s="49"/>
      <c r="B724" s="49"/>
      <c r="C724" s="49"/>
      <c r="D724" s="49"/>
      <c r="E724" s="49"/>
      <c r="F724" s="49"/>
      <c r="G724" s="297"/>
      <c r="H724" s="297"/>
      <c r="I724" s="49"/>
      <c r="J724" s="75"/>
      <c r="K724" s="49"/>
      <c r="L724" s="49"/>
      <c r="M724" s="49"/>
      <c r="N724" s="49"/>
      <c r="O724" s="49"/>
      <c r="P724" s="49"/>
      <c r="Q724" s="297"/>
      <c r="R724" s="297"/>
      <c r="S724" s="49"/>
      <c r="T724" s="49"/>
      <c r="U724" s="49"/>
      <c r="V724" s="49"/>
      <c r="W724" s="49"/>
      <c r="X724" s="49"/>
      <c r="Y724" s="49"/>
      <c r="Z724" s="49"/>
      <c r="AA724" s="49"/>
      <c r="AB724" s="49"/>
      <c r="AC724" s="49"/>
      <c r="AD724" s="49"/>
    </row>
    <row r="725">
      <c r="A725" s="49"/>
      <c r="B725" s="49"/>
      <c r="C725" s="49"/>
      <c r="D725" s="49"/>
      <c r="E725" s="49"/>
      <c r="F725" s="49"/>
      <c r="G725" s="297"/>
      <c r="H725" s="297"/>
      <c r="I725" s="49"/>
      <c r="J725" s="75"/>
      <c r="K725" s="49"/>
      <c r="L725" s="49"/>
      <c r="M725" s="49"/>
      <c r="N725" s="49"/>
      <c r="O725" s="49"/>
      <c r="P725" s="49"/>
      <c r="Q725" s="297"/>
      <c r="R725" s="297"/>
      <c r="S725" s="49"/>
      <c r="T725" s="49"/>
      <c r="U725" s="49"/>
      <c r="V725" s="49"/>
      <c r="W725" s="49"/>
      <c r="X725" s="49"/>
      <c r="Y725" s="49"/>
      <c r="Z725" s="49"/>
      <c r="AA725" s="49"/>
      <c r="AB725" s="49"/>
      <c r="AC725" s="49"/>
      <c r="AD725" s="49"/>
    </row>
    <row r="726">
      <c r="A726" s="49"/>
      <c r="B726" s="49"/>
      <c r="C726" s="49"/>
      <c r="D726" s="49"/>
      <c r="E726" s="49"/>
      <c r="F726" s="49"/>
      <c r="G726" s="297"/>
      <c r="H726" s="297"/>
      <c r="I726" s="49"/>
      <c r="J726" s="75"/>
      <c r="K726" s="49"/>
      <c r="L726" s="49"/>
      <c r="M726" s="49"/>
      <c r="N726" s="49"/>
      <c r="O726" s="49"/>
      <c r="P726" s="49"/>
      <c r="Q726" s="297"/>
      <c r="R726" s="297"/>
      <c r="S726" s="49"/>
      <c r="T726" s="49"/>
      <c r="U726" s="49"/>
      <c r="V726" s="49"/>
      <c r="W726" s="49"/>
      <c r="X726" s="49"/>
      <c r="Y726" s="49"/>
      <c r="Z726" s="49"/>
      <c r="AA726" s="49"/>
      <c r="AB726" s="49"/>
      <c r="AC726" s="49"/>
      <c r="AD726" s="49"/>
    </row>
    <row r="727">
      <c r="A727" s="49"/>
      <c r="B727" s="49"/>
      <c r="C727" s="49"/>
      <c r="D727" s="49"/>
      <c r="E727" s="49"/>
      <c r="F727" s="49"/>
      <c r="G727" s="297"/>
      <c r="H727" s="297"/>
      <c r="I727" s="49"/>
      <c r="J727" s="75"/>
      <c r="K727" s="49"/>
      <c r="L727" s="49"/>
      <c r="M727" s="49"/>
      <c r="N727" s="49"/>
      <c r="O727" s="49"/>
      <c r="P727" s="49"/>
      <c r="Q727" s="297"/>
      <c r="R727" s="297"/>
      <c r="S727" s="49"/>
      <c r="T727" s="49"/>
      <c r="U727" s="49"/>
      <c r="V727" s="49"/>
      <c r="W727" s="49"/>
      <c r="X727" s="49"/>
      <c r="Y727" s="49"/>
      <c r="Z727" s="49"/>
      <c r="AA727" s="49"/>
      <c r="AB727" s="49"/>
      <c r="AC727" s="49"/>
      <c r="AD727" s="49"/>
    </row>
    <row r="728">
      <c r="A728" s="49"/>
      <c r="B728" s="49"/>
      <c r="C728" s="49"/>
      <c r="D728" s="49"/>
      <c r="E728" s="49"/>
      <c r="F728" s="49"/>
      <c r="G728" s="297"/>
      <c r="H728" s="297"/>
      <c r="I728" s="49"/>
      <c r="J728" s="75"/>
      <c r="K728" s="49"/>
      <c r="L728" s="49"/>
      <c r="M728" s="49"/>
      <c r="N728" s="49"/>
      <c r="O728" s="49"/>
      <c r="P728" s="49"/>
      <c r="Q728" s="297"/>
      <c r="R728" s="297"/>
      <c r="S728" s="49"/>
      <c r="T728" s="49"/>
      <c r="U728" s="49"/>
      <c r="V728" s="49"/>
      <c r="W728" s="49"/>
      <c r="X728" s="49"/>
      <c r="Y728" s="49"/>
      <c r="Z728" s="49"/>
      <c r="AA728" s="49"/>
      <c r="AB728" s="49"/>
      <c r="AC728" s="49"/>
      <c r="AD728" s="49"/>
    </row>
    <row r="729">
      <c r="A729" s="49"/>
      <c r="B729" s="49"/>
      <c r="C729" s="49"/>
      <c r="D729" s="49"/>
      <c r="E729" s="49"/>
      <c r="F729" s="49"/>
      <c r="G729" s="297"/>
      <c r="H729" s="297"/>
      <c r="I729" s="49"/>
      <c r="J729" s="75"/>
      <c r="K729" s="49"/>
      <c r="L729" s="49"/>
      <c r="M729" s="49"/>
      <c r="N729" s="49"/>
      <c r="O729" s="49"/>
      <c r="P729" s="49"/>
      <c r="Q729" s="297"/>
      <c r="R729" s="297"/>
      <c r="S729" s="49"/>
      <c r="T729" s="49"/>
      <c r="U729" s="49"/>
      <c r="V729" s="49"/>
      <c r="W729" s="49"/>
      <c r="X729" s="49"/>
      <c r="Y729" s="49"/>
      <c r="Z729" s="49"/>
      <c r="AA729" s="49"/>
      <c r="AB729" s="49"/>
      <c r="AC729" s="49"/>
      <c r="AD729" s="49"/>
    </row>
    <row r="730">
      <c r="A730" s="49"/>
      <c r="B730" s="49"/>
      <c r="C730" s="49"/>
      <c r="D730" s="49"/>
      <c r="E730" s="49"/>
      <c r="F730" s="49"/>
      <c r="G730" s="297"/>
      <c r="H730" s="297"/>
      <c r="I730" s="49"/>
      <c r="J730" s="75"/>
      <c r="K730" s="49"/>
      <c r="L730" s="49"/>
      <c r="M730" s="49"/>
      <c r="N730" s="49"/>
      <c r="O730" s="49"/>
      <c r="P730" s="49"/>
      <c r="Q730" s="297"/>
      <c r="R730" s="297"/>
      <c r="S730" s="49"/>
      <c r="T730" s="49"/>
      <c r="U730" s="49"/>
      <c r="V730" s="49"/>
      <c r="W730" s="49"/>
      <c r="X730" s="49"/>
      <c r="Y730" s="49"/>
      <c r="Z730" s="49"/>
      <c r="AA730" s="49"/>
      <c r="AB730" s="49"/>
      <c r="AC730" s="49"/>
      <c r="AD730" s="49"/>
    </row>
    <row r="731">
      <c r="A731" s="49"/>
      <c r="B731" s="49"/>
      <c r="C731" s="49"/>
      <c r="D731" s="49"/>
      <c r="E731" s="49"/>
      <c r="F731" s="49"/>
      <c r="G731" s="297"/>
      <c r="H731" s="297"/>
      <c r="I731" s="49"/>
      <c r="J731" s="75"/>
      <c r="K731" s="49"/>
      <c r="L731" s="49"/>
      <c r="M731" s="49"/>
      <c r="N731" s="49"/>
      <c r="O731" s="49"/>
      <c r="P731" s="49"/>
      <c r="Q731" s="297"/>
      <c r="R731" s="297"/>
      <c r="S731" s="49"/>
      <c r="T731" s="49"/>
      <c r="U731" s="49"/>
      <c r="V731" s="49"/>
      <c r="W731" s="49"/>
      <c r="X731" s="49"/>
      <c r="Y731" s="49"/>
      <c r="Z731" s="49"/>
      <c r="AA731" s="49"/>
      <c r="AB731" s="49"/>
      <c r="AC731" s="49"/>
      <c r="AD731" s="49"/>
    </row>
    <row r="732">
      <c r="A732" s="49"/>
      <c r="B732" s="49"/>
      <c r="C732" s="49"/>
      <c r="D732" s="49"/>
      <c r="E732" s="49"/>
      <c r="F732" s="49"/>
      <c r="G732" s="297"/>
      <c r="H732" s="297"/>
      <c r="I732" s="49"/>
      <c r="J732" s="75"/>
      <c r="K732" s="49"/>
      <c r="L732" s="49"/>
      <c r="M732" s="49"/>
      <c r="N732" s="49"/>
      <c r="O732" s="49"/>
      <c r="P732" s="49"/>
      <c r="Q732" s="297"/>
      <c r="R732" s="297"/>
      <c r="S732" s="49"/>
      <c r="T732" s="49"/>
      <c r="U732" s="49"/>
      <c r="V732" s="49"/>
      <c r="W732" s="49"/>
      <c r="X732" s="49"/>
      <c r="Y732" s="49"/>
      <c r="Z732" s="49"/>
      <c r="AA732" s="49"/>
      <c r="AB732" s="49"/>
      <c r="AC732" s="49"/>
      <c r="AD732" s="49"/>
    </row>
    <row r="733">
      <c r="A733" s="49"/>
      <c r="B733" s="49"/>
      <c r="C733" s="49"/>
      <c r="D733" s="49"/>
      <c r="E733" s="49"/>
      <c r="F733" s="49"/>
      <c r="G733" s="297"/>
      <c r="H733" s="297"/>
      <c r="I733" s="49"/>
      <c r="J733" s="75"/>
      <c r="K733" s="49"/>
      <c r="L733" s="49"/>
      <c r="M733" s="49"/>
      <c r="N733" s="49"/>
      <c r="O733" s="49"/>
      <c r="P733" s="49"/>
      <c r="Q733" s="297"/>
      <c r="R733" s="297"/>
      <c r="S733" s="49"/>
      <c r="T733" s="49"/>
      <c r="U733" s="49"/>
      <c r="V733" s="49"/>
      <c r="W733" s="49"/>
      <c r="X733" s="49"/>
      <c r="Y733" s="49"/>
      <c r="Z733" s="49"/>
      <c r="AA733" s="49"/>
      <c r="AB733" s="49"/>
      <c r="AC733" s="49"/>
      <c r="AD733" s="49"/>
    </row>
    <row r="734">
      <c r="A734" s="49"/>
      <c r="B734" s="49"/>
      <c r="C734" s="49"/>
      <c r="D734" s="49"/>
      <c r="E734" s="49"/>
      <c r="F734" s="49"/>
      <c r="G734" s="297"/>
      <c r="H734" s="297"/>
      <c r="I734" s="49"/>
      <c r="J734" s="75"/>
      <c r="K734" s="49"/>
      <c r="L734" s="49"/>
      <c r="M734" s="49"/>
      <c r="N734" s="49"/>
      <c r="O734" s="49"/>
      <c r="P734" s="49"/>
      <c r="Q734" s="297"/>
      <c r="R734" s="297"/>
      <c r="S734" s="49"/>
      <c r="T734" s="49"/>
      <c r="U734" s="49"/>
      <c r="V734" s="49"/>
      <c r="W734" s="49"/>
      <c r="X734" s="49"/>
      <c r="Y734" s="49"/>
      <c r="Z734" s="49"/>
      <c r="AA734" s="49"/>
      <c r="AB734" s="49"/>
      <c r="AC734" s="49"/>
      <c r="AD734" s="49"/>
    </row>
    <row r="735">
      <c r="A735" s="49"/>
      <c r="B735" s="49"/>
      <c r="C735" s="49"/>
      <c r="D735" s="49"/>
      <c r="E735" s="49"/>
      <c r="F735" s="49"/>
      <c r="G735" s="297"/>
      <c r="H735" s="297"/>
      <c r="I735" s="49"/>
      <c r="J735" s="75"/>
      <c r="K735" s="49"/>
      <c r="L735" s="49"/>
      <c r="M735" s="49"/>
      <c r="N735" s="49"/>
      <c r="O735" s="49"/>
      <c r="P735" s="49"/>
      <c r="Q735" s="297"/>
      <c r="R735" s="297"/>
      <c r="S735" s="49"/>
      <c r="T735" s="49"/>
      <c r="U735" s="49"/>
      <c r="V735" s="49"/>
      <c r="W735" s="49"/>
      <c r="X735" s="49"/>
      <c r="Y735" s="49"/>
      <c r="Z735" s="49"/>
      <c r="AA735" s="49"/>
      <c r="AB735" s="49"/>
      <c r="AC735" s="49"/>
      <c r="AD735" s="49"/>
    </row>
    <row r="736">
      <c r="A736" s="49"/>
      <c r="B736" s="49"/>
      <c r="C736" s="49"/>
      <c r="D736" s="49"/>
      <c r="E736" s="49"/>
      <c r="F736" s="49"/>
      <c r="G736" s="297"/>
      <c r="H736" s="297"/>
      <c r="I736" s="49"/>
      <c r="J736" s="75"/>
      <c r="K736" s="49"/>
      <c r="L736" s="49"/>
      <c r="M736" s="49"/>
      <c r="N736" s="49"/>
      <c r="O736" s="49"/>
      <c r="P736" s="49"/>
      <c r="Q736" s="297"/>
      <c r="R736" s="297"/>
      <c r="S736" s="49"/>
      <c r="T736" s="49"/>
      <c r="U736" s="49"/>
      <c r="V736" s="49"/>
      <c r="W736" s="49"/>
      <c r="X736" s="49"/>
      <c r="Y736" s="49"/>
      <c r="Z736" s="49"/>
      <c r="AA736" s="49"/>
      <c r="AB736" s="49"/>
      <c r="AC736" s="49"/>
      <c r="AD736" s="49"/>
    </row>
    <row r="737">
      <c r="A737" s="49"/>
      <c r="B737" s="49"/>
      <c r="C737" s="49"/>
      <c r="D737" s="49"/>
      <c r="E737" s="49"/>
      <c r="F737" s="49"/>
      <c r="G737" s="297"/>
      <c r="H737" s="297"/>
      <c r="I737" s="49"/>
      <c r="J737" s="75"/>
      <c r="K737" s="49"/>
      <c r="L737" s="49"/>
      <c r="M737" s="49"/>
      <c r="N737" s="49"/>
      <c r="O737" s="49"/>
      <c r="P737" s="49"/>
      <c r="Q737" s="297"/>
      <c r="R737" s="297"/>
      <c r="S737" s="49"/>
      <c r="T737" s="49"/>
      <c r="U737" s="49"/>
      <c r="V737" s="49"/>
      <c r="W737" s="49"/>
      <c r="X737" s="49"/>
      <c r="Y737" s="49"/>
      <c r="Z737" s="49"/>
      <c r="AA737" s="49"/>
      <c r="AB737" s="49"/>
      <c r="AC737" s="49"/>
      <c r="AD737" s="49"/>
    </row>
    <row r="738">
      <c r="A738" s="49"/>
      <c r="B738" s="49"/>
      <c r="C738" s="49"/>
      <c r="D738" s="49"/>
      <c r="E738" s="49"/>
      <c r="F738" s="49"/>
      <c r="G738" s="297"/>
      <c r="H738" s="297"/>
      <c r="I738" s="49"/>
      <c r="J738" s="75"/>
      <c r="K738" s="49"/>
      <c r="L738" s="49"/>
      <c r="M738" s="49"/>
      <c r="N738" s="49"/>
      <c r="O738" s="49"/>
      <c r="P738" s="49"/>
      <c r="Q738" s="297"/>
      <c r="R738" s="297"/>
      <c r="S738" s="49"/>
      <c r="T738" s="49"/>
      <c r="U738" s="49"/>
      <c r="V738" s="49"/>
      <c r="W738" s="49"/>
      <c r="X738" s="49"/>
      <c r="Y738" s="49"/>
      <c r="Z738" s="49"/>
      <c r="AA738" s="49"/>
      <c r="AB738" s="49"/>
      <c r="AC738" s="49"/>
      <c r="AD738" s="49"/>
    </row>
    <row r="739">
      <c r="A739" s="49"/>
      <c r="B739" s="49"/>
      <c r="C739" s="49"/>
      <c r="D739" s="49"/>
      <c r="E739" s="49"/>
      <c r="F739" s="49"/>
      <c r="G739" s="297"/>
      <c r="H739" s="297"/>
      <c r="I739" s="49"/>
      <c r="J739" s="75"/>
      <c r="K739" s="49"/>
      <c r="L739" s="49"/>
      <c r="M739" s="49"/>
      <c r="N739" s="49"/>
      <c r="O739" s="49"/>
      <c r="P739" s="49"/>
      <c r="Q739" s="297"/>
      <c r="R739" s="297"/>
      <c r="S739" s="49"/>
      <c r="T739" s="49"/>
      <c r="U739" s="49"/>
      <c r="V739" s="49"/>
      <c r="W739" s="49"/>
      <c r="X739" s="49"/>
      <c r="Y739" s="49"/>
      <c r="Z739" s="49"/>
      <c r="AA739" s="49"/>
      <c r="AB739" s="49"/>
      <c r="AC739" s="49"/>
      <c r="AD739" s="49"/>
    </row>
    <row r="740">
      <c r="A740" s="49"/>
      <c r="B740" s="49"/>
      <c r="C740" s="49"/>
      <c r="D740" s="49"/>
      <c r="E740" s="49"/>
      <c r="F740" s="49"/>
      <c r="G740" s="297"/>
      <c r="H740" s="297"/>
      <c r="I740" s="49"/>
      <c r="J740" s="75"/>
      <c r="K740" s="49"/>
      <c r="L740" s="49"/>
      <c r="M740" s="49"/>
      <c r="N740" s="49"/>
      <c r="O740" s="49"/>
      <c r="P740" s="49"/>
      <c r="Q740" s="297"/>
      <c r="R740" s="297"/>
      <c r="S740" s="49"/>
      <c r="T740" s="49"/>
      <c r="U740" s="49"/>
      <c r="V740" s="49"/>
      <c r="W740" s="49"/>
      <c r="X740" s="49"/>
      <c r="Y740" s="49"/>
      <c r="Z740" s="49"/>
      <c r="AA740" s="49"/>
      <c r="AB740" s="49"/>
      <c r="AC740" s="49"/>
      <c r="AD740" s="49"/>
    </row>
    <row r="741">
      <c r="A741" s="49"/>
      <c r="B741" s="49"/>
      <c r="C741" s="49"/>
      <c r="D741" s="49"/>
      <c r="E741" s="49"/>
      <c r="F741" s="49"/>
      <c r="G741" s="297"/>
      <c r="H741" s="297"/>
      <c r="I741" s="49"/>
      <c r="J741" s="75"/>
      <c r="K741" s="49"/>
      <c r="L741" s="49"/>
      <c r="M741" s="49"/>
      <c r="N741" s="49"/>
      <c r="O741" s="49"/>
      <c r="P741" s="49"/>
      <c r="Q741" s="297"/>
      <c r="R741" s="297"/>
      <c r="S741" s="49"/>
      <c r="T741" s="49"/>
      <c r="U741" s="49"/>
      <c r="V741" s="49"/>
      <c r="W741" s="49"/>
      <c r="X741" s="49"/>
      <c r="Y741" s="49"/>
      <c r="Z741" s="49"/>
      <c r="AA741" s="49"/>
      <c r="AB741" s="49"/>
      <c r="AC741" s="49"/>
      <c r="AD741" s="49"/>
    </row>
    <row r="742">
      <c r="A742" s="49"/>
      <c r="B742" s="49"/>
      <c r="C742" s="49"/>
      <c r="D742" s="49"/>
      <c r="E742" s="49"/>
      <c r="F742" s="49"/>
      <c r="G742" s="297"/>
      <c r="H742" s="297"/>
      <c r="I742" s="49"/>
      <c r="J742" s="75"/>
      <c r="K742" s="49"/>
      <c r="L742" s="49"/>
      <c r="M742" s="49"/>
      <c r="N742" s="49"/>
      <c r="O742" s="49"/>
      <c r="P742" s="49"/>
      <c r="Q742" s="297"/>
      <c r="R742" s="297"/>
      <c r="S742" s="49"/>
      <c r="T742" s="49"/>
      <c r="U742" s="49"/>
      <c r="V742" s="49"/>
      <c r="W742" s="49"/>
      <c r="X742" s="49"/>
      <c r="Y742" s="49"/>
      <c r="Z742" s="49"/>
      <c r="AA742" s="49"/>
      <c r="AB742" s="49"/>
      <c r="AC742" s="49"/>
      <c r="AD742" s="49"/>
    </row>
    <row r="743">
      <c r="A743" s="49"/>
      <c r="B743" s="49"/>
      <c r="C743" s="49"/>
      <c r="D743" s="49"/>
      <c r="E743" s="49"/>
      <c r="F743" s="49"/>
      <c r="G743" s="297"/>
      <c r="H743" s="297"/>
      <c r="I743" s="49"/>
      <c r="J743" s="75"/>
      <c r="K743" s="49"/>
      <c r="L743" s="49"/>
      <c r="M743" s="49"/>
      <c r="N743" s="49"/>
      <c r="O743" s="49"/>
      <c r="P743" s="49"/>
      <c r="Q743" s="297"/>
      <c r="R743" s="297"/>
      <c r="S743" s="49"/>
      <c r="T743" s="49"/>
      <c r="U743" s="49"/>
      <c r="V743" s="49"/>
      <c r="W743" s="49"/>
      <c r="X743" s="49"/>
      <c r="Y743" s="49"/>
      <c r="Z743" s="49"/>
      <c r="AA743" s="49"/>
      <c r="AB743" s="49"/>
      <c r="AC743" s="49"/>
      <c r="AD743" s="49"/>
    </row>
    <row r="744">
      <c r="A744" s="49"/>
      <c r="B744" s="49"/>
      <c r="C744" s="49"/>
      <c r="D744" s="49"/>
      <c r="E744" s="49"/>
      <c r="F744" s="49"/>
      <c r="G744" s="297"/>
      <c r="H744" s="297"/>
      <c r="I744" s="49"/>
      <c r="J744" s="75"/>
      <c r="K744" s="49"/>
      <c r="L744" s="49"/>
      <c r="M744" s="49"/>
      <c r="N744" s="49"/>
      <c r="O744" s="49"/>
      <c r="P744" s="49"/>
      <c r="Q744" s="297"/>
      <c r="R744" s="297"/>
      <c r="S744" s="49"/>
      <c r="T744" s="49"/>
      <c r="U744" s="49"/>
      <c r="V744" s="49"/>
      <c r="W744" s="49"/>
      <c r="X744" s="49"/>
      <c r="Y744" s="49"/>
      <c r="Z744" s="49"/>
      <c r="AA744" s="49"/>
      <c r="AB744" s="49"/>
      <c r="AC744" s="49"/>
      <c r="AD744" s="49"/>
    </row>
    <row r="745">
      <c r="A745" s="49"/>
      <c r="B745" s="49"/>
      <c r="C745" s="49"/>
      <c r="D745" s="49"/>
      <c r="E745" s="49"/>
      <c r="F745" s="49"/>
      <c r="G745" s="297"/>
      <c r="H745" s="297"/>
      <c r="I745" s="49"/>
      <c r="J745" s="75"/>
      <c r="K745" s="49"/>
      <c r="L745" s="49"/>
      <c r="M745" s="49"/>
      <c r="N745" s="49"/>
      <c r="O745" s="49"/>
      <c r="P745" s="49"/>
      <c r="Q745" s="297"/>
      <c r="R745" s="297"/>
      <c r="S745" s="49"/>
      <c r="T745" s="49"/>
      <c r="U745" s="49"/>
      <c r="V745" s="49"/>
      <c r="W745" s="49"/>
      <c r="X745" s="49"/>
      <c r="Y745" s="49"/>
      <c r="Z745" s="49"/>
      <c r="AA745" s="49"/>
      <c r="AB745" s="49"/>
      <c r="AC745" s="49"/>
      <c r="AD745" s="49"/>
    </row>
    <row r="746">
      <c r="A746" s="49"/>
      <c r="B746" s="49"/>
      <c r="C746" s="49"/>
      <c r="D746" s="49"/>
      <c r="E746" s="49"/>
      <c r="F746" s="49"/>
      <c r="G746" s="297"/>
      <c r="H746" s="297"/>
      <c r="I746" s="49"/>
      <c r="J746" s="75"/>
      <c r="K746" s="49"/>
      <c r="L746" s="49"/>
      <c r="M746" s="49"/>
      <c r="N746" s="49"/>
      <c r="O746" s="49"/>
      <c r="P746" s="49"/>
      <c r="Q746" s="297"/>
      <c r="R746" s="297"/>
      <c r="S746" s="49"/>
      <c r="T746" s="49"/>
      <c r="U746" s="49"/>
      <c r="V746" s="49"/>
      <c r="W746" s="49"/>
      <c r="X746" s="49"/>
      <c r="Y746" s="49"/>
      <c r="Z746" s="49"/>
      <c r="AA746" s="49"/>
      <c r="AB746" s="49"/>
      <c r="AC746" s="49"/>
      <c r="AD746" s="49"/>
    </row>
    <row r="747">
      <c r="A747" s="49"/>
      <c r="B747" s="49"/>
      <c r="C747" s="49"/>
      <c r="D747" s="49"/>
      <c r="E747" s="49"/>
      <c r="F747" s="49"/>
      <c r="G747" s="297"/>
      <c r="H747" s="297"/>
      <c r="I747" s="49"/>
      <c r="J747" s="75"/>
      <c r="K747" s="49"/>
      <c r="L747" s="49"/>
      <c r="M747" s="49"/>
      <c r="N747" s="49"/>
      <c r="O747" s="49"/>
      <c r="P747" s="49"/>
      <c r="Q747" s="297"/>
      <c r="R747" s="297"/>
      <c r="S747" s="49"/>
      <c r="T747" s="49"/>
      <c r="U747" s="49"/>
      <c r="V747" s="49"/>
      <c r="W747" s="49"/>
      <c r="X747" s="49"/>
      <c r="Y747" s="49"/>
      <c r="Z747" s="49"/>
      <c r="AA747" s="49"/>
      <c r="AB747" s="49"/>
      <c r="AC747" s="49"/>
      <c r="AD747" s="49"/>
    </row>
    <row r="748">
      <c r="A748" s="49"/>
      <c r="B748" s="49"/>
      <c r="C748" s="49"/>
      <c r="D748" s="49"/>
      <c r="E748" s="49"/>
      <c r="F748" s="49"/>
      <c r="G748" s="297"/>
      <c r="H748" s="297"/>
      <c r="I748" s="49"/>
      <c r="J748" s="75"/>
      <c r="K748" s="49"/>
      <c r="L748" s="49"/>
      <c r="M748" s="49"/>
      <c r="N748" s="49"/>
      <c r="O748" s="49"/>
      <c r="P748" s="49"/>
      <c r="Q748" s="297"/>
      <c r="R748" s="297"/>
      <c r="S748" s="49"/>
      <c r="T748" s="49"/>
      <c r="U748" s="49"/>
      <c r="V748" s="49"/>
      <c r="W748" s="49"/>
      <c r="X748" s="49"/>
      <c r="Y748" s="49"/>
      <c r="Z748" s="49"/>
      <c r="AA748" s="49"/>
      <c r="AB748" s="49"/>
      <c r="AC748" s="49"/>
      <c r="AD748" s="49"/>
    </row>
    <row r="749">
      <c r="A749" s="49"/>
      <c r="B749" s="49"/>
      <c r="C749" s="49"/>
      <c r="D749" s="49"/>
      <c r="E749" s="49"/>
      <c r="F749" s="49"/>
      <c r="G749" s="297"/>
      <c r="H749" s="297"/>
      <c r="I749" s="49"/>
      <c r="J749" s="75"/>
      <c r="K749" s="49"/>
      <c r="L749" s="49"/>
      <c r="M749" s="49"/>
      <c r="N749" s="49"/>
      <c r="O749" s="49"/>
      <c r="P749" s="49"/>
      <c r="Q749" s="297"/>
      <c r="R749" s="297"/>
      <c r="S749" s="49"/>
      <c r="T749" s="49"/>
      <c r="U749" s="49"/>
      <c r="V749" s="49"/>
      <c r="W749" s="49"/>
      <c r="X749" s="49"/>
      <c r="Y749" s="49"/>
      <c r="Z749" s="49"/>
      <c r="AA749" s="49"/>
      <c r="AB749" s="49"/>
      <c r="AC749" s="49"/>
      <c r="AD749" s="49"/>
    </row>
    <row r="750">
      <c r="A750" s="49"/>
      <c r="B750" s="49"/>
      <c r="C750" s="49"/>
      <c r="D750" s="49"/>
      <c r="E750" s="49"/>
      <c r="F750" s="49"/>
      <c r="G750" s="297"/>
      <c r="H750" s="297"/>
      <c r="I750" s="49"/>
      <c r="J750" s="75"/>
      <c r="K750" s="49"/>
      <c r="L750" s="49"/>
      <c r="M750" s="49"/>
      <c r="N750" s="49"/>
      <c r="O750" s="49"/>
      <c r="P750" s="49"/>
      <c r="Q750" s="297"/>
      <c r="R750" s="297"/>
      <c r="S750" s="49"/>
      <c r="T750" s="49"/>
      <c r="U750" s="49"/>
      <c r="V750" s="49"/>
      <c r="W750" s="49"/>
      <c r="X750" s="49"/>
      <c r="Y750" s="49"/>
      <c r="Z750" s="49"/>
      <c r="AA750" s="49"/>
      <c r="AB750" s="49"/>
      <c r="AC750" s="49"/>
      <c r="AD750" s="49"/>
    </row>
    <row r="751">
      <c r="A751" s="49"/>
      <c r="B751" s="49"/>
      <c r="C751" s="49"/>
      <c r="D751" s="49"/>
      <c r="E751" s="49"/>
      <c r="F751" s="49"/>
      <c r="G751" s="297"/>
      <c r="H751" s="297"/>
      <c r="I751" s="49"/>
      <c r="J751" s="75"/>
      <c r="K751" s="49"/>
      <c r="L751" s="49"/>
      <c r="M751" s="49"/>
      <c r="N751" s="49"/>
      <c r="O751" s="49"/>
      <c r="P751" s="49"/>
      <c r="Q751" s="297"/>
      <c r="R751" s="297"/>
      <c r="S751" s="49"/>
      <c r="T751" s="49"/>
      <c r="U751" s="49"/>
      <c r="V751" s="49"/>
      <c r="W751" s="49"/>
      <c r="X751" s="49"/>
      <c r="Y751" s="49"/>
      <c r="Z751" s="49"/>
      <c r="AA751" s="49"/>
      <c r="AB751" s="49"/>
      <c r="AC751" s="49"/>
      <c r="AD751" s="49"/>
    </row>
    <row r="752">
      <c r="A752" s="49"/>
      <c r="B752" s="49"/>
      <c r="C752" s="49"/>
      <c r="D752" s="49"/>
      <c r="E752" s="49"/>
      <c r="F752" s="49"/>
      <c r="G752" s="297"/>
      <c r="H752" s="297"/>
      <c r="I752" s="49"/>
      <c r="J752" s="75"/>
      <c r="K752" s="49"/>
      <c r="L752" s="49"/>
      <c r="M752" s="49"/>
      <c r="N752" s="49"/>
      <c r="O752" s="49"/>
      <c r="P752" s="49"/>
      <c r="Q752" s="297"/>
      <c r="R752" s="297"/>
      <c r="S752" s="49"/>
      <c r="T752" s="49"/>
      <c r="U752" s="49"/>
      <c r="V752" s="49"/>
      <c r="W752" s="49"/>
      <c r="X752" s="49"/>
      <c r="Y752" s="49"/>
      <c r="Z752" s="49"/>
      <c r="AA752" s="49"/>
      <c r="AB752" s="49"/>
      <c r="AC752" s="49"/>
      <c r="AD752" s="49"/>
    </row>
    <row r="753">
      <c r="A753" s="49"/>
      <c r="B753" s="49"/>
      <c r="C753" s="49"/>
      <c r="D753" s="49"/>
      <c r="E753" s="49"/>
      <c r="F753" s="49"/>
      <c r="G753" s="297"/>
      <c r="H753" s="297"/>
      <c r="I753" s="49"/>
      <c r="J753" s="75"/>
      <c r="K753" s="49"/>
      <c r="L753" s="49"/>
      <c r="M753" s="49"/>
      <c r="N753" s="49"/>
      <c r="O753" s="49"/>
      <c r="P753" s="49"/>
      <c r="Q753" s="297"/>
      <c r="R753" s="297"/>
      <c r="S753" s="49"/>
      <c r="T753" s="49"/>
      <c r="U753" s="49"/>
      <c r="V753" s="49"/>
      <c r="W753" s="49"/>
      <c r="X753" s="49"/>
      <c r="Y753" s="49"/>
      <c r="Z753" s="49"/>
      <c r="AA753" s="49"/>
      <c r="AB753" s="49"/>
      <c r="AC753" s="49"/>
      <c r="AD753" s="49"/>
    </row>
    <row r="754">
      <c r="A754" s="49"/>
      <c r="B754" s="49"/>
      <c r="C754" s="49"/>
      <c r="D754" s="49"/>
      <c r="E754" s="49"/>
      <c r="F754" s="49"/>
      <c r="G754" s="297"/>
      <c r="H754" s="297"/>
      <c r="I754" s="49"/>
      <c r="J754" s="75"/>
      <c r="K754" s="49"/>
      <c r="L754" s="49"/>
      <c r="M754" s="49"/>
      <c r="N754" s="49"/>
      <c r="O754" s="49"/>
      <c r="P754" s="49"/>
      <c r="Q754" s="297"/>
      <c r="R754" s="297"/>
      <c r="S754" s="49"/>
      <c r="T754" s="49"/>
      <c r="U754" s="49"/>
      <c r="V754" s="49"/>
      <c r="W754" s="49"/>
      <c r="X754" s="49"/>
      <c r="Y754" s="49"/>
      <c r="Z754" s="49"/>
      <c r="AA754" s="49"/>
      <c r="AB754" s="49"/>
      <c r="AC754" s="49"/>
      <c r="AD754" s="49"/>
    </row>
    <row r="755">
      <c r="A755" s="49"/>
      <c r="B755" s="49"/>
      <c r="C755" s="49"/>
      <c r="D755" s="49"/>
      <c r="E755" s="49"/>
      <c r="F755" s="49"/>
      <c r="G755" s="297"/>
      <c r="H755" s="297"/>
      <c r="I755" s="49"/>
      <c r="J755" s="75"/>
      <c r="K755" s="49"/>
      <c r="L755" s="49"/>
      <c r="M755" s="49"/>
      <c r="N755" s="49"/>
      <c r="O755" s="49"/>
      <c r="P755" s="49"/>
      <c r="Q755" s="297"/>
      <c r="R755" s="297"/>
      <c r="S755" s="49"/>
      <c r="T755" s="49"/>
      <c r="U755" s="49"/>
      <c r="V755" s="49"/>
      <c r="W755" s="49"/>
      <c r="X755" s="49"/>
      <c r="Y755" s="49"/>
      <c r="Z755" s="49"/>
      <c r="AA755" s="49"/>
      <c r="AB755" s="49"/>
      <c r="AC755" s="49"/>
      <c r="AD755" s="49"/>
    </row>
    <row r="756">
      <c r="A756" s="49"/>
      <c r="B756" s="49"/>
      <c r="C756" s="49"/>
      <c r="D756" s="49"/>
      <c r="E756" s="49"/>
      <c r="F756" s="49"/>
      <c r="G756" s="297"/>
      <c r="H756" s="297"/>
      <c r="I756" s="49"/>
      <c r="J756" s="75"/>
      <c r="K756" s="49"/>
      <c r="L756" s="49"/>
      <c r="M756" s="49"/>
      <c r="N756" s="49"/>
      <c r="O756" s="49"/>
      <c r="P756" s="49"/>
      <c r="Q756" s="297"/>
      <c r="R756" s="297"/>
      <c r="S756" s="49"/>
      <c r="T756" s="49"/>
      <c r="U756" s="49"/>
      <c r="V756" s="49"/>
      <c r="W756" s="49"/>
      <c r="X756" s="49"/>
      <c r="Y756" s="49"/>
      <c r="Z756" s="49"/>
      <c r="AA756" s="49"/>
      <c r="AB756" s="49"/>
      <c r="AC756" s="49"/>
      <c r="AD756" s="49"/>
    </row>
    <row r="757">
      <c r="A757" s="49"/>
      <c r="B757" s="49"/>
      <c r="C757" s="49"/>
      <c r="D757" s="49"/>
      <c r="E757" s="49"/>
      <c r="F757" s="49"/>
      <c r="G757" s="297"/>
      <c r="H757" s="297"/>
      <c r="I757" s="49"/>
      <c r="J757" s="75"/>
      <c r="K757" s="49"/>
      <c r="L757" s="49"/>
      <c r="M757" s="49"/>
      <c r="N757" s="49"/>
      <c r="O757" s="49"/>
      <c r="P757" s="49"/>
      <c r="Q757" s="297"/>
      <c r="R757" s="297"/>
      <c r="S757" s="49"/>
      <c r="T757" s="49"/>
      <c r="U757" s="49"/>
      <c r="V757" s="49"/>
      <c r="W757" s="49"/>
      <c r="X757" s="49"/>
      <c r="Y757" s="49"/>
      <c r="Z757" s="49"/>
      <c r="AA757" s="49"/>
      <c r="AB757" s="49"/>
      <c r="AC757" s="49"/>
      <c r="AD757" s="49"/>
    </row>
    <row r="758">
      <c r="A758" s="49"/>
      <c r="B758" s="49"/>
      <c r="C758" s="49"/>
      <c r="D758" s="49"/>
      <c r="E758" s="49"/>
      <c r="F758" s="49"/>
      <c r="G758" s="297"/>
      <c r="H758" s="297"/>
      <c r="I758" s="49"/>
      <c r="J758" s="75"/>
      <c r="K758" s="49"/>
      <c r="L758" s="49"/>
      <c r="M758" s="49"/>
      <c r="N758" s="49"/>
      <c r="O758" s="49"/>
      <c r="P758" s="49"/>
      <c r="Q758" s="297"/>
      <c r="R758" s="297"/>
      <c r="S758" s="49"/>
      <c r="T758" s="49"/>
      <c r="U758" s="49"/>
      <c r="V758" s="49"/>
      <c r="W758" s="49"/>
      <c r="X758" s="49"/>
      <c r="Y758" s="49"/>
      <c r="Z758" s="49"/>
      <c r="AA758" s="49"/>
      <c r="AB758" s="49"/>
      <c r="AC758" s="49"/>
      <c r="AD758" s="49"/>
    </row>
    <row r="759">
      <c r="A759" s="49"/>
      <c r="B759" s="49"/>
      <c r="C759" s="49"/>
      <c r="D759" s="49"/>
      <c r="E759" s="49"/>
      <c r="F759" s="49"/>
      <c r="G759" s="297"/>
      <c r="H759" s="297"/>
      <c r="I759" s="49"/>
      <c r="J759" s="75"/>
      <c r="K759" s="49"/>
      <c r="L759" s="49"/>
      <c r="M759" s="49"/>
      <c r="N759" s="49"/>
      <c r="O759" s="49"/>
      <c r="P759" s="49"/>
      <c r="Q759" s="297"/>
      <c r="R759" s="297"/>
      <c r="S759" s="49"/>
      <c r="T759" s="49"/>
      <c r="U759" s="49"/>
      <c r="V759" s="49"/>
      <c r="W759" s="49"/>
      <c r="X759" s="49"/>
      <c r="Y759" s="49"/>
      <c r="Z759" s="49"/>
      <c r="AA759" s="49"/>
      <c r="AB759" s="49"/>
      <c r="AC759" s="49"/>
      <c r="AD759" s="49"/>
    </row>
    <row r="760">
      <c r="A760" s="49"/>
      <c r="B760" s="49"/>
      <c r="C760" s="49"/>
      <c r="D760" s="49"/>
      <c r="E760" s="49"/>
      <c r="F760" s="49"/>
      <c r="G760" s="297"/>
      <c r="H760" s="297"/>
      <c r="I760" s="49"/>
      <c r="J760" s="75"/>
      <c r="K760" s="49"/>
      <c r="L760" s="49"/>
      <c r="M760" s="49"/>
      <c r="N760" s="49"/>
      <c r="O760" s="49"/>
      <c r="P760" s="49"/>
      <c r="Q760" s="297"/>
      <c r="R760" s="297"/>
      <c r="S760" s="49"/>
      <c r="T760" s="49"/>
      <c r="U760" s="49"/>
      <c r="V760" s="49"/>
      <c r="W760" s="49"/>
      <c r="X760" s="49"/>
      <c r="Y760" s="49"/>
      <c r="Z760" s="49"/>
      <c r="AA760" s="49"/>
      <c r="AB760" s="49"/>
      <c r="AC760" s="49"/>
      <c r="AD760" s="49"/>
    </row>
    <row r="761">
      <c r="A761" s="49"/>
      <c r="B761" s="49"/>
      <c r="C761" s="49"/>
      <c r="D761" s="49"/>
      <c r="E761" s="49"/>
      <c r="F761" s="49"/>
      <c r="G761" s="297"/>
      <c r="H761" s="297"/>
      <c r="I761" s="49"/>
      <c r="J761" s="75"/>
      <c r="K761" s="49"/>
      <c r="L761" s="49"/>
      <c r="M761" s="49"/>
      <c r="N761" s="49"/>
      <c r="O761" s="49"/>
      <c r="P761" s="49"/>
      <c r="Q761" s="297"/>
      <c r="R761" s="297"/>
      <c r="S761" s="49"/>
      <c r="T761" s="49"/>
      <c r="U761" s="49"/>
      <c r="V761" s="49"/>
      <c r="W761" s="49"/>
      <c r="X761" s="49"/>
      <c r="Y761" s="49"/>
      <c r="Z761" s="49"/>
      <c r="AA761" s="49"/>
      <c r="AB761" s="49"/>
      <c r="AC761" s="49"/>
      <c r="AD761" s="49"/>
    </row>
    <row r="762">
      <c r="A762" s="49"/>
      <c r="B762" s="49"/>
      <c r="C762" s="49"/>
      <c r="D762" s="49"/>
      <c r="E762" s="49"/>
      <c r="F762" s="49"/>
      <c r="G762" s="297"/>
      <c r="H762" s="297"/>
      <c r="I762" s="49"/>
      <c r="J762" s="75"/>
      <c r="K762" s="49"/>
      <c r="L762" s="49"/>
      <c r="M762" s="49"/>
      <c r="N762" s="49"/>
      <c r="O762" s="49"/>
      <c r="P762" s="49"/>
      <c r="Q762" s="297"/>
      <c r="R762" s="297"/>
      <c r="S762" s="49"/>
      <c r="T762" s="49"/>
      <c r="U762" s="49"/>
      <c r="V762" s="49"/>
      <c r="W762" s="49"/>
      <c r="X762" s="49"/>
      <c r="Y762" s="49"/>
      <c r="Z762" s="49"/>
      <c r="AA762" s="49"/>
      <c r="AB762" s="49"/>
      <c r="AC762" s="49"/>
      <c r="AD762" s="49"/>
    </row>
    <row r="763">
      <c r="A763" s="49"/>
      <c r="B763" s="49"/>
      <c r="C763" s="49"/>
      <c r="D763" s="49"/>
      <c r="E763" s="49"/>
      <c r="F763" s="49"/>
      <c r="G763" s="297"/>
      <c r="H763" s="297"/>
      <c r="I763" s="49"/>
      <c r="J763" s="75"/>
      <c r="K763" s="49"/>
      <c r="L763" s="49"/>
      <c r="M763" s="49"/>
      <c r="N763" s="49"/>
      <c r="O763" s="49"/>
      <c r="P763" s="49"/>
      <c r="Q763" s="297"/>
      <c r="R763" s="297"/>
      <c r="S763" s="49"/>
      <c r="T763" s="49"/>
      <c r="U763" s="49"/>
      <c r="V763" s="49"/>
      <c r="W763" s="49"/>
      <c r="X763" s="49"/>
      <c r="Y763" s="49"/>
      <c r="Z763" s="49"/>
      <c r="AA763" s="49"/>
      <c r="AB763" s="49"/>
      <c r="AC763" s="49"/>
      <c r="AD763" s="49"/>
    </row>
    <row r="764">
      <c r="A764" s="49"/>
      <c r="B764" s="49"/>
      <c r="C764" s="49"/>
      <c r="D764" s="49"/>
      <c r="E764" s="49"/>
      <c r="F764" s="49"/>
      <c r="G764" s="297"/>
      <c r="H764" s="297"/>
      <c r="I764" s="49"/>
      <c r="J764" s="75"/>
      <c r="K764" s="49"/>
      <c r="L764" s="49"/>
      <c r="M764" s="49"/>
      <c r="N764" s="49"/>
      <c r="O764" s="49"/>
      <c r="P764" s="49"/>
      <c r="Q764" s="297"/>
      <c r="R764" s="297"/>
      <c r="S764" s="49"/>
      <c r="T764" s="49"/>
      <c r="U764" s="49"/>
      <c r="V764" s="49"/>
      <c r="W764" s="49"/>
      <c r="X764" s="49"/>
      <c r="Y764" s="49"/>
      <c r="Z764" s="49"/>
      <c r="AA764" s="49"/>
      <c r="AB764" s="49"/>
      <c r="AC764" s="49"/>
      <c r="AD764" s="49"/>
    </row>
    <row r="765">
      <c r="A765" s="49"/>
      <c r="B765" s="49"/>
      <c r="C765" s="49"/>
      <c r="D765" s="49"/>
      <c r="E765" s="49"/>
      <c r="F765" s="49"/>
      <c r="G765" s="297"/>
      <c r="H765" s="297"/>
      <c r="I765" s="49"/>
      <c r="J765" s="75"/>
      <c r="K765" s="49"/>
      <c r="L765" s="49"/>
      <c r="M765" s="49"/>
      <c r="N765" s="49"/>
      <c r="O765" s="49"/>
      <c r="P765" s="49"/>
      <c r="Q765" s="297"/>
      <c r="R765" s="297"/>
      <c r="S765" s="49"/>
      <c r="T765" s="49"/>
      <c r="U765" s="49"/>
      <c r="V765" s="49"/>
      <c r="W765" s="49"/>
      <c r="X765" s="49"/>
      <c r="Y765" s="49"/>
      <c r="Z765" s="49"/>
      <c r="AA765" s="49"/>
      <c r="AB765" s="49"/>
      <c r="AC765" s="49"/>
      <c r="AD765" s="49"/>
    </row>
    <row r="766">
      <c r="A766" s="49"/>
      <c r="B766" s="49"/>
      <c r="C766" s="49"/>
      <c r="D766" s="49"/>
      <c r="E766" s="49"/>
      <c r="F766" s="49"/>
      <c r="G766" s="297"/>
      <c r="H766" s="297"/>
      <c r="I766" s="49"/>
      <c r="J766" s="75"/>
      <c r="K766" s="49"/>
      <c r="L766" s="49"/>
      <c r="M766" s="49"/>
      <c r="N766" s="49"/>
      <c r="O766" s="49"/>
      <c r="P766" s="49"/>
      <c r="Q766" s="297"/>
      <c r="R766" s="297"/>
      <c r="S766" s="49"/>
      <c r="T766" s="49"/>
      <c r="U766" s="49"/>
      <c r="V766" s="49"/>
      <c r="W766" s="49"/>
      <c r="X766" s="49"/>
      <c r="Y766" s="49"/>
      <c r="Z766" s="49"/>
      <c r="AA766" s="49"/>
      <c r="AB766" s="49"/>
      <c r="AC766" s="49"/>
      <c r="AD766" s="49"/>
    </row>
    <row r="767">
      <c r="A767" s="49"/>
      <c r="B767" s="49"/>
      <c r="C767" s="49"/>
      <c r="D767" s="49"/>
      <c r="E767" s="49"/>
      <c r="F767" s="49"/>
      <c r="G767" s="297"/>
      <c r="H767" s="297"/>
      <c r="I767" s="49"/>
      <c r="J767" s="75"/>
      <c r="K767" s="49"/>
      <c r="L767" s="49"/>
      <c r="M767" s="49"/>
      <c r="N767" s="49"/>
      <c r="O767" s="49"/>
      <c r="P767" s="49"/>
      <c r="Q767" s="297"/>
      <c r="R767" s="297"/>
      <c r="S767" s="49"/>
      <c r="T767" s="49"/>
      <c r="U767" s="49"/>
      <c r="V767" s="49"/>
      <c r="W767" s="49"/>
      <c r="X767" s="49"/>
      <c r="Y767" s="49"/>
      <c r="Z767" s="49"/>
      <c r="AA767" s="49"/>
      <c r="AB767" s="49"/>
      <c r="AC767" s="49"/>
      <c r="AD767" s="49"/>
    </row>
    <row r="768">
      <c r="A768" s="49"/>
      <c r="B768" s="49"/>
      <c r="C768" s="49"/>
      <c r="D768" s="49"/>
      <c r="E768" s="49"/>
      <c r="F768" s="49"/>
      <c r="G768" s="297"/>
      <c r="H768" s="297"/>
      <c r="I768" s="49"/>
      <c r="J768" s="75"/>
      <c r="K768" s="49"/>
      <c r="L768" s="49"/>
      <c r="M768" s="49"/>
      <c r="N768" s="49"/>
      <c r="O768" s="49"/>
      <c r="P768" s="49"/>
      <c r="Q768" s="297"/>
      <c r="R768" s="297"/>
      <c r="S768" s="49"/>
      <c r="T768" s="49"/>
      <c r="U768" s="49"/>
      <c r="V768" s="49"/>
      <c r="W768" s="49"/>
      <c r="X768" s="49"/>
      <c r="Y768" s="49"/>
      <c r="Z768" s="49"/>
      <c r="AA768" s="49"/>
      <c r="AB768" s="49"/>
      <c r="AC768" s="49"/>
      <c r="AD768" s="49"/>
    </row>
    <row r="769">
      <c r="A769" s="49"/>
      <c r="B769" s="49"/>
      <c r="C769" s="49"/>
      <c r="D769" s="49"/>
      <c r="E769" s="49"/>
      <c r="F769" s="49"/>
      <c r="G769" s="297"/>
      <c r="H769" s="297"/>
      <c r="I769" s="49"/>
      <c r="J769" s="75"/>
      <c r="K769" s="49"/>
      <c r="L769" s="49"/>
      <c r="M769" s="49"/>
      <c r="N769" s="49"/>
      <c r="O769" s="49"/>
      <c r="P769" s="49"/>
      <c r="Q769" s="297"/>
      <c r="R769" s="297"/>
      <c r="S769" s="49"/>
      <c r="T769" s="49"/>
      <c r="U769" s="49"/>
      <c r="V769" s="49"/>
      <c r="W769" s="49"/>
      <c r="X769" s="49"/>
      <c r="Y769" s="49"/>
      <c r="Z769" s="49"/>
      <c r="AA769" s="49"/>
      <c r="AB769" s="49"/>
      <c r="AC769" s="49"/>
      <c r="AD769" s="49"/>
    </row>
    <row r="770">
      <c r="A770" s="49"/>
      <c r="B770" s="49"/>
      <c r="C770" s="49"/>
      <c r="D770" s="49"/>
      <c r="E770" s="49"/>
      <c r="F770" s="49"/>
      <c r="G770" s="297"/>
      <c r="H770" s="297"/>
      <c r="I770" s="49"/>
      <c r="J770" s="75"/>
      <c r="K770" s="49"/>
      <c r="L770" s="49"/>
      <c r="M770" s="49"/>
      <c r="N770" s="49"/>
      <c r="O770" s="49"/>
      <c r="P770" s="49"/>
      <c r="Q770" s="297"/>
      <c r="R770" s="297"/>
      <c r="S770" s="49"/>
      <c r="T770" s="49"/>
      <c r="U770" s="49"/>
      <c r="V770" s="49"/>
      <c r="W770" s="49"/>
      <c r="X770" s="49"/>
      <c r="Y770" s="49"/>
      <c r="Z770" s="49"/>
      <c r="AA770" s="49"/>
      <c r="AB770" s="49"/>
      <c r="AC770" s="49"/>
      <c r="AD770" s="49"/>
    </row>
    <row r="771">
      <c r="A771" s="49"/>
      <c r="B771" s="49"/>
      <c r="C771" s="49"/>
      <c r="D771" s="49"/>
      <c r="E771" s="49"/>
      <c r="F771" s="49"/>
      <c r="G771" s="297"/>
      <c r="H771" s="297"/>
      <c r="I771" s="49"/>
      <c r="J771" s="75"/>
      <c r="K771" s="49"/>
      <c r="L771" s="49"/>
      <c r="M771" s="49"/>
      <c r="N771" s="49"/>
      <c r="O771" s="49"/>
      <c r="P771" s="49"/>
      <c r="Q771" s="297"/>
      <c r="R771" s="297"/>
      <c r="S771" s="49"/>
      <c r="T771" s="49"/>
      <c r="U771" s="49"/>
      <c r="V771" s="49"/>
      <c r="W771" s="49"/>
      <c r="X771" s="49"/>
      <c r="Y771" s="49"/>
      <c r="Z771" s="49"/>
      <c r="AA771" s="49"/>
      <c r="AB771" s="49"/>
      <c r="AC771" s="49"/>
      <c r="AD771" s="49"/>
    </row>
    <row r="772">
      <c r="A772" s="49"/>
      <c r="B772" s="49"/>
      <c r="C772" s="49"/>
      <c r="D772" s="49"/>
      <c r="E772" s="49"/>
      <c r="F772" s="49"/>
      <c r="G772" s="297"/>
      <c r="H772" s="297"/>
      <c r="I772" s="49"/>
      <c r="J772" s="75"/>
      <c r="K772" s="49"/>
      <c r="L772" s="49"/>
      <c r="M772" s="49"/>
      <c r="N772" s="49"/>
      <c r="O772" s="49"/>
      <c r="P772" s="49"/>
      <c r="Q772" s="297"/>
      <c r="R772" s="297"/>
      <c r="S772" s="49"/>
      <c r="T772" s="49"/>
      <c r="U772" s="49"/>
      <c r="V772" s="49"/>
      <c r="W772" s="49"/>
      <c r="X772" s="49"/>
      <c r="Y772" s="49"/>
      <c r="Z772" s="49"/>
      <c r="AA772" s="49"/>
      <c r="AB772" s="49"/>
      <c r="AC772" s="49"/>
      <c r="AD772" s="49"/>
    </row>
    <row r="773">
      <c r="A773" s="49"/>
      <c r="B773" s="49"/>
      <c r="C773" s="49"/>
      <c r="D773" s="49"/>
      <c r="E773" s="49"/>
      <c r="F773" s="49"/>
      <c r="G773" s="297"/>
      <c r="H773" s="297"/>
      <c r="I773" s="49"/>
      <c r="J773" s="75"/>
      <c r="K773" s="49"/>
      <c r="L773" s="49"/>
      <c r="M773" s="49"/>
      <c r="N773" s="49"/>
      <c r="O773" s="49"/>
      <c r="P773" s="49"/>
      <c r="Q773" s="297"/>
      <c r="R773" s="297"/>
      <c r="S773" s="49"/>
      <c r="T773" s="49"/>
      <c r="U773" s="49"/>
      <c r="V773" s="49"/>
      <c r="W773" s="49"/>
      <c r="X773" s="49"/>
      <c r="Y773" s="49"/>
      <c r="Z773" s="49"/>
      <c r="AA773" s="49"/>
      <c r="AB773" s="49"/>
      <c r="AC773" s="49"/>
      <c r="AD773" s="49"/>
    </row>
    <row r="774">
      <c r="A774" s="49"/>
      <c r="B774" s="49"/>
      <c r="C774" s="49"/>
      <c r="D774" s="49"/>
      <c r="E774" s="49"/>
      <c r="F774" s="49"/>
      <c r="G774" s="297"/>
      <c r="H774" s="297"/>
      <c r="I774" s="49"/>
      <c r="J774" s="75"/>
      <c r="K774" s="49"/>
      <c r="L774" s="49"/>
      <c r="M774" s="49"/>
      <c r="N774" s="49"/>
      <c r="O774" s="49"/>
      <c r="P774" s="49"/>
      <c r="Q774" s="297"/>
      <c r="R774" s="297"/>
      <c r="S774" s="49"/>
      <c r="T774" s="49"/>
      <c r="U774" s="49"/>
      <c r="V774" s="49"/>
      <c r="W774" s="49"/>
      <c r="X774" s="49"/>
      <c r="Y774" s="49"/>
      <c r="Z774" s="49"/>
      <c r="AA774" s="49"/>
      <c r="AB774" s="49"/>
      <c r="AC774" s="49"/>
      <c r="AD774" s="49"/>
    </row>
    <row r="775">
      <c r="A775" s="49"/>
      <c r="B775" s="49"/>
      <c r="C775" s="49"/>
      <c r="D775" s="49"/>
      <c r="E775" s="49"/>
      <c r="F775" s="49"/>
      <c r="G775" s="297"/>
      <c r="H775" s="297"/>
      <c r="I775" s="49"/>
      <c r="J775" s="75"/>
      <c r="K775" s="49"/>
      <c r="L775" s="49"/>
      <c r="M775" s="49"/>
      <c r="N775" s="49"/>
      <c r="O775" s="49"/>
      <c r="P775" s="49"/>
      <c r="Q775" s="297"/>
      <c r="R775" s="297"/>
      <c r="S775" s="49"/>
      <c r="T775" s="49"/>
      <c r="U775" s="49"/>
      <c r="V775" s="49"/>
      <c r="W775" s="49"/>
      <c r="X775" s="49"/>
      <c r="Y775" s="49"/>
      <c r="Z775" s="49"/>
      <c r="AA775" s="49"/>
      <c r="AB775" s="49"/>
      <c r="AC775" s="49"/>
      <c r="AD775" s="49"/>
    </row>
    <row r="776">
      <c r="A776" s="49"/>
      <c r="B776" s="49"/>
      <c r="C776" s="49"/>
      <c r="D776" s="49"/>
      <c r="E776" s="49"/>
      <c r="F776" s="49"/>
      <c r="G776" s="297"/>
      <c r="H776" s="297"/>
      <c r="I776" s="49"/>
      <c r="J776" s="75"/>
      <c r="K776" s="49"/>
      <c r="L776" s="49"/>
      <c r="M776" s="49"/>
      <c r="N776" s="49"/>
      <c r="O776" s="49"/>
      <c r="P776" s="49"/>
      <c r="Q776" s="297"/>
      <c r="R776" s="297"/>
      <c r="S776" s="49"/>
      <c r="T776" s="49"/>
      <c r="U776" s="49"/>
      <c r="V776" s="49"/>
      <c r="W776" s="49"/>
      <c r="X776" s="49"/>
      <c r="Y776" s="49"/>
      <c r="Z776" s="49"/>
      <c r="AA776" s="49"/>
      <c r="AB776" s="49"/>
      <c r="AC776" s="49"/>
      <c r="AD776" s="49"/>
    </row>
    <row r="777">
      <c r="A777" s="49"/>
      <c r="B777" s="49"/>
      <c r="C777" s="49"/>
      <c r="D777" s="49"/>
      <c r="E777" s="49"/>
      <c r="F777" s="49"/>
      <c r="G777" s="297"/>
      <c r="H777" s="297"/>
      <c r="I777" s="49"/>
      <c r="J777" s="75"/>
      <c r="K777" s="49"/>
      <c r="L777" s="49"/>
      <c r="M777" s="49"/>
      <c r="N777" s="49"/>
      <c r="O777" s="49"/>
      <c r="P777" s="49"/>
      <c r="Q777" s="297"/>
      <c r="R777" s="297"/>
      <c r="S777" s="49"/>
      <c r="T777" s="49"/>
      <c r="U777" s="49"/>
      <c r="V777" s="49"/>
      <c r="W777" s="49"/>
      <c r="X777" s="49"/>
      <c r="Y777" s="49"/>
      <c r="Z777" s="49"/>
      <c r="AA777" s="49"/>
      <c r="AB777" s="49"/>
      <c r="AC777" s="49"/>
      <c r="AD777" s="49"/>
    </row>
    <row r="778">
      <c r="A778" s="49"/>
      <c r="B778" s="49"/>
      <c r="C778" s="49"/>
      <c r="D778" s="49"/>
      <c r="E778" s="49"/>
      <c r="F778" s="49"/>
      <c r="G778" s="297"/>
      <c r="H778" s="297"/>
      <c r="I778" s="49"/>
      <c r="J778" s="75"/>
      <c r="K778" s="49"/>
      <c r="L778" s="49"/>
      <c r="M778" s="49"/>
      <c r="N778" s="49"/>
      <c r="O778" s="49"/>
      <c r="P778" s="49"/>
      <c r="Q778" s="297"/>
      <c r="R778" s="297"/>
      <c r="S778" s="49"/>
      <c r="T778" s="49"/>
      <c r="U778" s="49"/>
      <c r="V778" s="49"/>
      <c r="W778" s="49"/>
      <c r="X778" s="49"/>
      <c r="Y778" s="49"/>
      <c r="Z778" s="49"/>
      <c r="AA778" s="49"/>
      <c r="AB778" s="49"/>
      <c r="AC778" s="49"/>
      <c r="AD778" s="49"/>
    </row>
    <row r="779">
      <c r="A779" s="49"/>
      <c r="B779" s="49"/>
      <c r="C779" s="49"/>
      <c r="D779" s="49"/>
      <c r="E779" s="49"/>
      <c r="F779" s="49"/>
      <c r="G779" s="297"/>
      <c r="H779" s="297"/>
      <c r="I779" s="49"/>
      <c r="J779" s="75"/>
      <c r="K779" s="49"/>
      <c r="L779" s="49"/>
      <c r="M779" s="49"/>
      <c r="N779" s="49"/>
      <c r="O779" s="49"/>
      <c r="P779" s="49"/>
      <c r="Q779" s="297"/>
      <c r="R779" s="297"/>
      <c r="S779" s="49"/>
      <c r="T779" s="49"/>
      <c r="U779" s="49"/>
      <c r="V779" s="49"/>
      <c r="W779" s="49"/>
      <c r="X779" s="49"/>
      <c r="Y779" s="49"/>
      <c r="Z779" s="49"/>
      <c r="AA779" s="49"/>
      <c r="AB779" s="49"/>
      <c r="AC779" s="49"/>
      <c r="AD779" s="49"/>
    </row>
    <row r="780">
      <c r="A780" s="49"/>
      <c r="B780" s="49"/>
      <c r="C780" s="49"/>
      <c r="D780" s="49"/>
      <c r="E780" s="49"/>
      <c r="F780" s="49"/>
      <c r="G780" s="297"/>
      <c r="H780" s="297"/>
      <c r="I780" s="49"/>
      <c r="J780" s="75"/>
      <c r="K780" s="49"/>
      <c r="L780" s="49"/>
      <c r="M780" s="49"/>
      <c r="N780" s="49"/>
      <c r="O780" s="49"/>
      <c r="P780" s="49"/>
      <c r="Q780" s="297"/>
      <c r="R780" s="297"/>
      <c r="S780" s="49"/>
      <c r="T780" s="49"/>
      <c r="U780" s="49"/>
      <c r="V780" s="49"/>
      <c r="W780" s="49"/>
      <c r="X780" s="49"/>
      <c r="Y780" s="49"/>
      <c r="Z780" s="49"/>
      <c r="AA780" s="49"/>
      <c r="AB780" s="49"/>
      <c r="AC780" s="49"/>
      <c r="AD780" s="49"/>
    </row>
    <row r="781">
      <c r="A781" s="49"/>
      <c r="B781" s="49"/>
      <c r="C781" s="49"/>
      <c r="D781" s="49"/>
      <c r="E781" s="49"/>
      <c r="F781" s="49"/>
      <c r="G781" s="297"/>
      <c r="H781" s="297"/>
      <c r="I781" s="49"/>
      <c r="J781" s="75"/>
      <c r="K781" s="49"/>
      <c r="L781" s="49"/>
      <c r="M781" s="49"/>
      <c r="N781" s="49"/>
      <c r="O781" s="49"/>
      <c r="P781" s="49"/>
      <c r="Q781" s="297"/>
      <c r="R781" s="297"/>
      <c r="S781" s="49"/>
      <c r="T781" s="49"/>
      <c r="U781" s="49"/>
      <c r="V781" s="49"/>
      <c r="W781" s="49"/>
      <c r="X781" s="49"/>
      <c r="Y781" s="49"/>
      <c r="Z781" s="49"/>
      <c r="AA781" s="49"/>
      <c r="AB781" s="49"/>
      <c r="AC781" s="49"/>
      <c r="AD781" s="49"/>
    </row>
    <row r="782">
      <c r="A782" s="49"/>
      <c r="B782" s="49"/>
      <c r="C782" s="49"/>
      <c r="D782" s="49"/>
      <c r="E782" s="49"/>
      <c r="F782" s="49"/>
      <c r="G782" s="297"/>
      <c r="H782" s="297"/>
      <c r="I782" s="49"/>
      <c r="J782" s="75"/>
      <c r="K782" s="49"/>
      <c r="L782" s="49"/>
      <c r="M782" s="49"/>
      <c r="N782" s="49"/>
      <c r="O782" s="49"/>
      <c r="P782" s="49"/>
      <c r="Q782" s="297"/>
      <c r="R782" s="297"/>
      <c r="S782" s="49"/>
      <c r="T782" s="49"/>
      <c r="U782" s="49"/>
      <c r="V782" s="49"/>
      <c r="W782" s="49"/>
      <c r="X782" s="49"/>
      <c r="Y782" s="49"/>
      <c r="Z782" s="49"/>
      <c r="AA782" s="49"/>
      <c r="AB782" s="49"/>
      <c r="AC782" s="49"/>
      <c r="AD782" s="49"/>
    </row>
    <row r="783">
      <c r="A783" s="49"/>
      <c r="B783" s="49"/>
      <c r="C783" s="49"/>
      <c r="D783" s="49"/>
      <c r="E783" s="49"/>
      <c r="F783" s="49"/>
      <c r="G783" s="297"/>
      <c r="H783" s="297"/>
      <c r="I783" s="49"/>
      <c r="J783" s="75"/>
      <c r="K783" s="49"/>
      <c r="L783" s="49"/>
      <c r="M783" s="49"/>
      <c r="N783" s="49"/>
      <c r="O783" s="49"/>
      <c r="P783" s="49"/>
      <c r="Q783" s="297"/>
      <c r="R783" s="297"/>
      <c r="S783" s="49"/>
      <c r="T783" s="49"/>
      <c r="U783" s="49"/>
      <c r="V783" s="49"/>
      <c r="W783" s="49"/>
      <c r="X783" s="49"/>
      <c r="Y783" s="49"/>
      <c r="Z783" s="49"/>
      <c r="AA783" s="49"/>
      <c r="AB783" s="49"/>
      <c r="AC783" s="49"/>
      <c r="AD783" s="49"/>
    </row>
    <row r="784">
      <c r="A784" s="49"/>
      <c r="B784" s="49"/>
      <c r="C784" s="49"/>
      <c r="D784" s="49"/>
      <c r="E784" s="49"/>
      <c r="F784" s="49"/>
      <c r="G784" s="297"/>
      <c r="H784" s="297"/>
      <c r="I784" s="49"/>
      <c r="J784" s="75"/>
      <c r="K784" s="49"/>
      <c r="L784" s="49"/>
      <c r="M784" s="49"/>
      <c r="N784" s="49"/>
      <c r="O784" s="49"/>
      <c r="P784" s="49"/>
      <c r="Q784" s="297"/>
      <c r="R784" s="297"/>
      <c r="S784" s="49"/>
      <c r="T784" s="49"/>
      <c r="U784" s="49"/>
      <c r="V784" s="49"/>
      <c r="W784" s="49"/>
      <c r="X784" s="49"/>
      <c r="Y784" s="49"/>
      <c r="Z784" s="49"/>
      <c r="AA784" s="49"/>
      <c r="AB784" s="49"/>
      <c r="AC784" s="49"/>
      <c r="AD784" s="49"/>
    </row>
    <row r="785">
      <c r="A785" s="49"/>
      <c r="B785" s="49"/>
      <c r="C785" s="49"/>
      <c r="D785" s="49"/>
      <c r="E785" s="49"/>
      <c r="F785" s="49"/>
      <c r="G785" s="297"/>
      <c r="H785" s="297"/>
      <c r="I785" s="49"/>
      <c r="J785" s="75"/>
      <c r="K785" s="49"/>
      <c r="L785" s="49"/>
      <c r="M785" s="49"/>
      <c r="N785" s="49"/>
      <c r="O785" s="49"/>
      <c r="P785" s="49"/>
      <c r="Q785" s="297"/>
      <c r="R785" s="297"/>
      <c r="S785" s="49"/>
      <c r="T785" s="49"/>
      <c r="U785" s="49"/>
      <c r="V785" s="49"/>
      <c r="W785" s="49"/>
      <c r="X785" s="49"/>
      <c r="Y785" s="49"/>
      <c r="Z785" s="49"/>
      <c r="AA785" s="49"/>
      <c r="AB785" s="49"/>
      <c r="AC785" s="49"/>
      <c r="AD785" s="49"/>
    </row>
    <row r="786">
      <c r="A786" s="49"/>
      <c r="B786" s="49"/>
      <c r="C786" s="49"/>
      <c r="D786" s="49"/>
      <c r="E786" s="49"/>
      <c r="F786" s="49"/>
      <c r="G786" s="297"/>
      <c r="H786" s="297"/>
      <c r="I786" s="49"/>
      <c r="J786" s="75"/>
      <c r="K786" s="49"/>
      <c r="L786" s="49"/>
      <c r="M786" s="49"/>
      <c r="N786" s="49"/>
      <c r="O786" s="49"/>
      <c r="P786" s="49"/>
      <c r="Q786" s="297"/>
      <c r="R786" s="297"/>
      <c r="S786" s="49"/>
      <c r="T786" s="49"/>
      <c r="U786" s="49"/>
      <c r="V786" s="49"/>
      <c r="W786" s="49"/>
      <c r="X786" s="49"/>
      <c r="Y786" s="49"/>
      <c r="Z786" s="49"/>
      <c r="AA786" s="49"/>
      <c r="AB786" s="49"/>
      <c r="AC786" s="49"/>
      <c r="AD786" s="49"/>
    </row>
    <row r="787">
      <c r="A787" s="49"/>
      <c r="B787" s="49"/>
      <c r="C787" s="49"/>
      <c r="D787" s="49"/>
      <c r="E787" s="49"/>
      <c r="F787" s="49"/>
      <c r="G787" s="297"/>
      <c r="H787" s="297"/>
      <c r="I787" s="49"/>
      <c r="J787" s="75"/>
      <c r="K787" s="49"/>
      <c r="L787" s="49"/>
      <c r="M787" s="49"/>
      <c r="N787" s="49"/>
      <c r="O787" s="49"/>
      <c r="P787" s="49"/>
      <c r="Q787" s="297"/>
      <c r="R787" s="297"/>
      <c r="S787" s="49"/>
      <c r="T787" s="49"/>
      <c r="U787" s="49"/>
      <c r="V787" s="49"/>
      <c r="W787" s="49"/>
      <c r="X787" s="49"/>
      <c r="Y787" s="49"/>
      <c r="Z787" s="49"/>
      <c r="AA787" s="49"/>
      <c r="AB787" s="49"/>
      <c r="AC787" s="49"/>
      <c r="AD787" s="49"/>
    </row>
    <row r="788">
      <c r="A788" s="49"/>
      <c r="B788" s="49"/>
      <c r="C788" s="49"/>
      <c r="D788" s="49"/>
      <c r="E788" s="49"/>
      <c r="F788" s="49"/>
      <c r="G788" s="297"/>
      <c r="H788" s="297"/>
      <c r="I788" s="49"/>
      <c r="J788" s="75"/>
      <c r="K788" s="49"/>
      <c r="L788" s="49"/>
      <c r="M788" s="49"/>
      <c r="N788" s="49"/>
      <c r="O788" s="49"/>
      <c r="P788" s="49"/>
      <c r="Q788" s="297"/>
      <c r="R788" s="297"/>
      <c r="S788" s="49"/>
      <c r="T788" s="49"/>
      <c r="U788" s="49"/>
      <c r="V788" s="49"/>
      <c r="W788" s="49"/>
      <c r="X788" s="49"/>
      <c r="Y788" s="49"/>
      <c r="Z788" s="49"/>
      <c r="AA788" s="49"/>
      <c r="AB788" s="49"/>
      <c r="AC788" s="49"/>
      <c r="AD788" s="49"/>
    </row>
    <row r="789">
      <c r="A789" s="49"/>
      <c r="B789" s="49"/>
      <c r="C789" s="49"/>
      <c r="D789" s="49"/>
      <c r="E789" s="49"/>
      <c r="F789" s="49"/>
      <c r="G789" s="297"/>
      <c r="H789" s="297"/>
      <c r="I789" s="49"/>
      <c r="J789" s="75"/>
      <c r="K789" s="49"/>
      <c r="L789" s="49"/>
      <c r="M789" s="49"/>
      <c r="N789" s="49"/>
      <c r="O789" s="49"/>
      <c r="P789" s="49"/>
      <c r="Q789" s="297"/>
      <c r="R789" s="297"/>
      <c r="S789" s="49"/>
      <c r="T789" s="49"/>
      <c r="U789" s="49"/>
      <c r="V789" s="49"/>
      <c r="W789" s="49"/>
      <c r="X789" s="49"/>
      <c r="Y789" s="49"/>
      <c r="Z789" s="49"/>
      <c r="AA789" s="49"/>
      <c r="AB789" s="49"/>
      <c r="AC789" s="49"/>
      <c r="AD789" s="49"/>
    </row>
    <row r="790">
      <c r="A790" s="49"/>
      <c r="B790" s="49"/>
      <c r="C790" s="49"/>
      <c r="D790" s="49"/>
      <c r="E790" s="49"/>
      <c r="F790" s="49"/>
      <c r="G790" s="297"/>
      <c r="H790" s="297"/>
      <c r="I790" s="49"/>
      <c r="J790" s="75"/>
      <c r="K790" s="49"/>
      <c r="L790" s="49"/>
      <c r="M790" s="49"/>
      <c r="N790" s="49"/>
      <c r="O790" s="49"/>
      <c r="P790" s="49"/>
      <c r="Q790" s="297"/>
      <c r="R790" s="297"/>
      <c r="S790" s="49"/>
      <c r="T790" s="49"/>
      <c r="U790" s="49"/>
      <c r="V790" s="49"/>
      <c r="W790" s="49"/>
      <c r="X790" s="49"/>
      <c r="Y790" s="49"/>
      <c r="Z790" s="49"/>
      <c r="AA790" s="49"/>
      <c r="AB790" s="49"/>
      <c r="AC790" s="49"/>
      <c r="AD790" s="49"/>
    </row>
    <row r="791">
      <c r="A791" s="49"/>
      <c r="B791" s="49"/>
      <c r="C791" s="49"/>
      <c r="D791" s="49"/>
      <c r="E791" s="49"/>
      <c r="F791" s="49"/>
      <c r="G791" s="297"/>
      <c r="H791" s="297"/>
      <c r="I791" s="49"/>
      <c r="J791" s="75"/>
      <c r="K791" s="49"/>
      <c r="L791" s="49"/>
      <c r="M791" s="49"/>
      <c r="N791" s="49"/>
      <c r="O791" s="49"/>
      <c r="P791" s="49"/>
      <c r="Q791" s="297"/>
      <c r="R791" s="297"/>
      <c r="S791" s="49"/>
      <c r="T791" s="49"/>
      <c r="U791" s="49"/>
      <c r="V791" s="49"/>
      <c r="W791" s="49"/>
      <c r="X791" s="49"/>
      <c r="Y791" s="49"/>
      <c r="Z791" s="49"/>
      <c r="AA791" s="49"/>
      <c r="AB791" s="49"/>
      <c r="AC791" s="49"/>
      <c r="AD791" s="49"/>
    </row>
    <row r="792">
      <c r="A792" s="49"/>
      <c r="B792" s="49"/>
      <c r="C792" s="49"/>
      <c r="D792" s="49"/>
      <c r="E792" s="49"/>
      <c r="F792" s="49"/>
      <c r="G792" s="297"/>
      <c r="H792" s="297"/>
      <c r="I792" s="49"/>
      <c r="J792" s="75"/>
      <c r="K792" s="49"/>
      <c r="L792" s="49"/>
      <c r="M792" s="49"/>
      <c r="N792" s="49"/>
      <c r="O792" s="49"/>
      <c r="P792" s="49"/>
      <c r="Q792" s="297"/>
      <c r="R792" s="297"/>
      <c r="S792" s="49"/>
      <c r="T792" s="49"/>
      <c r="U792" s="49"/>
      <c r="V792" s="49"/>
      <c r="W792" s="49"/>
      <c r="X792" s="49"/>
      <c r="Y792" s="49"/>
      <c r="Z792" s="49"/>
      <c r="AA792" s="49"/>
      <c r="AB792" s="49"/>
      <c r="AC792" s="49"/>
      <c r="AD792" s="49"/>
    </row>
    <row r="793">
      <c r="A793" s="49"/>
      <c r="B793" s="49"/>
      <c r="C793" s="49"/>
      <c r="D793" s="49"/>
      <c r="E793" s="49"/>
      <c r="F793" s="49"/>
      <c r="G793" s="297"/>
      <c r="H793" s="297"/>
      <c r="I793" s="49"/>
      <c r="J793" s="75"/>
      <c r="K793" s="49"/>
      <c r="L793" s="49"/>
      <c r="M793" s="49"/>
      <c r="N793" s="49"/>
      <c r="O793" s="49"/>
      <c r="P793" s="49"/>
      <c r="Q793" s="297"/>
      <c r="R793" s="297"/>
      <c r="S793" s="49"/>
      <c r="T793" s="49"/>
      <c r="U793" s="49"/>
      <c r="V793" s="49"/>
      <c r="W793" s="49"/>
      <c r="X793" s="49"/>
      <c r="Y793" s="49"/>
      <c r="Z793" s="49"/>
      <c r="AA793" s="49"/>
      <c r="AB793" s="49"/>
      <c r="AC793" s="49"/>
      <c r="AD793" s="49"/>
    </row>
    <row r="794">
      <c r="A794" s="49"/>
      <c r="B794" s="49"/>
      <c r="C794" s="49"/>
      <c r="D794" s="49"/>
      <c r="E794" s="49"/>
      <c r="F794" s="49"/>
      <c r="G794" s="297"/>
      <c r="H794" s="297"/>
      <c r="I794" s="49"/>
      <c r="J794" s="75"/>
      <c r="K794" s="49"/>
      <c r="L794" s="49"/>
      <c r="M794" s="49"/>
      <c r="N794" s="49"/>
      <c r="O794" s="49"/>
      <c r="P794" s="49"/>
      <c r="Q794" s="297"/>
      <c r="R794" s="297"/>
      <c r="S794" s="49"/>
      <c r="T794" s="49"/>
      <c r="U794" s="49"/>
      <c r="V794" s="49"/>
      <c r="W794" s="49"/>
      <c r="X794" s="49"/>
      <c r="Y794" s="49"/>
      <c r="Z794" s="49"/>
      <c r="AA794" s="49"/>
      <c r="AB794" s="49"/>
      <c r="AC794" s="49"/>
      <c r="AD794" s="49"/>
    </row>
    <row r="795">
      <c r="A795" s="49"/>
      <c r="B795" s="49"/>
      <c r="C795" s="49"/>
      <c r="D795" s="49"/>
      <c r="E795" s="49"/>
      <c r="F795" s="49"/>
      <c r="G795" s="297"/>
      <c r="H795" s="297"/>
      <c r="I795" s="49"/>
      <c r="J795" s="75"/>
      <c r="K795" s="49"/>
      <c r="L795" s="49"/>
      <c r="M795" s="49"/>
      <c r="N795" s="49"/>
      <c r="O795" s="49"/>
      <c r="P795" s="49"/>
      <c r="Q795" s="297"/>
      <c r="R795" s="297"/>
      <c r="S795" s="49"/>
      <c r="T795" s="49"/>
      <c r="U795" s="49"/>
      <c r="V795" s="49"/>
      <c r="W795" s="49"/>
      <c r="X795" s="49"/>
      <c r="Y795" s="49"/>
      <c r="Z795" s="49"/>
      <c r="AA795" s="49"/>
      <c r="AB795" s="49"/>
      <c r="AC795" s="49"/>
      <c r="AD795" s="49"/>
    </row>
    <row r="796">
      <c r="A796" s="49"/>
      <c r="B796" s="49"/>
      <c r="C796" s="49"/>
      <c r="D796" s="49"/>
      <c r="E796" s="49"/>
      <c r="F796" s="49"/>
      <c r="G796" s="297"/>
      <c r="H796" s="297"/>
      <c r="I796" s="49"/>
      <c r="J796" s="75"/>
      <c r="K796" s="49"/>
      <c r="L796" s="49"/>
      <c r="M796" s="49"/>
      <c r="N796" s="49"/>
      <c r="O796" s="49"/>
      <c r="P796" s="49"/>
      <c r="Q796" s="297"/>
      <c r="R796" s="297"/>
      <c r="S796" s="49"/>
      <c r="T796" s="49"/>
      <c r="U796" s="49"/>
      <c r="V796" s="49"/>
      <c r="W796" s="49"/>
      <c r="X796" s="49"/>
      <c r="Y796" s="49"/>
      <c r="Z796" s="49"/>
      <c r="AA796" s="49"/>
      <c r="AB796" s="49"/>
      <c r="AC796" s="49"/>
      <c r="AD796" s="49"/>
    </row>
    <row r="797">
      <c r="A797" s="49"/>
      <c r="B797" s="49"/>
      <c r="C797" s="49"/>
      <c r="D797" s="49"/>
      <c r="E797" s="49"/>
      <c r="F797" s="49"/>
      <c r="G797" s="297"/>
      <c r="H797" s="297"/>
      <c r="I797" s="49"/>
      <c r="J797" s="75"/>
      <c r="K797" s="49"/>
      <c r="L797" s="49"/>
      <c r="M797" s="49"/>
      <c r="N797" s="49"/>
      <c r="O797" s="49"/>
      <c r="P797" s="49"/>
      <c r="Q797" s="297"/>
      <c r="R797" s="297"/>
      <c r="S797" s="49"/>
      <c r="T797" s="49"/>
      <c r="U797" s="49"/>
      <c r="V797" s="49"/>
      <c r="W797" s="49"/>
      <c r="X797" s="49"/>
      <c r="Y797" s="49"/>
      <c r="Z797" s="49"/>
      <c r="AA797" s="49"/>
      <c r="AB797" s="49"/>
      <c r="AC797" s="49"/>
      <c r="AD797" s="49"/>
    </row>
    <row r="798">
      <c r="A798" s="49"/>
      <c r="B798" s="49"/>
      <c r="C798" s="49"/>
      <c r="D798" s="49"/>
      <c r="E798" s="49"/>
      <c r="F798" s="49"/>
      <c r="G798" s="297"/>
      <c r="H798" s="297"/>
      <c r="I798" s="49"/>
      <c r="J798" s="75"/>
      <c r="K798" s="49"/>
      <c r="L798" s="49"/>
      <c r="M798" s="49"/>
      <c r="N798" s="49"/>
      <c r="O798" s="49"/>
      <c r="P798" s="49"/>
      <c r="Q798" s="297"/>
      <c r="R798" s="297"/>
      <c r="S798" s="49"/>
      <c r="T798" s="49"/>
      <c r="U798" s="49"/>
      <c r="V798" s="49"/>
      <c r="W798" s="49"/>
      <c r="X798" s="49"/>
      <c r="Y798" s="49"/>
      <c r="Z798" s="49"/>
      <c r="AA798" s="49"/>
      <c r="AB798" s="49"/>
      <c r="AC798" s="49"/>
      <c r="AD798" s="49"/>
    </row>
    <row r="799">
      <c r="A799" s="49"/>
      <c r="B799" s="49"/>
      <c r="C799" s="49"/>
      <c r="D799" s="49"/>
      <c r="E799" s="49"/>
      <c r="F799" s="49"/>
      <c r="G799" s="297"/>
      <c r="H799" s="297"/>
      <c r="I799" s="49"/>
      <c r="J799" s="75"/>
      <c r="K799" s="49"/>
      <c r="L799" s="49"/>
      <c r="M799" s="49"/>
      <c r="N799" s="49"/>
      <c r="O799" s="49"/>
      <c r="P799" s="49"/>
      <c r="Q799" s="297"/>
      <c r="R799" s="297"/>
      <c r="S799" s="49"/>
      <c r="T799" s="49"/>
      <c r="U799" s="49"/>
      <c r="V799" s="49"/>
      <c r="W799" s="49"/>
      <c r="X799" s="49"/>
      <c r="Y799" s="49"/>
      <c r="Z799" s="49"/>
      <c r="AA799" s="49"/>
      <c r="AB799" s="49"/>
      <c r="AC799" s="49"/>
      <c r="AD799" s="49"/>
    </row>
    <row r="800">
      <c r="A800" s="49"/>
      <c r="B800" s="49"/>
      <c r="C800" s="49"/>
      <c r="D800" s="49"/>
      <c r="E800" s="49"/>
      <c r="F800" s="49"/>
      <c r="G800" s="297"/>
      <c r="H800" s="297"/>
      <c r="I800" s="49"/>
      <c r="J800" s="75"/>
      <c r="K800" s="49"/>
      <c r="L800" s="49"/>
      <c r="M800" s="49"/>
      <c r="N800" s="49"/>
      <c r="O800" s="49"/>
      <c r="P800" s="49"/>
      <c r="Q800" s="297"/>
      <c r="R800" s="297"/>
      <c r="S800" s="49"/>
      <c r="T800" s="49"/>
      <c r="U800" s="49"/>
      <c r="V800" s="49"/>
      <c r="W800" s="49"/>
      <c r="X800" s="49"/>
      <c r="Y800" s="49"/>
      <c r="Z800" s="49"/>
      <c r="AA800" s="49"/>
      <c r="AB800" s="49"/>
      <c r="AC800" s="49"/>
      <c r="AD800" s="49"/>
    </row>
    <row r="801">
      <c r="A801" s="49"/>
      <c r="B801" s="49"/>
      <c r="C801" s="49"/>
      <c r="D801" s="49"/>
      <c r="E801" s="49"/>
      <c r="F801" s="49"/>
      <c r="G801" s="297"/>
      <c r="H801" s="297"/>
      <c r="I801" s="49"/>
      <c r="J801" s="75"/>
      <c r="K801" s="49"/>
      <c r="L801" s="49"/>
      <c r="M801" s="49"/>
      <c r="N801" s="49"/>
      <c r="O801" s="49"/>
      <c r="P801" s="49"/>
      <c r="Q801" s="297"/>
      <c r="R801" s="297"/>
      <c r="S801" s="49"/>
      <c r="T801" s="49"/>
      <c r="U801" s="49"/>
      <c r="V801" s="49"/>
      <c r="W801" s="49"/>
      <c r="X801" s="49"/>
      <c r="Y801" s="49"/>
      <c r="Z801" s="49"/>
      <c r="AA801" s="49"/>
      <c r="AB801" s="49"/>
      <c r="AC801" s="49"/>
      <c r="AD801" s="49"/>
    </row>
    <row r="802">
      <c r="A802" s="49"/>
      <c r="B802" s="49"/>
      <c r="C802" s="49"/>
      <c r="D802" s="49"/>
      <c r="E802" s="49"/>
      <c r="F802" s="49"/>
      <c r="G802" s="297"/>
      <c r="H802" s="297"/>
      <c r="I802" s="49"/>
      <c r="J802" s="75"/>
      <c r="K802" s="49"/>
      <c r="L802" s="49"/>
      <c r="M802" s="49"/>
      <c r="N802" s="49"/>
      <c r="O802" s="49"/>
      <c r="P802" s="49"/>
      <c r="Q802" s="297"/>
      <c r="R802" s="297"/>
      <c r="S802" s="49"/>
      <c r="T802" s="49"/>
      <c r="U802" s="49"/>
      <c r="V802" s="49"/>
      <c r="W802" s="49"/>
      <c r="X802" s="49"/>
      <c r="Y802" s="49"/>
      <c r="Z802" s="49"/>
      <c r="AA802" s="49"/>
      <c r="AB802" s="49"/>
      <c r="AC802" s="49"/>
      <c r="AD802" s="49"/>
    </row>
    <row r="803">
      <c r="A803" s="49"/>
      <c r="B803" s="49"/>
      <c r="C803" s="49"/>
      <c r="D803" s="49"/>
      <c r="E803" s="49"/>
      <c r="F803" s="49"/>
      <c r="G803" s="297"/>
      <c r="H803" s="297"/>
      <c r="I803" s="49"/>
      <c r="J803" s="75"/>
      <c r="K803" s="49"/>
      <c r="L803" s="49"/>
      <c r="M803" s="49"/>
      <c r="N803" s="49"/>
      <c r="O803" s="49"/>
      <c r="P803" s="49"/>
      <c r="Q803" s="297"/>
      <c r="R803" s="297"/>
      <c r="S803" s="49"/>
      <c r="T803" s="49"/>
      <c r="U803" s="49"/>
      <c r="V803" s="49"/>
      <c r="W803" s="49"/>
      <c r="X803" s="49"/>
      <c r="Y803" s="49"/>
      <c r="Z803" s="49"/>
      <c r="AA803" s="49"/>
      <c r="AB803" s="49"/>
      <c r="AC803" s="49"/>
      <c r="AD803" s="49"/>
    </row>
    <row r="804">
      <c r="A804" s="49"/>
      <c r="B804" s="49"/>
      <c r="C804" s="49"/>
      <c r="D804" s="49"/>
      <c r="E804" s="49"/>
      <c r="F804" s="49"/>
      <c r="G804" s="297"/>
      <c r="H804" s="297"/>
      <c r="I804" s="49"/>
      <c r="J804" s="75"/>
      <c r="K804" s="49"/>
      <c r="L804" s="49"/>
      <c r="M804" s="49"/>
      <c r="N804" s="49"/>
      <c r="O804" s="49"/>
      <c r="P804" s="49"/>
      <c r="Q804" s="297"/>
      <c r="R804" s="297"/>
      <c r="S804" s="49"/>
      <c r="T804" s="49"/>
      <c r="U804" s="49"/>
      <c r="V804" s="49"/>
      <c r="W804" s="49"/>
      <c r="X804" s="49"/>
      <c r="Y804" s="49"/>
      <c r="Z804" s="49"/>
      <c r="AA804" s="49"/>
      <c r="AB804" s="49"/>
      <c r="AC804" s="49"/>
      <c r="AD804" s="49"/>
    </row>
    <row r="805">
      <c r="A805" s="49"/>
      <c r="B805" s="49"/>
      <c r="C805" s="49"/>
      <c r="D805" s="49"/>
      <c r="E805" s="49"/>
      <c r="F805" s="49"/>
      <c r="G805" s="297"/>
      <c r="H805" s="297"/>
      <c r="I805" s="49"/>
      <c r="J805" s="75"/>
      <c r="K805" s="49"/>
      <c r="L805" s="49"/>
      <c r="M805" s="49"/>
      <c r="N805" s="49"/>
      <c r="O805" s="49"/>
      <c r="P805" s="49"/>
      <c r="Q805" s="297"/>
      <c r="R805" s="297"/>
      <c r="S805" s="49"/>
      <c r="T805" s="49"/>
      <c r="U805" s="49"/>
      <c r="V805" s="49"/>
      <c r="W805" s="49"/>
      <c r="X805" s="49"/>
      <c r="Y805" s="49"/>
      <c r="Z805" s="49"/>
      <c r="AA805" s="49"/>
      <c r="AB805" s="49"/>
      <c r="AC805" s="49"/>
      <c r="AD805" s="49"/>
    </row>
    <row r="806">
      <c r="A806" s="49"/>
      <c r="B806" s="49"/>
      <c r="C806" s="49"/>
      <c r="D806" s="49"/>
      <c r="E806" s="49"/>
      <c r="F806" s="49"/>
      <c r="G806" s="297"/>
      <c r="H806" s="297"/>
      <c r="I806" s="49"/>
      <c r="J806" s="75"/>
      <c r="K806" s="49"/>
      <c r="L806" s="49"/>
      <c r="M806" s="49"/>
      <c r="N806" s="49"/>
      <c r="O806" s="49"/>
      <c r="P806" s="49"/>
      <c r="Q806" s="297"/>
      <c r="R806" s="297"/>
      <c r="S806" s="49"/>
      <c r="T806" s="49"/>
      <c r="U806" s="49"/>
      <c r="V806" s="49"/>
      <c r="W806" s="49"/>
      <c r="X806" s="49"/>
      <c r="Y806" s="49"/>
      <c r="Z806" s="49"/>
      <c r="AA806" s="49"/>
      <c r="AB806" s="49"/>
      <c r="AC806" s="49"/>
      <c r="AD806" s="49"/>
    </row>
    <row r="807">
      <c r="A807" s="49"/>
      <c r="B807" s="49"/>
      <c r="C807" s="49"/>
      <c r="D807" s="49"/>
      <c r="E807" s="49"/>
      <c r="F807" s="49"/>
      <c r="G807" s="297"/>
      <c r="H807" s="297"/>
      <c r="I807" s="49"/>
      <c r="J807" s="75"/>
      <c r="K807" s="49"/>
      <c r="L807" s="49"/>
      <c r="M807" s="49"/>
      <c r="N807" s="49"/>
      <c r="O807" s="49"/>
      <c r="P807" s="49"/>
      <c r="Q807" s="297"/>
      <c r="R807" s="297"/>
      <c r="S807" s="49"/>
      <c r="T807" s="49"/>
      <c r="U807" s="49"/>
      <c r="V807" s="49"/>
      <c r="W807" s="49"/>
      <c r="X807" s="49"/>
      <c r="Y807" s="49"/>
      <c r="Z807" s="49"/>
      <c r="AA807" s="49"/>
      <c r="AB807" s="49"/>
      <c r="AC807" s="49"/>
      <c r="AD807" s="49"/>
    </row>
    <row r="808">
      <c r="A808" s="49"/>
      <c r="B808" s="49"/>
      <c r="C808" s="49"/>
      <c r="D808" s="49"/>
      <c r="E808" s="49"/>
      <c r="F808" s="49"/>
      <c r="G808" s="297"/>
      <c r="H808" s="297"/>
      <c r="I808" s="49"/>
      <c r="J808" s="75"/>
      <c r="K808" s="49"/>
      <c r="L808" s="49"/>
      <c r="M808" s="49"/>
      <c r="N808" s="49"/>
      <c r="O808" s="49"/>
      <c r="P808" s="49"/>
      <c r="Q808" s="297"/>
      <c r="R808" s="297"/>
      <c r="S808" s="49"/>
      <c r="T808" s="49"/>
      <c r="U808" s="49"/>
      <c r="V808" s="49"/>
      <c r="W808" s="49"/>
      <c r="X808" s="49"/>
      <c r="Y808" s="49"/>
      <c r="Z808" s="49"/>
      <c r="AA808" s="49"/>
      <c r="AB808" s="49"/>
      <c r="AC808" s="49"/>
      <c r="AD808" s="49"/>
    </row>
    <row r="809">
      <c r="A809" s="49"/>
      <c r="B809" s="49"/>
      <c r="C809" s="49"/>
      <c r="D809" s="49"/>
      <c r="E809" s="49"/>
      <c r="F809" s="49"/>
      <c r="G809" s="297"/>
      <c r="H809" s="297"/>
      <c r="I809" s="49"/>
      <c r="J809" s="75"/>
      <c r="K809" s="49"/>
      <c r="L809" s="49"/>
      <c r="M809" s="49"/>
      <c r="N809" s="49"/>
      <c r="O809" s="49"/>
      <c r="P809" s="49"/>
      <c r="Q809" s="297"/>
      <c r="R809" s="297"/>
      <c r="S809" s="49"/>
      <c r="T809" s="49"/>
      <c r="U809" s="49"/>
      <c r="V809" s="49"/>
      <c r="W809" s="49"/>
      <c r="X809" s="49"/>
      <c r="Y809" s="49"/>
      <c r="Z809" s="49"/>
      <c r="AA809" s="49"/>
      <c r="AB809" s="49"/>
      <c r="AC809" s="49"/>
      <c r="AD809" s="49"/>
    </row>
    <row r="810">
      <c r="A810" s="49"/>
      <c r="B810" s="49"/>
      <c r="C810" s="49"/>
      <c r="D810" s="49"/>
      <c r="E810" s="49"/>
      <c r="F810" s="49"/>
      <c r="G810" s="297"/>
      <c r="H810" s="297"/>
      <c r="I810" s="49"/>
      <c r="J810" s="75"/>
      <c r="K810" s="49"/>
      <c r="L810" s="49"/>
      <c r="M810" s="49"/>
      <c r="N810" s="49"/>
      <c r="O810" s="49"/>
      <c r="P810" s="49"/>
      <c r="Q810" s="297"/>
      <c r="R810" s="297"/>
      <c r="S810" s="49"/>
      <c r="T810" s="49"/>
      <c r="U810" s="49"/>
      <c r="V810" s="49"/>
      <c r="W810" s="49"/>
      <c r="X810" s="49"/>
      <c r="Y810" s="49"/>
      <c r="Z810" s="49"/>
      <c r="AA810" s="49"/>
      <c r="AB810" s="49"/>
      <c r="AC810" s="49"/>
      <c r="AD810" s="49"/>
    </row>
    <row r="811">
      <c r="A811" s="49"/>
      <c r="B811" s="49"/>
      <c r="C811" s="49"/>
      <c r="D811" s="49"/>
      <c r="E811" s="49"/>
      <c r="F811" s="49"/>
      <c r="G811" s="297"/>
      <c r="H811" s="297"/>
      <c r="I811" s="49"/>
      <c r="J811" s="75"/>
      <c r="K811" s="49"/>
      <c r="L811" s="49"/>
      <c r="M811" s="49"/>
      <c r="N811" s="49"/>
      <c r="O811" s="49"/>
      <c r="P811" s="49"/>
      <c r="Q811" s="297"/>
      <c r="R811" s="297"/>
      <c r="S811" s="49"/>
      <c r="T811" s="49"/>
      <c r="U811" s="49"/>
      <c r="V811" s="49"/>
      <c r="W811" s="49"/>
      <c r="X811" s="49"/>
      <c r="Y811" s="49"/>
      <c r="Z811" s="49"/>
      <c r="AA811" s="49"/>
      <c r="AB811" s="49"/>
      <c r="AC811" s="49"/>
      <c r="AD811" s="49"/>
    </row>
    <row r="812">
      <c r="A812" s="49"/>
      <c r="B812" s="49"/>
      <c r="C812" s="49"/>
      <c r="D812" s="49"/>
      <c r="E812" s="49"/>
      <c r="F812" s="49"/>
      <c r="G812" s="297"/>
      <c r="H812" s="297"/>
      <c r="I812" s="49"/>
      <c r="J812" s="75"/>
      <c r="K812" s="49"/>
      <c r="L812" s="49"/>
      <c r="M812" s="49"/>
      <c r="N812" s="49"/>
      <c r="O812" s="49"/>
      <c r="P812" s="49"/>
      <c r="Q812" s="297"/>
      <c r="R812" s="297"/>
      <c r="S812" s="49"/>
      <c r="T812" s="49"/>
      <c r="U812" s="49"/>
      <c r="V812" s="49"/>
      <c r="W812" s="49"/>
      <c r="X812" s="49"/>
      <c r="Y812" s="49"/>
      <c r="Z812" s="49"/>
      <c r="AA812" s="49"/>
      <c r="AB812" s="49"/>
      <c r="AC812" s="49"/>
      <c r="AD812" s="49"/>
    </row>
    <row r="813">
      <c r="A813" s="49"/>
      <c r="B813" s="49"/>
      <c r="C813" s="49"/>
      <c r="D813" s="49"/>
      <c r="E813" s="49"/>
      <c r="F813" s="49"/>
      <c r="G813" s="297"/>
      <c r="H813" s="297"/>
      <c r="I813" s="49"/>
      <c r="J813" s="75"/>
      <c r="K813" s="49"/>
      <c r="L813" s="49"/>
      <c r="M813" s="49"/>
      <c r="N813" s="49"/>
      <c r="O813" s="49"/>
      <c r="P813" s="49"/>
      <c r="Q813" s="297"/>
      <c r="R813" s="297"/>
      <c r="S813" s="49"/>
      <c r="T813" s="49"/>
      <c r="U813" s="49"/>
      <c r="V813" s="49"/>
      <c r="W813" s="49"/>
      <c r="X813" s="49"/>
      <c r="Y813" s="49"/>
      <c r="Z813" s="49"/>
      <c r="AA813" s="49"/>
      <c r="AB813" s="49"/>
      <c r="AC813" s="49"/>
      <c r="AD813" s="49"/>
    </row>
    <row r="814">
      <c r="A814" s="49"/>
      <c r="B814" s="49"/>
      <c r="C814" s="49"/>
      <c r="D814" s="49"/>
      <c r="E814" s="49"/>
      <c r="F814" s="49"/>
      <c r="G814" s="297"/>
      <c r="H814" s="297"/>
      <c r="I814" s="49"/>
      <c r="J814" s="75"/>
      <c r="K814" s="49"/>
      <c r="L814" s="49"/>
      <c r="M814" s="49"/>
      <c r="N814" s="49"/>
      <c r="O814" s="49"/>
      <c r="P814" s="49"/>
      <c r="Q814" s="297"/>
      <c r="R814" s="297"/>
      <c r="S814" s="49"/>
      <c r="T814" s="49"/>
      <c r="U814" s="49"/>
      <c r="V814" s="49"/>
      <c r="W814" s="49"/>
      <c r="X814" s="49"/>
      <c r="Y814" s="49"/>
      <c r="Z814" s="49"/>
      <c r="AA814" s="49"/>
      <c r="AB814" s="49"/>
      <c r="AC814" s="49"/>
      <c r="AD814" s="49"/>
    </row>
    <row r="815">
      <c r="A815" s="49"/>
      <c r="B815" s="49"/>
      <c r="C815" s="49"/>
      <c r="D815" s="49"/>
      <c r="E815" s="49"/>
      <c r="F815" s="49"/>
      <c r="G815" s="297"/>
      <c r="H815" s="297"/>
      <c r="I815" s="49"/>
      <c r="J815" s="75"/>
      <c r="K815" s="49"/>
      <c r="L815" s="49"/>
      <c r="M815" s="49"/>
      <c r="N815" s="49"/>
      <c r="O815" s="49"/>
      <c r="P815" s="49"/>
      <c r="Q815" s="297"/>
      <c r="R815" s="297"/>
      <c r="S815" s="49"/>
      <c r="T815" s="49"/>
      <c r="U815" s="49"/>
      <c r="V815" s="49"/>
      <c r="W815" s="49"/>
      <c r="X815" s="49"/>
      <c r="Y815" s="49"/>
      <c r="Z815" s="49"/>
      <c r="AA815" s="49"/>
      <c r="AB815" s="49"/>
      <c r="AC815" s="49"/>
      <c r="AD815" s="49"/>
    </row>
    <row r="816">
      <c r="A816" s="49"/>
      <c r="B816" s="49"/>
      <c r="C816" s="49"/>
      <c r="D816" s="49"/>
      <c r="E816" s="49"/>
      <c r="F816" s="49"/>
      <c r="G816" s="297"/>
      <c r="H816" s="297"/>
      <c r="I816" s="49"/>
      <c r="J816" s="75"/>
      <c r="K816" s="49"/>
      <c r="L816" s="49"/>
      <c r="M816" s="49"/>
      <c r="N816" s="49"/>
      <c r="O816" s="49"/>
      <c r="P816" s="49"/>
      <c r="Q816" s="297"/>
      <c r="R816" s="297"/>
      <c r="S816" s="49"/>
      <c r="T816" s="49"/>
      <c r="U816" s="49"/>
      <c r="V816" s="49"/>
      <c r="W816" s="49"/>
      <c r="X816" s="49"/>
      <c r="Y816" s="49"/>
      <c r="Z816" s="49"/>
      <c r="AA816" s="49"/>
      <c r="AB816" s="49"/>
      <c r="AC816" s="49"/>
      <c r="AD816" s="49"/>
    </row>
    <row r="817">
      <c r="A817" s="49"/>
      <c r="B817" s="49"/>
      <c r="C817" s="49"/>
      <c r="D817" s="49"/>
      <c r="E817" s="49"/>
      <c r="F817" s="49"/>
      <c r="G817" s="297"/>
      <c r="H817" s="297"/>
      <c r="I817" s="49"/>
      <c r="J817" s="75"/>
      <c r="K817" s="49"/>
      <c r="L817" s="49"/>
      <c r="M817" s="49"/>
      <c r="N817" s="49"/>
      <c r="O817" s="49"/>
      <c r="P817" s="49"/>
      <c r="Q817" s="297"/>
      <c r="R817" s="297"/>
      <c r="S817" s="49"/>
      <c r="T817" s="49"/>
      <c r="U817" s="49"/>
      <c r="V817" s="49"/>
      <c r="W817" s="49"/>
      <c r="X817" s="49"/>
      <c r="Y817" s="49"/>
      <c r="Z817" s="49"/>
      <c r="AA817" s="49"/>
      <c r="AB817" s="49"/>
      <c r="AC817" s="49"/>
      <c r="AD817" s="49"/>
    </row>
    <row r="818">
      <c r="A818" s="49"/>
      <c r="B818" s="49"/>
      <c r="C818" s="49"/>
      <c r="D818" s="49"/>
      <c r="E818" s="49"/>
      <c r="F818" s="49"/>
      <c r="G818" s="297"/>
      <c r="H818" s="297"/>
      <c r="I818" s="49"/>
      <c r="J818" s="75"/>
      <c r="K818" s="49"/>
      <c r="L818" s="49"/>
      <c r="M818" s="49"/>
      <c r="N818" s="49"/>
      <c r="O818" s="49"/>
      <c r="P818" s="49"/>
      <c r="Q818" s="297"/>
      <c r="R818" s="297"/>
      <c r="S818" s="49"/>
      <c r="T818" s="49"/>
      <c r="U818" s="49"/>
      <c r="V818" s="49"/>
      <c r="W818" s="49"/>
      <c r="X818" s="49"/>
      <c r="Y818" s="49"/>
      <c r="Z818" s="49"/>
      <c r="AA818" s="49"/>
      <c r="AB818" s="49"/>
      <c r="AC818" s="49"/>
      <c r="AD818" s="49"/>
    </row>
    <row r="819">
      <c r="A819" s="49"/>
      <c r="B819" s="49"/>
      <c r="C819" s="49"/>
      <c r="D819" s="49"/>
      <c r="E819" s="49"/>
      <c r="F819" s="49"/>
      <c r="G819" s="297"/>
      <c r="H819" s="297"/>
      <c r="I819" s="49"/>
      <c r="J819" s="75"/>
      <c r="K819" s="49"/>
      <c r="L819" s="49"/>
      <c r="M819" s="49"/>
      <c r="N819" s="49"/>
      <c r="O819" s="49"/>
      <c r="P819" s="49"/>
      <c r="Q819" s="297"/>
      <c r="R819" s="297"/>
      <c r="S819" s="49"/>
      <c r="T819" s="49"/>
      <c r="U819" s="49"/>
      <c r="V819" s="49"/>
      <c r="W819" s="49"/>
      <c r="X819" s="49"/>
      <c r="Y819" s="49"/>
      <c r="Z819" s="49"/>
      <c r="AA819" s="49"/>
      <c r="AB819" s="49"/>
      <c r="AC819" s="49"/>
      <c r="AD819" s="49"/>
    </row>
    <row r="820">
      <c r="A820" s="49"/>
      <c r="B820" s="49"/>
      <c r="C820" s="49"/>
      <c r="D820" s="49"/>
      <c r="E820" s="49"/>
      <c r="F820" s="49"/>
      <c r="G820" s="297"/>
      <c r="H820" s="297"/>
      <c r="I820" s="49"/>
      <c r="J820" s="75"/>
      <c r="K820" s="49"/>
      <c r="L820" s="49"/>
      <c r="M820" s="49"/>
      <c r="N820" s="49"/>
      <c r="O820" s="49"/>
      <c r="P820" s="49"/>
      <c r="Q820" s="297"/>
      <c r="R820" s="297"/>
      <c r="S820" s="49"/>
      <c r="T820" s="49"/>
      <c r="U820" s="49"/>
      <c r="V820" s="49"/>
      <c r="W820" s="49"/>
      <c r="X820" s="49"/>
      <c r="Y820" s="49"/>
      <c r="Z820" s="49"/>
      <c r="AA820" s="49"/>
      <c r="AB820" s="49"/>
      <c r="AC820" s="49"/>
      <c r="AD820" s="49"/>
    </row>
    <row r="821">
      <c r="A821" s="49"/>
      <c r="B821" s="49"/>
      <c r="C821" s="49"/>
      <c r="D821" s="49"/>
      <c r="E821" s="49"/>
      <c r="F821" s="49"/>
      <c r="G821" s="297"/>
      <c r="H821" s="297"/>
      <c r="I821" s="49"/>
      <c r="J821" s="75"/>
      <c r="K821" s="49"/>
      <c r="L821" s="49"/>
      <c r="M821" s="49"/>
      <c r="N821" s="49"/>
      <c r="O821" s="49"/>
      <c r="P821" s="49"/>
      <c r="Q821" s="297"/>
      <c r="R821" s="297"/>
      <c r="S821" s="49"/>
      <c r="T821" s="49"/>
      <c r="U821" s="49"/>
      <c r="V821" s="49"/>
      <c r="W821" s="49"/>
      <c r="X821" s="49"/>
      <c r="Y821" s="49"/>
      <c r="Z821" s="49"/>
      <c r="AA821" s="49"/>
      <c r="AB821" s="49"/>
      <c r="AC821" s="49"/>
      <c r="AD821" s="49"/>
    </row>
    <row r="822">
      <c r="A822" s="49"/>
      <c r="B822" s="49"/>
      <c r="C822" s="49"/>
      <c r="D822" s="49"/>
      <c r="E822" s="49"/>
      <c r="F822" s="49"/>
      <c r="G822" s="297"/>
      <c r="H822" s="297"/>
      <c r="I822" s="49"/>
      <c r="J822" s="75"/>
      <c r="K822" s="49"/>
      <c r="L822" s="49"/>
      <c r="M822" s="49"/>
      <c r="N822" s="49"/>
      <c r="O822" s="49"/>
      <c r="P822" s="49"/>
      <c r="Q822" s="297"/>
      <c r="R822" s="297"/>
      <c r="S822" s="49"/>
      <c r="T822" s="49"/>
      <c r="U822" s="49"/>
      <c r="V822" s="49"/>
      <c r="W822" s="49"/>
      <c r="X822" s="49"/>
      <c r="Y822" s="49"/>
      <c r="Z822" s="49"/>
      <c r="AA822" s="49"/>
      <c r="AB822" s="49"/>
      <c r="AC822" s="49"/>
      <c r="AD822" s="49"/>
    </row>
    <row r="823">
      <c r="A823" s="49"/>
      <c r="B823" s="49"/>
      <c r="C823" s="49"/>
      <c r="D823" s="49"/>
      <c r="E823" s="49"/>
      <c r="F823" s="49"/>
      <c r="G823" s="297"/>
      <c r="H823" s="297"/>
      <c r="I823" s="49"/>
      <c r="J823" s="75"/>
      <c r="K823" s="49"/>
      <c r="L823" s="49"/>
      <c r="M823" s="49"/>
      <c r="N823" s="49"/>
      <c r="O823" s="49"/>
      <c r="P823" s="49"/>
      <c r="Q823" s="297"/>
      <c r="R823" s="297"/>
      <c r="S823" s="49"/>
      <c r="T823" s="49"/>
      <c r="U823" s="49"/>
      <c r="V823" s="49"/>
      <c r="W823" s="49"/>
      <c r="X823" s="49"/>
      <c r="Y823" s="49"/>
      <c r="Z823" s="49"/>
      <c r="AA823" s="49"/>
      <c r="AB823" s="49"/>
      <c r="AC823" s="49"/>
      <c r="AD823" s="49"/>
    </row>
    <row r="824">
      <c r="A824" s="49"/>
      <c r="B824" s="49"/>
      <c r="C824" s="49"/>
      <c r="D824" s="49"/>
      <c r="E824" s="49"/>
      <c r="F824" s="49"/>
      <c r="G824" s="297"/>
      <c r="H824" s="297"/>
      <c r="I824" s="49"/>
      <c r="J824" s="75"/>
      <c r="K824" s="49"/>
      <c r="L824" s="49"/>
      <c r="M824" s="49"/>
      <c r="N824" s="49"/>
      <c r="O824" s="49"/>
      <c r="P824" s="49"/>
      <c r="Q824" s="297"/>
      <c r="R824" s="297"/>
      <c r="S824" s="49"/>
      <c r="T824" s="49"/>
      <c r="U824" s="49"/>
      <c r="V824" s="49"/>
      <c r="W824" s="49"/>
      <c r="X824" s="49"/>
      <c r="Y824" s="49"/>
      <c r="Z824" s="49"/>
      <c r="AA824" s="49"/>
      <c r="AB824" s="49"/>
      <c r="AC824" s="49"/>
      <c r="AD824" s="49"/>
    </row>
    <row r="825">
      <c r="A825" s="49"/>
      <c r="B825" s="49"/>
      <c r="C825" s="49"/>
      <c r="D825" s="49"/>
      <c r="E825" s="49"/>
      <c r="F825" s="49"/>
      <c r="G825" s="297"/>
      <c r="H825" s="297"/>
      <c r="I825" s="49"/>
      <c r="J825" s="75"/>
      <c r="K825" s="49"/>
      <c r="L825" s="49"/>
      <c r="M825" s="49"/>
      <c r="N825" s="49"/>
      <c r="O825" s="49"/>
      <c r="P825" s="49"/>
      <c r="Q825" s="297"/>
      <c r="R825" s="297"/>
      <c r="S825" s="49"/>
      <c r="T825" s="49"/>
      <c r="U825" s="49"/>
      <c r="V825" s="49"/>
      <c r="W825" s="49"/>
      <c r="X825" s="49"/>
      <c r="Y825" s="49"/>
      <c r="Z825" s="49"/>
      <c r="AA825" s="49"/>
      <c r="AB825" s="49"/>
      <c r="AC825" s="49"/>
      <c r="AD825" s="49"/>
    </row>
    <row r="826">
      <c r="A826" s="49"/>
      <c r="B826" s="49"/>
      <c r="C826" s="49"/>
      <c r="D826" s="49"/>
      <c r="E826" s="49"/>
      <c r="F826" s="49"/>
      <c r="G826" s="297"/>
      <c r="H826" s="297"/>
      <c r="I826" s="49"/>
      <c r="J826" s="75"/>
      <c r="K826" s="49"/>
      <c r="L826" s="49"/>
      <c r="M826" s="49"/>
      <c r="N826" s="49"/>
      <c r="O826" s="49"/>
      <c r="P826" s="49"/>
      <c r="Q826" s="297"/>
      <c r="R826" s="297"/>
      <c r="S826" s="49"/>
      <c r="T826" s="49"/>
      <c r="U826" s="49"/>
      <c r="V826" s="49"/>
      <c r="W826" s="49"/>
      <c r="X826" s="49"/>
      <c r="Y826" s="49"/>
      <c r="Z826" s="49"/>
      <c r="AA826" s="49"/>
      <c r="AB826" s="49"/>
      <c r="AC826" s="49"/>
      <c r="AD826" s="49"/>
    </row>
    <row r="827">
      <c r="A827" s="49"/>
      <c r="B827" s="49"/>
      <c r="C827" s="49"/>
      <c r="D827" s="49"/>
      <c r="E827" s="49"/>
      <c r="F827" s="49"/>
      <c r="G827" s="297"/>
      <c r="H827" s="297"/>
      <c r="I827" s="49"/>
      <c r="J827" s="75"/>
      <c r="K827" s="49"/>
      <c r="L827" s="49"/>
      <c r="M827" s="49"/>
      <c r="N827" s="49"/>
      <c r="O827" s="49"/>
      <c r="P827" s="49"/>
      <c r="Q827" s="297"/>
      <c r="R827" s="297"/>
      <c r="S827" s="49"/>
      <c r="T827" s="49"/>
      <c r="U827" s="49"/>
      <c r="V827" s="49"/>
      <c r="W827" s="49"/>
      <c r="X827" s="49"/>
      <c r="Y827" s="49"/>
      <c r="Z827" s="49"/>
      <c r="AA827" s="49"/>
      <c r="AB827" s="49"/>
      <c r="AC827" s="49"/>
      <c r="AD827" s="49"/>
    </row>
    <row r="828">
      <c r="A828" s="49"/>
      <c r="B828" s="49"/>
      <c r="C828" s="49"/>
      <c r="D828" s="49"/>
      <c r="E828" s="49"/>
      <c r="F828" s="49"/>
      <c r="G828" s="297"/>
      <c r="H828" s="297"/>
      <c r="I828" s="49"/>
      <c r="J828" s="75"/>
      <c r="K828" s="49"/>
      <c r="L828" s="49"/>
      <c r="M828" s="49"/>
      <c r="N828" s="49"/>
      <c r="O828" s="49"/>
      <c r="P828" s="49"/>
      <c r="Q828" s="297"/>
      <c r="R828" s="297"/>
      <c r="S828" s="49"/>
      <c r="T828" s="49"/>
      <c r="U828" s="49"/>
      <c r="V828" s="49"/>
      <c r="W828" s="49"/>
      <c r="X828" s="49"/>
      <c r="Y828" s="49"/>
      <c r="Z828" s="49"/>
      <c r="AA828" s="49"/>
      <c r="AB828" s="49"/>
      <c r="AC828" s="49"/>
      <c r="AD828" s="49"/>
    </row>
    <row r="829">
      <c r="A829" s="49"/>
      <c r="B829" s="49"/>
      <c r="C829" s="49"/>
      <c r="D829" s="49"/>
      <c r="E829" s="49"/>
      <c r="F829" s="49"/>
      <c r="G829" s="297"/>
      <c r="H829" s="297"/>
      <c r="I829" s="49"/>
      <c r="J829" s="75"/>
      <c r="K829" s="49"/>
      <c r="L829" s="49"/>
      <c r="M829" s="49"/>
      <c r="N829" s="49"/>
      <c r="O829" s="49"/>
      <c r="P829" s="49"/>
      <c r="Q829" s="297"/>
      <c r="R829" s="297"/>
      <c r="S829" s="49"/>
      <c r="T829" s="49"/>
      <c r="U829" s="49"/>
      <c r="V829" s="49"/>
      <c r="W829" s="49"/>
      <c r="X829" s="49"/>
      <c r="Y829" s="49"/>
      <c r="Z829" s="49"/>
      <c r="AA829" s="49"/>
      <c r="AB829" s="49"/>
      <c r="AC829" s="49"/>
      <c r="AD829" s="49"/>
    </row>
    <row r="830">
      <c r="A830" s="49"/>
      <c r="B830" s="49"/>
      <c r="C830" s="49"/>
      <c r="D830" s="49"/>
      <c r="E830" s="49"/>
      <c r="F830" s="49"/>
      <c r="G830" s="297"/>
      <c r="H830" s="297"/>
      <c r="I830" s="49"/>
      <c r="J830" s="75"/>
      <c r="K830" s="49"/>
      <c r="L830" s="49"/>
      <c r="M830" s="49"/>
      <c r="N830" s="49"/>
      <c r="O830" s="49"/>
      <c r="P830" s="49"/>
      <c r="Q830" s="297"/>
      <c r="R830" s="297"/>
      <c r="S830" s="49"/>
      <c r="T830" s="49"/>
      <c r="U830" s="49"/>
      <c r="V830" s="49"/>
      <c r="W830" s="49"/>
      <c r="X830" s="49"/>
      <c r="Y830" s="49"/>
      <c r="Z830" s="49"/>
      <c r="AA830" s="49"/>
      <c r="AB830" s="49"/>
      <c r="AC830" s="49"/>
      <c r="AD830" s="49"/>
    </row>
    <row r="831">
      <c r="A831" s="49"/>
      <c r="B831" s="49"/>
      <c r="C831" s="49"/>
      <c r="D831" s="49"/>
      <c r="E831" s="49"/>
      <c r="F831" s="49"/>
      <c r="G831" s="297"/>
      <c r="H831" s="297"/>
      <c r="I831" s="49"/>
      <c r="J831" s="75"/>
      <c r="K831" s="49"/>
      <c r="L831" s="49"/>
      <c r="M831" s="49"/>
      <c r="N831" s="49"/>
      <c r="O831" s="49"/>
      <c r="P831" s="49"/>
      <c r="Q831" s="297"/>
      <c r="R831" s="297"/>
      <c r="S831" s="49"/>
      <c r="T831" s="49"/>
      <c r="U831" s="49"/>
      <c r="V831" s="49"/>
      <c r="W831" s="49"/>
      <c r="X831" s="49"/>
      <c r="Y831" s="49"/>
      <c r="Z831" s="49"/>
      <c r="AA831" s="49"/>
      <c r="AB831" s="49"/>
      <c r="AC831" s="49"/>
      <c r="AD831" s="49"/>
    </row>
    <row r="832">
      <c r="A832" s="49"/>
      <c r="B832" s="49"/>
      <c r="C832" s="49"/>
      <c r="D832" s="49"/>
      <c r="E832" s="49"/>
      <c r="F832" s="49"/>
      <c r="G832" s="297"/>
      <c r="H832" s="297"/>
      <c r="I832" s="49"/>
      <c r="J832" s="75"/>
      <c r="K832" s="49"/>
      <c r="L832" s="49"/>
      <c r="M832" s="49"/>
      <c r="N832" s="49"/>
      <c r="O832" s="49"/>
      <c r="P832" s="49"/>
      <c r="Q832" s="297"/>
      <c r="R832" s="297"/>
      <c r="S832" s="49"/>
      <c r="T832" s="49"/>
      <c r="U832" s="49"/>
      <c r="V832" s="49"/>
      <c r="W832" s="49"/>
      <c r="X832" s="49"/>
      <c r="Y832" s="49"/>
      <c r="Z832" s="49"/>
      <c r="AA832" s="49"/>
      <c r="AB832" s="49"/>
      <c r="AC832" s="49"/>
      <c r="AD832" s="49"/>
    </row>
    <row r="833">
      <c r="A833" s="49"/>
      <c r="B833" s="49"/>
      <c r="C833" s="49"/>
      <c r="D833" s="49"/>
      <c r="E833" s="49"/>
      <c r="F833" s="49"/>
      <c r="G833" s="297"/>
      <c r="H833" s="297"/>
      <c r="I833" s="49"/>
      <c r="J833" s="75"/>
      <c r="K833" s="49"/>
      <c r="L833" s="49"/>
      <c r="M833" s="49"/>
      <c r="N833" s="49"/>
      <c r="O833" s="49"/>
      <c r="P833" s="49"/>
      <c r="Q833" s="297"/>
      <c r="R833" s="297"/>
      <c r="S833" s="49"/>
      <c r="T833" s="49"/>
      <c r="U833" s="49"/>
      <c r="V833" s="49"/>
      <c r="W833" s="49"/>
      <c r="X833" s="49"/>
      <c r="Y833" s="49"/>
      <c r="Z833" s="49"/>
      <c r="AA833" s="49"/>
      <c r="AB833" s="49"/>
      <c r="AC833" s="49"/>
      <c r="AD833" s="49"/>
    </row>
    <row r="834">
      <c r="A834" s="49"/>
      <c r="B834" s="49"/>
      <c r="C834" s="49"/>
      <c r="D834" s="49"/>
      <c r="E834" s="49"/>
      <c r="F834" s="49"/>
      <c r="G834" s="297"/>
      <c r="H834" s="297"/>
      <c r="I834" s="49"/>
      <c r="J834" s="75"/>
      <c r="K834" s="49"/>
      <c r="L834" s="49"/>
      <c r="M834" s="49"/>
      <c r="N834" s="49"/>
      <c r="O834" s="49"/>
      <c r="P834" s="49"/>
      <c r="Q834" s="297"/>
      <c r="R834" s="297"/>
      <c r="S834" s="49"/>
      <c r="T834" s="49"/>
      <c r="U834" s="49"/>
      <c r="V834" s="49"/>
      <c r="W834" s="49"/>
      <c r="X834" s="49"/>
      <c r="Y834" s="49"/>
      <c r="Z834" s="49"/>
      <c r="AA834" s="49"/>
      <c r="AB834" s="49"/>
      <c r="AC834" s="49"/>
      <c r="AD834" s="49"/>
    </row>
    <row r="835">
      <c r="A835" s="49"/>
      <c r="B835" s="49"/>
      <c r="C835" s="49"/>
      <c r="D835" s="49"/>
      <c r="E835" s="49"/>
      <c r="F835" s="49"/>
      <c r="G835" s="297"/>
      <c r="H835" s="297"/>
      <c r="I835" s="49"/>
      <c r="J835" s="75"/>
      <c r="K835" s="49"/>
      <c r="L835" s="49"/>
      <c r="M835" s="49"/>
      <c r="N835" s="49"/>
      <c r="O835" s="49"/>
      <c r="P835" s="49"/>
      <c r="Q835" s="297"/>
      <c r="R835" s="297"/>
      <c r="S835" s="49"/>
      <c r="T835" s="49"/>
      <c r="U835" s="49"/>
      <c r="V835" s="49"/>
      <c r="W835" s="49"/>
      <c r="X835" s="49"/>
      <c r="Y835" s="49"/>
      <c r="Z835" s="49"/>
      <c r="AA835" s="49"/>
      <c r="AB835" s="49"/>
      <c r="AC835" s="49"/>
      <c r="AD835" s="49"/>
    </row>
    <row r="836">
      <c r="A836" s="49"/>
      <c r="B836" s="49"/>
      <c r="C836" s="49"/>
      <c r="D836" s="49"/>
      <c r="E836" s="49"/>
      <c r="F836" s="49"/>
      <c r="G836" s="297"/>
      <c r="H836" s="297"/>
      <c r="I836" s="49"/>
      <c r="J836" s="75"/>
      <c r="K836" s="49"/>
      <c r="L836" s="49"/>
      <c r="M836" s="49"/>
      <c r="N836" s="49"/>
      <c r="O836" s="49"/>
      <c r="P836" s="49"/>
      <c r="Q836" s="297"/>
      <c r="R836" s="297"/>
      <c r="S836" s="49"/>
      <c r="T836" s="49"/>
      <c r="U836" s="49"/>
      <c r="V836" s="49"/>
      <c r="W836" s="49"/>
      <c r="X836" s="49"/>
      <c r="Y836" s="49"/>
      <c r="Z836" s="49"/>
      <c r="AA836" s="49"/>
      <c r="AB836" s="49"/>
      <c r="AC836" s="49"/>
      <c r="AD836" s="49"/>
    </row>
    <row r="837">
      <c r="A837" s="49"/>
      <c r="B837" s="49"/>
      <c r="C837" s="49"/>
      <c r="D837" s="49"/>
      <c r="E837" s="49"/>
      <c r="F837" s="49"/>
      <c r="G837" s="297"/>
      <c r="H837" s="297"/>
      <c r="I837" s="49"/>
      <c r="J837" s="75"/>
      <c r="K837" s="49"/>
      <c r="L837" s="49"/>
      <c r="M837" s="49"/>
      <c r="N837" s="49"/>
      <c r="O837" s="49"/>
      <c r="P837" s="49"/>
      <c r="Q837" s="297"/>
      <c r="R837" s="297"/>
      <c r="S837" s="49"/>
      <c r="T837" s="49"/>
      <c r="U837" s="49"/>
      <c r="V837" s="49"/>
      <c r="W837" s="49"/>
      <c r="X837" s="49"/>
      <c r="Y837" s="49"/>
      <c r="Z837" s="49"/>
      <c r="AA837" s="49"/>
      <c r="AB837" s="49"/>
      <c r="AC837" s="49"/>
      <c r="AD837" s="49"/>
    </row>
    <row r="838">
      <c r="A838" s="49"/>
      <c r="B838" s="49"/>
      <c r="C838" s="49"/>
      <c r="D838" s="49"/>
      <c r="E838" s="49"/>
      <c r="F838" s="49"/>
      <c r="G838" s="297"/>
      <c r="H838" s="297"/>
      <c r="I838" s="49"/>
      <c r="J838" s="75"/>
      <c r="K838" s="49"/>
      <c r="L838" s="49"/>
      <c r="M838" s="49"/>
      <c r="N838" s="49"/>
      <c r="O838" s="49"/>
      <c r="P838" s="49"/>
      <c r="Q838" s="297"/>
      <c r="R838" s="297"/>
      <c r="S838" s="49"/>
      <c r="T838" s="49"/>
      <c r="U838" s="49"/>
      <c r="V838" s="49"/>
      <c r="W838" s="49"/>
      <c r="X838" s="49"/>
      <c r="Y838" s="49"/>
      <c r="Z838" s="49"/>
      <c r="AA838" s="49"/>
      <c r="AB838" s="49"/>
      <c r="AC838" s="49"/>
      <c r="AD838" s="49"/>
    </row>
    <row r="839">
      <c r="A839" s="49"/>
      <c r="B839" s="49"/>
      <c r="C839" s="49"/>
      <c r="D839" s="49"/>
      <c r="E839" s="49"/>
      <c r="F839" s="49"/>
      <c r="G839" s="297"/>
      <c r="H839" s="297"/>
      <c r="I839" s="49"/>
      <c r="J839" s="75"/>
      <c r="K839" s="49"/>
      <c r="L839" s="49"/>
      <c r="M839" s="49"/>
      <c r="N839" s="49"/>
      <c r="O839" s="49"/>
      <c r="P839" s="49"/>
      <c r="Q839" s="297"/>
      <c r="R839" s="297"/>
      <c r="S839" s="49"/>
      <c r="T839" s="49"/>
      <c r="U839" s="49"/>
      <c r="V839" s="49"/>
      <c r="W839" s="49"/>
      <c r="X839" s="49"/>
      <c r="Y839" s="49"/>
      <c r="Z839" s="49"/>
      <c r="AA839" s="49"/>
      <c r="AB839" s="49"/>
      <c r="AC839" s="49"/>
      <c r="AD839" s="49"/>
    </row>
    <row r="840">
      <c r="A840" s="49"/>
      <c r="B840" s="49"/>
      <c r="C840" s="49"/>
      <c r="D840" s="49"/>
      <c r="E840" s="49"/>
      <c r="F840" s="49"/>
      <c r="G840" s="297"/>
      <c r="H840" s="297"/>
      <c r="I840" s="49"/>
      <c r="J840" s="75"/>
      <c r="K840" s="49"/>
      <c r="L840" s="49"/>
      <c r="M840" s="49"/>
      <c r="N840" s="49"/>
      <c r="O840" s="49"/>
      <c r="P840" s="49"/>
      <c r="Q840" s="297"/>
      <c r="R840" s="297"/>
      <c r="S840" s="49"/>
      <c r="T840" s="49"/>
      <c r="U840" s="49"/>
      <c r="V840" s="49"/>
      <c r="W840" s="49"/>
      <c r="X840" s="49"/>
      <c r="Y840" s="49"/>
      <c r="Z840" s="49"/>
      <c r="AA840" s="49"/>
      <c r="AB840" s="49"/>
      <c r="AC840" s="49"/>
      <c r="AD840" s="49"/>
    </row>
    <row r="841">
      <c r="A841" s="49"/>
      <c r="B841" s="49"/>
      <c r="C841" s="49"/>
      <c r="D841" s="49"/>
      <c r="E841" s="49"/>
      <c r="F841" s="49"/>
      <c r="G841" s="297"/>
      <c r="H841" s="297"/>
      <c r="I841" s="49"/>
      <c r="J841" s="75"/>
      <c r="K841" s="49"/>
      <c r="L841" s="49"/>
      <c r="M841" s="49"/>
      <c r="N841" s="49"/>
      <c r="O841" s="49"/>
      <c r="P841" s="49"/>
      <c r="Q841" s="297"/>
      <c r="R841" s="297"/>
      <c r="S841" s="49"/>
      <c r="T841" s="49"/>
      <c r="U841" s="49"/>
      <c r="V841" s="49"/>
      <c r="W841" s="49"/>
      <c r="X841" s="49"/>
      <c r="Y841" s="49"/>
      <c r="Z841" s="49"/>
      <c r="AA841" s="49"/>
      <c r="AB841" s="49"/>
      <c r="AC841" s="49"/>
      <c r="AD841" s="49"/>
    </row>
    <row r="842">
      <c r="A842" s="49"/>
      <c r="B842" s="49"/>
      <c r="C842" s="49"/>
      <c r="D842" s="49"/>
      <c r="E842" s="49"/>
      <c r="F842" s="49"/>
      <c r="G842" s="297"/>
      <c r="H842" s="297"/>
      <c r="I842" s="49"/>
      <c r="J842" s="75"/>
      <c r="K842" s="49"/>
      <c r="L842" s="49"/>
      <c r="M842" s="49"/>
      <c r="N842" s="49"/>
      <c r="O842" s="49"/>
      <c r="P842" s="49"/>
      <c r="Q842" s="297"/>
      <c r="R842" s="297"/>
      <c r="S842" s="49"/>
      <c r="T842" s="49"/>
      <c r="U842" s="49"/>
      <c r="V842" s="49"/>
      <c r="W842" s="49"/>
      <c r="X842" s="49"/>
      <c r="Y842" s="49"/>
      <c r="Z842" s="49"/>
      <c r="AA842" s="49"/>
      <c r="AB842" s="49"/>
      <c r="AC842" s="49"/>
      <c r="AD842" s="49"/>
    </row>
    <row r="843">
      <c r="A843" s="49"/>
      <c r="B843" s="49"/>
      <c r="C843" s="49"/>
      <c r="D843" s="49"/>
      <c r="E843" s="49"/>
      <c r="F843" s="49"/>
      <c r="G843" s="297"/>
      <c r="H843" s="297"/>
      <c r="I843" s="49"/>
      <c r="J843" s="75"/>
      <c r="K843" s="49"/>
      <c r="L843" s="49"/>
      <c r="M843" s="49"/>
      <c r="N843" s="49"/>
      <c r="O843" s="49"/>
      <c r="P843" s="49"/>
      <c r="Q843" s="297"/>
      <c r="R843" s="297"/>
      <c r="S843" s="49"/>
      <c r="T843" s="49"/>
      <c r="U843" s="49"/>
      <c r="V843" s="49"/>
      <c r="W843" s="49"/>
      <c r="X843" s="49"/>
      <c r="Y843" s="49"/>
      <c r="Z843" s="49"/>
      <c r="AA843" s="49"/>
      <c r="AB843" s="49"/>
      <c r="AC843" s="49"/>
      <c r="AD843" s="49"/>
    </row>
    <row r="844">
      <c r="A844" s="49"/>
      <c r="B844" s="49"/>
      <c r="C844" s="49"/>
      <c r="D844" s="49"/>
      <c r="E844" s="49"/>
      <c r="F844" s="49"/>
      <c r="G844" s="297"/>
      <c r="H844" s="297"/>
      <c r="I844" s="49"/>
      <c r="J844" s="75"/>
      <c r="K844" s="49"/>
      <c r="L844" s="49"/>
      <c r="M844" s="49"/>
      <c r="N844" s="49"/>
      <c r="O844" s="49"/>
      <c r="P844" s="49"/>
      <c r="Q844" s="297"/>
      <c r="R844" s="297"/>
      <c r="S844" s="49"/>
      <c r="T844" s="49"/>
      <c r="U844" s="49"/>
      <c r="V844" s="49"/>
      <c r="W844" s="49"/>
      <c r="X844" s="49"/>
      <c r="Y844" s="49"/>
      <c r="Z844" s="49"/>
      <c r="AA844" s="49"/>
      <c r="AB844" s="49"/>
      <c r="AC844" s="49"/>
      <c r="AD844" s="49"/>
    </row>
    <row r="845">
      <c r="A845" s="49"/>
      <c r="B845" s="49"/>
      <c r="C845" s="49"/>
      <c r="D845" s="49"/>
      <c r="E845" s="49"/>
      <c r="F845" s="49"/>
      <c r="G845" s="297"/>
      <c r="H845" s="297"/>
      <c r="I845" s="49"/>
      <c r="J845" s="75"/>
      <c r="K845" s="49"/>
      <c r="L845" s="49"/>
      <c r="M845" s="49"/>
      <c r="N845" s="49"/>
      <c r="O845" s="49"/>
      <c r="P845" s="49"/>
      <c r="Q845" s="297"/>
      <c r="R845" s="297"/>
      <c r="S845" s="49"/>
      <c r="T845" s="49"/>
      <c r="U845" s="49"/>
      <c r="V845" s="49"/>
      <c r="W845" s="49"/>
      <c r="X845" s="49"/>
      <c r="Y845" s="49"/>
      <c r="Z845" s="49"/>
      <c r="AA845" s="49"/>
      <c r="AB845" s="49"/>
      <c r="AC845" s="49"/>
      <c r="AD845" s="49"/>
    </row>
    <row r="846">
      <c r="A846" s="49"/>
      <c r="B846" s="49"/>
      <c r="C846" s="49"/>
      <c r="D846" s="49"/>
      <c r="E846" s="49"/>
      <c r="F846" s="49"/>
      <c r="G846" s="297"/>
      <c r="H846" s="297"/>
      <c r="I846" s="49"/>
      <c r="J846" s="75"/>
      <c r="K846" s="49"/>
      <c r="L846" s="49"/>
      <c r="M846" s="49"/>
      <c r="N846" s="49"/>
      <c r="O846" s="49"/>
      <c r="P846" s="49"/>
      <c r="Q846" s="297"/>
      <c r="R846" s="297"/>
      <c r="S846" s="49"/>
      <c r="T846" s="49"/>
      <c r="U846" s="49"/>
      <c r="V846" s="49"/>
      <c r="W846" s="49"/>
      <c r="X846" s="49"/>
      <c r="Y846" s="49"/>
      <c r="Z846" s="49"/>
      <c r="AA846" s="49"/>
      <c r="AB846" s="49"/>
      <c r="AC846" s="49"/>
      <c r="AD846" s="49"/>
    </row>
    <row r="847">
      <c r="A847" s="49"/>
      <c r="B847" s="49"/>
      <c r="C847" s="49"/>
      <c r="D847" s="49"/>
      <c r="E847" s="49"/>
      <c r="F847" s="49"/>
      <c r="G847" s="297"/>
      <c r="H847" s="297"/>
      <c r="I847" s="49"/>
      <c r="J847" s="75"/>
      <c r="K847" s="49"/>
      <c r="L847" s="49"/>
      <c r="M847" s="49"/>
      <c r="N847" s="49"/>
      <c r="O847" s="49"/>
      <c r="P847" s="49"/>
      <c r="Q847" s="297"/>
      <c r="R847" s="297"/>
      <c r="S847" s="49"/>
      <c r="T847" s="49"/>
      <c r="U847" s="49"/>
      <c r="V847" s="49"/>
      <c r="W847" s="49"/>
      <c r="X847" s="49"/>
      <c r="Y847" s="49"/>
      <c r="Z847" s="49"/>
      <c r="AA847" s="49"/>
      <c r="AB847" s="49"/>
      <c r="AC847" s="49"/>
      <c r="AD847" s="49"/>
    </row>
    <row r="848">
      <c r="A848" s="49"/>
      <c r="B848" s="49"/>
      <c r="C848" s="49"/>
      <c r="D848" s="49"/>
      <c r="E848" s="49"/>
      <c r="F848" s="49"/>
      <c r="G848" s="297"/>
      <c r="H848" s="297"/>
      <c r="I848" s="49"/>
      <c r="J848" s="75"/>
      <c r="K848" s="49"/>
      <c r="L848" s="49"/>
      <c r="M848" s="49"/>
      <c r="N848" s="49"/>
      <c r="O848" s="49"/>
      <c r="P848" s="49"/>
      <c r="Q848" s="297"/>
      <c r="R848" s="297"/>
      <c r="S848" s="49"/>
      <c r="T848" s="49"/>
      <c r="U848" s="49"/>
      <c r="V848" s="49"/>
      <c r="W848" s="49"/>
      <c r="X848" s="49"/>
      <c r="Y848" s="49"/>
      <c r="Z848" s="49"/>
      <c r="AA848" s="49"/>
      <c r="AB848" s="49"/>
      <c r="AC848" s="49"/>
      <c r="AD848" s="49"/>
    </row>
    <row r="849">
      <c r="A849" s="49"/>
      <c r="B849" s="49"/>
      <c r="C849" s="49"/>
      <c r="D849" s="49"/>
      <c r="E849" s="49"/>
      <c r="F849" s="49"/>
      <c r="G849" s="297"/>
      <c r="H849" s="297"/>
      <c r="I849" s="49"/>
      <c r="J849" s="75"/>
      <c r="K849" s="49"/>
      <c r="L849" s="49"/>
      <c r="M849" s="49"/>
      <c r="N849" s="49"/>
      <c r="O849" s="49"/>
      <c r="P849" s="49"/>
      <c r="Q849" s="297"/>
      <c r="R849" s="297"/>
      <c r="S849" s="49"/>
      <c r="T849" s="49"/>
      <c r="U849" s="49"/>
      <c r="V849" s="49"/>
      <c r="W849" s="49"/>
      <c r="X849" s="49"/>
      <c r="Y849" s="49"/>
      <c r="Z849" s="49"/>
      <c r="AA849" s="49"/>
      <c r="AB849" s="49"/>
      <c r="AC849" s="49"/>
      <c r="AD849" s="49"/>
    </row>
    <row r="850">
      <c r="A850" s="49"/>
      <c r="B850" s="49"/>
      <c r="C850" s="49"/>
      <c r="D850" s="49"/>
      <c r="E850" s="49"/>
      <c r="F850" s="49"/>
      <c r="G850" s="297"/>
      <c r="H850" s="297"/>
      <c r="I850" s="49"/>
      <c r="J850" s="75"/>
      <c r="K850" s="49"/>
      <c r="L850" s="49"/>
      <c r="M850" s="49"/>
      <c r="N850" s="49"/>
      <c r="O850" s="49"/>
      <c r="P850" s="49"/>
      <c r="Q850" s="297"/>
      <c r="R850" s="297"/>
      <c r="S850" s="49"/>
      <c r="T850" s="49"/>
      <c r="U850" s="49"/>
      <c r="V850" s="49"/>
      <c r="W850" s="49"/>
      <c r="X850" s="49"/>
      <c r="Y850" s="49"/>
      <c r="Z850" s="49"/>
      <c r="AA850" s="49"/>
      <c r="AB850" s="49"/>
      <c r="AC850" s="49"/>
      <c r="AD850" s="49"/>
    </row>
    <row r="851">
      <c r="A851" s="49"/>
      <c r="B851" s="49"/>
      <c r="C851" s="49"/>
      <c r="D851" s="49"/>
      <c r="E851" s="49"/>
      <c r="F851" s="49"/>
      <c r="G851" s="297"/>
      <c r="H851" s="297"/>
      <c r="I851" s="49"/>
      <c r="J851" s="75"/>
      <c r="K851" s="49"/>
      <c r="L851" s="49"/>
      <c r="M851" s="49"/>
      <c r="N851" s="49"/>
      <c r="O851" s="49"/>
      <c r="P851" s="49"/>
      <c r="Q851" s="297"/>
      <c r="R851" s="297"/>
      <c r="S851" s="49"/>
      <c r="T851" s="49"/>
      <c r="U851" s="49"/>
      <c r="V851" s="49"/>
      <c r="W851" s="49"/>
      <c r="X851" s="49"/>
      <c r="Y851" s="49"/>
      <c r="Z851" s="49"/>
      <c r="AA851" s="49"/>
      <c r="AB851" s="49"/>
      <c r="AC851" s="49"/>
      <c r="AD851" s="49"/>
    </row>
    <row r="852">
      <c r="A852" s="49"/>
      <c r="B852" s="49"/>
      <c r="C852" s="49"/>
      <c r="D852" s="49"/>
      <c r="E852" s="49"/>
      <c r="F852" s="49"/>
      <c r="G852" s="297"/>
      <c r="H852" s="297"/>
      <c r="I852" s="49"/>
      <c r="J852" s="75"/>
      <c r="K852" s="49"/>
      <c r="L852" s="49"/>
      <c r="M852" s="49"/>
      <c r="N852" s="49"/>
      <c r="O852" s="49"/>
      <c r="P852" s="49"/>
      <c r="Q852" s="297"/>
      <c r="R852" s="297"/>
      <c r="S852" s="49"/>
      <c r="T852" s="49"/>
      <c r="U852" s="49"/>
      <c r="V852" s="49"/>
      <c r="W852" s="49"/>
      <c r="X852" s="49"/>
      <c r="Y852" s="49"/>
      <c r="Z852" s="49"/>
      <c r="AA852" s="49"/>
      <c r="AB852" s="49"/>
      <c r="AC852" s="49"/>
      <c r="AD852" s="49"/>
    </row>
    <row r="853">
      <c r="A853" s="49"/>
      <c r="B853" s="49"/>
      <c r="C853" s="49"/>
      <c r="D853" s="49"/>
      <c r="E853" s="49"/>
      <c r="F853" s="49"/>
      <c r="G853" s="297"/>
      <c r="H853" s="297"/>
      <c r="I853" s="49"/>
      <c r="J853" s="75"/>
      <c r="K853" s="49"/>
      <c r="L853" s="49"/>
      <c r="M853" s="49"/>
      <c r="N853" s="49"/>
      <c r="O853" s="49"/>
      <c r="P853" s="49"/>
      <c r="Q853" s="297"/>
      <c r="R853" s="297"/>
      <c r="S853" s="49"/>
      <c r="T853" s="49"/>
      <c r="U853" s="49"/>
      <c r="V853" s="49"/>
      <c r="W853" s="49"/>
      <c r="X853" s="49"/>
      <c r="Y853" s="49"/>
      <c r="Z853" s="49"/>
      <c r="AA853" s="49"/>
      <c r="AB853" s="49"/>
      <c r="AC853" s="49"/>
      <c r="AD853" s="49"/>
    </row>
    <row r="854">
      <c r="A854" s="49"/>
      <c r="B854" s="49"/>
      <c r="C854" s="49"/>
      <c r="D854" s="49"/>
      <c r="E854" s="49"/>
      <c r="F854" s="49"/>
      <c r="G854" s="297"/>
      <c r="H854" s="297"/>
      <c r="I854" s="49"/>
      <c r="J854" s="75"/>
      <c r="K854" s="49"/>
      <c r="L854" s="49"/>
      <c r="M854" s="49"/>
      <c r="N854" s="49"/>
      <c r="O854" s="49"/>
      <c r="P854" s="49"/>
      <c r="Q854" s="297"/>
      <c r="R854" s="297"/>
      <c r="S854" s="49"/>
      <c r="T854" s="49"/>
      <c r="U854" s="49"/>
      <c r="V854" s="49"/>
      <c r="W854" s="49"/>
      <c r="X854" s="49"/>
      <c r="Y854" s="49"/>
      <c r="Z854" s="49"/>
      <c r="AA854" s="49"/>
      <c r="AB854" s="49"/>
      <c r="AC854" s="49"/>
      <c r="AD854" s="49"/>
    </row>
    <row r="855">
      <c r="A855" s="49"/>
      <c r="B855" s="49"/>
      <c r="C855" s="49"/>
      <c r="D855" s="49"/>
      <c r="E855" s="49"/>
      <c r="F855" s="49"/>
      <c r="G855" s="297"/>
      <c r="H855" s="297"/>
      <c r="I855" s="49"/>
      <c r="J855" s="75"/>
      <c r="K855" s="49"/>
      <c r="L855" s="49"/>
      <c r="M855" s="49"/>
      <c r="N855" s="49"/>
      <c r="O855" s="49"/>
      <c r="P855" s="49"/>
      <c r="Q855" s="297"/>
      <c r="R855" s="297"/>
      <c r="S855" s="49"/>
      <c r="T855" s="49"/>
      <c r="U855" s="49"/>
      <c r="V855" s="49"/>
      <c r="W855" s="49"/>
      <c r="X855" s="49"/>
      <c r="Y855" s="49"/>
      <c r="Z855" s="49"/>
      <c r="AA855" s="49"/>
      <c r="AB855" s="49"/>
      <c r="AC855" s="49"/>
      <c r="AD855" s="49"/>
    </row>
    <row r="856">
      <c r="A856" s="49"/>
      <c r="B856" s="49"/>
      <c r="C856" s="49"/>
      <c r="D856" s="49"/>
      <c r="E856" s="49"/>
      <c r="F856" s="49"/>
      <c r="G856" s="297"/>
      <c r="H856" s="297"/>
      <c r="I856" s="49"/>
      <c r="J856" s="75"/>
      <c r="K856" s="49"/>
      <c r="L856" s="49"/>
      <c r="M856" s="49"/>
      <c r="N856" s="49"/>
      <c r="O856" s="49"/>
      <c r="P856" s="49"/>
      <c r="Q856" s="297"/>
      <c r="R856" s="297"/>
      <c r="S856" s="49"/>
      <c r="T856" s="49"/>
      <c r="U856" s="49"/>
      <c r="V856" s="49"/>
      <c r="W856" s="49"/>
      <c r="X856" s="49"/>
      <c r="Y856" s="49"/>
      <c r="Z856" s="49"/>
      <c r="AA856" s="49"/>
      <c r="AB856" s="49"/>
      <c r="AC856" s="49"/>
      <c r="AD856" s="49"/>
    </row>
    <row r="857">
      <c r="A857" s="49"/>
      <c r="B857" s="49"/>
      <c r="C857" s="49"/>
      <c r="D857" s="49"/>
      <c r="E857" s="49"/>
      <c r="F857" s="49"/>
      <c r="G857" s="297"/>
      <c r="H857" s="297"/>
      <c r="I857" s="49"/>
      <c r="J857" s="75"/>
      <c r="K857" s="49"/>
      <c r="L857" s="49"/>
      <c r="M857" s="49"/>
      <c r="N857" s="49"/>
      <c r="O857" s="49"/>
      <c r="P857" s="49"/>
      <c r="Q857" s="297"/>
      <c r="R857" s="297"/>
      <c r="S857" s="49"/>
      <c r="T857" s="49"/>
      <c r="U857" s="49"/>
      <c r="V857" s="49"/>
      <c r="W857" s="49"/>
      <c r="X857" s="49"/>
      <c r="Y857" s="49"/>
      <c r="Z857" s="49"/>
      <c r="AA857" s="49"/>
      <c r="AB857" s="49"/>
      <c r="AC857" s="49"/>
      <c r="AD857" s="49"/>
    </row>
    <row r="858">
      <c r="A858" s="49"/>
      <c r="B858" s="49"/>
      <c r="C858" s="49"/>
      <c r="D858" s="49"/>
      <c r="E858" s="49"/>
      <c r="F858" s="49"/>
      <c r="G858" s="297"/>
      <c r="H858" s="297"/>
      <c r="I858" s="49"/>
      <c r="J858" s="75"/>
      <c r="K858" s="49"/>
      <c r="L858" s="49"/>
      <c r="M858" s="49"/>
      <c r="N858" s="49"/>
      <c r="O858" s="49"/>
      <c r="P858" s="49"/>
      <c r="Q858" s="297"/>
      <c r="R858" s="297"/>
      <c r="S858" s="49"/>
      <c r="T858" s="49"/>
      <c r="U858" s="49"/>
      <c r="V858" s="49"/>
      <c r="W858" s="49"/>
      <c r="X858" s="49"/>
      <c r="Y858" s="49"/>
      <c r="Z858" s="49"/>
      <c r="AA858" s="49"/>
      <c r="AB858" s="49"/>
      <c r="AC858" s="49"/>
      <c r="AD858" s="49"/>
    </row>
    <row r="859">
      <c r="A859" s="49"/>
      <c r="B859" s="49"/>
      <c r="C859" s="49"/>
      <c r="D859" s="49"/>
      <c r="E859" s="49"/>
      <c r="F859" s="49"/>
      <c r="G859" s="297"/>
      <c r="H859" s="297"/>
      <c r="I859" s="49"/>
      <c r="J859" s="75"/>
      <c r="K859" s="49"/>
      <c r="L859" s="49"/>
      <c r="M859" s="49"/>
      <c r="N859" s="49"/>
      <c r="O859" s="49"/>
      <c r="P859" s="49"/>
      <c r="Q859" s="297"/>
      <c r="R859" s="297"/>
      <c r="S859" s="49"/>
      <c r="T859" s="49"/>
      <c r="U859" s="49"/>
      <c r="V859" s="49"/>
      <c r="W859" s="49"/>
      <c r="X859" s="49"/>
      <c r="Y859" s="49"/>
      <c r="Z859" s="49"/>
      <c r="AA859" s="49"/>
      <c r="AB859" s="49"/>
      <c r="AC859" s="49"/>
      <c r="AD859" s="49"/>
    </row>
    <row r="860">
      <c r="A860" s="49"/>
      <c r="B860" s="49"/>
      <c r="C860" s="49"/>
      <c r="D860" s="49"/>
      <c r="E860" s="49"/>
      <c r="F860" s="49"/>
      <c r="G860" s="297"/>
      <c r="H860" s="297"/>
      <c r="I860" s="49"/>
      <c r="J860" s="75"/>
      <c r="K860" s="49"/>
      <c r="L860" s="49"/>
      <c r="M860" s="49"/>
      <c r="N860" s="49"/>
      <c r="O860" s="49"/>
      <c r="P860" s="49"/>
      <c r="Q860" s="297"/>
      <c r="R860" s="297"/>
      <c r="S860" s="49"/>
      <c r="T860" s="49"/>
      <c r="U860" s="49"/>
      <c r="V860" s="49"/>
      <c r="W860" s="49"/>
      <c r="X860" s="49"/>
      <c r="Y860" s="49"/>
      <c r="Z860" s="49"/>
      <c r="AA860" s="49"/>
      <c r="AB860" s="49"/>
      <c r="AC860" s="49"/>
      <c r="AD860" s="49"/>
    </row>
    <row r="861">
      <c r="A861" s="49"/>
      <c r="B861" s="49"/>
      <c r="C861" s="49"/>
      <c r="D861" s="49"/>
      <c r="E861" s="49"/>
      <c r="F861" s="49"/>
      <c r="G861" s="297"/>
      <c r="H861" s="297"/>
      <c r="I861" s="49"/>
      <c r="J861" s="75"/>
      <c r="K861" s="49"/>
      <c r="L861" s="49"/>
      <c r="M861" s="49"/>
      <c r="N861" s="49"/>
      <c r="O861" s="49"/>
      <c r="P861" s="49"/>
      <c r="Q861" s="297"/>
      <c r="R861" s="297"/>
      <c r="S861" s="49"/>
      <c r="T861" s="49"/>
      <c r="U861" s="49"/>
      <c r="V861" s="49"/>
      <c r="W861" s="49"/>
      <c r="X861" s="49"/>
      <c r="Y861" s="49"/>
      <c r="Z861" s="49"/>
      <c r="AA861" s="49"/>
      <c r="AB861" s="49"/>
      <c r="AC861" s="49"/>
      <c r="AD861" s="49"/>
    </row>
    <row r="862">
      <c r="A862" s="49"/>
      <c r="B862" s="49"/>
      <c r="C862" s="49"/>
      <c r="D862" s="49"/>
      <c r="E862" s="49"/>
      <c r="F862" s="49"/>
      <c r="G862" s="297"/>
      <c r="H862" s="297"/>
      <c r="I862" s="49"/>
      <c r="J862" s="75"/>
      <c r="K862" s="49"/>
      <c r="L862" s="49"/>
      <c r="M862" s="49"/>
      <c r="N862" s="49"/>
      <c r="O862" s="49"/>
      <c r="P862" s="49"/>
      <c r="Q862" s="297"/>
      <c r="R862" s="297"/>
      <c r="S862" s="49"/>
      <c r="T862" s="49"/>
      <c r="U862" s="49"/>
      <c r="V862" s="49"/>
      <c r="W862" s="49"/>
      <c r="X862" s="49"/>
      <c r="Y862" s="49"/>
      <c r="Z862" s="49"/>
      <c r="AA862" s="49"/>
      <c r="AB862" s="49"/>
      <c r="AC862" s="49"/>
      <c r="AD862" s="49"/>
    </row>
    <row r="863">
      <c r="A863" s="49"/>
      <c r="B863" s="49"/>
      <c r="C863" s="49"/>
      <c r="D863" s="49"/>
      <c r="E863" s="49"/>
      <c r="F863" s="49"/>
      <c r="G863" s="297"/>
      <c r="H863" s="297"/>
      <c r="I863" s="49"/>
      <c r="J863" s="75"/>
      <c r="K863" s="49"/>
      <c r="L863" s="49"/>
      <c r="M863" s="49"/>
      <c r="N863" s="49"/>
      <c r="O863" s="49"/>
      <c r="P863" s="49"/>
      <c r="Q863" s="297"/>
      <c r="R863" s="297"/>
      <c r="S863" s="49"/>
      <c r="T863" s="49"/>
      <c r="U863" s="49"/>
      <c r="V863" s="49"/>
      <c r="W863" s="49"/>
      <c r="X863" s="49"/>
      <c r="Y863" s="49"/>
      <c r="Z863" s="49"/>
      <c r="AA863" s="49"/>
      <c r="AB863" s="49"/>
      <c r="AC863" s="49"/>
      <c r="AD863" s="49"/>
    </row>
    <row r="864">
      <c r="A864" s="49"/>
      <c r="B864" s="49"/>
      <c r="C864" s="49"/>
      <c r="D864" s="49"/>
      <c r="E864" s="49"/>
      <c r="F864" s="49"/>
      <c r="G864" s="297"/>
      <c r="H864" s="297"/>
      <c r="I864" s="49"/>
      <c r="J864" s="75"/>
      <c r="K864" s="49"/>
      <c r="L864" s="49"/>
      <c r="M864" s="49"/>
      <c r="N864" s="49"/>
      <c r="O864" s="49"/>
      <c r="P864" s="49"/>
      <c r="Q864" s="297"/>
      <c r="R864" s="297"/>
      <c r="S864" s="49"/>
      <c r="T864" s="49"/>
      <c r="U864" s="49"/>
      <c r="V864" s="49"/>
      <c r="W864" s="49"/>
      <c r="X864" s="49"/>
      <c r="Y864" s="49"/>
      <c r="Z864" s="49"/>
      <c r="AA864" s="49"/>
      <c r="AB864" s="49"/>
      <c r="AC864" s="49"/>
      <c r="AD864" s="49"/>
    </row>
    <row r="865">
      <c r="A865" s="49"/>
      <c r="B865" s="49"/>
      <c r="C865" s="49"/>
      <c r="D865" s="49"/>
      <c r="E865" s="49"/>
      <c r="F865" s="49"/>
      <c r="G865" s="297"/>
      <c r="H865" s="297"/>
      <c r="I865" s="49"/>
      <c r="J865" s="75"/>
      <c r="K865" s="49"/>
      <c r="L865" s="49"/>
      <c r="M865" s="49"/>
      <c r="N865" s="49"/>
      <c r="O865" s="49"/>
      <c r="P865" s="49"/>
      <c r="Q865" s="297"/>
      <c r="R865" s="297"/>
      <c r="S865" s="49"/>
      <c r="T865" s="49"/>
      <c r="U865" s="49"/>
      <c r="V865" s="49"/>
      <c r="W865" s="49"/>
      <c r="X865" s="49"/>
      <c r="Y865" s="49"/>
      <c r="Z865" s="49"/>
      <c r="AA865" s="49"/>
      <c r="AB865" s="49"/>
      <c r="AC865" s="49"/>
      <c r="AD865" s="49"/>
    </row>
    <row r="866">
      <c r="A866" s="49"/>
      <c r="B866" s="49"/>
      <c r="C866" s="49"/>
      <c r="D866" s="49"/>
      <c r="E866" s="49"/>
      <c r="F866" s="49"/>
      <c r="G866" s="297"/>
      <c r="H866" s="297"/>
      <c r="I866" s="49"/>
      <c r="J866" s="75"/>
      <c r="K866" s="49"/>
      <c r="L866" s="49"/>
      <c r="M866" s="49"/>
      <c r="N866" s="49"/>
      <c r="O866" s="49"/>
      <c r="P866" s="49"/>
      <c r="Q866" s="297"/>
      <c r="R866" s="297"/>
      <c r="S866" s="49"/>
      <c r="T866" s="49"/>
      <c r="U866" s="49"/>
      <c r="V866" s="49"/>
      <c r="W866" s="49"/>
      <c r="X866" s="49"/>
      <c r="Y866" s="49"/>
      <c r="Z866" s="49"/>
      <c r="AA866" s="49"/>
      <c r="AB866" s="49"/>
      <c r="AC866" s="49"/>
      <c r="AD866" s="49"/>
    </row>
    <row r="867">
      <c r="A867" s="49"/>
      <c r="B867" s="49"/>
      <c r="C867" s="49"/>
      <c r="D867" s="49"/>
      <c r="E867" s="49"/>
      <c r="F867" s="49"/>
      <c r="G867" s="297"/>
      <c r="H867" s="297"/>
      <c r="I867" s="49"/>
      <c r="J867" s="75"/>
      <c r="K867" s="49"/>
      <c r="L867" s="49"/>
      <c r="M867" s="49"/>
      <c r="N867" s="49"/>
      <c r="O867" s="49"/>
      <c r="P867" s="49"/>
      <c r="Q867" s="297"/>
      <c r="R867" s="297"/>
      <c r="S867" s="49"/>
      <c r="T867" s="49"/>
      <c r="U867" s="49"/>
      <c r="V867" s="49"/>
      <c r="W867" s="49"/>
      <c r="X867" s="49"/>
      <c r="Y867" s="49"/>
      <c r="Z867" s="49"/>
      <c r="AA867" s="49"/>
      <c r="AB867" s="49"/>
      <c r="AC867" s="49"/>
      <c r="AD867" s="49"/>
    </row>
    <row r="868">
      <c r="A868" s="49"/>
      <c r="B868" s="49"/>
      <c r="C868" s="49"/>
      <c r="D868" s="49"/>
      <c r="E868" s="49"/>
      <c r="F868" s="49"/>
      <c r="G868" s="297"/>
      <c r="H868" s="297"/>
      <c r="I868" s="49"/>
      <c r="J868" s="75"/>
      <c r="K868" s="49"/>
      <c r="L868" s="49"/>
      <c r="M868" s="49"/>
      <c r="N868" s="49"/>
      <c r="O868" s="49"/>
      <c r="P868" s="49"/>
      <c r="Q868" s="297"/>
      <c r="R868" s="297"/>
      <c r="S868" s="49"/>
      <c r="T868" s="49"/>
      <c r="U868" s="49"/>
      <c r="V868" s="49"/>
      <c r="W868" s="49"/>
      <c r="X868" s="49"/>
      <c r="Y868" s="49"/>
      <c r="Z868" s="49"/>
      <c r="AA868" s="49"/>
      <c r="AB868" s="49"/>
      <c r="AC868" s="49"/>
      <c r="AD868" s="49"/>
    </row>
    <row r="869">
      <c r="A869" s="49"/>
      <c r="B869" s="49"/>
      <c r="C869" s="49"/>
      <c r="D869" s="49"/>
      <c r="E869" s="49"/>
      <c r="F869" s="49"/>
      <c r="G869" s="297"/>
      <c r="H869" s="297"/>
      <c r="I869" s="49"/>
      <c r="J869" s="75"/>
      <c r="K869" s="49"/>
      <c r="L869" s="49"/>
      <c r="M869" s="49"/>
      <c r="N869" s="49"/>
      <c r="O869" s="49"/>
      <c r="P869" s="49"/>
      <c r="Q869" s="297"/>
      <c r="R869" s="297"/>
      <c r="S869" s="49"/>
      <c r="T869" s="49"/>
      <c r="U869" s="49"/>
      <c r="V869" s="49"/>
      <c r="W869" s="49"/>
      <c r="X869" s="49"/>
      <c r="Y869" s="49"/>
      <c r="Z869" s="49"/>
      <c r="AA869" s="49"/>
      <c r="AB869" s="49"/>
      <c r="AC869" s="49"/>
      <c r="AD869" s="49"/>
    </row>
    <row r="870">
      <c r="A870" s="49"/>
      <c r="B870" s="49"/>
      <c r="C870" s="49"/>
      <c r="D870" s="49"/>
      <c r="E870" s="49"/>
      <c r="F870" s="49"/>
      <c r="G870" s="297"/>
      <c r="H870" s="297"/>
      <c r="I870" s="49"/>
      <c r="J870" s="75"/>
      <c r="K870" s="49"/>
      <c r="L870" s="49"/>
      <c r="M870" s="49"/>
      <c r="N870" s="49"/>
      <c r="O870" s="49"/>
      <c r="P870" s="49"/>
      <c r="Q870" s="297"/>
      <c r="R870" s="297"/>
      <c r="S870" s="49"/>
      <c r="T870" s="49"/>
      <c r="U870" s="49"/>
      <c r="V870" s="49"/>
      <c r="W870" s="49"/>
      <c r="X870" s="49"/>
      <c r="Y870" s="49"/>
      <c r="Z870" s="49"/>
      <c r="AA870" s="49"/>
      <c r="AB870" s="49"/>
      <c r="AC870" s="49"/>
      <c r="AD870" s="49"/>
    </row>
    <row r="871">
      <c r="A871" s="49"/>
      <c r="B871" s="49"/>
      <c r="C871" s="49"/>
      <c r="D871" s="49"/>
      <c r="E871" s="49"/>
      <c r="F871" s="49"/>
      <c r="G871" s="297"/>
      <c r="H871" s="297"/>
      <c r="I871" s="49"/>
      <c r="J871" s="75"/>
      <c r="K871" s="49"/>
      <c r="L871" s="49"/>
      <c r="M871" s="49"/>
      <c r="N871" s="49"/>
      <c r="O871" s="49"/>
      <c r="P871" s="49"/>
      <c r="Q871" s="297"/>
      <c r="R871" s="297"/>
      <c r="S871" s="49"/>
      <c r="T871" s="49"/>
      <c r="U871" s="49"/>
      <c r="V871" s="49"/>
      <c r="W871" s="49"/>
      <c r="X871" s="49"/>
      <c r="Y871" s="49"/>
      <c r="Z871" s="49"/>
      <c r="AA871" s="49"/>
      <c r="AB871" s="49"/>
      <c r="AC871" s="49"/>
      <c r="AD871" s="49"/>
    </row>
    <row r="872">
      <c r="A872" s="49"/>
      <c r="B872" s="49"/>
      <c r="C872" s="49"/>
      <c r="D872" s="49"/>
      <c r="E872" s="49"/>
      <c r="F872" s="49"/>
      <c r="G872" s="297"/>
      <c r="H872" s="297"/>
      <c r="I872" s="49"/>
      <c r="J872" s="75"/>
      <c r="K872" s="49"/>
      <c r="L872" s="49"/>
      <c r="M872" s="49"/>
      <c r="N872" s="49"/>
      <c r="O872" s="49"/>
      <c r="P872" s="49"/>
      <c r="Q872" s="297"/>
      <c r="R872" s="297"/>
      <c r="S872" s="49"/>
      <c r="T872" s="49"/>
      <c r="U872" s="49"/>
      <c r="V872" s="49"/>
      <c r="W872" s="49"/>
      <c r="X872" s="49"/>
      <c r="Y872" s="49"/>
      <c r="Z872" s="49"/>
      <c r="AA872" s="49"/>
      <c r="AB872" s="49"/>
      <c r="AC872" s="49"/>
      <c r="AD872" s="49"/>
    </row>
    <row r="873">
      <c r="A873" s="49"/>
      <c r="B873" s="49"/>
      <c r="C873" s="49"/>
      <c r="D873" s="49"/>
      <c r="E873" s="49"/>
      <c r="F873" s="49"/>
      <c r="G873" s="297"/>
      <c r="H873" s="297"/>
      <c r="I873" s="49"/>
      <c r="J873" s="75"/>
      <c r="K873" s="49"/>
      <c r="L873" s="49"/>
      <c r="M873" s="49"/>
      <c r="N873" s="49"/>
      <c r="O873" s="49"/>
      <c r="P873" s="49"/>
      <c r="Q873" s="297"/>
      <c r="R873" s="297"/>
      <c r="S873" s="49"/>
      <c r="T873" s="49"/>
      <c r="U873" s="49"/>
      <c r="V873" s="49"/>
      <c r="W873" s="49"/>
      <c r="X873" s="49"/>
      <c r="Y873" s="49"/>
      <c r="Z873" s="49"/>
      <c r="AA873" s="49"/>
      <c r="AB873" s="49"/>
      <c r="AC873" s="49"/>
      <c r="AD873" s="49"/>
    </row>
    <row r="874">
      <c r="A874" s="49"/>
      <c r="B874" s="49"/>
      <c r="C874" s="49"/>
      <c r="D874" s="49"/>
      <c r="E874" s="49"/>
      <c r="F874" s="49"/>
      <c r="G874" s="297"/>
      <c r="H874" s="297"/>
      <c r="I874" s="49"/>
      <c r="J874" s="75"/>
      <c r="K874" s="49"/>
      <c r="L874" s="49"/>
      <c r="M874" s="49"/>
      <c r="N874" s="49"/>
      <c r="O874" s="49"/>
      <c r="P874" s="49"/>
      <c r="Q874" s="297"/>
      <c r="R874" s="297"/>
      <c r="S874" s="49"/>
      <c r="T874" s="49"/>
      <c r="U874" s="49"/>
      <c r="V874" s="49"/>
      <c r="W874" s="49"/>
      <c r="X874" s="49"/>
      <c r="Y874" s="49"/>
      <c r="Z874" s="49"/>
      <c r="AA874" s="49"/>
      <c r="AB874" s="49"/>
      <c r="AC874" s="49"/>
      <c r="AD874" s="49"/>
    </row>
    <row r="875">
      <c r="A875" s="49"/>
      <c r="B875" s="49"/>
      <c r="C875" s="49"/>
      <c r="D875" s="49"/>
      <c r="E875" s="49"/>
      <c r="F875" s="49"/>
      <c r="G875" s="297"/>
      <c r="H875" s="297"/>
      <c r="I875" s="49"/>
      <c r="J875" s="75"/>
      <c r="K875" s="49"/>
      <c r="L875" s="49"/>
      <c r="M875" s="49"/>
      <c r="N875" s="49"/>
      <c r="O875" s="49"/>
      <c r="P875" s="49"/>
      <c r="Q875" s="297"/>
      <c r="R875" s="297"/>
      <c r="S875" s="49"/>
      <c r="T875" s="49"/>
      <c r="U875" s="49"/>
      <c r="V875" s="49"/>
      <c r="W875" s="49"/>
      <c r="X875" s="49"/>
      <c r="Y875" s="49"/>
      <c r="Z875" s="49"/>
      <c r="AA875" s="49"/>
      <c r="AB875" s="49"/>
      <c r="AC875" s="49"/>
      <c r="AD875" s="49"/>
    </row>
    <row r="876">
      <c r="A876" s="49"/>
      <c r="B876" s="49"/>
      <c r="C876" s="49"/>
      <c r="D876" s="49"/>
      <c r="E876" s="49"/>
      <c r="F876" s="49"/>
      <c r="G876" s="297"/>
      <c r="H876" s="297"/>
      <c r="I876" s="49"/>
      <c r="J876" s="75"/>
      <c r="K876" s="49"/>
      <c r="L876" s="49"/>
      <c r="M876" s="49"/>
      <c r="N876" s="49"/>
      <c r="O876" s="49"/>
      <c r="P876" s="49"/>
      <c r="Q876" s="297"/>
      <c r="R876" s="297"/>
      <c r="S876" s="49"/>
      <c r="T876" s="49"/>
      <c r="U876" s="49"/>
      <c r="V876" s="49"/>
      <c r="W876" s="49"/>
      <c r="X876" s="49"/>
      <c r="Y876" s="49"/>
      <c r="Z876" s="49"/>
      <c r="AA876" s="49"/>
      <c r="AB876" s="49"/>
      <c r="AC876" s="49"/>
      <c r="AD876" s="49"/>
    </row>
    <row r="877">
      <c r="A877" s="49"/>
      <c r="B877" s="49"/>
      <c r="C877" s="49"/>
      <c r="D877" s="49"/>
      <c r="E877" s="49"/>
      <c r="F877" s="49"/>
      <c r="G877" s="297"/>
      <c r="H877" s="297"/>
      <c r="I877" s="49"/>
      <c r="J877" s="75"/>
      <c r="K877" s="49"/>
      <c r="L877" s="49"/>
      <c r="M877" s="49"/>
      <c r="N877" s="49"/>
      <c r="O877" s="49"/>
      <c r="P877" s="49"/>
      <c r="Q877" s="297"/>
      <c r="R877" s="297"/>
      <c r="S877" s="49"/>
      <c r="T877" s="49"/>
      <c r="U877" s="49"/>
      <c r="V877" s="49"/>
      <c r="W877" s="49"/>
      <c r="X877" s="49"/>
      <c r="Y877" s="49"/>
      <c r="Z877" s="49"/>
      <c r="AA877" s="49"/>
      <c r="AB877" s="49"/>
      <c r="AC877" s="49"/>
      <c r="AD877" s="49"/>
    </row>
    <row r="878">
      <c r="A878" s="49"/>
      <c r="B878" s="49"/>
      <c r="C878" s="49"/>
      <c r="D878" s="49"/>
      <c r="E878" s="49"/>
      <c r="F878" s="49"/>
      <c r="G878" s="297"/>
      <c r="H878" s="297"/>
      <c r="I878" s="49"/>
      <c r="J878" s="75"/>
      <c r="K878" s="49"/>
      <c r="L878" s="49"/>
      <c r="M878" s="49"/>
      <c r="N878" s="49"/>
      <c r="O878" s="49"/>
      <c r="P878" s="49"/>
      <c r="Q878" s="297"/>
      <c r="R878" s="297"/>
      <c r="S878" s="49"/>
      <c r="T878" s="49"/>
      <c r="U878" s="49"/>
      <c r="V878" s="49"/>
      <c r="W878" s="49"/>
      <c r="X878" s="49"/>
      <c r="Y878" s="49"/>
      <c r="Z878" s="49"/>
      <c r="AA878" s="49"/>
      <c r="AB878" s="49"/>
      <c r="AC878" s="49"/>
      <c r="AD878" s="49"/>
    </row>
    <row r="879">
      <c r="A879" s="49"/>
      <c r="B879" s="49"/>
      <c r="C879" s="49"/>
      <c r="D879" s="49"/>
      <c r="E879" s="49"/>
      <c r="F879" s="49"/>
      <c r="G879" s="297"/>
      <c r="H879" s="297"/>
      <c r="I879" s="49"/>
      <c r="J879" s="75"/>
      <c r="K879" s="49"/>
      <c r="L879" s="49"/>
      <c r="M879" s="49"/>
      <c r="N879" s="49"/>
      <c r="O879" s="49"/>
      <c r="P879" s="49"/>
      <c r="Q879" s="297"/>
      <c r="R879" s="297"/>
      <c r="S879" s="49"/>
      <c r="T879" s="49"/>
      <c r="U879" s="49"/>
      <c r="V879" s="49"/>
      <c r="W879" s="49"/>
      <c r="X879" s="49"/>
      <c r="Y879" s="49"/>
      <c r="Z879" s="49"/>
      <c r="AA879" s="49"/>
      <c r="AB879" s="49"/>
      <c r="AC879" s="49"/>
      <c r="AD879" s="49"/>
    </row>
    <row r="880">
      <c r="A880" s="49"/>
      <c r="B880" s="49"/>
      <c r="C880" s="49"/>
      <c r="D880" s="49"/>
      <c r="E880" s="49"/>
      <c r="F880" s="49"/>
      <c r="G880" s="297"/>
      <c r="H880" s="297"/>
      <c r="I880" s="49"/>
      <c r="J880" s="75"/>
      <c r="K880" s="49"/>
      <c r="L880" s="49"/>
      <c r="M880" s="49"/>
      <c r="N880" s="49"/>
      <c r="O880" s="49"/>
      <c r="P880" s="49"/>
      <c r="Q880" s="297"/>
      <c r="R880" s="297"/>
      <c r="S880" s="49"/>
      <c r="T880" s="49"/>
      <c r="U880" s="49"/>
      <c r="V880" s="49"/>
      <c r="W880" s="49"/>
      <c r="X880" s="49"/>
      <c r="Y880" s="49"/>
      <c r="Z880" s="49"/>
      <c r="AA880" s="49"/>
      <c r="AB880" s="49"/>
      <c r="AC880" s="49"/>
      <c r="AD880" s="49"/>
    </row>
    <row r="881">
      <c r="A881" s="49"/>
      <c r="B881" s="49"/>
      <c r="C881" s="49"/>
      <c r="D881" s="49"/>
      <c r="E881" s="49"/>
      <c r="F881" s="49"/>
      <c r="G881" s="297"/>
      <c r="H881" s="297"/>
      <c r="I881" s="49"/>
      <c r="J881" s="75"/>
      <c r="K881" s="49"/>
      <c r="L881" s="49"/>
      <c r="M881" s="49"/>
      <c r="N881" s="49"/>
      <c r="O881" s="49"/>
      <c r="P881" s="49"/>
      <c r="Q881" s="297"/>
      <c r="R881" s="297"/>
      <c r="S881" s="49"/>
      <c r="T881" s="49"/>
      <c r="U881" s="49"/>
      <c r="V881" s="49"/>
      <c r="W881" s="49"/>
      <c r="X881" s="49"/>
      <c r="Y881" s="49"/>
      <c r="Z881" s="49"/>
      <c r="AA881" s="49"/>
      <c r="AB881" s="49"/>
      <c r="AC881" s="49"/>
      <c r="AD881" s="49"/>
    </row>
    <row r="882">
      <c r="A882" s="49"/>
      <c r="B882" s="49"/>
      <c r="C882" s="49"/>
      <c r="D882" s="49"/>
      <c r="E882" s="49"/>
      <c r="F882" s="49"/>
      <c r="G882" s="297"/>
      <c r="H882" s="297"/>
      <c r="I882" s="49"/>
      <c r="J882" s="75"/>
      <c r="K882" s="49"/>
      <c r="L882" s="49"/>
      <c r="M882" s="49"/>
      <c r="N882" s="49"/>
      <c r="O882" s="49"/>
      <c r="P882" s="49"/>
      <c r="Q882" s="297"/>
      <c r="R882" s="297"/>
      <c r="S882" s="49"/>
      <c r="T882" s="49"/>
      <c r="U882" s="49"/>
      <c r="V882" s="49"/>
      <c r="W882" s="49"/>
      <c r="X882" s="49"/>
      <c r="Y882" s="49"/>
      <c r="Z882" s="49"/>
      <c r="AA882" s="49"/>
      <c r="AB882" s="49"/>
      <c r="AC882" s="49"/>
      <c r="AD882" s="49"/>
    </row>
    <row r="883">
      <c r="A883" s="49"/>
      <c r="B883" s="49"/>
      <c r="C883" s="49"/>
      <c r="D883" s="49"/>
      <c r="E883" s="49"/>
      <c r="F883" s="49"/>
      <c r="G883" s="297"/>
      <c r="H883" s="297"/>
      <c r="I883" s="49"/>
      <c r="J883" s="75"/>
      <c r="K883" s="49"/>
      <c r="L883" s="49"/>
      <c r="M883" s="49"/>
      <c r="N883" s="49"/>
      <c r="O883" s="49"/>
      <c r="P883" s="49"/>
      <c r="Q883" s="297"/>
      <c r="R883" s="297"/>
      <c r="S883" s="49"/>
      <c r="T883" s="49"/>
      <c r="U883" s="49"/>
      <c r="V883" s="49"/>
      <c r="W883" s="49"/>
      <c r="X883" s="49"/>
      <c r="Y883" s="49"/>
      <c r="Z883" s="49"/>
      <c r="AA883" s="49"/>
      <c r="AB883" s="49"/>
      <c r="AC883" s="49"/>
      <c r="AD883" s="49"/>
    </row>
    <row r="884">
      <c r="A884" s="49"/>
      <c r="B884" s="49"/>
      <c r="C884" s="49"/>
      <c r="D884" s="49"/>
      <c r="E884" s="49"/>
      <c r="F884" s="49"/>
      <c r="G884" s="297"/>
      <c r="H884" s="297"/>
      <c r="I884" s="49"/>
      <c r="J884" s="75"/>
      <c r="K884" s="49"/>
      <c r="L884" s="49"/>
      <c r="M884" s="49"/>
      <c r="N884" s="49"/>
      <c r="O884" s="49"/>
      <c r="P884" s="49"/>
      <c r="Q884" s="297"/>
      <c r="R884" s="297"/>
      <c r="S884" s="49"/>
      <c r="T884" s="49"/>
      <c r="U884" s="49"/>
      <c r="V884" s="49"/>
      <c r="W884" s="49"/>
      <c r="X884" s="49"/>
      <c r="Y884" s="49"/>
      <c r="Z884" s="49"/>
      <c r="AA884" s="49"/>
      <c r="AB884" s="49"/>
      <c r="AC884" s="49"/>
      <c r="AD884" s="49"/>
    </row>
    <row r="885">
      <c r="A885" s="49"/>
      <c r="B885" s="49"/>
      <c r="C885" s="49"/>
      <c r="D885" s="49"/>
      <c r="E885" s="49"/>
      <c r="F885" s="49"/>
      <c r="G885" s="297"/>
      <c r="H885" s="297"/>
      <c r="I885" s="49"/>
      <c r="J885" s="75"/>
      <c r="K885" s="49"/>
      <c r="L885" s="49"/>
      <c r="M885" s="49"/>
      <c r="N885" s="49"/>
      <c r="O885" s="49"/>
      <c r="P885" s="49"/>
      <c r="Q885" s="297"/>
      <c r="R885" s="297"/>
      <c r="S885" s="49"/>
      <c r="T885" s="49"/>
      <c r="U885" s="49"/>
      <c r="V885" s="49"/>
      <c r="W885" s="49"/>
      <c r="X885" s="49"/>
      <c r="Y885" s="49"/>
      <c r="Z885" s="49"/>
      <c r="AA885" s="49"/>
      <c r="AB885" s="49"/>
      <c r="AC885" s="49"/>
      <c r="AD885" s="49"/>
    </row>
    <row r="886">
      <c r="A886" s="49"/>
      <c r="B886" s="49"/>
      <c r="C886" s="49"/>
      <c r="D886" s="49"/>
      <c r="E886" s="49"/>
      <c r="F886" s="49"/>
      <c r="G886" s="297"/>
      <c r="H886" s="297"/>
      <c r="I886" s="49"/>
      <c r="J886" s="75"/>
      <c r="K886" s="49"/>
      <c r="L886" s="49"/>
      <c r="M886" s="49"/>
      <c r="N886" s="49"/>
      <c r="O886" s="49"/>
      <c r="P886" s="49"/>
      <c r="Q886" s="297"/>
      <c r="R886" s="297"/>
      <c r="S886" s="49"/>
      <c r="T886" s="49"/>
      <c r="U886" s="49"/>
      <c r="V886" s="49"/>
      <c r="W886" s="49"/>
      <c r="X886" s="49"/>
      <c r="Y886" s="49"/>
      <c r="Z886" s="49"/>
      <c r="AA886" s="49"/>
      <c r="AB886" s="49"/>
      <c r="AC886" s="49"/>
      <c r="AD886" s="49"/>
    </row>
    <row r="887">
      <c r="A887" s="49"/>
      <c r="B887" s="49"/>
      <c r="C887" s="49"/>
      <c r="D887" s="49"/>
      <c r="E887" s="49"/>
      <c r="F887" s="49"/>
      <c r="G887" s="297"/>
      <c r="H887" s="297"/>
      <c r="I887" s="49"/>
      <c r="J887" s="75"/>
      <c r="K887" s="49"/>
      <c r="L887" s="49"/>
      <c r="M887" s="49"/>
      <c r="N887" s="49"/>
      <c r="O887" s="49"/>
      <c r="P887" s="49"/>
      <c r="Q887" s="297"/>
      <c r="R887" s="297"/>
      <c r="S887" s="49"/>
      <c r="T887" s="49"/>
      <c r="U887" s="49"/>
      <c r="V887" s="49"/>
      <c r="W887" s="49"/>
      <c r="X887" s="49"/>
      <c r="Y887" s="49"/>
      <c r="Z887" s="49"/>
      <c r="AA887" s="49"/>
      <c r="AB887" s="49"/>
      <c r="AC887" s="49"/>
      <c r="AD887" s="49"/>
    </row>
    <row r="888">
      <c r="A888" s="49"/>
      <c r="B888" s="49"/>
      <c r="C888" s="49"/>
      <c r="D888" s="49"/>
      <c r="E888" s="49"/>
      <c r="F888" s="49"/>
      <c r="G888" s="297"/>
      <c r="H888" s="297"/>
      <c r="I888" s="49"/>
      <c r="J888" s="75"/>
      <c r="K888" s="49"/>
      <c r="L888" s="49"/>
      <c r="M888" s="49"/>
      <c r="N888" s="49"/>
      <c r="O888" s="49"/>
      <c r="P888" s="49"/>
      <c r="Q888" s="297"/>
      <c r="R888" s="297"/>
      <c r="S888" s="49"/>
      <c r="T888" s="49"/>
      <c r="U888" s="49"/>
      <c r="V888" s="49"/>
      <c r="W888" s="49"/>
      <c r="X888" s="49"/>
      <c r="Y888" s="49"/>
      <c r="Z888" s="49"/>
      <c r="AA888" s="49"/>
      <c r="AB888" s="49"/>
      <c r="AC888" s="49"/>
      <c r="AD888" s="49"/>
    </row>
    <row r="889">
      <c r="A889" s="49"/>
      <c r="B889" s="49"/>
      <c r="C889" s="49"/>
      <c r="D889" s="49"/>
      <c r="E889" s="49"/>
      <c r="F889" s="49"/>
      <c r="G889" s="297"/>
      <c r="H889" s="297"/>
      <c r="I889" s="49"/>
      <c r="J889" s="75"/>
      <c r="K889" s="49"/>
      <c r="L889" s="49"/>
      <c r="M889" s="49"/>
      <c r="N889" s="49"/>
      <c r="O889" s="49"/>
      <c r="P889" s="49"/>
      <c r="Q889" s="297"/>
      <c r="R889" s="297"/>
      <c r="S889" s="49"/>
      <c r="T889" s="49"/>
      <c r="U889" s="49"/>
      <c r="V889" s="49"/>
      <c r="W889" s="49"/>
      <c r="X889" s="49"/>
      <c r="Y889" s="49"/>
      <c r="Z889" s="49"/>
      <c r="AA889" s="49"/>
      <c r="AB889" s="49"/>
      <c r="AC889" s="49"/>
      <c r="AD889" s="49"/>
    </row>
    <row r="890">
      <c r="A890" s="49"/>
      <c r="B890" s="49"/>
      <c r="C890" s="49"/>
      <c r="D890" s="49"/>
      <c r="E890" s="49"/>
      <c r="F890" s="49"/>
      <c r="G890" s="297"/>
      <c r="H890" s="297"/>
      <c r="I890" s="49"/>
      <c r="J890" s="75"/>
      <c r="K890" s="49"/>
      <c r="L890" s="49"/>
      <c r="M890" s="49"/>
      <c r="N890" s="49"/>
      <c r="O890" s="49"/>
      <c r="P890" s="49"/>
      <c r="Q890" s="297"/>
      <c r="R890" s="297"/>
      <c r="S890" s="49"/>
      <c r="T890" s="49"/>
      <c r="U890" s="49"/>
      <c r="V890" s="49"/>
      <c r="W890" s="49"/>
      <c r="X890" s="49"/>
      <c r="Y890" s="49"/>
      <c r="Z890" s="49"/>
      <c r="AA890" s="49"/>
      <c r="AB890" s="49"/>
      <c r="AC890" s="49"/>
      <c r="AD890" s="49"/>
    </row>
    <row r="891">
      <c r="A891" s="49"/>
      <c r="B891" s="49"/>
      <c r="C891" s="49"/>
      <c r="D891" s="49"/>
      <c r="E891" s="49"/>
      <c r="F891" s="49"/>
      <c r="G891" s="297"/>
      <c r="H891" s="297"/>
      <c r="I891" s="49"/>
      <c r="J891" s="75"/>
      <c r="K891" s="49"/>
      <c r="L891" s="49"/>
      <c r="M891" s="49"/>
      <c r="N891" s="49"/>
      <c r="O891" s="49"/>
      <c r="P891" s="49"/>
      <c r="Q891" s="297"/>
      <c r="R891" s="297"/>
      <c r="S891" s="49"/>
      <c r="T891" s="49"/>
      <c r="U891" s="49"/>
      <c r="V891" s="49"/>
      <c r="W891" s="49"/>
      <c r="X891" s="49"/>
      <c r="Y891" s="49"/>
      <c r="Z891" s="49"/>
      <c r="AA891" s="49"/>
      <c r="AB891" s="49"/>
      <c r="AC891" s="49"/>
      <c r="AD891" s="49"/>
    </row>
    <row r="892">
      <c r="A892" s="49"/>
      <c r="B892" s="49"/>
      <c r="C892" s="49"/>
      <c r="D892" s="49"/>
      <c r="E892" s="49"/>
      <c r="F892" s="49"/>
      <c r="G892" s="297"/>
      <c r="H892" s="297"/>
      <c r="I892" s="49"/>
      <c r="J892" s="75"/>
      <c r="K892" s="49"/>
      <c r="L892" s="49"/>
      <c r="M892" s="49"/>
      <c r="N892" s="49"/>
      <c r="O892" s="49"/>
      <c r="P892" s="49"/>
      <c r="Q892" s="297"/>
      <c r="R892" s="297"/>
      <c r="S892" s="49"/>
      <c r="T892" s="49"/>
      <c r="U892" s="49"/>
      <c r="V892" s="49"/>
      <c r="W892" s="49"/>
      <c r="X892" s="49"/>
      <c r="Y892" s="49"/>
      <c r="Z892" s="49"/>
      <c r="AA892" s="49"/>
      <c r="AB892" s="49"/>
      <c r="AC892" s="49"/>
      <c r="AD892" s="49"/>
    </row>
    <row r="893">
      <c r="A893" s="49"/>
      <c r="B893" s="49"/>
      <c r="C893" s="49"/>
      <c r="D893" s="49"/>
      <c r="E893" s="49"/>
      <c r="F893" s="49"/>
      <c r="G893" s="297"/>
      <c r="H893" s="297"/>
      <c r="I893" s="49"/>
      <c r="J893" s="75"/>
      <c r="K893" s="49"/>
      <c r="L893" s="49"/>
      <c r="M893" s="49"/>
      <c r="N893" s="49"/>
      <c r="O893" s="49"/>
      <c r="P893" s="49"/>
      <c r="Q893" s="297"/>
      <c r="R893" s="297"/>
      <c r="S893" s="49"/>
      <c r="T893" s="49"/>
      <c r="U893" s="49"/>
      <c r="V893" s="49"/>
      <c r="W893" s="49"/>
      <c r="X893" s="49"/>
      <c r="Y893" s="49"/>
      <c r="Z893" s="49"/>
      <c r="AA893" s="49"/>
      <c r="AB893" s="49"/>
      <c r="AC893" s="49"/>
      <c r="AD893" s="49"/>
    </row>
    <row r="894">
      <c r="A894" s="49"/>
      <c r="B894" s="49"/>
      <c r="C894" s="49"/>
      <c r="D894" s="49"/>
      <c r="E894" s="49"/>
      <c r="F894" s="49"/>
      <c r="G894" s="297"/>
      <c r="H894" s="297"/>
      <c r="I894" s="49"/>
      <c r="J894" s="75"/>
      <c r="K894" s="49"/>
      <c r="L894" s="49"/>
      <c r="M894" s="49"/>
      <c r="N894" s="49"/>
      <c r="O894" s="49"/>
      <c r="P894" s="49"/>
      <c r="Q894" s="297"/>
      <c r="R894" s="297"/>
      <c r="S894" s="49"/>
      <c r="T894" s="49"/>
      <c r="U894" s="49"/>
      <c r="V894" s="49"/>
      <c r="W894" s="49"/>
      <c r="X894" s="49"/>
      <c r="Y894" s="49"/>
      <c r="Z894" s="49"/>
      <c r="AA894" s="49"/>
      <c r="AB894" s="49"/>
      <c r="AC894" s="49"/>
      <c r="AD894" s="49"/>
    </row>
    <row r="895">
      <c r="A895" s="49"/>
      <c r="B895" s="49"/>
      <c r="C895" s="49"/>
      <c r="D895" s="49"/>
      <c r="E895" s="49"/>
      <c r="F895" s="49"/>
      <c r="G895" s="297"/>
      <c r="H895" s="297"/>
      <c r="I895" s="49"/>
      <c r="J895" s="75"/>
      <c r="K895" s="49"/>
      <c r="L895" s="49"/>
      <c r="M895" s="49"/>
      <c r="N895" s="49"/>
      <c r="O895" s="49"/>
      <c r="P895" s="49"/>
      <c r="Q895" s="297"/>
      <c r="R895" s="297"/>
      <c r="S895" s="49"/>
      <c r="T895" s="49"/>
      <c r="U895" s="49"/>
      <c r="V895" s="49"/>
      <c r="W895" s="49"/>
      <c r="X895" s="49"/>
      <c r="Y895" s="49"/>
      <c r="Z895" s="49"/>
      <c r="AA895" s="49"/>
      <c r="AB895" s="49"/>
      <c r="AC895" s="49"/>
      <c r="AD895" s="49"/>
    </row>
    <row r="896">
      <c r="A896" s="49"/>
      <c r="B896" s="49"/>
      <c r="C896" s="49"/>
      <c r="D896" s="49"/>
      <c r="E896" s="49"/>
      <c r="F896" s="49"/>
      <c r="G896" s="297"/>
      <c r="H896" s="297"/>
      <c r="I896" s="49"/>
      <c r="J896" s="75"/>
      <c r="K896" s="49"/>
      <c r="L896" s="49"/>
      <c r="M896" s="49"/>
      <c r="N896" s="49"/>
      <c r="O896" s="49"/>
      <c r="P896" s="49"/>
      <c r="Q896" s="297"/>
      <c r="R896" s="297"/>
      <c r="S896" s="49"/>
      <c r="T896" s="49"/>
      <c r="U896" s="49"/>
      <c r="V896" s="49"/>
      <c r="W896" s="49"/>
      <c r="X896" s="49"/>
      <c r="Y896" s="49"/>
      <c r="Z896" s="49"/>
      <c r="AA896" s="49"/>
      <c r="AB896" s="49"/>
      <c r="AC896" s="49"/>
      <c r="AD896" s="49"/>
    </row>
    <row r="897">
      <c r="A897" s="49"/>
      <c r="B897" s="49"/>
      <c r="C897" s="49"/>
      <c r="D897" s="49"/>
      <c r="E897" s="49"/>
      <c r="F897" s="49"/>
      <c r="G897" s="297"/>
      <c r="H897" s="297"/>
      <c r="I897" s="49"/>
      <c r="J897" s="75"/>
      <c r="K897" s="49"/>
      <c r="L897" s="49"/>
      <c r="M897" s="49"/>
      <c r="N897" s="49"/>
      <c r="O897" s="49"/>
      <c r="P897" s="49"/>
      <c r="Q897" s="297"/>
      <c r="R897" s="297"/>
      <c r="S897" s="49"/>
      <c r="T897" s="49"/>
      <c r="U897" s="49"/>
      <c r="V897" s="49"/>
      <c r="W897" s="49"/>
      <c r="X897" s="49"/>
      <c r="Y897" s="49"/>
      <c r="Z897" s="49"/>
      <c r="AA897" s="49"/>
      <c r="AB897" s="49"/>
      <c r="AC897" s="49"/>
      <c r="AD897" s="49"/>
    </row>
    <row r="898">
      <c r="A898" s="49"/>
      <c r="B898" s="49"/>
      <c r="C898" s="49"/>
      <c r="D898" s="49"/>
      <c r="E898" s="49"/>
      <c r="F898" s="49"/>
      <c r="G898" s="297"/>
      <c r="H898" s="297"/>
      <c r="I898" s="49"/>
      <c r="J898" s="75"/>
      <c r="K898" s="49"/>
      <c r="L898" s="49"/>
      <c r="M898" s="49"/>
      <c r="N898" s="49"/>
      <c r="O898" s="49"/>
      <c r="P898" s="49"/>
      <c r="Q898" s="297"/>
      <c r="R898" s="297"/>
      <c r="S898" s="49"/>
      <c r="T898" s="49"/>
      <c r="U898" s="49"/>
      <c r="V898" s="49"/>
      <c r="W898" s="49"/>
      <c r="X898" s="49"/>
      <c r="Y898" s="49"/>
      <c r="Z898" s="49"/>
      <c r="AA898" s="49"/>
      <c r="AB898" s="49"/>
      <c r="AC898" s="49"/>
      <c r="AD898" s="49"/>
    </row>
    <row r="899">
      <c r="A899" s="49"/>
      <c r="B899" s="49"/>
      <c r="C899" s="49"/>
      <c r="D899" s="49"/>
      <c r="E899" s="49"/>
      <c r="F899" s="49"/>
      <c r="G899" s="297"/>
      <c r="H899" s="297"/>
      <c r="I899" s="49"/>
      <c r="J899" s="75"/>
      <c r="K899" s="49"/>
      <c r="L899" s="49"/>
      <c r="M899" s="49"/>
      <c r="N899" s="49"/>
      <c r="O899" s="49"/>
      <c r="P899" s="49"/>
      <c r="Q899" s="297"/>
      <c r="R899" s="297"/>
      <c r="S899" s="49"/>
      <c r="T899" s="49"/>
      <c r="U899" s="49"/>
      <c r="V899" s="49"/>
      <c r="W899" s="49"/>
      <c r="X899" s="49"/>
      <c r="Y899" s="49"/>
      <c r="Z899" s="49"/>
      <c r="AA899" s="49"/>
      <c r="AB899" s="49"/>
      <c r="AC899" s="49"/>
      <c r="AD899" s="49"/>
    </row>
    <row r="900">
      <c r="A900" s="49"/>
      <c r="B900" s="49"/>
      <c r="C900" s="49"/>
      <c r="D900" s="49"/>
      <c r="E900" s="49"/>
      <c r="F900" s="49"/>
      <c r="G900" s="297"/>
      <c r="H900" s="297"/>
      <c r="I900" s="49"/>
      <c r="J900" s="75"/>
      <c r="K900" s="49"/>
      <c r="L900" s="49"/>
      <c r="M900" s="49"/>
      <c r="N900" s="49"/>
      <c r="O900" s="49"/>
      <c r="P900" s="49"/>
      <c r="Q900" s="297"/>
      <c r="R900" s="297"/>
      <c r="S900" s="49"/>
      <c r="T900" s="49"/>
      <c r="U900" s="49"/>
      <c r="V900" s="49"/>
      <c r="W900" s="49"/>
      <c r="X900" s="49"/>
      <c r="Y900" s="49"/>
      <c r="Z900" s="49"/>
      <c r="AA900" s="49"/>
      <c r="AB900" s="49"/>
      <c r="AC900" s="49"/>
      <c r="AD900" s="49"/>
    </row>
    <row r="901">
      <c r="A901" s="49"/>
      <c r="B901" s="49"/>
      <c r="C901" s="49"/>
      <c r="D901" s="49"/>
      <c r="E901" s="49"/>
      <c r="F901" s="49"/>
      <c r="G901" s="297"/>
      <c r="H901" s="297"/>
      <c r="I901" s="49"/>
      <c r="J901" s="75"/>
      <c r="K901" s="49"/>
      <c r="L901" s="49"/>
      <c r="M901" s="49"/>
      <c r="N901" s="49"/>
      <c r="O901" s="49"/>
      <c r="P901" s="49"/>
      <c r="Q901" s="297"/>
      <c r="R901" s="297"/>
      <c r="S901" s="49"/>
      <c r="T901" s="49"/>
      <c r="U901" s="49"/>
      <c r="V901" s="49"/>
      <c r="W901" s="49"/>
      <c r="X901" s="49"/>
      <c r="Y901" s="49"/>
      <c r="Z901" s="49"/>
      <c r="AA901" s="49"/>
      <c r="AB901" s="49"/>
      <c r="AC901" s="49"/>
      <c r="AD901" s="49"/>
    </row>
    <row r="902">
      <c r="A902" s="49"/>
      <c r="B902" s="49"/>
      <c r="C902" s="49"/>
      <c r="D902" s="49"/>
      <c r="E902" s="49"/>
      <c r="F902" s="49"/>
      <c r="G902" s="297"/>
      <c r="H902" s="297"/>
      <c r="I902" s="49"/>
      <c r="J902" s="75"/>
      <c r="K902" s="49"/>
      <c r="L902" s="49"/>
      <c r="M902" s="49"/>
      <c r="N902" s="49"/>
      <c r="O902" s="49"/>
      <c r="P902" s="49"/>
      <c r="Q902" s="297"/>
      <c r="R902" s="297"/>
      <c r="S902" s="49"/>
      <c r="T902" s="49"/>
      <c r="U902" s="49"/>
      <c r="V902" s="49"/>
      <c r="W902" s="49"/>
      <c r="X902" s="49"/>
      <c r="Y902" s="49"/>
      <c r="Z902" s="49"/>
      <c r="AA902" s="49"/>
      <c r="AB902" s="49"/>
      <c r="AC902" s="49"/>
      <c r="AD902" s="49"/>
    </row>
    <row r="903">
      <c r="A903" s="49"/>
      <c r="B903" s="49"/>
      <c r="C903" s="49"/>
      <c r="D903" s="49"/>
      <c r="E903" s="49"/>
      <c r="F903" s="49"/>
      <c r="G903" s="297"/>
      <c r="H903" s="297"/>
      <c r="I903" s="49"/>
      <c r="J903" s="75"/>
      <c r="K903" s="49"/>
      <c r="L903" s="49"/>
      <c r="M903" s="49"/>
      <c r="N903" s="49"/>
      <c r="O903" s="49"/>
      <c r="P903" s="49"/>
      <c r="Q903" s="297"/>
      <c r="R903" s="297"/>
      <c r="S903" s="49"/>
      <c r="T903" s="49"/>
      <c r="U903" s="49"/>
      <c r="V903" s="49"/>
      <c r="W903" s="49"/>
      <c r="X903" s="49"/>
      <c r="Y903" s="49"/>
      <c r="Z903" s="49"/>
      <c r="AA903" s="49"/>
      <c r="AB903" s="49"/>
      <c r="AC903" s="49"/>
      <c r="AD903" s="49"/>
    </row>
    <row r="904">
      <c r="A904" s="49"/>
      <c r="B904" s="49"/>
      <c r="C904" s="49"/>
      <c r="D904" s="49"/>
      <c r="E904" s="49"/>
      <c r="F904" s="49"/>
      <c r="G904" s="297"/>
      <c r="H904" s="297"/>
      <c r="I904" s="49"/>
      <c r="J904" s="75"/>
      <c r="K904" s="49"/>
      <c r="L904" s="49"/>
      <c r="M904" s="49"/>
      <c r="N904" s="49"/>
      <c r="O904" s="49"/>
      <c r="P904" s="49"/>
      <c r="Q904" s="297"/>
      <c r="R904" s="297"/>
      <c r="S904" s="49"/>
      <c r="T904" s="49"/>
      <c r="U904" s="49"/>
      <c r="V904" s="49"/>
      <c r="W904" s="49"/>
      <c r="X904" s="49"/>
      <c r="Y904" s="49"/>
      <c r="Z904" s="49"/>
      <c r="AA904" s="49"/>
      <c r="AB904" s="49"/>
      <c r="AC904" s="49"/>
      <c r="AD904" s="49"/>
    </row>
    <row r="905">
      <c r="A905" s="49"/>
      <c r="B905" s="49"/>
      <c r="C905" s="49"/>
      <c r="D905" s="49"/>
      <c r="E905" s="49"/>
      <c r="F905" s="49"/>
      <c r="G905" s="297"/>
      <c r="H905" s="297"/>
      <c r="I905" s="49"/>
      <c r="J905" s="75"/>
      <c r="K905" s="49"/>
      <c r="L905" s="49"/>
      <c r="M905" s="49"/>
      <c r="N905" s="49"/>
      <c r="O905" s="49"/>
      <c r="P905" s="49"/>
      <c r="Q905" s="297"/>
      <c r="R905" s="297"/>
      <c r="S905" s="49"/>
      <c r="T905" s="49"/>
      <c r="U905" s="49"/>
      <c r="V905" s="49"/>
      <c r="W905" s="49"/>
      <c r="X905" s="49"/>
      <c r="Y905" s="49"/>
      <c r="Z905" s="49"/>
      <c r="AA905" s="49"/>
      <c r="AB905" s="49"/>
      <c r="AC905" s="49"/>
      <c r="AD905" s="49"/>
    </row>
    <row r="906">
      <c r="A906" s="49"/>
      <c r="B906" s="49"/>
      <c r="C906" s="49"/>
      <c r="D906" s="49"/>
      <c r="E906" s="49"/>
      <c r="F906" s="49"/>
      <c r="G906" s="297"/>
      <c r="H906" s="297"/>
      <c r="I906" s="49"/>
      <c r="J906" s="75"/>
      <c r="K906" s="49"/>
      <c r="L906" s="49"/>
      <c r="M906" s="49"/>
      <c r="N906" s="49"/>
      <c r="O906" s="49"/>
      <c r="P906" s="49"/>
      <c r="Q906" s="297"/>
      <c r="R906" s="297"/>
      <c r="S906" s="49"/>
      <c r="T906" s="49"/>
      <c r="U906" s="49"/>
      <c r="V906" s="49"/>
      <c r="W906" s="49"/>
      <c r="X906" s="49"/>
      <c r="Y906" s="49"/>
      <c r="Z906" s="49"/>
      <c r="AA906" s="49"/>
      <c r="AB906" s="49"/>
      <c r="AC906" s="49"/>
      <c r="AD906" s="49"/>
    </row>
    <row r="907">
      <c r="A907" s="49"/>
      <c r="B907" s="49"/>
      <c r="C907" s="49"/>
      <c r="D907" s="49"/>
      <c r="E907" s="49"/>
      <c r="F907" s="49"/>
      <c r="G907" s="297"/>
      <c r="H907" s="297"/>
      <c r="I907" s="49"/>
      <c r="J907" s="75"/>
      <c r="K907" s="49"/>
      <c r="L907" s="49"/>
      <c r="M907" s="49"/>
      <c r="N907" s="49"/>
      <c r="O907" s="49"/>
      <c r="P907" s="49"/>
      <c r="Q907" s="297"/>
      <c r="R907" s="297"/>
      <c r="S907" s="49"/>
      <c r="T907" s="49"/>
      <c r="U907" s="49"/>
      <c r="V907" s="49"/>
      <c r="W907" s="49"/>
      <c r="X907" s="49"/>
      <c r="Y907" s="49"/>
      <c r="Z907" s="49"/>
      <c r="AA907" s="49"/>
      <c r="AB907" s="49"/>
      <c r="AC907" s="49"/>
      <c r="AD907" s="49"/>
    </row>
    <row r="908">
      <c r="A908" s="49"/>
      <c r="B908" s="49"/>
      <c r="C908" s="49"/>
      <c r="D908" s="49"/>
      <c r="E908" s="49"/>
      <c r="F908" s="49"/>
      <c r="G908" s="297"/>
      <c r="H908" s="297"/>
      <c r="I908" s="49"/>
      <c r="J908" s="75"/>
      <c r="K908" s="49"/>
      <c r="L908" s="49"/>
      <c r="M908" s="49"/>
      <c r="N908" s="49"/>
      <c r="O908" s="49"/>
      <c r="P908" s="49"/>
      <c r="Q908" s="297"/>
      <c r="R908" s="297"/>
      <c r="S908" s="49"/>
      <c r="T908" s="49"/>
      <c r="U908" s="49"/>
      <c r="V908" s="49"/>
      <c r="W908" s="49"/>
      <c r="X908" s="49"/>
      <c r="Y908" s="49"/>
      <c r="Z908" s="49"/>
      <c r="AA908" s="49"/>
      <c r="AB908" s="49"/>
      <c r="AC908" s="49"/>
      <c r="AD908" s="49"/>
    </row>
    <row r="909">
      <c r="A909" s="49"/>
      <c r="B909" s="49"/>
      <c r="C909" s="49"/>
      <c r="D909" s="49"/>
      <c r="E909" s="49"/>
      <c r="F909" s="49"/>
      <c r="G909" s="297"/>
      <c r="H909" s="297"/>
      <c r="I909" s="49"/>
      <c r="J909" s="75"/>
      <c r="K909" s="49"/>
      <c r="L909" s="49"/>
      <c r="M909" s="49"/>
      <c r="N909" s="49"/>
      <c r="O909" s="49"/>
      <c r="P909" s="49"/>
      <c r="Q909" s="297"/>
      <c r="R909" s="297"/>
      <c r="S909" s="49"/>
      <c r="T909" s="49"/>
      <c r="U909" s="49"/>
      <c r="V909" s="49"/>
      <c r="W909" s="49"/>
      <c r="X909" s="49"/>
      <c r="Y909" s="49"/>
      <c r="Z909" s="49"/>
      <c r="AA909" s="49"/>
      <c r="AB909" s="49"/>
      <c r="AC909" s="49"/>
      <c r="AD909" s="49"/>
    </row>
    <row r="910">
      <c r="A910" s="49"/>
      <c r="B910" s="49"/>
      <c r="C910" s="49"/>
      <c r="D910" s="49"/>
      <c r="E910" s="49"/>
      <c r="F910" s="49"/>
      <c r="G910" s="297"/>
      <c r="H910" s="297"/>
      <c r="I910" s="49"/>
      <c r="J910" s="75"/>
      <c r="K910" s="49"/>
      <c r="L910" s="49"/>
      <c r="M910" s="49"/>
      <c r="N910" s="49"/>
      <c r="O910" s="49"/>
      <c r="P910" s="49"/>
      <c r="Q910" s="297"/>
      <c r="R910" s="297"/>
      <c r="S910" s="49"/>
      <c r="T910" s="49"/>
      <c r="U910" s="49"/>
      <c r="V910" s="49"/>
      <c r="W910" s="49"/>
      <c r="X910" s="49"/>
      <c r="Y910" s="49"/>
      <c r="Z910" s="49"/>
      <c r="AA910" s="49"/>
      <c r="AB910" s="49"/>
      <c r="AC910" s="49"/>
      <c r="AD910" s="49"/>
    </row>
    <row r="911">
      <c r="A911" s="49"/>
      <c r="B911" s="49"/>
      <c r="C911" s="49"/>
      <c r="D911" s="49"/>
      <c r="E911" s="49"/>
      <c r="F911" s="49"/>
      <c r="G911" s="297"/>
      <c r="H911" s="297"/>
      <c r="I911" s="49"/>
      <c r="J911" s="75"/>
      <c r="K911" s="49"/>
      <c r="L911" s="49"/>
      <c r="M911" s="49"/>
      <c r="N911" s="49"/>
      <c r="O911" s="49"/>
      <c r="P911" s="49"/>
      <c r="Q911" s="297"/>
      <c r="R911" s="297"/>
      <c r="S911" s="49"/>
      <c r="T911" s="49"/>
      <c r="U911" s="49"/>
      <c r="V911" s="49"/>
      <c r="W911" s="49"/>
      <c r="X911" s="49"/>
      <c r="Y911" s="49"/>
      <c r="Z911" s="49"/>
      <c r="AA911" s="49"/>
      <c r="AB911" s="49"/>
      <c r="AC911" s="49"/>
      <c r="AD911" s="49"/>
    </row>
    <row r="912">
      <c r="A912" s="49"/>
      <c r="B912" s="49"/>
      <c r="C912" s="49"/>
      <c r="D912" s="49"/>
      <c r="E912" s="49"/>
      <c r="F912" s="49"/>
      <c r="G912" s="297"/>
      <c r="H912" s="297"/>
      <c r="I912" s="49"/>
      <c r="J912" s="75"/>
      <c r="K912" s="49"/>
      <c r="L912" s="49"/>
      <c r="M912" s="49"/>
      <c r="N912" s="49"/>
      <c r="O912" s="49"/>
      <c r="P912" s="49"/>
      <c r="Q912" s="297"/>
      <c r="R912" s="297"/>
      <c r="S912" s="49"/>
      <c r="T912" s="49"/>
      <c r="U912" s="49"/>
      <c r="V912" s="49"/>
      <c r="W912" s="49"/>
      <c r="X912" s="49"/>
      <c r="Y912" s="49"/>
      <c r="Z912" s="49"/>
      <c r="AA912" s="49"/>
      <c r="AB912" s="49"/>
      <c r="AC912" s="49"/>
      <c r="AD912" s="49"/>
    </row>
    <row r="913">
      <c r="A913" s="49"/>
      <c r="B913" s="49"/>
      <c r="C913" s="49"/>
      <c r="D913" s="49"/>
      <c r="E913" s="49"/>
      <c r="F913" s="49"/>
      <c r="G913" s="297"/>
      <c r="H913" s="297"/>
      <c r="I913" s="49"/>
      <c r="J913" s="75"/>
      <c r="K913" s="49"/>
      <c r="L913" s="49"/>
      <c r="M913" s="49"/>
      <c r="N913" s="49"/>
      <c r="O913" s="49"/>
      <c r="P913" s="49"/>
      <c r="Q913" s="297"/>
      <c r="R913" s="297"/>
      <c r="S913" s="49"/>
      <c r="T913" s="49"/>
      <c r="U913" s="49"/>
      <c r="V913" s="49"/>
      <c r="W913" s="49"/>
      <c r="X913" s="49"/>
      <c r="Y913" s="49"/>
      <c r="Z913" s="49"/>
      <c r="AA913" s="49"/>
      <c r="AB913" s="49"/>
      <c r="AC913" s="49"/>
      <c r="AD913" s="49"/>
    </row>
    <row r="914">
      <c r="A914" s="49"/>
      <c r="B914" s="49"/>
      <c r="C914" s="49"/>
      <c r="D914" s="49"/>
      <c r="E914" s="49"/>
      <c r="F914" s="49"/>
      <c r="G914" s="297"/>
      <c r="H914" s="297"/>
      <c r="I914" s="49"/>
      <c r="J914" s="75"/>
      <c r="K914" s="49"/>
      <c r="L914" s="49"/>
      <c r="M914" s="49"/>
      <c r="N914" s="49"/>
      <c r="O914" s="49"/>
      <c r="P914" s="49"/>
      <c r="Q914" s="297"/>
      <c r="R914" s="297"/>
      <c r="S914" s="49"/>
      <c r="T914" s="49"/>
      <c r="U914" s="49"/>
      <c r="V914" s="49"/>
      <c r="W914" s="49"/>
      <c r="X914" s="49"/>
      <c r="Y914" s="49"/>
      <c r="Z914" s="49"/>
      <c r="AA914" s="49"/>
      <c r="AB914" s="49"/>
      <c r="AC914" s="49"/>
      <c r="AD914" s="49"/>
    </row>
    <row r="915">
      <c r="A915" s="49"/>
      <c r="B915" s="49"/>
      <c r="C915" s="49"/>
      <c r="D915" s="49"/>
      <c r="E915" s="49"/>
      <c r="F915" s="49"/>
      <c r="G915" s="297"/>
      <c r="H915" s="297"/>
      <c r="I915" s="49"/>
      <c r="J915" s="75"/>
      <c r="K915" s="49"/>
      <c r="L915" s="49"/>
      <c r="M915" s="49"/>
      <c r="N915" s="49"/>
      <c r="O915" s="49"/>
      <c r="P915" s="49"/>
      <c r="Q915" s="297"/>
      <c r="R915" s="297"/>
      <c r="S915" s="49"/>
      <c r="T915" s="49"/>
      <c r="U915" s="49"/>
      <c r="V915" s="49"/>
      <c r="W915" s="49"/>
      <c r="X915" s="49"/>
      <c r="Y915" s="49"/>
      <c r="Z915" s="49"/>
      <c r="AA915" s="49"/>
      <c r="AB915" s="49"/>
      <c r="AC915" s="49"/>
      <c r="AD915" s="49"/>
    </row>
    <row r="916">
      <c r="A916" s="49"/>
      <c r="B916" s="49"/>
      <c r="C916" s="49"/>
      <c r="D916" s="49"/>
      <c r="E916" s="49"/>
      <c r="F916" s="49"/>
      <c r="G916" s="297"/>
      <c r="H916" s="297"/>
      <c r="I916" s="49"/>
      <c r="J916" s="75"/>
      <c r="K916" s="49"/>
      <c r="L916" s="49"/>
      <c r="M916" s="49"/>
      <c r="N916" s="49"/>
      <c r="O916" s="49"/>
      <c r="P916" s="49"/>
      <c r="Q916" s="297"/>
      <c r="R916" s="297"/>
      <c r="S916" s="49"/>
      <c r="T916" s="49"/>
      <c r="U916" s="49"/>
      <c r="V916" s="49"/>
      <c r="W916" s="49"/>
      <c r="X916" s="49"/>
      <c r="Y916" s="49"/>
      <c r="Z916" s="49"/>
      <c r="AA916" s="49"/>
      <c r="AB916" s="49"/>
      <c r="AC916" s="49"/>
      <c r="AD916" s="49"/>
    </row>
    <row r="917">
      <c r="A917" s="49"/>
      <c r="B917" s="49"/>
      <c r="C917" s="49"/>
      <c r="D917" s="49"/>
      <c r="E917" s="49"/>
      <c r="F917" s="49"/>
      <c r="G917" s="297"/>
      <c r="H917" s="297"/>
      <c r="I917" s="49"/>
      <c r="J917" s="75"/>
      <c r="K917" s="49"/>
      <c r="L917" s="49"/>
      <c r="M917" s="49"/>
      <c r="N917" s="49"/>
      <c r="O917" s="49"/>
      <c r="P917" s="49"/>
      <c r="Q917" s="297"/>
      <c r="R917" s="297"/>
      <c r="S917" s="49"/>
      <c r="T917" s="49"/>
      <c r="U917" s="49"/>
      <c r="V917" s="49"/>
      <c r="W917" s="49"/>
      <c r="X917" s="49"/>
      <c r="Y917" s="49"/>
      <c r="Z917" s="49"/>
      <c r="AA917" s="49"/>
      <c r="AB917" s="49"/>
      <c r="AC917" s="49"/>
      <c r="AD917" s="49"/>
    </row>
    <row r="918">
      <c r="A918" s="49"/>
      <c r="B918" s="49"/>
      <c r="C918" s="49"/>
      <c r="D918" s="49"/>
      <c r="E918" s="49"/>
      <c r="F918" s="49"/>
      <c r="G918" s="297"/>
      <c r="H918" s="297"/>
      <c r="I918" s="49"/>
      <c r="J918" s="75"/>
      <c r="K918" s="49"/>
      <c r="L918" s="49"/>
      <c r="M918" s="49"/>
      <c r="N918" s="49"/>
      <c r="O918" s="49"/>
      <c r="P918" s="49"/>
      <c r="Q918" s="297"/>
      <c r="R918" s="297"/>
      <c r="S918" s="49"/>
      <c r="T918" s="49"/>
      <c r="U918" s="49"/>
      <c r="V918" s="49"/>
      <c r="W918" s="49"/>
      <c r="X918" s="49"/>
      <c r="Y918" s="49"/>
      <c r="Z918" s="49"/>
      <c r="AA918" s="49"/>
      <c r="AB918" s="49"/>
      <c r="AC918" s="49"/>
      <c r="AD918" s="49"/>
    </row>
    <row r="919">
      <c r="A919" s="49"/>
      <c r="B919" s="49"/>
      <c r="C919" s="49"/>
      <c r="D919" s="49"/>
      <c r="E919" s="49"/>
      <c r="F919" s="49"/>
      <c r="G919" s="297"/>
      <c r="H919" s="297"/>
      <c r="I919" s="49"/>
      <c r="J919" s="75"/>
      <c r="K919" s="49"/>
      <c r="L919" s="49"/>
      <c r="M919" s="49"/>
      <c r="N919" s="49"/>
      <c r="O919" s="49"/>
      <c r="P919" s="49"/>
      <c r="Q919" s="297"/>
      <c r="R919" s="297"/>
      <c r="S919" s="49"/>
      <c r="T919" s="49"/>
      <c r="U919" s="49"/>
      <c r="V919" s="49"/>
      <c r="W919" s="49"/>
      <c r="X919" s="49"/>
      <c r="Y919" s="49"/>
      <c r="Z919" s="49"/>
      <c r="AA919" s="49"/>
      <c r="AB919" s="49"/>
      <c r="AC919" s="49"/>
      <c r="AD919" s="49"/>
    </row>
    <row r="920">
      <c r="A920" s="49"/>
      <c r="B920" s="49"/>
      <c r="C920" s="49"/>
      <c r="D920" s="49"/>
      <c r="E920" s="49"/>
      <c r="F920" s="49"/>
      <c r="G920" s="297"/>
      <c r="H920" s="297"/>
      <c r="I920" s="49"/>
      <c r="J920" s="75"/>
      <c r="K920" s="49"/>
      <c r="L920" s="49"/>
      <c r="M920" s="49"/>
      <c r="N920" s="49"/>
      <c r="O920" s="49"/>
      <c r="P920" s="49"/>
      <c r="Q920" s="297"/>
      <c r="R920" s="297"/>
      <c r="S920" s="49"/>
      <c r="T920" s="49"/>
      <c r="U920" s="49"/>
      <c r="V920" s="49"/>
      <c r="W920" s="49"/>
      <c r="X920" s="49"/>
      <c r="Y920" s="49"/>
      <c r="Z920" s="49"/>
      <c r="AA920" s="49"/>
      <c r="AB920" s="49"/>
      <c r="AC920" s="49"/>
      <c r="AD920" s="49"/>
    </row>
    <row r="921">
      <c r="A921" s="49"/>
      <c r="B921" s="49"/>
      <c r="C921" s="49"/>
      <c r="D921" s="49"/>
      <c r="E921" s="49"/>
      <c r="F921" s="49"/>
      <c r="G921" s="297"/>
      <c r="H921" s="297"/>
      <c r="I921" s="49"/>
      <c r="J921" s="75"/>
      <c r="K921" s="49"/>
      <c r="L921" s="49"/>
      <c r="M921" s="49"/>
      <c r="N921" s="49"/>
      <c r="O921" s="49"/>
      <c r="P921" s="49"/>
      <c r="Q921" s="297"/>
      <c r="R921" s="297"/>
      <c r="S921" s="49"/>
      <c r="T921" s="49"/>
      <c r="U921" s="49"/>
      <c r="V921" s="49"/>
      <c r="W921" s="49"/>
      <c r="X921" s="49"/>
      <c r="Y921" s="49"/>
      <c r="Z921" s="49"/>
      <c r="AA921" s="49"/>
      <c r="AB921" s="49"/>
      <c r="AC921" s="49"/>
      <c r="AD921" s="49"/>
    </row>
    <row r="922">
      <c r="A922" s="49"/>
      <c r="B922" s="49"/>
      <c r="C922" s="49"/>
      <c r="D922" s="49"/>
      <c r="E922" s="49"/>
      <c r="F922" s="49"/>
      <c r="G922" s="297"/>
      <c r="H922" s="297"/>
      <c r="I922" s="49"/>
      <c r="J922" s="75"/>
      <c r="K922" s="49"/>
      <c r="L922" s="49"/>
      <c r="M922" s="49"/>
      <c r="N922" s="49"/>
      <c r="O922" s="49"/>
      <c r="P922" s="49"/>
      <c r="Q922" s="297"/>
      <c r="R922" s="297"/>
      <c r="S922" s="49"/>
      <c r="T922" s="49"/>
      <c r="U922" s="49"/>
      <c r="V922" s="49"/>
      <c r="W922" s="49"/>
      <c r="X922" s="49"/>
      <c r="Y922" s="49"/>
      <c r="Z922" s="49"/>
      <c r="AA922" s="49"/>
      <c r="AB922" s="49"/>
      <c r="AC922" s="49"/>
      <c r="AD922" s="49"/>
    </row>
    <row r="923">
      <c r="A923" s="49"/>
      <c r="B923" s="49"/>
      <c r="C923" s="49"/>
      <c r="D923" s="49"/>
      <c r="E923" s="49"/>
      <c r="F923" s="49"/>
      <c r="G923" s="297"/>
      <c r="H923" s="297"/>
      <c r="I923" s="49"/>
      <c r="J923" s="75"/>
      <c r="K923" s="49"/>
      <c r="L923" s="49"/>
      <c r="M923" s="49"/>
      <c r="N923" s="49"/>
      <c r="O923" s="49"/>
      <c r="P923" s="49"/>
      <c r="Q923" s="297"/>
      <c r="R923" s="297"/>
      <c r="S923" s="49"/>
      <c r="T923" s="49"/>
      <c r="U923" s="49"/>
      <c r="V923" s="49"/>
      <c r="W923" s="49"/>
      <c r="X923" s="49"/>
      <c r="Y923" s="49"/>
      <c r="Z923" s="49"/>
      <c r="AA923" s="49"/>
      <c r="AB923" s="49"/>
      <c r="AC923" s="49"/>
      <c r="AD923" s="49"/>
    </row>
    <row r="924">
      <c r="A924" s="49"/>
      <c r="B924" s="49"/>
      <c r="C924" s="49"/>
      <c r="D924" s="49"/>
      <c r="E924" s="49"/>
      <c r="F924" s="49"/>
      <c r="G924" s="297"/>
      <c r="H924" s="297"/>
      <c r="I924" s="49"/>
      <c r="J924" s="75"/>
      <c r="K924" s="49"/>
      <c r="L924" s="49"/>
      <c r="M924" s="49"/>
      <c r="N924" s="49"/>
      <c r="O924" s="49"/>
      <c r="P924" s="49"/>
      <c r="Q924" s="297"/>
      <c r="R924" s="297"/>
      <c r="S924" s="49"/>
      <c r="T924" s="49"/>
      <c r="U924" s="49"/>
      <c r="V924" s="49"/>
      <c r="W924" s="49"/>
      <c r="X924" s="49"/>
      <c r="Y924" s="49"/>
      <c r="Z924" s="49"/>
      <c r="AA924" s="49"/>
      <c r="AB924" s="49"/>
      <c r="AC924" s="49"/>
      <c r="AD924" s="49"/>
    </row>
    <row r="925">
      <c r="A925" s="49"/>
      <c r="B925" s="49"/>
      <c r="C925" s="49"/>
      <c r="D925" s="49"/>
      <c r="E925" s="49"/>
      <c r="F925" s="49"/>
      <c r="G925" s="297"/>
      <c r="H925" s="297"/>
      <c r="I925" s="49"/>
      <c r="J925" s="75"/>
      <c r="K925" s="49"/>
      <c r="L925" s="49"/>
      <c r="M925" s="49"/>
      <c r="N925" s="49"/>
      <c r="O925" s="49"/>
      <c r="P925" s="49"/>
      <c r="Q925" s="297"/>
      <c r="R925" s="297"/>
      <c r="S925" s="49"/>
      <c r="T925" s="49"/>
      <c r="U925" s="49"/>
      <c r="V925" s="49"/>
      <c r="W925" s="49"/>
      <c r="X925" s="49"/>
      <c r="Y925" s="49"/>
      <c r="Z925" s="49"/>
      <c r="AA925" s="49"/>
      <c r="AB925" s="49"/>
      <c r="AC925" s="49"/>
      <c r="AD925" s="49"/>
    </row>
    <row r="926">
      <c r="A926" s="49"/>
      <c r="B926" s="49"/>
      <c r="C926" s="49"/>
      <c r="D926" s="49"/>
      <c r="E926" s="49"/>
      <c r="F926" s="49"/>
      <c r="G926" s="297"/>
      <c r="H926" s="297"/>
      <c r="I926" s="49"/>
      <c r="J926" s="75"/>
      <c r="K926" s="49"/>
      <c r="L926" s="49"/>
      <c r="M926" s="49"/>
      <c r="N926" s="49"/>
      <c r="O926" s="49"/>
      <c r="P926" s="49"/>
      <c r="Q926" s="297"/>
      <c r="R926" s="297"/>
      <c r="S926" s="49"/>
      <c r="T926" s="49"/>
      <c r="U926" s="49"/>
      <c r="V926" s="49"/>
      <c r="W926" s="49"/>
      <c r="X926" s="49"/>
      <c r="Y926" s="49"/>
      <c r="Z926" s="49"/>
      <c r="AA926" s="49"/>
      <c r="AB926" s="49"/>
      <c r="AC926" s="49"/>
      <c r="AD926" s="49"/>
    </row>
    <row r="927">
      <c r="A927" s="49"/>
      <c r="B927" s="49"/>
      <c r="C927" s="49"/>
      <c r="D927" s="49"/>
      <c r="E927" s="49"/>
      <c r="F927" s="49"/>
      <c r="G927" s="297"/>
      <c r="H927" s="297"/>
      <c r="I927" s="49"/>
      <c r="J927" s="75"/>
      <c r="K927" s="49"/>
      <c r="L927" s="49"/>
      <c r="M927" s="49"/>
      <c r="N927" s="49"/>
      <c r="O927" s="49"/>
      <c r="P927" s="49"/>
      <c r="Q927" s="297"/>
      <c r="R927" s="297"/>
      <c r="S927" s="49"/>
      <c r="T927" s="49"/>
      <c r="U927" s="49"/>
      <c r="V927" s="49"/>
      <c r="W927" s="49"/>
      <c r="X927" s="49"/>
      <c r="Y927" s="49"/>
      <c r="Z927" s="49"/>
      <c r="AA927" s="49"/>
      <c r="AB927" s="49"/>
      <c r="AC927" s="49"/>
      <c r="AD927" s="49"/>
    </row>
    <row r="928">
      <c r="A928" s="49"/>
      <c r="B928" s="49"/>
      <c r="C928" s="49"/>
      <c r="D928" s="49"/>
      <c r="E928" s="49"/>
      <c r="F928" s="49"/>
      <c r="G928" s="297"/>
      <c r="H928" s="297"/>
      <c r="I928" s="49"/>
      <c r="J928" s="75"/>
      <c r="K928" s="49"/>
      <c r="L928" s="49"/>
      <c r="M928" s="49"/>
      <c r="N928" s="49"/>
      <c r="O928" s="49"/>
      <c r="P928" s="49"/>
      <c r="Q928" s="297"/>
      <c r="R928" s="297"/>
      <c r="S928" s="49"/>
      <c r="T928" s="49"/>
      <c r="U928" s="49"/>
      <c r="V928" s="49"/>
      <c r="W928" s="49"/>
      <c r="X928" s="49"/>
      <c r="Y928" s="49"/>
      <c r="Z928" s="49"/>
      <c r="AA928" s="49"/>
      <c r="AB928" s="49"/>
      <c r="AC928" s="49"/>
      <c r="AD928" s="49"/>
    </row>
    <row r="929">
      <c r="A929" s="49"/>
      <c r="B929" s="49"/>
      <c r="C929" s="49"/>
      <c r="D929" s="49"/>
      <c r="E929" s="49"/>
      <c r="F929" s="49"/>
      <c r="G929" s="297"/>
      <c r="H929" s="297"/>
      <c r="I929" s="49"/>
      <c r="J929" s="75"/>
      <c r="K929" s="49"/>
      <c r="L929" s="49"/>
      <c r="M929" s="49"/>
      <c r="N929" s="49"/>
      <c r="O929" s="49"/>
      <c r="P929" s="49"/>
      <c r="Q929" s="297"/>
      <c r="R929" s="297"/>
      <c r="S929" s="49"/>
      <c r="T929" s="49"/>
      <c r="U929" s="49"/>
      <c r="V929" s="49"/>
      <c r="W929" s="49"/>
      <c r="X929" s="49"/>
      <c r="Y929" s="49"/>
      <c r="Z929" s="49"/>
      <c r="AA929" s="49"/>
      <c r="AB929" s="49"/>
      <c r="AC929" s="49"/>
      <c r="AD929" s="49"/>
    </row>
    <row r="930">
      <c r="A930" s="49"/>
      <c r="B930" s="49"/>
      <c r="C930" s="49"/>
      <c r="D930" s="49"/>
      <c r="E930" s="49"/>
      <c r="F930" s="49"/>
      <c r="G930" s="297"/>
      <c r="H930" s="297"/>
      <c r="I930" s="49"/>
      <c r="J930" s="75"/>
      <c r="K930" s="49"/>
      <c r="L930" s="49"/>
      <c r="M930" s="49"/>
      <c r="N930" s="49"/>
      <c r="O930" s="49"/>
      <c r="P930" s="49"/>
      <c r="Q930" s="297"/>
      <c r="R930" s="297"/>
      <c r="S930" s="49"/>
      <c r="T930" s="49"/>
      <c r="U930" s="49"/>
      <c r="V930" s="49"/>
      <c r="W930" s="49"/>
      <c r="X930" s="49"/>
      <c r="Y930" s="49"/>
      <c r="Z930" s="49"/>
      <c r="AA930" s="49"/>
      <c r="AB930" s="49"/>
      <c r="AC930" s="49"/>
      <c r="AD930" s="49"/>
    </row>
    <row r="931">
      <c r="A931" s="49"/>
      <c r="B931" s="49"/>
      <c r="C931" s="49"/>
      <c r="D931" s="49"/>
      <c r="E931" s="49"/>
      <c r="F931" s="49"/>
      <c r="G931" s="297"/>
      <c r="H931" s="297"/>
      <c r="I931" s="49"/>
      <c r="J931" s="75"/>
      <c r="K931" s="49"/>
      <c r="L931" s="49"/>
      <c r="M931" s="49"/>
      <c r="N931" s="49"/>
      <c r="O931" s="49"/>
      <c r="P931" s="49"/>
      <c r="Q931" s="297"/>
      <c r="R931" s="297"/>
      <c r="S931" s="49"/>
      <c r="T931" s="49"/>
      <c r="U931" s="49"/>
      <c r="V931" s="49"/>
      <c r="W931" s="49"/>
      <c r="X931" s="49"/>
      <c r="Y931" s="49"/>
      <c r="Z931" s="49"/>
      <c r="AA931" s="49"/>
      <c r="AB931" s="49"/>
      <c r="AC931" s="49"/>
      <c r="AD931" s="49"/>
    </row>
    <row r="932">
      <c r="A932" s="49"/>
      <c r="B932" s="49"/>
      <c r="C932" s="49"/>
      <c r="D932" s="49"/>
      <c r="E932" s="49"/>
      <c r="F932" s="49"/>
      <c r="G932" s="297"/>
      <c r="H932" s="297"/>
      <c r="I932" s="49"/>
      <c r="J932" s="75"/>
      <c r="K932" s="49"/>
      <c r="L932" s="49"/>
      <c r="M932" s="49"/>
      <c r="N932" s="49"/>
      <c r="O932" s="49"/>
      <c r="P932" s="49"/>
      <c r="Q932" s="297"/>
      <c r="R932" s="297"/>
      <c r="S932" s="49"/>
      <c r="T932" s="49"/>
      <c r="U932" s="49"/>
      <c r="V932" s="49"/>
      <c r="W932" s="49"/>
      <c r="X932" s="49"/>
      <c r="Y932" s="49"/>
      <c r="Z932" s="49"/>
      <c r="AA932" s="49"/>
      <c r="AB932" s="49"/>
      <c r="AC932" s="49"/>
      <c r="AD932" s="49"/>
    </row>
    <row r="933">
      <c r="A933" s="49"/>
      <c r="B933" s="49"/>
      <c r="C933" s="49"/>
      <c r="D933" s="49"/>
      <c r="E933" s="49"/>
      <c r="F933" s="49"/>
      <c r="G933" s="297"/>
      <c r="H933" s="297"/>
      <c r="I933" s="49"/>
      <c r="J933" s="75"/>
      <c r="K933" s="49"/>
      <c r="L933" s="49"/>
      <c r="M933" s="49"/>
      <c r="N933" s="49"/>
      <c r="O933" s="49"/>
      <c r="P933" s="49"/>
      <c r="Q933" s="297"/>
      <c r="R933" s="297"/>
      <c r="S933" s="49"/>
      <c r="T933" s="49"/>
      <c r="U933" s="49"/>
      <c r="V933" s="49"/>
      <c r="W933" s="49"/>
      <c r="X933" s="49"/>
      <c r="Y933" s="49"/>
      <c r="Z933" s="49"/>
      <c r="AA933" s="49"/>
      <c r="AB933" s="49"/>
      <c r="AC933" s="49"/>
      <c r="AD933" s="49"/>
    </row>
    <row r="934">
      <c r="A934" s="49"/>
      <c r="B934" s="49"/>
      <c r="C934" s="49"/>
      <c r="D934" s="49"/>
      <c r="E934" s="49"/>
      <c r="F934" s="49"/>
      <c r="G934" s="297"/>
      <c r="H934" s="297"/>
      <c r="I934" s="49"/>
      <c r="J934" s="75"/>
      <c r="K934" s="49"/>
      <c r="L934" s="49"/>
      <c r="M934" s="49"/>
      <c r="N934" s="49"/>
      <c r="O934" s="49"/>
      <c r="P934" s="49"/>
      <c r="Q934" s="297"/>
      <c r="R934" s="297"/>
      <c r="S934" s="49"/>
      <c r="T934" s="49"/>
      <c r="U934" s="49"/>
      <c r="V934" s="49"/>
      <c r="W934" s="49"/>
      <c r="X934" s="49"/>
      <c r="Y934" s="49"/>
      <c r="Z934" s="49"/>
      <c r="AA934" s="49"/>
      <c r="AB934" s="49"/>
      <c r="AC934" s="49"/>
      <c r="AD934" s="49"/>
    </row>
    <row r="935">
      <c r="A935" s="49"/>
      <c r="B935" s="49"/>
      <c r="C935" s="49"/>
      <c r="D935" s="49"/>
      <c r="E935" s="49"/>
      <c r="F935" s="49"/>
      <c r="G935" s="297"/>
      <c r="H935" s="297"/>
      <c r="I935" s="49"/>
      <c r="J935" s="75"/>
      <c r="K935" s="49"/>
      <c r="L935" s="49"/>
      <c r="M935" s="49"/>
      <c r="N935" s="49"/>
      <c r="O935" s="49"/>
      <c r="P935" s="49"/>
      <c r="Q935" s="297"/>
      <c r="R935" s="297"/>
      <c r="S935" s="49"/>
      <c r="T935" s="49"/>
      <c r="U935" s="49"/>
      <c r="V935" s="49"/>
      <c r="W935" s="49"/>
      <c r="X935" s="49"/>
      <c r="Y935" s="49"/>
      <c r="Z935" s="49"/>
      <c r="AA935" s="49"/>
      <c r="AB935" s="49"/>
      <c r="AC935" s="49"/>
      <c r="AD935" s="49"/>
    </row>
    <row r="936">
      <c r="A936" s="49"/>
      <c r="B936" s="49"/>
      <c r="C936" s="49"/>
      <c r="D936" s="49"/>
      <c r="E936" s="49"/>
      <c r="F936" s="49"/>
      <c r="G936" s="297"/>
      <c r="H936" s="297"/>
      <c r="I936" s="49"/>
      <c r="J936" s="75"/>
      <c r="K936" s="49"/>
      <c r="L936" s="49"/>
      <c r="M936" s="49"/>
      <c r="N936" s="49"/>
      <c r="O936" s="49"/>
      <c r="P936" s="49"/>
      <c r="Q936" s="297"/>
      <c r="R936" s="297"/>
      <c r="S936" s="49"/>
      <c r="T936" s="49"/>
      <c r="U936" s="49"/>
      <c r="V936" s="49"/>
      <c r="W936" s="49"/>
      <c r="X936" s="49"/>
      <c r="Y936" s="49"/>
      <c r="Z936" s="49"/>
      <c r="AA936" s="49"/>
      <c r="AB936" s="49"/>
      <c r="AC936" s="49"/>
      <c r="AD936" s="49"/>
    </row>
    <row r="937">
      <c r="A937" s="49"/>
      <c r="B937" s="49"/>
      <c r="C937" s="49"/>
      <c r="D937" s="49"/>
      <c r="E937" s="49"/>
      <c r="F937" s="49"/>
      <c r="G937" s="297"/>
      <c r="H937" s="297"/>
      <c r="I937" s="49"/>
      <c r="J937" s="75"/>
      <c r="K937" s="49"/>
      <c r="L937" s="49"/>
      <c r="M937" s="49"/>
      <c r="N937" s="49"/>
      <c r="O937" s="49"/>
      <c r="P937" s="49"/>
      <c r="Q937" s="297"/>
      <c r="R937" s="297"/>
      <c r="S937" s="49"/>
      <c r="T937" s="49"/>
      <c r="U937" s="49"/>
      <c r="V937" s="49"/>
      <c r="W937" s="49"/>
      <c r="X937" s="49"/>
      <c r="Y937" s="49"/>
      <c r="Z937" s="49"/>
      <c r="AA937" s="49"/>
      <c r="AB937" s="49"/>
      <c r="AC937" s="49"/>
      <c r="AD937" s="49"/>
    </row>
    <row r="938">
      <c r="A938" s="49"/>
      <c r="B938" s="49"/>
      <c r="C938" s="49"/>
      <c r="D938" s="49"/>
      <c r="E938" s="49"/>
      <c r="F938" s="49"/>
      <c r="G938" s="297"/>
      <c r="H938" s="297"/>
      <c r="I938" s="49"/>
      <c r="J938" s="75"/>
      <c r="K938" s="49"/>
      <c r="L938" s="49"/>
      <c r="M938" s="49"/>
      <c r="N938" s="49"/>
      <c r="O938" s="49"/>
      <c r="P938" s="49"/>
      <c r="Q938" s="297"/>
      <c r="R938" s="297"/>
      <c r="S938" s="49"/>
      <c r="T938" s="49"/>
      <c r="U938" s="49"/>
      <c r="V938" s="49"/>
      <c r="W938" s="49"/>
      <c r="X938" s="49"/>
      <c r="Y938" s="49"/>
      <c r="Z938" s="49"/>
      <c r="AA938" s="49"/>
      <c r="AB938" s="49"/>
      <c r="AC938" s="49"/>
      <c r="AD938" s="49"/>
    </row>
    <row r="939">
      <c r="A939" s="49"/>
      <c r="B939" s="49"/>
      <c r="C939" s="49"/>
      <c r="D939" s="49"/>
      <c r="E939" s="49"/>
      <c r="F939" s="49"/>
      <c r="G939" s="297"/>
      <c r="H939" s="297"/>
      <c r="I939" s="49"/>
      <c r="J939" s="75"/>
      <c r="K939" s="49"/>
      <c r="L939" s="49"/>
      <c r="M939" s="49"/>
      <c r="N939" s="49"/>
      <c r="O939" s="49"/>
      <c r="P939" s="49"/>
      <c r="Q939" s="297"/>
      <c r="R939" s="297"/>
      <c r="S939" s="49"/>
      <c r="T939" s="49"/>
      <c r="U939" s="49"/>
      <c r="V939" s="49"/>
      <c r="W939" s="49"/>
      <c r="X939" s="49"/>
      <c r="Y939" s="49"/>
      <c r="Z939" s="49"/>
      <c r="AA939" s="49"/>
      <c r="AB939" s="49"/>
      <c r="AC939" s="49"/>
      <c r="AD939" s="49"/>
    </row>
    <row r="940">
      <c r="A940" s="49"/>
      <c r="B940" s="49"/>
      <c r="C940" s="49"/>
      <c r="D940" s="49"/>
      <c r="E940" s="49"/>
      <c r="F940" s="49"/>
      <c r="G940" s="297"/>
      <c r="H940" s="297"/>
      <c r="I940" s="49"/>
      <c r="J940" s="75"/>
      <c r="K940" s="49"/>
      <c r="L940" s="49"/>
      <c r="M940" s="49"/>
      <c r="N940" s="49"/>
      <c r="O940" s="49"/>
      <c r="P940" s="49"/>
      <c r="Q940" s="297"/>
      <c r="R940" s="297"/>
      <c r="S940" s="49"/>
      <c r="T940" s="49"/>
      <c r="U940" s="49"/>
      <c r="V940" s="49"/>
      <c r="W940" s="49"/>
      <c r="X940" s="49"/>
      <c r="Y940" s="49"/>
      <c r="Z940" s="49"/>
      <c r="AA940" s="49"/>
      <c r="AB940" s="49"/>
      <c r="AC940" s="49"/>
      <c r="AD940" s="49"/>
    </row>
    <row r="941">
      <c r="A941" s="49"/>
      <c r="B941" s="49"/>
      <c r="C941" s="49"/>
      <c r="D941" s="49"/>
      <c r="E941" s="49"/>
      <c r="F941" s="49"/>
      <c r="G941" s="297"/>
      <c r="H941" s="297"/>
      <c r="I941" s="49"/>
      <c r="J941" s="75"/>
      <c r="K941" s="49"/>
      <c r="L941" s="49"/>
      <c r="M941" s="49"/>
      <c r="N941" s="49"/>
      <c r="O941" s="49"/>
      <c r="P941" s="49"/>
      <c r="Q941" s="297"/>
      <c r="R941" s="297"/>
      <c r="S941" s="49"/>
      <c r="T941" s="49"/>
      <c r="U941" s="49"/>
      <c r="V941" s="49"/>
      <c r="W941" s="49"/>
      <c r="X941" s="49"/>
      <c r="Y941" s="49"/>
      <c r="Z941" s="49"/>
      <c r="AA941" s="49"/>
      <c r="AB941" s="49"/>
      <c r="AC941" s="49"/>
      <c r="AD941" s="49"/>
    </row>
    <row r="942">
      <c r="A942" s="49"/>
      <c r="B942" s="49"/>
      <c r="C942" s="49"/>
      <c r="D942" s="49"/>
      <c r="E942" s="49"/>
      <c r="F942" s="49"/>
      <c r="G942" s="297"/>
      <c r="H942" s="297"/>
      <c r="I942" s="49"/>
      <c r="J942" s="75"/>
      <c r="K942" s="49"/>
      <c r="L942" s="49"/>
      <c r="M942" s="49"/>
      <c r="N942" s="49"/>
      <c r="O942" s="49"/>
      <c r="P942" s="49"/>
      <c r="Q942" s="297"/>
      <c r="R942" s="297"/>
      <c r="S942" s="49"/>
      <c r="T942" s="49"/>
      <c r="U942" s="49"/>
      <c r="V942" s="49"/>
      <c r="W942" s="49"/>
      <c r="X942" s="49"/>
      <c r="Y942" s="49"/>
      <c r="Z942" s="49"/>
      <c r="AA942" s="49"/>
      <c r="AB942" s="49"/>
      <c r="AC942" s="49"/>
      <c r="AD942" s="49"/>
    </row>
    <row r="943">
      <c r="A943" s="49"/>
      <c r="B943" s="49"/>
      <c r="C943" s="49"/>
      <c r="D943" s="49"/>
      <c r="E943" s="49"/>
      <c r="F943" s="49"/>
      <c r="G943" s="297"/>
      <c r="H943" s="297"/>
      <c r="I943" s="49"/>
      <c r="J943" s="75"/>
      <c r="K943" s="49"/>
      <c r="L943" s="49"/>
      <c r="M943" s="49"/>
      <c r="N943" s="49"/>
      <c r="O943" s="49"/>
      <c r="P943" s="49"/>
      <c r="Q943" s="297"/>
      <c r="R943" s="297"/>
      <c r="S943" s="49"/>
      <c r="T943" s="49"/>
      <c r="U943" s="49"/>
      <c r="V943" s="49"/>
      <c r="W943" s="49"/>
      <c r="X943" s="49"/>
      <c r="Y943" s="49"/>
      <c r="Z943" s="49"/>
      <c r="AA943" s="49"/>
      <c r="AB943" s="49"/>
      <c r="AC943" s="49"/>
      <c r="AD943" s="49"/>
    </row>
    <row r="944">
      <c r="A944" s="49"/>
      <c r="B944" s="49"/>
      <c r="C944" s="49"/>
      <c r="D944" s="49"/>
      <c r="E944" s="49"/>
      <c r="F944" s="49"/>
      <c r="G944" s="297"/>
      <c r="H944" s="297"/>
      <c r="I944" s="49"/>
      <c r="J944" s="75"/>
      <c r="K944" s="49"/>
      <c r="L944" s="49"/>
      <c r="M944" s="49"/>
      <c r="N944" s="49"/>
      <c r="O944" s="49"/>
      <c r="P944" s="49"/>
      <c r="Q944" s="297"/>
      <c r="R944" s="297"/>
      <c r="S944" s="49"/>
      <c r="T944" s="49"/>
      <c r="U944" s="49"/>
      <c r="V944" s="49"/>
      <c r="W944" s="49"/>
      <c r="X944" s="49"/>
      <c r="Y944" s="49"/>
      <c r="Z944" s="49"/>
      <c r="AA944" s="49"/>
      <c r="AB944" s="49"/>
      <c r="AC944" s="49"/>
      <c r="AD944" s="49"/>
    </row>
    <row r="945">
      <c r="A945" s="49"/>
      <c r="B945" s="49"/>
      <c r="C945" s="49"/>
      <c r="D945" s="49"/>
      <c r="E945" s="49"/>
      <c r="F945" s="49"/>
      <c r="G945" s="297"/>
      <c r="H945" s="297"/>
      <c r="I945" s="49"/>
      <c r="J945" s="75"/>
      <c r="K945" s="49"/>
      <c r="L945" s="49"/>
      <c r="M945" s="49"/>
      <c r="N945" s="49"/>
      <c r="O945" s="49"/>
      <c r="P945" s="49"/>
      <c r="Q945" s="297"/>
      <c r="R945" s="297"/>
      <c r="S945" s="49"/>
      <c r="T945" s="49"/>
      <c r="U945" s="49"/>
      <c r="V945" s="49"/>
      <c r="W945" s="49"/>
      <c r="X945" s="49"/>
      <c r="Y945" s="49"/>
      <c r="Z945" s="49"/>
      <c r="AA945" s="49"/>
      <c r="AB945" s="49"/>
      <c r="AC945" s="49"/>
      <c r="AD945" s="49"/>
    </row>
    <row r="946">
      <c r="A946" s="49"/>
      <c r="B946" s="49"/>
      <c r="C946" s="49"/>
      <c r="D946" s="49"/>
      <c r="E946" s="49"/>
      <c r="F946" s="49"/>
      <c r="G946" s="297"/>
      <c r="H946" s="297"/>
      <c r="I946" s="49"/>
      <c r="J946" s="75"/>
      <c r="K946" s="49"/>
      <c r="L946" s="49"/>
      <c r="M946" s="49"/>
      <c r="N946" s="49"/>
      <c r="O946" s="49"/>
      <c r="P946" s="49"/>
      <c r="Q946" s="297"/>
      <c r="R946" s="297"/>
      <c r="S946" s="49"/>
      <c r="T946" s="49"/>
      <c r="U946" s="49"/>
      <c r="V946" s="49"/>
      <c r="W946" s="49"/>
      <c r="X946" s="49"/>
      <c r="Y946" s="49"/>
      <c r="Z946" s="49"/>
      <c r="AA946" s="49"/>
      <c r="AB946" s="49"/>
      <c r="AC946" s="49"/>
      <c r="AD946" s="49"/>
    </row>
    <row r="947">
      <c r="A947" s="49"/>
      <c r="B947" s="49"/>
      <c r="C947" s="49"/>
      <c r="D947" s="49"/>
      <c r="E947" s="49"/>
      <c r="F947" s="49"/>
      <c r="G947" s="297"/>
      <c r="H947" s="297"/>
      <c r="I947" s="49"/>
      <c r="J947" s="75"/>
      <c r="K947" s="49"/>
      <c r="L947" s="49"/>
      <c r="M947" s="49"/>
      <c r="N947" s="49"/>
      <c r="O947" s="49"/>
      <c r="P947" s="49"/>
      <c r="Q947" s="297"/>
      <c r="R947" s="297"/>
      <c r="S947" s="49"/>
      <c r="T947" s="49"/>
      <c r="U947" s="49"/>
      <c r="V947" s="49"/>
      <c r="W947" s="49"/>
      <c r="X947" s="49"/>
      <c r="Y947" s="49"/>
      <c r="Z947" s="49"/>
      <c r="AA947" s="49"/>
      <c r="AB947" s="49"/>
      <c r="AC947" s="49"/>
      <c r="AD947" s="49"/>
    </row>
    <row r="948">
      <c r="A948" s="49"/>
      <c r="B948" s="49"/>
      <c r="C948" s="49"/>
      <c r="D948" s="49"/>
      <c r="E948" s="49"/>
      <c r="F948" s="49"/>
      <c r="G948" s="297"/>
      <c r="H948" s="297"/>
      <c r="I948" s="49"/>
      <c r="J948" s="75"/>
      <c r="K948" s="49"/>
      <c r="L948" s="49"/>
      <c r="M948" s="49"/>
      <c r="N948" s="49"/>
      <c r="O948" s="49"/>
      <c r="P948" s="49"/>
      <c r="Q948" s="297"/>
      <c r="R948" s="297"/>
      <c r="S948" s="49"/>
      <c r="T948" s="49"/>
      <c r="U948" s="49"/>
      <c r="V948" s="49"/>
      <c r="W948" s="49"/>
      <c r="X948" s="49"/>
      <c r="Y948" s="49"/>
      <c r="Z948" s="49"/>
      <c r="AA948" s="49"/>
      <c r="AB948" s="49"/>
      <c r="AC948" s="49"/>
      <c r="AD948" s="49"/>
    </row>
    <row r="949">
      <c r="A949" s="49"/>
      <c r="B949" s="49"/>
      <c r="C949" s="49"/>
      <c r="D949" s="49"/>
      <c r="E949" s="49"/>
      <c r="F949" s="49"/>
      <c r="G949" s="297"/>
      <c r="H949" s="297"/>
      <c r="I949" s="49"/>
      <c r="J949" s="75"/>
      <c r="K949" s="49"/>
      <c r="L949" s="49"/>
      <c r="M949" s="49"/>
      <c r="N949" s="49"/>
      <c r="O949" s="49"/>
      <c r="P949" s="49"/>
      <c r="Q949" s="297"/>
      <c r="R949" s="297"/>
      <c r="S949" s="49"/>
      <c r="T949" s="49"/>
      <c r="U949" s="49"/>
      <c r="V949" s="49"/>
      <c r="W949" s="49"/>
      <c r="X949" s="49"/>
      <c r="Y949" s="49"/>
      <c r="Z949" s="49"/>
      <c r="AA949" s="49"/>
      <c r="AB949" s="49"/>
      <c r="AC949" s="49"/>
      <c r="AD949" s="49"/>
    </row>
    <row r="950">
      <c r="A950" s="49"/>
      <c r="B950" s="49"/>
      <c r="C950" s="49"/>
      <c r="D950" s="49"/>
      <c r="E950" s="49"/>
      <c r="F950" s="49"/>
      <c r="G950" s="297"/>
      <c r="H950" s="297"/>
      <c r="I950" s="49"/>
      <c r="J950" s="75"/>
      <c r="K950" s="49"/>
      <c r="L950" s="49"/>
      <c r="M950" s="49"/>
      <c r="N950" s="49"/>
      <c r="O950" s="49"/>
      <c r="P950" s="49"/>
      <c r="Q950" s="297"/>
      <c r="R950" s="297"/>
      <c r="S950" s="49"/>
      <c r="T950" s="49"/>
      <c r="U950" s="49"/>
      <c r="V950" s="49"/>
      <c r="W950" s="49"/>
      <c r="X950" s="49"/>
      <c r="Y950" s="49"/>
      <c r="Z950" s="49"/>
      <c r="AA950" s="49"/>
      <c r="AB950" s="49"/>
      <c r="AC950" s="49"/>
      <c r="AD950" s="49"/>
    </row>
    <row r="951">
      <c r="A951" s="49"/>
      <c r="B951" s="49"/>
      <c r="C951" s="49"/>
      <c r="D951" s="49"/>
      <c r="E951" s="49"/>
      <c r="F951" s="49"/>
      <c r="G951" s="297"/>
      <c r="H951" s="297"/>
      <c r="I951" s="49"/>
      <c r="J951" s="75"/>
      <c r="K951" s="49"/>
      <c r="L951" s="49"/>
      <c r="M951" s="49"/>
      <c r="N951" s="49"/>
      <c r="O951" s="49"/>
      <c r="P951" s="49"/>
      <c r="Q951" s="297"/>
      <c r="R951" s="297"/>
      <c r="S951" s="49"/>
      <c r="T951" s="49"/>
      <c r="U951" s="49"/>
      <c r="V951" s="49"/>
      <c r="W951" s="49"/>
      <c r="X951" s="49"/>
      <c r="Y951" s="49"/>
      <c r="Z951" s="49"/>
      <c r="AA951" s="49"/>
      <c r="AB951" s="49"/>
      <c r="AC951" s="49"/>
      <c r="AD951" s="49"/>
    </row>
    <row r="952">
      <c r="A952" s="49"/>
      <c r="B952" s="49"/>
      <c r="C952" s="49"/>
      <c r="D952" s="49"/>
      <c r="E952" s="49"/>
      <c r="F952" s="49"/>
      <c r="G952" s="297"/>
      <c r="H952" s="297"/>
      <c r="I952" s="49"/>
      <c r="J952" s="75"/>
      <c r="K952" s="49"/>
      <c r="L952" s="49"/>
      <c r="M952" s="49"/>
      <c r="N952" s="49"/>
      <c r="O952" s="49"/>
      <c r="P952" s="49"/>
      <c r="Q952" s="297"/>
      <c r="R952" s="297"/>
      <c r="S952" s="49"/>
      <c r="T952" s="49"/>
      <c r="U952" s="49"/>
      <c r="V952" s="49"/>
      <c r="W952" s="49"/>
      <c r="X952" s="49"/>
      <c r="Y952" s="49"/>
      <c r="Z952" s="49"/>
      <c r="AA952" s="49"/>
      <c r="AB952" s="49"/>
      <c r="AC952" s="49"/>
      <c r="AD952" s="49"/>
    </row>
    <row r="953">
      <c r="A953" s="49"/>
      <c r="B953" s="49"/>
      <c r="C953" s="49"/>
      <c r="D953" s="49"/>
      <c r="E953" s="49"/>
      <c r="F953" s="49"/>
      <c r="G953" s="297"/>
      <c r="H953" s="297"/>
      <c r="I953" s="49"/>
      <c r="J953" s="75"/>
      <c r="K953" s="49"/>
      <c r="L953" s="49"/>
      <c r="M953" s="49"/>
      <c r="N953" s="49"/>
      <c r="O953" s="49"/>
      <c r="P953" s="49"/>
      <c r="Q953" s="297"/>
      <c r="R953" s="297"/>
      <c r="S953" s="49"/>
      <c r="T953" s="49"/>
      <c r="U953" s="49"/>
      <c r="V953" s="49"/>
      <c r="W953" s="49"/>
      <c r="X953" s="49"/>
      <c r="Y953" s="49"/>
      <c r="Z953" s="49"/>
      <c r="AA953" s="49"/>
      <c r="AB953" s="49"/>
      <c r="AC953" s="49"/>
      <c r="AD953" s="49"/>
    </row>
    <row r="954">
      <c r="A954" s="49"/>
      <c r="B954" s="49"/>
      <c r="C954" s="49"/>
      <c r="D954" s="49"/>
      <c r="E954" s="49"/>
      <c r="F954" s="49"/>
      <c r="G954" s="297"/>
      <c r="H954" s="297"/>
      <c r="I954" s="49"/>
      <c r="J954" s="75"/>
      <c r="K954" s="49"/>
      <c r="L954" s="49"/>
      <c r="M954" s="49"/>
      <c r="N954" s="49"/>
      <c r="O954" s="49"/>
      <c r="P954" s="49"/>
      <c r="Q954" s="297"/>
      <c r="R954" s="297"/>
      <c r="S954" s="49"/>
      <c r="T954" s="49"/>
      <c r="U954" s="49"/>
      <c r="V954" s="49"/>
      <c r="W954" s="49"/>
      <c r="X954" s="49"/>
      <c r="Y954" s="49"/>
      <c r="Z954" s="49"/>
      <c r="AA954" s="49"/>
      <c r="AB954" s="49"/>
      <c r="AC954" s="49"/>
      <c r="AD954" s="49"/>
    </row>
    <row r="955">
      <c r="A955" s="49"/>
      <c r="B955" s="49"/>
      <c r="C955" s="49"/>
      <c r="D955" s="49"/>
      <c r="E955" s="49"/>
      <c r="F955" s="49"/>
      <c r="G955" s="297"/>
      <c r="H955" s="297"/>
      <c r="I955" s="49"/>
      <c r="J955" s="75"/>
      <c r="K955" s="49"/>
      <c r="L955" s="49"/>
      <c r="M955" s="49"/>
      <c r="N955" s="49"/>
      <c r="O955" s="49"/>
      <c r="P955" s="49"/>
      <c r="Q955" s="297"/>
      <c r="R955" s="297"/>
      <c r="S955" s="49"/>
      <c r="T955" s="49"/>
      <c r="U955" s="49"/>
      <c r="V955" s="49"/>
      <c r="W955" s="49"/>
      <c r="X955" s="49"/>
      <c r="Y955" s="49"/>
      <c r="Z955" s="49"/>
      <c r="AA955" s="49"/>
      <c r="AB955" s="49"/>
      <c r="AC955" s="49"/>
      <c r="AD955" s="49"/>
    </row>
    <row r="956">
      <c r="A956" s="49"/>
      <c r="B956" s="49"/>
      <c r="C956" s="49"/>
      <c r="D956" s="49"/>
      <c r="E956" s="49"/>
      <c r="F956" s="49"/>
      <c r="G956" s="297"/>
      <c r="H956" s="297"/>
      <c r="I956" s="49"/>
      <c r="J956" s="75"/>
      <c r="K956" s="49"/>
      <c r="L956" s="49"/>
      <c r="M956" s="49"/>
      <c r="N956" s="49"/>
      <c r="O956" s="49"/>
      <c r="P956" s="49"/>
      <c r="Q956" s="297"/>
      <c r="R956" s="297"/>
      <c r="S956" s="49"/>
      <c r="T956" s="49"/>
      <c r="U956" s="49"/>
      <c r="V956" s="49"/>
      <c r="W956" s="49"/>
      <c r="X956" s="49"/>
      <c r="Y956" s="49"/>
      <c r="Z956" s="49"/>
      <c r="AA956" s="49"/>
      <c r="AB956" s="49"/>
      <c r="AC956" s="49"/>
      <c r="AD956" s="49"/>
    </row>
    <row r="957">
      <c r="A957" s="49"/>
      <c r="B957" s="49"/>
      <c r="C957" s="49"/>
      <c r="D957" s="49"/>
      <c r="E957" s="49"/>
      <c r="F957" s="49"/>
      <c r="G957" s="297"/>
      <c r="H957" s="297"/>
      <c r="I957" s="49"/>
      <c r="J957" s="75"/>
      <c r="K957" s="49"/>
      <c r="L957" s="49"/>
      <c r="M957" s="49"/>
      <c r="N957" s="49"/>
      <c r="O957" s="49"/>
      <c r="P957" s="49"/>
      <c r="Q957" s="297"/>
      <c r="R957" s="297"/>
      <c r="S957" s="49"/>
      <c r="T957" s="49"/>
      <c r="U957" s="49"/>
      <c r="V957" s="49"/>
      <c r="W957" s="49"/>
      <c r="X957" s="49"/>
      <c r="Y957" s="49"/>
      <c r="Z957" s="49"/>
      <c r="AA957" s="49"/>
      <c r="AB957" s="49"/>
      <c r="AC957" s="49"/>
      <c r="AD957" s="49"/>
    </row>
    <row r="958">
      <c r="A958" s="49"/>
      <c r="B958" s="49"/>
      <c r="C958" s="49"/>
      <c r="D958" s="49"/>
      <c r="E958" s="49"/>
      <c r="F958" s="49"/>
      <c r="G958" s="297"/>
      <c r="H958" s="297"/>
      <c r="I958" s="49"/>
      <c r="J958" s="75"/>
      <c r="K958" s="49"/>
      <c r="L958" s="49"/>
      <c r="M958" s="49"/>
      <c r="N958" s="49"/>
      <c r="O958" s="49"/>
      <c r="P958" s="49"/>
      <c r="Q958" s="297"/>
      <c r="R958" s="297"/>
      <c r="S958" s="49"/>
      <c r="T958" s="49"/>
      <c r="U958" s="49"/>
      <c r="V958" s="49"/>
      <c r="W958" s="49"/>
      <c r="X958" s="49"/>
      <c r="Y958" s="49"/>
      <c r="Z958" s="49"/>
      <c r="AA958" s="49"/>
      <c r="AB958" s="49"/>
      <c r="AC958" s="49"/>
      <c r="AD958" s="49"/>
    </row>
    <row r="959">
      <c r="A959" s="49"/>
      <c r="B959" s="49"/>
      <c r="C959" s="49"/>
      <c r="D959" s="49"/>
      <c r="E959" s="49"/>
      <c r="F959" s="49"/>
      <c r="G959" s="297"/>
      <c r="H959" s="297"/>
      <c r="I959" s="49"/>
      <c r="J959" s="75"/>
      <c r="K959" s="49"/>
      <c r="L959" s="49"/>
      <c r="M959" s="49"/>
      <c r="N959" s="49"/>
      <c r="O959" s="49"/>
      <c r="P959" s="49"/>
      <c r="Q959" s="297"/>
      <c r="R959" s="297"/>
      <c r="S959" s="49"/>
      <c r="T959" s="49"/>
      <c r="U959" s="49"/>
      <c r="V959" s="49"/>
      <c r="W959" s="49"/>
      <c r="X959" s="49"/>
      <c r="Y959" s="49"/>
      <c r="Z959" s="49"/>
      <c r="AA959" s="49"/>
      <c r="AB959" s="49"/>
      <c r="AC959" s="49"/>
      <c r="AD959" s="49"/>
    </row>
    <row r="960">
      <c r="A960" s="49"/>
      <c r="B960" s="49"/>
      <c r="C960" s="49"/>
      <c r="D960" s="49"/>
      <c r="E960" s="49"/>
      <c r="F960" s="49"/>
      <c r="G960" s="297"/>
      <c r="H960" s="297"/>
      <c r="I960" s="49"/>
      <c r="J960" s="75"/>
      <c r="K960" s="49"/>
      <c r="L960" s="49"/>
      <c r="M960" s="49"/>
      <c r="N960" s="49"/>
      <c r="O960" s="49"/>
      <c r="P960" s="49"/>
      <c r="Q960" s="297"/>
      <c r="R960" s="297"/>
      <c r="S960" s="49"/>
      <c r="T960" s="49"/>
      <c r="U960" s="49"/>
      <c r="V960" s="49"/>
      <c r="W960" s="49"/>
      <c r="X960" s="49"/>
      <c r="Y960" s="49"/>
      <c r="Z960" s="49"/>
      <c r="AA960" s="49"/>
      <c r="AB960" s="49"/>
      <c r="AC960" s="49"/>
      <c r="AD960" s="49"/>
    </row>
    <row r="961">
      <c r="A961" s="49"/>
      <c r="B961" s="49"/>
      <c r="C961" s="49"/>
      <c r="D961" s="49"/>
      <c r="E961" s="49"/>
      <c r="F961" s="49"/>
      <c r="G961" s="297"/>
      <c r="H961" s="297"/>
      <c r="I961" s="49"/>
      <c r="J961" s="75"/>
      <c r="K961" s="49"/>
      <c r="L961" s="49"/>
      <c r="M961" s="49"/>
      <c r="N961" s="49"/>
      <c r="O961" s="49"/>
      <c r="P961" s="49"/>
      <c r="Q961" s="297"/>
      <c r="R961" s="297"/>
      <c r="S961" s="49"/>
      <c r="T961" s="49"/>
      <c r="U961" s="49"/>
      <c r="V961" s="49"/>
      <c r="W961" s="49"/>
      <c r="X961" s="49"/>
      <c r="Y961" s="49"/>
      <c r="Z961" s="49"/>
      <c r="AA961" s="49"/>
      <c r="AB961" s="49"/>
      <c r="AC961" s="49"/>
      <c r="AD961" s="49"/>
    </row>
    <row r="962">
      <c r="A962" s="49"/>
      <c r="B962" s="49"/>
      <c r="C962" s="49"/>
      <c r="D962" s="49"/>
      <c r="E962" s="49"/>
      <c r="F962" s="49"/>
      <c r="G962" s="297"/>
      <c r="H962" s="297"/>
      <c r="I962" s="49"/>
      <c r="J962" s="75"/>
      <c r="K962" s="49"/>
      <c r="L962" s="49"/>
      <c r="M962" s="49"/>
      <c r="N962" s="49"/>
      <c r="O962" s="49"/>
      <c r="P962" s="49"/>
      <c r="Q962" s="297"/>
      <c r="R962" s="297"/>
      <c r="S962" s="49"/>
      <c r="T962" s="49"/>
      <c r="U962" s="49"/>
      <c r="V962" s="49"/>
      <c r="W962" s="49"/>
      <c r="X962" s="49"/>
      <c r="Y962" s="49"/>
      <c r="Z962" s="49"/>
      <c r="AA962" s="49"/>
      <c r="AB962" s="49"/>
      <c r="AC962" s="49"/>
      <c r="AD962" s="49"/>
    </row>
    <row r="963">
      <c r="A963" s="49"/>
      <c r="B963" s="49"/>
      <c r="C963" s="49"/>
      <c r="D963" s="49"/>
      <c r="E963" s="49"/>
      <c r="F963" s="49"/>
      <c r="G963" s="297"/>
      <c r="H963" s="297"/>
      <c r="I963" s="49"/>
      <c r="J963" s="75"/>
      <c r="K963" s="49"/>
      <c r="L963" s="49"/>
      <c r="M963" s="49"/>
      <c r="N963" s="49"/>
      <c r="O963" s="49"/>
      <c r="P963" s="49"/>
      <c r="Q963" s="297"/>
      <c r="R963" s="297"/>
      <c r="S963" s="49"/>
      <c r="T963" s="49"/>
      <c r="U963" s="49"/>
      <c r="V963" s="49"/>
      <c r="W963" s="49"/>
      <c r="X963" s="49"/>
      <c r="Y963" s="49"/>
      <c r="Z963" s="49"/>
      <c r="AA963" s="49"/>
      <c r="AB963" s="49"/>
      <c r="AC963" s="49"/>
      <c r="AD963" s="49"/>
    </row>
    <row r="964">
      <c r="A964" s="49"/>
      <c r="B964" s="49"/>
      <c r="C964" s="49"/>
      <c r="D964" s="49"/>
      <c r="E964" s="49"/>
      <c r="F964" s="49"/>
      <c r="G964" s="297"/>
      <c r="H964" s="297"/>
      <c r="I964" s="49"/>
      <c r="J964" s="75"/>
      <c r="K964" s="49"/>
      <c r="L964" s="49"/>
      <c r="M964" s="49"/>
      <c r="N964" s="49"/>
      <c r="O964" s="49"/>
      <c r="P964" s="49"/>
      <c r="Q964" s="297"/>
      <c r="R964" s="297"/>
      <c r="S964" s="49"/>
      <c r="T964" s="49"/>
      <c r="U964" s="49"/>
      <c r="V964" s="49"/>
      <c r="W964" s="49"/>
      <c r="X964" s="49"/>
      <c r="Y964" s="49"/>
      <c r="Z964" s="49"/>
      <c r="AA964" s="49"/>
      <c r="AB964" s="49"/>
      <c r="AC964" s="49"/>
      <c r="AD964" s="49"/>
    </row>
    <row r="965">
      <c r="A965" s="49"/>
      <c r="B965" s="49"/>
      <c r="C965" s="49"/>
      <c r="D965" s="49"/>
      <c r="E965" s="49"/>
      <c r="F965" s="49"/>
      <c r="G965" s="297"/>
      <c r="H965" s="297"/>
      <c r="I965" s="49"/>
      <c r="J965" s="75"/>
      <c r="K965" s="49"/>
      <c r="L965" s="49"/>
      <c r="M965" s="49"/>
      <c r="N965" s="49"/>
      <c r="O965" s="49"/>
      <c r="P965" s="49"/>
      <c r="Q965" s="297"/>
      <c r="R965" s="297"/>
      <c r="S965" s="49"/>
      <c r="T965" s="49"/>
      <c r="U965" s="49"/>
      <c r="V965" s="49"/>
      <c r="W965" s="49"/>
      <c r="X965" s="49"/>
      <c r="Y965" s="49"/>
      <c r="Z965" s="49"/>
      <c r="AA965" s="49"/>
      <c r="AB965" s="49"/>
      <c r="AC965" s="49"/>
      <c r="AD965" s="49"/>
    </row>
    <row r="966">
      <c r="A966" s="49"/>
      <c r="B966" s="49"/>
      <c r="C966" s="49"/>
      <c r="D966" s="49"/>
      <c r="E966" s="49"/>
      <c r="F966" s="49"/>
      <c r="G966" s="297"/>
      <c r="H966" s="297"/>
      <c r="I966" s="49"/>
      <c r="J966" s="75"/>
      <c r="K966" s="49"/>
      <c r="L966" s="49"/>
      <c r="M966" s="49"/>
      <c r="N966" s="49"/>
      <c r="O966" s="49"/>
      <c r="P966" s="49"/>
      <c r="Q966" s="297"/>
      <c r="R966" s="297"/>
      <c r="S966" s="49"/>
      <c r="T966" s="49"/>
      <c r="U966" s="49"/>
      <c r="V966" s="49"/>
      <c r="W966" s="49"/>
      <c r="X966" s="49"/>
      <c r="Y966" s="49"/>
      <c r="Z966" s="49"/>
      <c r="AA966" s="49"/>
      <c r="AB966" s="49"/>
      <c r="AC966" s="49"/>
      <c r="AD966" s="49"/>
    </row>
    <row r="967">
      <c r="A967" s="49"/>
      <c r="B967" s="49"/>
      <c r="C967" s="49"/>
      <c r="D967" s="49"/>
      <c r="E967" s="49"/>
      <c r="F967" s="49"/>
      <c r="G967" s="297"/>
      <c r="H967" s="297"/>
      <c r="I967" s="49"/>
      <c r="J967" s="75"/>
      <c r="K967" s="49"/>
      <c r="L967" s="49"/>
      <c r="M967" s="49"/>
      <c r="N967" s="49"/>
      <c r="O967" s="49"/>
      <c r="P967" s="49"/>
      <c r="Q967" s="297"/>
      <c r="R967" s="297"/>
      <c r="S967" s="49"/>
      <c r="T967" s="49"/>
      <c r="U967" s="49"/>
      <c r="V967" s="49"/>
      <c r="W967" s="49"/>
      <c r="X967" s="49"/>
      <c r="Y967" s="49"/>
      <c r="Z967" s="49"/>
      <c r="AA967" s="49"/>
      <c r="AB967" s="49"/>
      <c r="AC967" s="49"/>
      <c r="AD967" s="49"/>
    </row>
    <row r="968">
      <c r="A968" s="49"/>
      <c r="B968" s="49"/>
      <c r="C968" s="49"/>
      <c r="D968" s="49"/>
      <c r="E968" s="49"/>
      <c r="F968" s="49"/>
      <c r="G968" s="297"/>
      <c r="H968" s="297"/>
      <c r="I968" s="49"/>
      <c r="J968" s="75"/>
      <c r="K968" s="49"/>
      <c r="L968" s="49"/>
      <c r="M968" s="49"/>
      <c r="N968" s="49"/>
      <c r="O968" s="49"/>
      <c r="P968" s="49"/>
      <c r="Q968" s="297"/>
      <c r="R968" s="297"/>
      <c r="S968" s="49"/>
      <c r="T968" s="49"/>
      <c r="U968" s="49"/>
      <c r="V968" s="49"/>
      <c r="W968" s="49"/>
      <c r="X968" s="49"/>
      <c r="Y968" s="49"/>
      <c r="Z968" s="49"/>
      <c r="AA968" s="49"/>
      <c r="AB968" s="49"/>
      <c r="AC968" s="49"/>
      <c r="AD968" s="49"/>
    </row>
    <row r="969">
      <c r="A969" s="49"/>
      <c r="B969" s="49"/>
      <c r="C969" s="49"/>
      <c r="D969" s="49"/>
      <c r="E969" s="49"/>
      <c r="F969" s="49"/>
      <c r="G969" s="297"/>
      <c r="H969" s="297"/>
      <c r="I969" s="49"/>
      <c r="J969" s="75"/>
      <c r="K969" s="49"/>
      <c r="L969" s="49"/>
      <c r="M969" s="49"/>
      <c r="N969" s="49"/>
      <c r="O969" s="49"/>
      <c r="P969" s="49"/>
      <c r="Q969" s="297"/>
      <c r="R969" s="297"/>
      <c r="S969" s="49"/>
      <c r="T969" s="49"/>
      <c r="U969" s="49"/>
      <c r="V969" s="49"/>
      <c r="W969" s="49"/>
      <c r="X969" s="49"/>
      <c r="Y969" s="49"/>
      <c r="Z969" s="49"/>
      <c r="AA969" s="49"/>
      <c r="AB969" s="49"/>
      <c r="AC969" s="49"/>
      <c r="AD969" s="49"/>
    </row>
    <row r="970">
      <c r="A970" s="49"/>
      <c r="B970" s="49"/>
      <c r="C970" s="49"/>
      <c r="D970" s="49"/>
      <c r="E970" s="49"/>
      <c r="F970" s="49"/>
      <c r="G970" s="297"/>
      <c r="H970" s="297"/>
      <c r="I970" s="49"/>
      <c r="J970" s="75"/>
      <c r="K970" s="49"/>
      <c r="L970" s="49"/>
      <c r="M970" s="49"/>
      <c r="N970" s="49"/>
      <c r="O970" s="49"/>
      <c r="P970" s="49"/>
      <c r="Q970" s="297"/>
      <c r="R970" s="297"/>
      <c r="S970" s="49"/>
      <c r="T970" s="49"/>
      <c r="U970" s="49"/>
      <c r="V970" s="49"/>
      <c r="W970" s="49"/>
      <c r="X970" s="49"/>
      <c r="Y970" s="49"/>
      <c r="Z970" s="49"/>
      <c r="AA970" s="49"/>
      <c r="AB970" s="49"/>
      <c r="AC970" s="49"/>
      <c r="AD970" s="49"/>
    </row>
    <row r="971">
      <c r="A971" s="49"/>
      <c r="B971" s="49"/>
      <c r="C971" s="49"/>
      <c r="D971" s="49"/>
      <c r="E971" s="49"/>
      <c r="F971" s="49"/>
      <c r="G971" s="297"/>
      <c r="H971" s="297"/>
      <c r="I971" s="49"/>
      <c r="J971" s="75"/>
      <c r="K971" s="49"/>
      <c r="L971" s="49"/>
      <c r="M971" s="49"/>
      <c r="N971" s="49"/>
      <c r="O971" s="49"/>
      <c r="P971" s="49"/>
      <c r="Q971" s="297"/>
      <c r="R971" s="297"/>
      <c r="S971" s="49"/>
      <c r="T971" s="49"/>
      <c r="U971" s="49"/>
      <c r="V971" s="49"/>
      <c r="W971" s="49"/>
      <c r="X971" s="49"/>
      <c r="Y971" s="49"/>
      <c r="Z971" s="49"/>
      <c r="AA971" s="49"/>
      <c r="AB971" s="49"/>
      <c r="AC971" s="49"/>
      <c r="AD971" s="49"/>
    </row>
    <row r="972">
      <c r="A972" s="49"/>
      <c r="B972" s="49"/>
      <c r="C972" s="49"/>
      <c r="D972" s="49"/>
      <c r="E972" s="49"/>
      <c r="F972" s="49"/>
      <c r="G972" s="297"/>
      <c r="H972" s="297"/>
      <c r="I972" s="49"/>
      <c r="J972" s="75"/>
      <c r="K972" s="49"/>
      <c r="L972" s="49"/>
      <c r="M972" s="49"/>
      <c r="N972" s="49"/>
      <c r="O972" s="49"/>
      <c r="P972" s="49"/>
      <c r="Q972" s="297"/>
      <c r="R972" s="297"/>
      <c r="S972" s="49"/>
      <c r="T972" s="49"/>
      <c r="U972" s="49"/>
      <c r="V972" s="49"/>
      <c r="W972" s="49"/>
      <c r="X972" s="49"/>
      <c r="Y972" s="49"/>
      <c r="Z972" s="49"/>
      <c r="AA972" s="49"/>
      <c r="AB972" s="49"/>
      <c r="AC972" s="49"/>
      <c r="AD972" s="49"/>
    </row>
    <row r="973">
      <c r="A973" s="49"/>
      <c r="B973" s="49"/>
      <c r="C973" s="49"/>
      <c r="D973" s="49"/>
      <c r="E973" s="49"/>
      <c r="F973" s="49"/>
      <c r="G973" s="297"/>
      <c r="H973" s="297"/>
      <c r="I973" s="49"/>
      <c r="J973" s="75"/>
      <c r="K973" s="49"/>
      <c r="L973" s="49"/>
      <c r="M973" s="49"/>
      <c r="N973" s="49"/>
      <c r="O973" s="49"/>
      <c r="P973" s="49"/>
      <c r="Q973" s="297"/>
      <c r="R973" s="297"/>
      <c r="S973" s="49"/>
      <c r="T973" s="49"/>
      <c r="U973" s="49"/>
      <c r="V973" s="49"/>
      <c r="W973" s="49"/>
      <c r="X973" s="49"/>
      <c r="Y973" s="49"/>
      <c r="Z973" s="49"/>
      <c r="AA973" s="49"/>
      <c r="AB973" s="49"/>
      <c r="AC973" s="49"/>
      <c r="AD973" s="49"/>
    </row>
    <row r="974">
      <c r="A974" s="49"/>
      <c r="B974" s="49"/>
      <c r="C974" s="49"/>
      <c r="D974" s="49"/>
      <c r="E974" s="49"/>
      <c r="F974" s="49"/>
      <c r="G974" s="297"/>
      <c r="H974" s="297"/>
      <c r="I974" s="49"/>
      <c r="J974" s="75"/>
      <c r="K974" s="49"/>
      <c r="L974" s="49"/>
      <c r="M974" s="49"/>
      <c r="N974" s="49"/>
      <c r="O974" s="49"/>
      <c r="P974" s="49"/>
      <c r="Q974" s="297"/>
      <c r="R974" s="297"/>
      <c r="S974" s="49"/>
      <c r="T974" s="49"/>
      <c r="U974" s="49"/>
      <c r="V974" s="49"/>
      <c r="W974" s="49"/>
      <c r="X974" s="49"/>
      <c r="Y974" s="49"/>
      <c r="Z974" s="49"/>
      <c r="AA974" s="49"/>
      <c r="AB974" s="49"/>
      <c r="AC974" s="49"/>
      <c r="AD974" s="49"/>
    </row>
    <row r="975">
      <c r="A975" s="49"/>
      <c r="B975" s="49"/>
      <c r="C975" s="49"/>
      <c r="D975" s="49"/>
      <c r="E975" s="49"/>
      <c r="F975" s="49"/>
      <c r="G975" s="297"/>
      <c r="H975" s="297"/>
      <c r="I975" s="49"/>
      <c r="J975" s="75"/>
      <c r="K975" s="49"/>
      <c r="L975" s="49"/>
      <c r="M975" s="49"/>
      <c r="N975" s="49"/>
      <c r="O975" s="49"/>
      <c r="P975" s="49"/>
      <c r="Q975" s="297"/>
      <c r="R975" s="297"/>
      <c r="S975" s="49"/>
      <c r="T975" s="49"/>
      <c r="U975" s="49"/>
      <c r="V975" s="49"/>
      <c r="W975" s="49"/>
      <c r="X975" s="49"/>
      <c r="Y975" s="49"/>
      <c r="Z975" s="49"/>
      <c r="AA975" s="49"/>
      <c r="AB975" s="49"/>
      <c r="AC975" s="49"/>
      <c r="AD975" s="49"/>
    </row>
    <row r="976">
      <c r="A976" s="49"/>
      <c r="B976" s="49"/>
      <c r="C976" s="49"/>
      <c r="D976" s="49"/>
      <c r="E976" s="49"/>
      <c r="F976" s="49"/>
      <c r="G976" s="297"/>
      <c r="H976" s="297"/>
      <c r="I976" s="49"/>
      <c r="J976" s="75"/>
      <c r="K976" s="49"/>
      <c r="L976" s="49"/>
      <c r="M976" s="49"/>
      <c r="N976" s="49"/>
      <c r="O976" s="49"/>
      <c r="P976" s="49"/>
      <c r="Q976" s="297"/>
      <c r="R976" s="297"/>
      <c r="S976" s="49"/>
      <c r="T976" s="49"/>
      <c r="U976" s="49"/>
      <c r="V976" s="49"/>
      <c r="W976" s="49"/>
      <c r="X976" s="49"/>
      <c r="Y976" s="49"/>
      <c r="Z976" s="49"/>
      <c r="AA976" s="49"/>
      <c r="AB976" s="49"/>
      <c r="AC976" s="49"/>
      <c r="AD976" s="49"/>
    </row>
    <row r="977">
      <c r="A977" s="49"/>
      <c r="B977" s="49"/>
      <c r="C977" s="49"/>
      <c r="D977" s="49"/>
      <c r="E977" s="49"/>
      <c r="F977" s="49"/>
      <c r="G977" s="297"/>
      <c r="H977" s="297"/>
      <c r="I977" s="49"/>
      <c r="J977" s="75"/>
      <c r="K977" s="49"/>
      <c r="L977" s="49"/>
      <c r="M977" s="49"/>
      <c r="N977" s="49"/>
      <c r="O977" s="49"/>
      <c r="P977" s="49"/>
      <c r="Q977" s="297"/>
      <c r="R977" s="297"/>
      <c r="S977" s="49"/>
      <c r="T977" s="49"/>
      <c r="U977" s="49"/>
      <c r="V977" s="49"/>
      <c r="W977" s="49"/>
      <c r="X977" s="49"/>
      <c r="Y977" s="49"/>
      <c r="Z977" s="49"/>
      <c r="AA977" s="49"/>
      <c r="AB977" s="49"/>
      <c r="AC977" s="49"/>
      <c r="AD977" s="49"/>
    </row>
    <row r="978">
      <c r="A978" s="49"/>
      <c r="B978" s="49"/>
      <c r="C978" s="49"/>
      <c r="D978" s="49"/>
      <c r="E978" s="49"/>
      <c r="F978" s="49"/>
      <c r="G978" s="297"/>
      <c r="H978" s="297"/>
      <c r="I978" s="49"/>
      <c r="J978" s="75"/>
      <c r="K978" s="49"/>
      <c r="L978" s="49"/>
      <c r="M978" s="49"/>
      <c r="N978" s="49"/>
      <c r="O978" s="49"/>
      <c r="P978" s="49"/>
      <c r="Q978" s="297"/>
      <c r="R978" s="297"/>
      <c r="S978" s="49"/>
      <c r="T978" s="49"/>
      <c r="U978" s="49"/>
      <c r="V978" s="49"/>
      <c r="W978" s="49"/>
      <c r="X978" s="49"/>
      <c r="Y978" s="49"/>
      <c r="Z978" s="49"/>
      <c r="AA978" s="49"/>
      <c r="AB978" s="49"/>
      <c r="AC978" s="49"/>
      <c r="AD978" s="49"/>
    </row>
    <row r="979">
      <c r="A979" s="49"/>
      <c r="B979" s="49"/>
      <c r="C979" s="49"/>
      <c r="D979" s="49"/>
      <c r="E979" s="49"/>
      <c r="F979" s="49"/>
      <c r="G979" s="297"/>
      <c r="H979" s="297"/>
      <c r="I979" s="49"/>
      <c r="J979" s="75"/>
      <c r="K979" s="49"/>
      <c r="L979" s="49"/>
      <c r="M979" s="49"/>
      <c r="N979" s="49"/>
      <c r="O979" s="49"/>
      <c r="P979" s="49"/>
      <c r="Q979" s="297"/>
      <c r="R979" s="297"/>
      <c r="S979" s="49"/>
      <c r="T979" s="49"/>
      <c r="U979" s="49"/>
      <c r="V979" s="49"/>
      <c r="W979" s="49"/>
      <c r="X979" s="49"/>
      <c r="Y979" s="49"/>
      <c r="Z979" s="49"/>
      <c r="AA979" s="49"/>
      <c r="AB979" s="49"/>
      <c r="AC979" s="49"/>
      <c r="AD979" s="49"/>
    </row>
    <row r="980">
      <c r="A980" s="49"/>
      <c r="B980" s="49"/>
      <c r="C980" s="49"/>
      <c r="D980" s="49"/>
      <c r="E980" s="49"/>
      <c r="F980" s="49"/>
      <c r="G980" s="297"/>
      <c r="H980" s="297"/>
      <c r="I980" s="49"/>
      <c r="J980" s="75"/>
      <c r="K980" s="49"/>
      <c r="L980" s="49"/>
      <c r="M980" s="49"/>
      <c r="N980" s="49"/>
      <c r="O980" s="49"/>
      <c r="P980" s="49"/>
      <c r="Q980" s="297"/>
      <c r="R980" s="297"/>
      <c r="S980" s="49"/>
      <c r="T980" s="49"/>
      <c r="U980" s="49"/>
      <c r="V980" s="49"/>
      <c r="W980" s="49"/>
      <c r="X980" s="49"/>
      <c r="Y980" s="49"/>
      <c r="Z980" s="49"/>
      <c r="AA980" s="49"/>
      <c r="AB980" s="49"/>
      <c r="AC980" s="49"/>
      <c r="AD980" s="49"/>
    </row>
    <row r="981">
      <c r="A981" s="49"/>
      <c r="B981" s="49"/>
      <c r="C981" s="49"/>
      <c r="D981" s="49"/>
      <c r="E981" s="49"/>
      <c r="F981" s="49"/>
      <c r="G981" s="297"/>
      <c r="H981" s="297"/>
      <c r="I981" s="49"/>
      <c r="J981" s="75"/>
      <c r="K981" s="49"/>
      <c r="L981" s="49"/>
      <c r="M981" s="49"/>
      <c r="N981" s="49"/>
      <c r="O981" s="49"/>
      <c r="P981" s="49"/>
      <c r="Q981" s="297"/>
      <c r="R981" s="297"/>
      <c r="S981" s="49"/>
      <c r="T981" s="49"/>
      <c r="U981" s="49"/>
      <c r="V981" s="49"/>
      <c r="W981" s="49"/>
      <c r="X981" s="49"/>
      <c r="Y981" s="49"/>
      <c r="Z981" s="49"/>
      <c r="AA981" s="49"/>
      <c r="AB981" s="49"/>
      <c r="AC981" s="49"/>
      <c r="AD981" s="49"/>
    </row>
    <row r="982">
      <c r="A982" s="49"/>
      <c r="B982" s="49"/>
      <c r="C982" s="49"/>
      <c r="D982" s="49"/>
      <c r="E982" s="49"/>
      <c r="F982" s="49"/>
      <c r="G982" s="297"/>
      <c r="H982" s="297"/>
      <c r="I982" s="49"/>
      <c r="J982" s="75"/>
      <c r="K982" s="49"/>
      <c r="L982" s="49"/>
      <c r="M982" s="49"/>
      <c r="N982" s="49"/>
      <c r="O982" s="49"/>
      <c r="P982" s="49"/>
      <c r="Q982" s="297"/>
      <c r="R982" s="297"/>
      <c r="S982" s="49"/>
      <c r="T982" s="49"/>
      <c r="U982" s="49"/>
      <c r="V982" s="49"/>
      <c r="W982" s="49"/>
      <c r="X982" s="49"/>
      <c r="Y982" s="49"/>
      <c r="Z982" s="49"/>
      <c r="AA982" s="49"/>
      <c r="AB982" s="49"/>
      <c r="AC982" s="49"/>
      <c r="AD982" s="49"/>
    </row>
    <row r="983">
      <c r="A983" s="49"/>
      <c r="B983" s="49"/>
      <c r="C983" s="49"/>
      <c r="D983" s="49"/>
      <c r="E983" s="49"/>
      <c r="F983" s="49"/>
      <c r="G983" s="297"/>
      <c r="H983" s="297"/>
      <c r="I983" s="49"/>
      <c r="J983" s="75"/>
      <c r="K983" s="49"/>
      <c r="L983" s="49"/>
      <c r="M983" s="49"/>
      <c r="N983" s="49"/>
      <c r="O983" s="49"/>
      <c r="P983" s="49"/>
      <c r="Q983" s="297"/>
      <c r="R983" s="297"/>
      <c r="S983" s="49"/>
      <c r="T983" s="49"/>
      <c r="U983" s="49"/>
      <c r="V983" s="49"/>
      <c r="W983" s="49"/>
      <c r="X983" s="49"/>
      <c r="Y983" s="49"/>
      <c r="Z983" s="49"/>
      <c r="AA983" s="49"/>
      <c r="AB983" s="49"/>
      <c r="AC983" s="49"/>
      <c r="AD983" s="49"/>
    </row>
    <row r="984">
      <c r="A984" s="49"/>
      <c r="B984" s="49"/>
      <c r="C984" s="49"/>
      <c r="D984" s="49"/>
      <c r="E984" s="49"/>
      <c r="F984" s="49"/>
      <c r="G984" s="297"/>
      <c r="H984" s="297"/>
      <c r="I984" s="49"/>
      <c r="J984" s="75"/>
      <c r="K984" s="49"/>
      <c r="L984" s="49"/>
      <c r="M984" s="49"/>
      <c r="N984" s="49"/>
      <c r="O984" s="49"/>
      <c r="P984" s="49"/>
      <c r="Q984" s="297"/>
      <c r="R984" s="297"/>
      <c r="S984" s="49"/>
      <c r="T984" s="49"/>
      <c r="U984" s="49"/>
      <c r="V984" s="49"/>
      <c r="W984" s="49"/>
      <c r="X984" s="49"/>
      <c r="Y984" s="49"/>
      <c r="Z984" s="49"/>
      <c r="AA984" s="49"/>
      <c r="AB984" s="49"/>
      <c r="AC984" s="49"/>
      <c r="AD984" s="49"/>
    </row>
    <row r="985">
      <c r="A985" s="49"/>
      <c r="B985" s="49"/>
      <c r="C985" s="49"/>
      <c r="D985" s="49"/>
      <c r="E985" s="49"/>
      <c r="F985" s="49"/>
      <c r="G985" s="297"/>
      <c r="H985" s="297"/>
      <c r="I985" s="49"/>
      <c r="J985" s="75"/>
      <c r="K985" s="49"/>
      <c r="L985" s="49"/>
      <c r="M985" s="49"/>
      <c r="N985" s="49"/>
      <c r="O985" s="49"/>
      <c r="P985" s="49"/>
      <c r="Q985" s="297"/>
      <c r="R985" s="297"/>
      <c r="S985" s="49"/>
      <c r="T985" s="49"/>
      <c r="U985" s="49"/>
      <c r="V985" s="49"/>
      <c r="W985" s="49"/>
      <c r="X985" s="49"/>
      <c r="Y985" s="49"/>
      <c r="Z985" s="49"/>
      <c r="AA985" s="49"/>
      <c r="AB985" s="49"/>
      <c r="AC985" s="49"/>
      <c r="AD985" s="49"/>
    </row>
    <row r="986">
      <c r="A986" s="49"/>
      <c r="B986" s="49"/>
      <c r="C986" s="49"/>
      <c r="D986" s="49"/>
      <c r="E986" s="49"/>
      <c r="F986" s="49"/>
      <c r="G986" s="297"/>
      <c r="H986" s="297"/>
      <c r="I986" s="49"/>
      <c r="J986" s="75"/>
      <c r="K986" s="49"/>
      <c r="L986" s="49"/>
      <c r="M986" s="49"/>
      <c r="N986" s="49"/>
      <c r="O986" s="49"/>
      <c r="P986" s="49"/>
      <c r="Q986" s="297"/>
      <c r="R986" s="297"/>
      <c r="S986" s="49"/>
      <c r="T986" s="49"/>
      <c r="U986" s="49"/>
      <c r="V986" s="49"/>
      <c r="W986" s="49"/>
      <c r="X986" s="49"/>
      <c r="Y986" s="49"/>
      <c r="Z986" s="49"/>
      <c r="AA986" s="49"/>
      <c r="AB986" s="49"/>
      <c r="AC986" s="49"/>
      <c r="AD986" s="49"/>
    </row>
    <row r="987">
      <c r="A987" s="49"/>
      <c r="B987" s="49"/>
      <c r="C987" s="49"/>
      <c r="D987" s="49"/>
      <c r="E987" s="49"/>
      <c r="F987" s="49"/>
      <c r="G987" s="297"/>
      <c r="H987" s="297"/>
      <c r="I987" s="49"/>
      <c r="J987" s="75"/>
      <c r="K987" s="49"/>
      <c r="L987" s="49"/>
      <c r="M987" s="49"/>
      <c r="N987" s="49"/>
      <c r="O987" s="49"/>
      <c r="P987" s="49"/>
      <c r="Q987" s="297"/>
      <c r="R987" s="297"/>
      <c r="S987" s="49"/>
      <c r="T987" s="49"/>
      <c r="U987" s="49"/>
      <c r="V987" s="49"/>
      <c r="W987" s="49"/>
      <c r="X987" s="49"/>
      <c r="Y987" s="49"/>
      <c r="Z987" s="49"/>
      <c r="AA987" s="49"/>
      <c r="AB987" s="49"/>
      <c r="AC987" s="49"/>
      <c r="AD987" s="49"/>
    </row>
    <row r="988">
      <c r="A988" s="49"/>
      <c r="B988" s="49"/>
      <c r="C988" s="49"/>
      <c r="D988" s="49"/>
      <c r="E988" s="49"/>
      <c r="F988" s="49"/>
      <c r="G988" s="297"/>
      <c r="H988" s="297"/>
      <c r="I988" s="49"/>
      <c r="J988" s="75"/>
      <c r="K988" s="49"/>
      <c r="L988" s="49"/>
      <c r="M988" s="49"/>
      <c r="N988" s="49"/>
      <c r="O988" s="49"/>
      <c r="P988" s="49"/>
      <c r="Q988" s="297"/>
      <c r="R988" s="297"/>
      <c r="S988" s="49"/>
      <c r="T988" s="49"/>
      <c r="U988" s="49"/>
      <c r="V988" s="49"/>
      <c r="W988" s="49"/>
      <c r="X988" s="49"/>
      <c r="Y988" s="49"/>
      <c r="Z988" s="49"/>
      <c r="AA988" s="49"/>
      <c r="AB988" s="49"/>
      <c r="AC988" s="49"/>
      <c r="AD988" s="49"/>
    </row>
    <row r="989">
      <c r="A989" s="49"/>
      <c r="B989" s="49"/>
      <c r="C989" s="49"/>
      <c r="D989" s="49"/>
      <c r="E989" s="49"/>
      <c r="F989" s="49"/>
      <c r="G989" s="297"/>
      <c r="H989" s="297"/>
      <c r="I989" s="49"/>
      <c r="J989" s="75"/>
      <c r="K989" s="49"/>
      <c r="L989" s="49"/>
      <c r="M989" s="49"/>
      <c r="N989" s="49"/>
      <c r="O989" s="49"/>
      <c r="P989" s="49"/>
      <c r="Q989" s="297"/>
      <c r="R989" s="297"/>
      <c r="S989" s="49"/>
      <c r="T989" s="49"/>
      <c r="U989" s="49"/>
      <c r="V989" s="49"/>
      <c r="W989" s="49"/>
      <c r="X989" s="49"/>
      <c r="Y989" s="49"/>
      <c r="Z989" s="49"/>
      <c r="AA989" s="49"/>
      <c r="AB989" s="49"/>
      <c r="AC989" s="49"/>
      <c r="AD989" s="49"/>
    </row>
    <row r="990">
      <c r="A990" s="49"/>
      <c r="B990" s="49"/>
      <c r="C990" s="49"/>
      <c r="D990" s="49"/>
      <c r="E990" s="49"/>
      <c r="F990" s="49"/>
      <c r="G990" s="297"/>
      <c r="H990" s="297"/>
      <c r="I990" s="49"/>
      <c r="J990" s="75"/>
      <c r="K990" s="49"/>
      <c r="L990" s="49"/>
      <c r="M990" s="49"/>
      <c r="N990" s="49"/>
      <c r="O990" s="49"/>
      <c r="P990" s="49"/>
      <c r="Q990" s="297"/>
      <c r="R990" s="297"/>
      <c r="S990" s="49"/>
      <c r="T990" s="49"/>
      <c r="U990" s="49"/>
      <c r="V990" s="49"/>
      <c r="W990" s="49"/>
      <c r="X990" s="49"/>
      <c r="Y990" s="49"/>
      <c r="Z990" s="49"/>
      <c r="AA990" s="49"/>
      <c r="AB990" s="49"/>
      <c r="AC990" s="49"/>
      <c r="AD990" s="49"/>
    </row>
    <row r="991">
      <c r="A991" s="49"/>
      <c r="B991" s="49"/>
      <c r="C991" s="49"/>
      <c r="D991" s="49"/>
      <c r="E991" s="49"/>
      <c r="F991" s="49"/>
      <c r="G991" s="297"/>
      <c r="H991" s="297"/>
      <c r="I991" s="49"/>
      <c r="J991" s="75"/>
      <c r="K991" s="49"/>
      <c r="L991" s="49"/>
      <c r="M991" s="49"/>
      <c r="N991" s="49"/>
      <c r="O991" s="49"/>
      <c r="P991" s="49"/>
      <c r="Q991" s="297"/>
      <c r="R991" s="297"/>
      <c r="S991" s="49"/>
      <c r="T991" s="49"/>
      <c r="U991" s="49"/>
      <c r="V991" s="49"/>
      <c r="W991" s="49"/>
      <c r="X991" s="49"/>
      <c r="Y991" s="49"/>
      <c r="Z991" s="49"/>
      <c r="AA991" s="49"/>
      <c r="AB991" s="49"/>
      <c r="AC991" s="49"/>
      <c r="AD991" s="49"/>
    </row>
    <row r="992">
      <c r="A992" s="49"/>
      <c r="B992" s="49"/>
      <c r="C992" s="49"/>
      <c r="D992" s="49"/>
      <c r="E992" s="49"/>
      <c r="F992" s="49"/>
      <c r="G992" s="297"/>
      <c r="H992" s="297"/>
      <c r="I992" s="49"/>
      <c r="J992" s="75"/>
      <c r="K992" s="49"/>
      <c r="L992" s="49"/>
      <c r="M992" s="49"/>
      <c r="N992" s="49"/>
      <c r="O992" s="49"/>
      <c r="P992" s="49"/>
      <c r="Q992" s="297"/>
      <c r="R992" s="297"/>
      <c r="S992" s="49"/>
      <c r="T992" s="49"/>
      <c r="U992" s="49"/>
      <c r="V992" s="49"/>
      <c r="W992" s="49"/>
      <c r="X992" s="49"/>
      <c r="Y992" s="49"/>
      <c r="Z992" s="49"/>
      <c r="AA992" s="49"/>
      <c r="AB992" s="49"/>
      <c r="AC992" s="49"/>
      <c r="AD992" s="49"/>
    </row>
    <row r="993">
      <c r="A993" s="49"/>
      <c r="B993" s="49"/>
      <c r="C993" s="49"/>
      <c r="D993" s="49"/>
      <c r="E993" s="49"/>
      <c r="F993" s="49"/>
      <c r="G993" s="297"/>
      <c r="H993" s="297"/>
      <c r="I993" s="49"/>
      <c r="J993" s="75"/>
      <c r="K993" s="49"/>
      <c r="L993" s="49"/>
      <c r="M993" s="49"/>
      <c r="N993" s="49"/>
      <c r="O993" s="49"/>
      <c r="P993" s="49"/>
      <c r="Q993" s="49"/>
      <c r="R993" s="49"/>
      <c r="S993" s="49"/>
      <c r="T993" s="49"/>
      <c r="U993" s="49"/>
      <c r="V993" s="49"/>
      <c r="W993" s="49"/>
      <c r="X993" s="49"/>
      <c r="Y993" s="49"/>
      <c r="Z993" s="49"/>
      <c r="AA993" s="49"/>
      <c r="AB993" s="49"/>
      <c r="AC993" s="49"/>
      <c r="AD993" s="49"/>
    </row>
    <row r="994">
      <c r="A994" s="49"/>
      <c r="B994" s="49"/>
      <c r="C994" s="49"/>
      <c r="D994" s="49"/>
      <c r="E994" s="49"/>
      <c r="F994" s="49"/>
      <c r="G994" s="297"/>
      <c r="H994" s="297"/>
      <c r="I994" s="49"/>
      <c r="J994" s="75"/>
      <c r="K994" s="49"/>
      <c r="L994" s="49"/>
      <c r="M994" s="49"/>
      <c r="N994" s="49"/>
      <c r="O994" s="49"/>
      <c r="P994" s="49"/>
      <c r="Q994" s="49"/>
      <c r="R994" s="49"/>
      <c r="S994" s="49"/>
      <c r="T994" s="49"/>
      <c r="U994" s="49"/>
      <c r="V994" s="49"/>
      <c r="W994" s="49"/>
      <c r="X994" s="49"/>
      <c r="Y994" s="49"/>
      <c r="Z994" s="49"/>
      <c r="AA994" s="49"/>
      <c r="AB994" s="49"/>
      <c r="AC994" s="49"/>
      <c r="AD994" s="49"/>
    </row>
    <row r="995">
      <c r="A995" s="49"/>
      <c r="B995" s="49"/>
      <c r="C995" s="49"/>
      <c r="D995" s="49"/>
      <c r="E995" s="49"/>
      <c r="F995" s="49"/>
      <c r="G995" s="297"/>
      <c r="H995" s="297"/>
      <c r="I995" s="49"/>
      <c r="J995" s="75"/>
      <c r="K995" s="49"/>
      <c r="L995" s="49"/>
      <c r="M995" s="49"/>
      <c r="N995" s="49"/>
      <c r="O995" s="49"/>
      <c r="P995" s="49"/>
      <c r="Q995" s="49"/>
      <c r="R995" s="49"/>
      <c r="S995" s="49"/>
      <c r="T995" s="49"/>
      <c r="U995" s="49"/>
      <c r="V995" s="49"/>
      <c r="W995" s="49"/>
      <c r="X995" s="49"/>
      <c r="Y995" s="49"/>
      <c r="Z995" s="49"/>
      <c r="AA995" s="49"/>
      <c r="AB995" s="49"/>
      <c r="AC995" s="49"/>
      <c r="AD995" s="49"/>
    </row>
    <row r="996">
      <c r="A996" s="49"/>
      <c r="B996" s="49"/>
      <c r="C996" s="49"/>
      <c r="D996" s="49"/>
      <c r="E996" s="49"/>
      <c r="F996" s="49"/>
      <c r="G996" s="297"/>
      <c r="H996" s="297"/>
      <c r="I996" s="49"/>
      <c r="J996" s="75"/>
      <c r="K996" s="49"/>
      <c r="L996" s="49"/>
      <c r="M996" s="49"/>
      <c r="N996" s="49"/>
      <c r="O996" s="49"/>
      <c r="P996" s="49"/>
      <c r="Q996" s="49"/>
      <c r="R996" s="49"/>
      <c r="S996" s="49"/>
      <c r="T996" s="49"/>
      <c r="U996" s="49"/>
      <c r="V996" s="49"/>
      <c r="W996" s="49"/>
      <c r="X996" s="49"/>
      <c r="Y996" s="49"/>
      <c r="Z996" s="49"/>
      <c r="AA996" s="49"/>
      <c r="AB996" s="49"/>
      <c r="AC996" s="49"/>
      <c r="AD996" s="49"/>
    </row>
    <row r="997">
      <c r="A997" s="49"/>
      <c r="B997" s="49"/>
      <c r="C997" s="49"/>
      <c r="D997" s="49"/>
      <c r="E997" s="49"/>
      <c r="F997" s="49"/>
      <c r="G997" s="297"/>
      <c r="H997" s="297"/>
      <c r="I997" s="49"/>
      <c r="J997" s="75"/>
      <c r="K997" s="49"/>
      <c r="L997" s="49"/>
      <c r="M997" s="49"/>
      <c r="N997" s="49"/>
      <c r="O997" s="49"/>
      <c r="P997" s="49"/>
      <c r="Q997" s="49"/>
      <c r="R997" s="49"/>
      <c r="S997" s="49"/>
      <c r="T997" s="49"/>
      <c r="U997" s="49"/>
      <c r="V997" s="49"/>
      <c r="W997" s="49"/>
      <c r="X997" s="49"/>
      <c r="Y997" s="49"/>
      <c r="Z997" s="49"/>
      <c r="AA997" s="49"/>
      <c r="AB997" s="49"/>
      <c r="AC997" s="49"/>
      <c r="AD997" s="49"/>
    </row>
    <row r="998">
      <c r="A998" s="49"/>
      <c r="B998" s="49"/>
      <c r="C998" s="49"/>
      <c r="D998" s="49"/>
      <c r="E998" s="49"/>
      <c r="F998" s="49"/>
      <c r="G998" s="297"/>
      <c r="H998" s="297"/>
      <c r="I998" s="49"/>
      <c r="J998" s="75"/>
      <c r="K998" s="49"/>
      <c r="L998" s="49"/>
      <c r="M998" s="49"/>
      <c r="N998" s="49"/>
      <c r="O998" s="49"/>
      <c r="P998" s="49"/>
      <c r="Q998" s="49"/>
      <c r="R998" s="49"/>
      <c r="S998" s="49"/>
      <c r="T998" s="49"/>
      <c r="U998" s="49"/>
      <c r="V998" s="49"/>
      <c r="W998" s="49"/>
      <c r="X998" s="49"/>
      <c r="Y998" s="49"/>
      <c r="Z998" s="49"/>
      <c r="AA998" s="49"/>
      <c r="AB998" s="49"/>
      <c r="AC998" s="49"/>
      <c r="AD998" s="49"/>
    </row>
    <row r="999">
      <c r="A999" s="49"/>
      <c r="B999" s="49"/>
      <c r="C999" s="49"/>
      <c r="D999" s="49"/>
      <c r="E999" s="49"/>
      <c r="F999" s="49"/>
      <c r="G999" s="297"/>
      <c r="H999" s="297"/>
      <c r="I999" s="49"/>
      <c r="J999" s="75"/>
      <c r="K999" s="49"/>
      <c r="L999" s="49"/>
      <c r="M999" s="49"/>
      <c r="N999" s="49"/>
      <c r="O999" s="49"/>
      <c r="P999" s="49"/>
      <c r="Q999" s="49"/>
      <c r="R999" s="49"/>
      <c r="S999" s="49"/>
      <c r="T999" s="49"/>
      <c r="U999" s="49"/>
      <c r="V999" s="49"/>
      <c r="W999" s="49"/>
      <c r="X999" s="49"/>
      <c r="Y999" s="49"/>
      <c r="Z999" s="49"/>
      <c r="AA999" s="49"/>
      <c r="AB999" s="49"/>
      <c r="AC999" s="49"/>
      <c r="AD999" s="49"/>
    </row>
    <row r="1000">
      <c r="A1000" s="49"/>
      <c r="B1000" s="49"/>
      <c r="C1000" s="49"/>
      <c r="D1000" s="49"/>
      <c r="E1000" s="49"/>
      <c r="F1000" s="49"/>
      <c r="G1000" s="297"/>
      <c r="H1000" s="297"/>
      <c r="I1000" s="49"/>
      <c r="J1000" s="75"/>
      <c r="K1000" s="49"/>
      <c r="L1000" s="49"/>
      <c r="M1000" s="49"/>
      <c r="N1000" s="49"/>
      <c r="O1000" s="49"/>
      <c r="P1000" s="49"/>
      <c r="Q1000" s="49"/>
      <c r="R1000" s="49"/>
      <c r="S1000" s="49"/>
      <c r="T1000" s="49"/>
      <c r="U1000" s="49"/>
      <c r="V1000" s="49"/>
      <c r="W1000" s="49"/>
      <c r="X1000" s="49"/>
      <c r="Y1000" s="49"/>
      <c r="Z1000" s="49"/>
      <c r="AA1000" s="49"/>
      <c r="AB1000" s="49"/>
      <c r="AC1000" s="49"/>
      <c r="AD1000" s="49"/>
    </row>
    <row r="1001">
      <c r="A1001" s="49"/>
      <c r="B1001" s="49"/>
      <c r="C1001" s="49"/>
      <c r="D1001" s="49"/>
      <c r="E1001" s="49"/>
      <c r="F1001" s="49"/>
      <c r="G1001" s="297"/>
      <c r="H1001" s="297"/>
      <c r="I1001" s="49"/>
      <c r="J1001" s="75"/>
      <c r="K1001" s="49"/>
      <c r="L1001" s="49"/>
      <c r="M1001" s="49"/>
      <c r="N1001" s="49"/>
      <c r="O1001" s="49"/>
      <c r="P1001" s="49"/>
      <c r="Q1001" s="49"/>
      <c r="R1001" s="49"/>
      <c r="S1001" s="49"/>
      <c r="T1001" s="49"/>
      <c r="U1001" s="49"/>
      <c r="V1001" s="49"/>
      <c r="W1001" s="49"/>
      <c r="X1001" s="49"/>
      <c r="Y1001" s="49"/>
      <c r="Z1001" s="49"/>
      <c r="AA1001" s="49"/>
      <c r="AB1001" s="49"/>
      <c r="AC1001" s="49"/>
      <c r="AD1001" s="49"/>
    </row>
    <row r="1002">
      <c r="A1002" s="49"/>
      <c r="B1002" s="49"/>
      <c r="C1002" s="49"/>
      <c r="D1002" s="49"/>
      <c r="E1002" s="49"/>
      <c r="F1002" s="49"/>
      <c r="G1002" s="49"/>
      <c r="H1002" s="49"/>
      <c r="I1002" s="49"/>
      <c r="J1002" s="75"/>
      <c r="K1002" s="49"/>
      <c r="L1002" s="49"/>
      <c r="M1002" s="49"/>
      <c r="N1002" s="49"/>
      <c r="O1002" s="49"/>
      <c r="P1002" s="49"/>
      <c r="Q1002" s="49"/>
      <c r="R1002" s="49"/>
      <c r="S1002" s="49"/>
      <c r="T1002" s="49"/>
      <c r="U1002" s="49"/>
      <c r="V1002" s="49"/>
      <c r="W1002" s="49"/>
      <c r="X1002" s="49"/>
      <c r="Y1002" s="49"/>
      <c r="Z1002" s="49"/>
      <c r="AA1002" s="49"/>
      <c r="AB1002" s="49"/>
      <c r="AC1002" s="49"/>
      <c r="AD1002" s="49"/>
    </row>
    <row r="1003">
      <c r="A1003" s="49"/>
      <c r="B1003" s="49"/>
      <c r="C1003" s="49"/>
      <c r="D1003" s="49"/>
      <c r="E1003" s="49"/>
      <c r="F1003" s="49"/>
      <c r="G1003" s="49"/>
      <c r="H1003" s="49"/>
      <c r="I1003" s="49"/>
      <c r="J1003" s="75"/>
      <c r="K1003" s="49"/>
      <c r="L1003" s="49"/>
      <c r="M1003" s="49"/>
      <c r="N1003" s="49"/>
      <c r="O1003" s="49"/>
      <c r="P1003" s="49"/>
      <c r="Q1003" s="49"/>
      <c r="R1003" s="49"/>
      <c r="S1003" s="49"/>
      <c r="T1003" s="49"/>
      <c r="U1003" s="49"/>
      <c r="V1003" s="49"/>
      <c r="W1003" s="49"/>
      <c r="X1003" s="49"/>
      <c r="Y1003" s="49"/>
      <c r="Z1003" s="49"/>
      <c r="AA1003" s="49"/>
      <c r="AB1003" s="49"/>
      <c r="AC1003" s="49"/>
      <c r="AD1003" s="49"/>
    </row>
    <row r="1004">
      <c r="A1004" s="49"/>
      <c r="B1004" s="49"/>
      <c r="C1004" s="49"/>
      <c r="D1004" s="49"/>
      <c r="E1004" s="49"/>
      <c r="F1004" s="49"/>
      <c r="G1004" s="49"/>
      <c r="H1004" s="49"/>
      <c r="I1004" s="49"/>
      <c r="J1004" s="75"/>
      <c r="K1004" s="49"/>
      <c r="L1004" s="49"/>
      <c r="M1004" s="49"/>
      <c r="N1004" s="49"/>
      <c r="O1004" s="49"/>
      <c r="P1004" s="49"/>
      <c r="Q1004" s="49"/>
      <c r="R1004" s="49"/>
      <c r="S1004" s="49"/>
      <c r="T1004" s="49"/>
      <c r="U1004" s="49"/>
      <c r="V1004" s="49"/>
      <c r="W1004" s="49"/>
      <c r="X1004" s="49"/>
      <c r="Y1004" s="49"/>
      <c r="Z1004" s="49"/>
      <c r="AA1004" s="49"/>
      <c r="AB1004" s="49"/>
      <c r="AC1004" s="49"/>
      <c r="AD1004" s="49"/>
    </row>
    <row r="1005">
      <c r="A1005" s="49"/>
      <c r="B1005" s="49"/>
      <c r="C1005" s="49"/>
      <c r="D1005" s="49"/>
      <c r="E1005" s="49"/>
      <c r="F1005" s="49"/>
      <c r="G1005" s="49"/>
      <c r="H1005" s="49"/>
      <c r="I1005" s="49"/>
      <c r="J1005" s="75"/>
      <c r="K1005" s="49"/>
      <c r="L1005" s="49"/>
      <c r="M1005" s="49"/>
      <c r="N1005" s="49"/>
      <c r="O1005" s="49"/>
      <c r="P1005" s="49"/>
      <c r="Q1005" s="49"/>
      <c r="R1005" s="49"/>
      <c r="S1005" s="49"/>
      <c r="T1005" s="49"/>
      <c r="U1005" s="49"/>
      <c r="V1005" s="49"/>
      <c r="W1005" s="49"/>
      <c r="X1005" s="49"/>
      <c r="Y1005" s="49"/>
      <c r="Z1005" s="49"/>
      <c r="AA1005" s="49"/>
      <c r="AB1005" s="49"/>
      <c r="AC1005" s="49"/>
      <c r="AD1005" s="49"/>
    </row>
    <row r="1006">
      <c r="A1006" s="49"/>
      <c r="B1006" s="49"/>
      <c r="C1006" s="49"/>
      <c r="D1006" s="49"/>
      <c r="E1006" s="49"/>
      <c r="F1006" s="49"/>
      <c r="G1006" s="49"/>
      <c r="H1006" s="49"/>
      <c r="I1006" s="49"/>
      <c r="J1006" s="75"/>
      <c r="K1006" s="49"/>
      <c r="L1006" s="49"/>
      <c r="M1006" s="49"/>
      <c r="N1006" s="49"/>
      <c r="O1006" s="49"/>
      <c r="P1006" s="49"/>
      <c r="Q1006" s="49"/>
      <c r="R1006" s="49"/>
      <c r="S1006" s="49"/>
      <c r="T1006" s="49"/>
      <c r="U1006" s="49"/>
      <c r="V1006" s="49"/>
      <c r="W1006" s="49"/>
      <c r="X1006" s="49"/>
      <c r="Y1006" s="49"/>
      <c r="Z1006" s="49"/>
      <c r="AA1006" s="49"/>
      <c r="AB1006" s="49"/>
      <c r="AC1006" s="49"/>
      <c r="AD1006" s="49"/>
    </row>
    <row r="1007">
      <c r="A1007" s="49"/>
      <c r="B1007" s="49"/>
      <c r="C1007" s="49"/>
      <c r="D1007" s="49"/>
      <c r="E1007" s="49"/>
      <c r="F1007" s="49"/>
      <c r="G1007" s="49"/>
      <c r="H1007" s="49"/>
      <c r="I1007" s="49"/>
      <c r="J1007" s="75"/>
      <c r="K1007" s="49"/>
      <c r="L1007" s="49"/>
      <c r="M1007" s="49"/>
      <c r="N1007" s="49"/>
      <c r="O1007" s="49"/>
      <c r="P1007" s="49"/>
      <c r="Q1007" s="49"/>
      <c r="R1007" s="49"/>
      <c r="S1007" s="49"/>
      <c r="T1007" s="49"/>
      <c r="U1007" s="49"/>
      <c r="V1007" s="49"/>
      <c r="W1007" s="49"/>
      <c r="X1007" s="49"/>
      <c r="Y1007" s="49"/>
      <c r="Z1007" s="49"/>
      <c r="AA1007" s="49"/>
      <c r="AB1007" s="49"/>
      <c r="AC1007" s="49"/>
      <c r="AD1007" s="49"/>
    </row>
    <row r="1008">
      <c r="A1008" s="49"/>
      <c r="B1008" s="49"/>
      <c r="C1008" s="49"/>
      <c r="D1008" s="49"/>
      <c r="E1008" s="49"/>
      <c r="F1008" s="49"/>
      <c r="G1008" s="49"/>
      <c r="H1008" s="49"/>
      <c r="I1008" s="49"/>
      <c r="J1008" s="75"/>
      <c r="K1008" s="49"/>
      <c r="L1008" s="49"/>
      <c r="M1008" s="49"/>
      <c r="N1008" s="49"/>
      <c r="O1008" s="49"/>
      <c r="P1008" s="49"/>
      <c r="Q1008" s="49"/>
      <c r="R1008" s="49"/>
      <c r="S1008" s="49"/>
      <c r="T1008" s="49"/>
      <c r="U1008" s="49"/>
      <c r="V1008" s="49"/>
      <c r="W1008" s="49"/>
      <c r="X1008" s="49"/>
      <c r="Y1008" s="49"/>
      <c r="Z1008" s="49"/>
      <c r="AA1008" s="49"/>
      <c r="AB1008" s="49"/>
      <c r="AC1008" s="49"/>
      <c r="AD1008" s="49"/>
    </row>
    <row r="1009">
      <c r="A1009" s="49"/>
      <c r="B1009" s="49"/>
      <c r="C1009" s="49"/>
      <c r="D1009" s="49"/>
      <c r="E1009" s="49"/>
      <c r="F1009" s="49"/>
      <c r="G1009" s="49"/>
      <c r="H1009" s="49"/>
      <c r="I1009" s="49"/>
      <c r="J1009" s="75"/>
      <c r="K1009" s="49"/>
      <c r="L1009" s="49"/>
      <c r="M1009" s="49"/>
      <c r="N1009" s="49"/>
      <c r="O1009" s="49"/>
      <c r="P1009" s="49"/>
      <c r="Q1009" s="49"/>
      <c r="R1009" s="49"/>
      <c r="S1009" s="49"/>
      <c r="T1009" s="49"/>
      <c r="U1009" s="49"/>
      <c r="V1009" s="49"/>
      <c r="W1009" s="49"/>
      <c r="X1009" s="49"/>
      <c r="Y1009" s="49"/>
      <c r="Z1009" s="49"/>
      <c r="AA1009" s="49"/>
      <c r="AB1009" s="49"/>
      <c r="AC1009" s="49"/>
      <c r="AD1009" s="49"/>
    </row>
    <row r="1010">
      <c r="A1010" s="49"/>
      <c r="B1010" s="49"/>
      <c r="C1010" s="49"/>
      <c r="D1010" s="49"/>
      <c r="E1010" s="49"/>
      <c r="F1010" s="49"/>
      <c r="G1010" s="49"/>
      <c r="H1010" s="49"/>
      <c r="I1010" s="49"/>
      <c r="J1010" s="75"/>
      <c r="K1010" s="49"/>
      <c r="L1010" s="49"/>
      <c r="M1010" s="49"/>
      <c r="N1010" s="49"/>
      <c r="O1010" s="49"/>
      <c r="P1010" s="49"/>
      <c r="Q1010" s="49"/>
      <c r="R1010" s="49"/>
      <c r="S1010" s="49"/>
      <c r="T1010" s="49"/>
      <c r="U1010" s="49"/>
      <c r="V1010" s="49"/>
      <c r="W1010" s="49"/>
      <c r="X1010" s="49"/>
      <c r="Y1010" s="49"/>
      <c r="Z1010" s="49"/>
      <c r="AA1010" s="49"/>
      <c r="AB1010" s="49"/>
      <c r="AC1010" s="49"/>
      <c r="AD1010" s="49"/>
    </row>
    <row r="1011">
      <c r="A1011" s="49"/>
      <c r="B1011" s="49"/>
      <c r="C1011" s="49"/>
      <c r="D1011" s="49"/>
      <c r="E1011" s="49"/>
      <c r="F1011" s="49"/>
      <c r="G1011" s="49"/>
      <c r="H1011" s="49"/>
      <c r="I1011" s="49"/>
      <c r="J1011" s="75"/>
      <c r="K1011" s="49"/>
      <c r="L1011" s="49"/>
      <c r="M1011" s="49"/>
      <c r="N1011" s="49"/>
      <c r="O1011" s="49"/>
      <c r="P1011" s="49"/>
      <c r="Q1011" s="49"/>
      <c r="R1011" s="49"/>
      <c r="S1011" s="49"/>
      <c r="T1011" s="49"/>
      <c r="U1011" s="49"/>
      <c r="V1011" s="49"/>
      <c r="W1011" s="49"/>
      <c r="X1011" s="49"/>
      <c r="Y1011" s="49"/>
      <c r="Z1011" s="49"/>
      <c r="AA1011" s="49"/>
      <c r="AB1011" s="49"/>
      <c r="AC1011" s="49"/>
      <c r="AD1011" s="49"/>
    </row>
    <row r="1012">
      <c r="A1012" s="49"/>
      <c r="B1012" s="49"/>
      <c r="C1012" s="49"/>
      <c r="D1012" s="49"/>
      <c r="E1012" s="49"/>
      <c r="F1012" s="49"/>
      <c r="G1012" s="49"/>
      <c r="H1012" s="49"/>
      <c r="I1012" s="49"/>
      <c r="J1012" s="75"/>
      <c r="K1012" s="49"/>
      <c r="L1012" s="49"/>
      <c r="M1012" s="49"/>
      <c r="N1012" s="49"/>
      <c r="O1012" s="49"/>
      <c r="P1012" s="49"/>
      <c r="Q1012" s="49"/>
      <c r="R1012" s="49"/>
      <c r="S1012" s="49"/>
      <c r="T1012" s="49"/>
      <c r="U1012" s="49"/>
      <c r="V1012" s="49"/>
      <c r="W1012" s="49"/>
      <c r="X1012" s="49"/>
      <c r="Y1012" s="49"/>
      <c r="Z1012" s="49"/>
      <c r="AA1012" s="49"/>
      <c r="AB1012" s="49"/>
      <c r="AC1012" s="49"/>
      <c r="AD1012" s="49"/>
    </row>
    <row r="1013">
      <c r="A1013" s="49"/>
      <c r="B1013" s="49"/>
      <c r="C1013" s="49"/>
      <c r="D1013" s="49"/>
      <c r="E1013" s="49"/>
      <c r="F1013" s="49"/>
      <c r="G1013" s="49"/>
      <c r="H1013" s="49"/>
      <c r="I1013" s="49"/>
      <c r="J1013" s="75"/>
      <c r="K1013" s="49"/>
      <c r="L1013" s="49"/>
      <c r="M1013" s="49"/>
      <c r="N1013" s="49"/>
      <c r="O1013" s="49"/>
      <c r="P1013" s="49"/>
      <c r="Q1013" s="49"/>
      <c r="R1013" s="49"/>
      <c r="S1013" s="49"/>
      <c r="T1013" s="49"/>
      <c r="U1013" s="49"/>
      <c r="V1013" s="49"/>
      <c r="W1013" s="49"/>
      <c r="X1013" s="49"/>
      <c r="Y1013" s="49"/>
      <c r="Z1013" s="49"/>
      <c r="AA1013" s="49"/>
      <c r="AB1013" s="49"/>
      <c r="AC1013" s="49"/>
      <c r="AD1013" s="49"/>
    </row>
    <row r="1014">
      <c r="A1014" s="49"/>
      <c r="B1014" s="49"/>
      <c r="C1014" s="49"/>
      <c r="D1014" s="49"/>
      <c r="E1014" s="49"/>
      <c r="F1014" s="49"/>
      <c r="G1014" s="49"/>
      <c r="H1014" s="49"/>
      <c r="I1014" s="49"/>
      <c r="J1014" s="75"/>
      <c r="K1014" s="49"/>
      <c r="L1014" s="49"/>
      <c r="M1014" s="49"/>
      <c r="N1014" s="49"/>
      <c r="O1014" s="49"/>
      <c r="P1014" s="49"/>
      <c r="Q1014" s="49"/>
      <c r="R1014" s="49"/>
      <c r="S1014" s="49"/>
      <c r="T1014" s="49"/>
      <c r="U1014" s="49"/>
      <c r="V1014" s="49"/>
      <c r="W1014" s="49"/>
      <c r="X1014" s="49"/>
      <c r="Y1014" s="49"/>
      <c r="Z1014" s="49"/>
      <c r="AA1014" s="49"/>
      <c r="AB1014" s="49"/>
      <c r="AC1014" s="49"/>
      <c r="AD1014" s="49"/>
    </row>
    <row r="1015">
      <c r="A1015" s="49"/>
      <c r="B1015" s="49"/>
      <c r="C1015" s="49"/>
      <c r="D1015" s="49"/>
      <c r="E1015" s="49"/>
      <c r="F1015" s="49"/>
      <c r="G1015" s="49"/>
      <c r="H1015" s="49"/>
      <c r="I1015" s="49"/>
      <c r="J1015" s="75"/>
      <c r="K1015" s="49"/>
      <c r="L1015" s="49"/>
      <c r="M1015" s="49"/>
      <c r="N1015" s="49"/>
      <c r="O1015" s="49"/>
      <c r="P1015" s="49"/>
      <c r="Q1015" s="49"/>
      <c r="R1015" s="49"/>
      <c r="S1015" s="49"/>
      <c r="T1015" s="49"/>
      <c r="U1015" s="49"/>
      <c r="V1015" s="49"/>
      <c r="W1015" s="49"/>
      <c r="X1015" s="49"/>
      <c r="Y1015" s="49"/>
      <c r="Z1015" s="49"/>
      <c r="AA1015" s="49"/>
      <c r="AB1015" s="49"/>
      <c r="AC1015" s="49"/>
      <c r="AD1015" s="49"/>
    </row>
    <row r="1016">
      <c r="A1016" s="49"/>
      <c r="B1016" s="49"/>
      <c r="C1016" s="49"/>
      <c r="D1016" s="49"/>
      <c r="E1016" s="49"/>
      <c r="F1016" s="49"/>
      <c r="G1016" s="49"/>
      <c r="H1016" s="49"/>
      <c r="I1016" s="49"/>
      <c r="J1016" s="75"/>
      <c r="K1016" s="49"/>
      <c r="L1016" s="49"/>
      <c r="M1016" s="49"/>
      <c r="N1016" s="49"/>
      <c r="O1016" s="49"/>
      <c r="P1016" s="49"/>
      <c r="Q1016" s="49"/>
      <c r="R1016" s="49"/>
      <c r="S1016" s="49"/>
      <c r="T1016" s="49"/>
      <c r="U1016" s="49"/>
      <c r="V1016" s="49"/>
      <c r="W1016" s="49"/>
      <c r="X1016" s="49"/>
      <c r="Y1016" s="49"/>
      <c r="Z1016" s="49"/>
      <c r="AA1016" s="49"/>
      <c r="AB1016" s="49"/>
      <c r="AC1016" s="49"/>
      <c r="AD1016" s="49"/>
    </row>
    <row r="1017">
      <c r="A1017" s="49"/>
      <c r="B1017" s="49"/>
      <c r="C1017" s="49"/>
      <c r="D1017" s="49"/>
      <c r="E1017" s="49"/>
      <c r="F1017" s="49"/>
      <c r="G1017" s="49"/>
      <c r="H1017" s="49"/>
      <c r="I1017" s="49"/>
      <c r="J1017" s="75"/>
      <c r="K1017" s="49"/>
      <c r="L1017" s="49"/>
      <c r="M1017" s="49"/>
      <c r="N1017" s="49"/>
      <c r="O1017" s="49"/>
      <c r="P1017" s="49"/>
      <c r="Q1017" s="49"/>
      <c r="R1017" s="49"/>
      <c r="S1017" s="49"/>
      <c r="T1017" s="49"/>
      <c r="U1017" s="49"/>
      <c r="V1017" s="49"/>
      <c r="W1017" s="49"/>
      <c r="X1017" s="49"/>
      <c r="Y1017" s="49"/>
      <c r="Z1017" s="49"/>
      <c r="AA1017" s="49"/>
      <c r="AB1017" s="49"/>
      <c r="AC1017" s="49"/>
      <c r="AD1017" s="49"/>
    </row>
    <row r="1018">
      <c r="A1018" s="49"/>
      <c r="B1018" s="49"/>
      <c r="C1018" s="49"/>
      <c r="D1018" s="49"/>
      <c r="E1018" s="49"/>
      <c r="F1018" s="49"/>
      <c r="G1018" s="49"/>
      <c r="H1018" s="49"/>
      <c r="I1018" s="49"/>
      <c r="J1018" s="75"/>
      <c r="K1018" s="49"/>
      <c r="L1018" s="49"/>
      <c r="M1018" s="49"/>
      <c r="N1018" s="49"/>
      <c r="O1018" s="49"/>
      <c r="P1018" s="49"/>
      <c r="Q1018" s="49"/>
      <c r="R1018" s="49"/>
      <c r="S1018" s="49"/>
      <c r="T1018" s="49"/>
      <c r="U1018" s="49"/>
      <c r="V1018" s="49"/>
      <c r="W1018" s="49"/>
      <c r="X1018" s="49"/>
      <c r="Y1018" s="49"/>
      <c r="Z1018" s="49"/>
      <c r="AA1018" s="49"/>
      <c r="AB1018" s="49"/>
      <c r="AC1018" s="49"/>
      <c r="AD1018" s="49"/>
    </row>
    <row r="1019">
      <c r="A1019" s="49"/>
      <c r="B1019" s="49"/>
      <c r="C1019" s="49"/>
      <c r="D1019" s="49"/>
      <c r="E1019" s="49"/>
      <c r="F1019" s="49"/>
      <c r="G1019" s="49"/>
      <c r="H1019" s="49"/>
      <c r="I1019" s="49"/>
      <c r="J1019" s="75"/>
      <c r="K1019" s="49"/>
      <c r="L1019" s="49"/>
      <c r="M1019" s="49"/>
      <c r="N1019" s="49"/>
      <c r="O1019" s="49"/>
      <c r="P1019" s="49"/>
      <c r="Q1019" s="49"/>
      <c r="R1019" s="49"/>
      <c r="S1019" s="49"/>
      <c r="T1019" s="49"/>
      <c r="U1019" s="49"/>
      <c r="V1019" s="49"/>
      <c r="W1019" s="49"/>
      <c r="X1019" s="49"/>
      <c r="Y1019" s="49"/>
      <c r="Z1019" s="49"/>
      <c r="AA1019" s="49"/>
      <c r="AB1019" s="49"/>
      <c r="AC1019" s="49"/>
      <c r="AD1019" s="49"/>
    </row>
    <row r="1020">
      <c r="A1020" s="49"/>
      <c r="B1020" s="49"/>
      <c r="C1020" s="49"/>
      <c r="D1020" s="49"/>
      <c r="E1020" s="49"/>
      <c r="F1020" s="49"/>
      <c r="G1020" s="49"/>
      <c r="H1020" s="49"/>
      <c r="I1020" s="49"/>
      <c r="J1020" s="75"/>
      <c r="K1020" s="49"/>
      <c r="L1020" s="49"/>
      <c r="M1020" s="49"/>
      <c r="N1020" s="49"/>
      <c r="O1020" s="49"/>
      <c r="P1020" s="49"/>
      <c r="Q1020" s="49"/>
      <c r="R1020" s="49"/>
      <c r="S1020" s="49"/>
      <c r="T1020" s="49"/>
      <c r="U1020" s="49"/>
      <c r="V1020" s="49"/>
      <c r="W1020" s="49"/>
      <c r="X1020" s="49"/>
      <c r="Y1020" s="49"/>
      <c r="Z1020" s="49"/>
      <c r="AA1020" s="49"/>
      <c r="AB1020" s="49"/>
      <c r="AC1020" s="49"/>
      <c r="AD1020" s="49"/>
    </row>
    <row r="1021">
      <c r="A1021" s="49"/>
      <c r="B1021" s="49"/>
      <c r="C1021" s="49"/>
      <c r="D1021" s="49"/>
      <c r="E1021" s="49"/>
      <c r="F1021" s="49"/>
      <c r="G1021" s="49"/>
      <c r="H1021" s="49"/>
      <c r="I1021" s="49"/>
      <c r="J1021" s="75"/>
      <c r="K1021" s="49"/>
      <c r="L1021" s="49"/>
      <c r="M1021" s="49"/>
      <c r="N1021" s="49"/>
      <c r="O1021" s="49"/>
      <c r="P1021" s="49"/>
      <c r="Q1021" s="49"/>
      <c r="R1021" s="49"/>
      <c r="S1021" s="49"/>
      <c r="T1021" s="49"/>
      <c r="U1021" s="49"/>
      <c r="V1021" s="49"/>
      <c r="W1021" s="49"/>
      <c r="X1021" s="49"/>
      <c r="Y1021" s="49"/>
      <c r="Z1021" s="49"/>
      <c r="AA1021" s="49"/>
      <c r="AB1021" s="49"/>
      <c r="AC1021" s="49"/>
      <c r="AD1021" s="49"/>
    </row>
    <row r="1022">
      <c r="A1022" s="49"/>
      <c r="B1022" s="49"/>
      <c r="C1022" s="49"/>
      <c r="D1022" s="49"/>
      <c r="E1022" s="49"/>
      <c r="F1022" s="49"/>
      <c r="G1022" s="49"/>
      <c r="H1022" s="49"/>
      <c r="I1022" s="49"/>
      <c r="J1022" s="75"/>
      <c r="K1022" s="49"/>
      <c r="L1022" s="49"/>
      <c r="M1022" s="49"/>
      <c r="N1022" s="49"/>
      <c r="O1022" s="49"/>
      <c r="P1022" s="49"/>
      <c r="Q1022" s="49"/>
      <c r="R1022" s="49"/>
      <c r="S1022" s="49"/>
      <c r="T1022" s="49"/>
      <c r="U1022" s="49"/>
      <c r="V1022" s="49"/>
      <c r="W1022" s="49"/>
      <c r="X1022" s="49"/>
      <c r="Y1022" s="49"/>
      <c r="Z1022" s="49"/>
      <c r="AA1022" s="49"/>
      <c r="AB1022" s="49"/>
      <c r="AC1022" s="49"/>
      <c r="AD1022" s="49"/>
    </row>
    <row r="1023">
      <c r="A1023" s="49"/>
      <c r="B1023" s="49"/>
      <c r="C1023" s="49"/>
      <c r="D1023" s="49"/>
      <c r="E1023" s="49"/>
      <c r="F1023" s="49"/>
      <c r="G1023" s="49"/>
      <c r="H1023" s="49"/>
      <c r="I1023" s="49"/>
      <c r="J1023" s="75"/>
      <c r="K1023" s="49"/>
      <c r="L1023" s="49"/>
      <c r="M1023" s="49"/>
      <c r="N1023" s="49"/>
      <c r="O1023" s="49"/>
      <c r="P1023" s="49"/>
      <c r="Q1023" s="49"/>
      <c r="R1023" s="49"/>
      <c r="S1023" s="49"/>
      <c r="T1023" s="49"/>
      <c r="U1023" s="49"/>
      <c r="V1023" s="49"/>
      <c r="W1023" s="49"/>
      <c r="X1023" s="49"/>
      <c r="Y1023" s="49"/>
      <c r="Z1023" s="49"/>
      <c r="AA1023" s="49"/>
      <c r="AB1023" s="49"/>
      <c r="AC1023" s="49"/>
      <c r="AD1023" s="49"/>
    </row>
    <row r="1024">
      <c r="A1024" s="49"/>
      <c r="B1024" s="49"/>
      <c r="C1024" s="49"/>
      <c r="D1024" s="49"/>
      <c r="E1024" s="49"/>
      <c r="F1024" s="49"/>
      <c r="G1024" s="49"/>
      <c r="H1024" s="49"/>
      <c r="I1024" s="49"/>
      <c r="J1024" s="75"/>
      <c r="K1024" s="49"/>
      <c r="L1024" s="49"/>
      <c r="M1024" s="49"/>
      <c r="N1024" s="49"/>
      <c r="O1024" s="49"/>
      <c r="P1024" s="49"/>
      <c r="Q1024" s="49"/>
      <c r="R1024" s="49"/>
      <c r="S1024" s="49"/>
      <c r="T1024" s="49"/>
      <c r="U1024" s="49"/>
      <c r="V1024" s="49"/>
      <c r="W1024" s="49"/>
      <c r="X1024" s="49"/>
      <c r="Y1024" s="49"/>
      <c r="Z1024" s="49"/>
      <c r="AA1024" s="49"/>
      <c r="AB1024" s="49"/>
      <c r="AC1024" s="49"/>
      <c r="AD1024" s="49"/>
    </row>
    <row r="1025">
      <c r="A1025" s="49"/>
      <c r="B1025" s="49"/>
      <c r="C1025" s="49"/>
      <c r="D1025" s="49"/>
      <c r="E1025" s="49"/>
      <c r="F1025" s="49"/>
      <c r="G1025" s="49"/>
      <c r="H1025" s="49"/>
      <c r="I1025" s="49"/>
      <c r="J1025" s="75"/>
      <c r="K1025" s="49"/>
      <c r="L1025" s="49"/>
      <c r="M1025" s="49"/>
      <c r="N1025" s="49"/>
      <c r="O1025" s="49"/>
      <c r="P1025" s="49"/>
      <c r="Q1025" s="49"/>
      <c r="R1025" s="49"/>
      <c r="S1025" s="49"/>
      <c r="T1025" s="49"/>
      <c r="U1025" s="49"/>
      <c r="V1025" s="49"/>
      <c r="W1025" s="49"/>
      <c r="X1025" s="49"/>
      <c r="Y1025" s="49"/>
      <c r="Z1025" s="49"/>
      <c r="AA1025" s="49"/>
      <c r="AB1025" s="49"/>
      <c r="AC1025" s="49"/>
      <c r="AD1025" s="49"/>
    </row>
    <row r="1026">
      <c r="A1026" s="49"/>
      <c r="B1026" s="49"/>
      <c r="C1026" s="49"/>
      <c r="D1026" s="49"/>
      <c r="E1026" s="49"/>
      <c r="F1026" s="49"/>
      <c r="G1026" s="49"/>
      <c r="H1026" s="49"/>
      <c r="I1026" s="49"/>
      <c r="J1026" s="75"/>
      <c r="K1026" s="49"/>
      <c r="L1026" s="49"/>
      <c r="M1026" s="49"/>
      <c r="N1026" s="49"/>
      <c r="O1026" s="49"/>
      <c r="P1026" s="49"/>
      <c r="Q1026" s="49"/>
      <c r="R1026" s="49"/>
      <c r="S1026" s="49"/>
      <c r="T1026" s="49"/>
      <c r="U1026" s="49"/>
      <c r="V1026" s="49"/>
      <c r="W1026" s="49"/>
      <c r="X1026" s="49"/>
      <c r="Y1026" s="49"/>
      <c r="Z1026" s="49"/>
      <c r="AA1026" s="49"/>
      <c r="AB1026" s="49"/>
      <c r="AC1026" s="49"/>
      <c r="AD1026" s="49"/>
    </row>
    <row r="1027">
      <c r="A1027" s="49"/>
      <c r="B1027" s="49"/>
      <c r="C1027" s="49"/>
      <c r="D1027" s="49"/>
      <c r="E1027" s="49"/>
      <c r="F1027" s="49"/>
      <c r="G1027" s="49"/>
      <c r="H1027" s="49"/>
      <c r="I1027" s="49"/>
      <c r="J1027" s="75"/>
      <c r="K1027" s="49"/>
      <c r="L1027" s="49"/>
      <c r="M1027" s="49"/>
      <c r="N1027" s="49"/>
      <c r="O1027" s="49"/>
      <c r="P1027" s="49"/>
      <c r="Q1027" s="49"/>
      <c r="R1027" s="49"/>
      <c r="S1027" s="49"/>
      <c r="T1027" s="49"/>
      <c r="U1027" s="49"/>
      <c r="V1027" s="49"/>
      <c r="W1027" s="49"/>
      <c r="X1027" s="49"/>
      <c r="Y1027" s="49"/>
      <c r="Z1027" s="49"/>
      <c r="AA1027" s="49"/>
      <c r="AB1027" s="49"/>
      <c r="AC1027" s="49"/>
      <c r="AD1027" s="49"/>
    </row>
    <row r="1028">
      <c r="A1028" s="49"/>
      <c r="B1028" s="49"/>
      <c r="C1028" s="49"/>
      <c r="D1028" s="49"/>
      <c r="E1028" s="49"/>
      <c r="F1028" s="49"/>
      <c r="G1028" s="49"/>
      <c r="H1028" s="49"/>
      <c r="I1028" s="49"/>
      <c r="J1028" s="75"/>
      <c r="K1028" s="49"/>
      <c r="L1028" s="49"/>
      <c r="M1028" s="49"/>
      <c r="N1028" s="49"/>
      <c r="O1028" s="49"/>
      <c r="P1028" s="49"/>
      <c r="Q1028" s="49"/>
      <c r="R1028" s="49"/>
      <c r="S1028" s="49"/>
      <c r="T1028" s="49"/>
      <c r="U1028" s="49"/>
      <c r="V1028" s="49"/>
      <c r="W1028" s="49"/>
      <c r="X1028" s="49"/>
      <c r="Y1028" s="49"/>
      <c r="Z1028" s="49"/>
      <c r="AA1028" s="49"/>
      <c r="AB1028" s="49"/>
      <c r="AC1028" s="49"/>
      <c r="AD1028" s="49"/>
    </row>
    <row r="1029">
      <c r="A1029" s="49"/>
      <c r="B1029" s="49"/>
      <c r="C1029" s="49"/>
      <c r="D1029" s="49"/>
      <c r="E1029" s="49"/>
      <c r="F1029" s="49"/>
      <c r="G1029" s="49"/>
      <c r="H1029" s="49"/>
      <c r="I1029" s="49"/>
      <c r="J1029" s="75"/>
      <c r="K1029" s="49"/>
      <c r="L1029" s="49"/>
      <c r="M1029" s="49"/>
      <c r="N1029" s="49"/>
      <c r="O1029" s="49"/>
      <c r="P1029" s="49"/>
      <c r="Q1029" s="49"/>
      <c r="R1029" s="49"/>
      <c r="S1029" s="49"/>
      <c r="T1029" s="49"/>
      <c r="U1029" s="49"/>
      <c r="V1029" s="49"/>
      <c r="W1029" s="49"/>
      <c r="X1029" s="49"/>
      <c r="Y1029" s="49"/>
      <c r="Z1029" s="49"/>
      <c r="AA1029" s="49"/>
      <c r="AB1029" s="49"/>
      <c r="AC1029" s="49"/>
      <c r="AD1029" s="49"/>
    </row>
    <row r="1030">
      <c r="A1030" s="49"/>
      <c r="B1030" s="49"/>
      <c r="C1030" s="49"/>
      <c r="D1030" s="49"/>
      <c r="E1030" s="49"/>
      <c r="F1030" s="49"/>
      <c r="G1030" s="49"/>
      <c r="H1030" s="49"/>
      <c r="I1030" s="49"/>
      <c r="J1030" s="75"/>
      <c r="K1030" s="49"/>
      <c r="L1030" s="49"/>
      <c r="M1030" s="49"/>
      <c r="N1030" s="49"/>
      <c r="O1030" s="49"/>
      <c r="P1030" s="49"/>
      <c r="Q1030" s="49"/>
      <c r="R1030" s="49"/>
      <c r="S1030" s="49"/>
      <c r="T1030" s="49"/>
      <c r="U1030" s="49"/>
      <c r="V1030" s="49"/>
      <c r="W1030" s="49"/>
      <c r="X1030" s="49"/>
      <c r="Y1030" s="49"/>
      <c r="Z1030" s="49"/>
      <c r="AA1030" s="49"/>
      <c r="AB1030" s="49"/>
      <c r="AC1030" s="49"/>
      <c r="AD1030" s="49"/>
    </row>
    <row r="1031">
      <c r="A1031" s="49"/>
      <c r="B1031" s="49"/>
      <c r="C1031" s="49"/>
      <c r="D1031" s="49"/>
      <c r="E1031" s="49"/>
      <c r="F1031" s="49"/>
      <c r="G1031" s="49"/>
      <c r="H1031" s="49"/>
      <c r="I1031" s="49"/>
      <c r="J1031" s="75"/>
      <c r="K1031" s="49"/>
      <c r="L1031" s="49"/>
      <c r="M1031" s="49"/>
      <c r="N1031" s="49"/>
      <c r="O1031" s="49"/>
      <c r="P1031" s="49"/>
      <c r="Q1031" s="49"/>
      <c r="R1031" s="49"/>
      <c r="S1031" s="49"/>
      <c r="T1031" s="49"/>
      <c r="U1031" s="49"/>
      <c r="V1031" s="49"/>
      <c r="W1031" s="49"/>
      <c r="X1031" s="49"/>
      <c r="Y1031" s="49"/>
      <c r="Z1031" s="49"/>
      <c r="AA1031" s="49"/>
      <c r="AB1031" s="49"/>
      <c r="AC1031" s="49"/>
      <c r="AD1031" s="49"/>
    </row>
    <row r="1032">
      <c r="A1032" s="49"/>
      <c r="B1032" s="49"/>
      <c r="C1032" s="49"/>
      <c r="D1032" s="49"/>
      <c r="E1032" s="49"/>
      <c r="F1032" s="49"/>
      <c r="G1032" s="49"/>
      <c r="H1032" s="49"/>
      <c r="I1032" s="49"/>
      <c r="J1032" s="75"/>
      <c r="K1032" s="49"/>
      <c r="L1032" s="49"/>
      <c r="M1032" s="49"/>
      <c r="N1032" s="49"/>
      <c r="O1032" s="49"/>
      <c r="P1032" s="49"/>
      <c r="Q1032" s="49"/>
      <c r="R1032" s="49"/>
      <c r="S1032" s="49"/>
      <c r="T1032" s="49"/>
      <c r="U1032" s="49"/>
      <c r="V1032" s="49"/>
      <c r="W1032" s="49"/>
      <c r="X1032" s="49"/>
      <c r="Y1032" s="49"/>
      <c r="Z1032" s="49"/>
      <c r="AA1032" s="49"/>
      <c r="AB1032" s="49"/>
      <c r="AC1032" s="49"/>
      <c r="AD1032" s="49"/>
    </row>
    <row r="1033">
      <c r="A1033" s="49"/>
      <c r="B1033" s="49"/>
      <c r="C1033" s="49"/>
      <c r="D1033" s="49"/>
      <c r="E1033" s="49"/>
      <c r="F1033" s="49"/>
      <c r="G1033" s="49"/>
      <c r="H1033" s="49"/>
      <c r="I1033" s="49"/>
      <c r="J1033" s="75"/>
      <c r="K1033" s="49"/>
      <c r="L1033" s="49"/>
      <c r="M1033" s="49"/>
      <c r="N1033" s="49"/>
      <c r="O1033" s="49"/>
      <c r="P1033" s="49"/>
      <c r="Q1033" s="49"/>
      <c r="R1033" s="49"/>
      <c r="S1033" s="49"/>
      <c r="T1033" s="49"/>
      <c r="U1033" s="49"/>
      <c r="V1033" s="49"/>
      <c r="W1033" s="49"/>
      <c r="X1033" s="49"/>
      <c r="Y1033" s="49"/>
      <c r="Z1033" s="49"/>
      <c r="AA1033" s="49"/>
      <c r="AB1033" s="49"/>
      <c r="AC1033" s="49"/>
      <c r="AD1033" s="49"/>
    </row>
    <row r="1034">
      <c r="A1034" s="49"/>
      <c r="B1034" s="49"/>
      <c r="C1034" s="49"/>
      <c r="D1034" s="49"/>
      <c r="E1034" s="49"/>
      <c r="F1034" s="49"/>
      <c r="G1034" s="49"/>
      <c r="H1034" s="49"/>
      <c r="I1034" s="49"/>
      <c r="J1034" s="75"/>
      <c r="K1034" s="49"/>
      <c r="L1034" s="49"/>
      <c r="M1034" s="49"/>
      <c r="N1034" s="49"/>
      <c r="O1034" s="49"/>
      <c r="P1034" s="49"/>
      <c r="Q1034" s="49"/>
      <c r="R1034" s="49"/>
      <c r="S1034" s="49"/>
      <c r="T1034" s="49"/>
      <c r="U1034" s="49"/>
      <c r="V1034" s="49"/>
      <c r="W1034" s="49"/>
      <c r="X1034" s="49"/>
      <c r="Y1034" s="49"/>
      <c r="Z1034" s="49"/>
      <c r="AA1034" s="49"/>
      <c r="AB1034" s="49"/>
      <c r="AC1034" s="49"/>
      <c r="AD1034" s="49"/>
    </row>
    <row r="1035">
      <c r="A1035" s="49"/>
      <c r="B1035" s="49"/>
      <c r="C1035" s="49"/>
      <c r="D1035" s="49"/>
      <c r="E1035" s="49"/>
      <c r="F1035" s="49"/>
      <c r="G1035" s="49"/>
      <c r="H1035" s="49"/>
      <c r="I1035" s="49"/>
      <c r="J1035" s="75"/>
      <c r="K1035" s="49"/>
      <c r="L1035" s="49"/>
      <c r="M1035" s="49"/>
      <c r="N1035" s="49"/>
      <c r="O1035" s="49"/>
      <c r="P1035" s="49"/>
      <c r="Q1035" s="49"/>
      <c r="R1035" s="49"/>
      <c r="S1035" s="49"/>
      <c r="T1035" s="49"/>
      <c r="U1035" s="49"/>
      <c r="V1035" s="49"/>
      <c r="W1035" s="49"/>
      <c r="X1035" s="49"/>
      <c r="Y1035" s="49"/>
      <c r="Z1035" s="49"/>
      <c r="AA1035" s="49"/>
      <c r="AB1035" s="49"/>
      <c r="AC1035" s="49"/>
      <c r="AD1035" s="49"/>
    </row>
    <row r="1036">
      <c r="A1036" s="49"/>
      <c r="B1036" s="49"/>
      <c r="C1036" s="49"/>
      <c r="D1036" s="49"/>
      <c r="E1036" s="49"/>
      <c r="F1036" s="49"/>
      <c r="G1036" s="49"/>
      <c r="H1036" s="49"/>
      <c r="I1036" s="49"/>
      <c r="J1036" s="75"/>
      <c r="K1036" s="49"/>
      <c r="L1036" s="49"/>
      <c r="M1036" s="49"/>
      <c r="N1036" s="49"/>
      <c r="O1036" s="49"/>
      <c r="P1036" s="49"/>
      <c r="Q1036" s="49"/>
      <c r="R1036" s="49"/>
      <c r="S1036" s="49"/>
      <c r="T1036" s="49"/>
      <c r="U1036" s="49"/>
      <c r="V1036" s="49"/>
      <c r="W1036" s="49"/>
      <c r="X1036" s="49"/>
      <c r="Y1036" s="49"/>
      <c r="Z1036" s="49"/>
      <c r="AA1036" s="49"/>
      <c r="AB1036" s="49"/>
      <c r="AC1036" s="49"/>
      <c r="AD1036" s="49"/>
    </row>
    <row r="1037">
      <c r="A1037" s="49"/>
      <c r="B1037" s="49"/>
      <c r="C1037" s="49"/>
      <c r="D1037" s="49"/>
      <c r="E1037" s="49"/>
      <c r="F1037" s="49"/>
      <c r="G1037" s="49"/>
      <c r="H1037" s="49"/>
      <c r="I1037" s="49"/>
      <c r="J1037" s="75"/>
      <c r="K1037" s="49"/>
      <c r="L1037" s="49"/>
      <c r="M1037" s="49"/>
      <c r="N1037" s="49"/>
      <c r="O1037" s="49"/>
      <c r="P1037" s="49"/>
      <c r="Q1037" s="49"/>
      <c r="R1037" s="49"/>
      <c r="S1037" s="49"/>
      <c r="T1037" s="49"/>
      <c r="U1037" s="49"/>
      <c r="V1037" s="49"/>
      <c r="W1037" s="49"/>
      <c r="X1037" s="49"/>
      <c r="Y1037" s="49"/>
      <c r="Z1037" s="49"/>
      <c r="AA1037" s="49"/>
      <c r="AB1037" s="49"/>
      <c r="AC1037" s="49"/>
      <c r="AD1037" s="49"/>
    </row>
    <row r="1038">
      <c r="A1038" s="49"/>
      <c r="B1038" s="49"/>
      <c r="C1038" s="49"/>
      <c r="D1038" s="49"/>
      <c r="E1038" s="49"/>
      <c r="F1038" s="49"/>
      <c r="G1038" s="49"/>
      <c r="H1038" s="49"/>
      <c r="I1038" s="49"/>
      <c r="J1038" s="75"/>
      <c r="K1038" s="49"/>
      <c r="L1038" s="49"/>
      <c r="M1038" s="49"/>
      <c r="N1038" s="49"/>
      <c r="O1038" s="49"/>
      <c r="P1038" s="49"/>
      <c r="Q1038" s="49"/>
      <c r="R1038" s="49"/>
      <c r="S1038" s="49"/>
      <c r="T1038" s="49"/>
      <c r="U1038" s="49"/>
      <c r="V1038" s="49"/>
      <c r="W1038" s="49"/>
      <c r="X1038" s="49"/>
      <c r="Y1038" s="49"/>
      <c r="Z1038" s="49"/>
      <c r="AA1038" s="49"/>
      <c r="AB1038" s="49"/>
      <c r="AC1038" s="49"/>
      <c r="AD1038" s="49"/>
    </row>
    <row r="1039">
      <c r="A1039" s="49"/>
      <c r="B1039" s="49"/>
      <c r="C1039" s="49"/>
      <c r="D1039" s="49"/>
      <c r="E1039" s="49"/>
      <c r="F1039" s="49"/>
      <c r="G1039" s="49"/>
      <c r="H1039" s="49"/>
      <c r="I1039" s="49"/>
      <c r="J1039" s="75"/>
      <c r="K1039" s="49"/>
      <c r="L1039" s="49"/>
      <c r="M1039" s="49"/>
      <c r="N1039" s="49"/>
      <c r="O1039" s="49"/>
      <c r="P1039" s="49"/>
      <c r="Q1039" s="49"/>
      <c r="R1039" s="49"/>
      <c r="S1039" s="49"/>
      <c r="T1039" s="49"/>
      <c r="U1039" s="49"/>
      <c r="V1039" s="49"/>
      <c r="W1039" s="49"/>
      <c r="X1039" s="49"/>
      <c r="Y1039" s="49"/>
      <c r="Z1039" s="49"/>
      <c r="AA1039" s="49"/>
      <c r="AB1039" s="49"/>
      <c r="AC1039" s="49"/>
      <c r="AD1039" s="49"/>
    </row>
    <row r="1040">
      <c r="A1040" s="49"/>
      <c r="B1040" s="49"/>
      <c r="C1040" s="49"/>
      <c r="D1040" s="49"/>
      <c r="E1040" s="49"/>
      <c r="F1040" s="49"/>
      <c r="G1040" s="49"/>
      <c r="H1040" s="49"/>
      <c r="I1040" s="49"/>
      <c r="J1040" s="75"/>
      <c r="K1040" s="49"/>
      <c r="L1040" s="49"/>
      <c r="M1040" s="49"/>
      <c r="N1040" s="49"/>
      <c r="O1040" s="49"/>
      <c r="P1040" s="49"/>
      <c r="Q1040" s="49"/>
      <c r="R1040" s="49"/>
      <c r="S1040" s="49"/>
      <c r="T1040" s="49"/>
      <c r="U1040" s="49"/>
      <c r="V1040" s="49"/>
      <c r="W1040" s="49"/>
      <c r="X1040" s="49"/>
      <c r="Y1040" s="49"/>
      <c r="Z1040" s="49"/>
      <c r="AA1040" s="49"/>
      <c r="AB1040" s="49"/>
      <c r="AC1040" s="49"/>
      <c r="AD1040" s="49"/>
    </row>
    <row r="1041">
      <c r="A1041" s="49"/>
      <c r="B1041" s="49"/>
      <c r="C1041" s="49"/>
      <c r="D1041" s="49"/>
      <c r="E1041" s="49"/>
      <c r="F1041" s="49"/>
      <c r="G1041" s="49"/>
      <c r="H1041" s="49"/>
      <c r="I1041" s="49"/>
      <c r="J1041" s="75"/>
      <c r="K1041" s="49"/>
      <c r="L1041" s="49"/>
      <c r="M1041" s="49"/>
      <c r="N1041" s="49"/>
      <c r="O1041" s="49"/>
      <c r="P1041" s="49"/>
      <c r="Q1041" s="49"/>
      <c r="R1041" s="49"/>
      <c r="S1041" s="49"/>
      <c r="T1041" s="49"/>
      <c r="U1041" s="49"/>
      <c r="V1041" s="49"/>
      <c r="W1041" s="49"/>
      <c r="X1041" s="49"/>
      <c r="Y1041" s="49"/>
      <c r="Z1041" s="49"/>
      <c r="AA1041" s="49"/>
      <c r="AB1041" s="49"/>
      <c r="AC1041" s="49"/>
      <c r="AD1041" s="49"/>
    </row>
    <row r="1042">
      <c r="A1042" s="49"/>
      <c r="B1042" s="49"/>
      <c r="C1042" s="49"/>
      <c r="D1042" s="49"/>
      <c r="E1042" s="49"/>
      <c r="F1042" s="49"/>
      <c r="G1042" s="49"/>
      <c r="H1042" s="49"/>
      <c r="I1042" s="49"/>
      <c r="J1042" s="75"/>
      <c r="K1042" s="49"/>
      <c r="L1042" s="49"/>
      <c r="M1042" s="49"/>
      <c r="N1042" s="49"/>
      <c r="O1042" s="49"/>
      <c r="P1042" s="49"/>
      <c r="Q1042" s="49"/>
      <c r="R1042" s="49"/>
      <c r="S1042" s="49"/>
      <c r="T1042" s="49"/>
      <c r="U1042" s="49"/>
      <c r="V1042" s="49"/>
      <c r="W1042" s="49"/>
      <c r="X1042" s="49"/>
      <c r="Y1042" s="49"/>
      <c r="Z1042" s="49"/>
      <c r="AA1042" s="49"/>
      <c r="AB1042" s="49"/>
      <c r="AC1042" s="49"/>
      <c r="AD1042" s="49"/>
    </row>
    <row r="1043">
      <c r="A1043" s="49"/>
      <c r="B1043" s="49"/>
      <c r="C1043" s="49"/>
      <c r="D1043" s="49"/>
      <c r="E1043" s="49"/>
      <c r="F1043" s="49"/>
      <c r="G1043" s="49"/>
      <c r="H1043" s="49"/>
      <c r="I1043" s="49"/>
      <c r="J1043" s="75"/>
      <c r="K1043" s="49"/>
      <c r="L1043" s="49"/>
      <c r="M1043" s="49"/>
      <c r="N1043" s="49"/>
      <c r="O1043" s="49"/>
      <c r="P1043" s="49"/>
      <c r="Q1043" s="49"/>
      <c r="R1043" s="49"/>
      <c r="S1043" s="49"/>
      <c r="T1043" s="49"/>
      <c r="U1043" s="49"/>
      <c r="V1043" s="49"/>
      <c r="W1043" s="49"/>
      <c r="X1043" s="49"/>
      <c r="Y1043" s="49"/>
      <c r="Z1043" s="49"/>
      <c r="AA1043" s="49"/>
      <c r="AB1043" s="49"/>
      <c r="AC1043" s="49"/>
      <c r="AD1043" s="49"/>
    </row>
    <row r="1044">
      <c r="A1044" s="49"/>
      <c r="B1044" s="49"/>
      <c r="C1044" s="49"/>
      <c r="D1044" s="49"/>
      <c r="E1044" s="49"/>
      <c r="F1044" s="49"/>
      <c r="G1044" s="49"/>
      <c r="H1044" s="49"/>
      <c r="I1044" s="49"/>
      <c r="J1044" s="75"/>
      <c r="K1044" s="49"/>
      <c r="L1044" s="49"/>
      <c r="M1044" s="49"/>
      <c r="N1044" s="49"/>
      <c r="O1044" s="49"/>
      <c r="P1044" s="49"/>
      <c r="Q1044" s="49"/>
      <c r="R1044" s="49"/>
      <c r="S1044" s="49"/>
      <c r="T1044" s="49"/>
      <c r="U1044" s="49"/>
      <c r="V1044" s="49"/>
      <c r="W1044" s="49"/>
      <c r="X1044" s="49"/>
      <c r="Y1044" s="49"/>
      <c r="Z1044" s="49"/>
      <c r="AA1044" s="49"/>
      <c r="AB1044" s="49"/>
      <c r="AC1044" s="49"/>
      <c r="AD1044" s="49"/>
    </row>
    <row r="1045">
      <c r="A1045" s="49"/>
      <c r="B1045" s="49"/>
      <c r="C1045" s="49"/>
      <c r="D1045" s="49"/>
      <c r="E1045" s="49"/>
      <c r="F1045" s="49"/>
      <c r="G1045" s="49"/>
      <c r="H1045" s="49"/>
      <c r="I1045" s="49"/>
      <c r="J1045" s="75"/>
      <c r="K1045" s="49"/>
      <c r="L1045" s="49"/>
      <c r="M1045" s="49"/>
      <c r="N1045" s="49"/>
      <c r="O1045" s="49"/>
      <c r="P1045" s="49"/>
      <c r="Q1045" s="49"/>
      <c r="R1045" s="49"/>
      <c r="S1045" s="49"/>
      <c r="T1045" s="49"/>
      <c r="U1045" s="49"/>
      <c r="V1045" s="49"/>
      <c r="W1045" s="49"/>
      <c r="X1045" s="49"/>
      <c r="Y1045" s="49"/>
      <c r="Z1045" s="49"/>
      <c r="AA1045" s="49"/>
      <c r="AB1045" s="49"/>
      <c r="AC1045" s="49"/>
      <c r="AD1045" s="49"/>
    </row>
    <row r="1046">
      <c r="A1046" s="49"/>
      <c r="B1046" s="49"/>
      <c r="C1046" s="49"/>
      <c r="D1046" s="49"/>
      <c r="E1046" s="49"/>
      <c r="F1046" s="49"/>
      <c r="G1046" s="49"/>
      <c r="H1046" s="49"/>
      <c r="I1046" s="49"/>
      <c r="J1046" s="75"/>
      <c r="K1046" s="49"/>
      <c r="L1046" s="49"/>
      <c r="M1046" s="49"/>
      <c r="N1046" s="49"/>
      <c r="O1046" s="49"/>
      <c r="P1046" s="49"/>
      <c r="Q1046" s="49"/>
      <c r="R1046" s="49"/>
      <c r="S1046" s="49"/>
      <c r="T1046" s="49"/>
      <c r="U1046" s="49"/>
      <c r="V1046" s="49"/>
      <c r="W1046" s="49"/>
      <c r="X1046" s="49"/>
      <c r="Y1046" s="49"/>
      <c r="Z1046" s="49"/>
      <c r="AA1046" s="49"/>
      <c r="AB1046" s="49"/>
      <c r="AC1046" s="49"/>
      <c r="AD1046" s="49"/>
    </row>
    <row r="1047">
      <c r="A1047" s="49"/>
      <c r="B1047" s="49"/>
      <c r="C1047" s="49"/>
      <c r="D1047" s="49"/>
      <c r="E1047" s="49"/>
      <c r="F1047" s="49"/>
      <c r="G1047" s="49"/>
      <c r="H1047" s="49"/>
      <c r="I1047" s="49"/>
      <c r="J1047" s="75"/>
      <c r="K1047" s="49"/>
      <c r="L1047" s="49"/>
      <c r="M1047" s="49"/>
      <c r="N1047" s="49"/>
      <c r="O1047" s="49"/>
      <c r="P1047" s="49"/>
      <c r="Q1047" s="49"/>
      <c r="R1047" s="49"/>
      <c r="S1047" s="49"/>
      <c r="T1047" s="49"/>
      <c r="U1047" s="49"/>
      <c r="V1047" s="49"/>
      <c r="W1047" s="49"/>
      <c r="X1047" s="49"/>
      <c r="Y1047" s="49"/>
      <c r="Z1047" s="49"/>
      <c r="AA1047" s="49"/>
      <c r="AB1047" s="49"/>
      <c r="AC1047" s="49"/>
      <c r="AD1047" s="49"/>
    </row>
    <row r="1048">
      <c r="A1048" s="49"/>
      <c r="B1048" s="49"/>
      <c r="C1048" s="49"/>
      <c r="D1048" s="49"/>
      <c r="E1048" s="49"/>
      <c r="F1048" s="49"/>
      <c r="G1048" s="49"/>
      <c r="H1048" s="49"/>
      <c r="I1048" s="49"/>
      <c r="J1048" s="75"/>
      <c r="K1048" s="49"/>
      <c r="L1048" s="49"/>
      <c r="M1048" s="49"/>
      <c r="N1048" s="49"/>
      <c r="O1048" s="49"/>
      <c r="P1048" s="49"/>
      <c r="Q1048" s="49"/>
      <c r="R1048" s="49"/>
      <c r="S1048" s="49"/>
      <c r="T1048" s="49"/>
      <c r="U1048" s="49"/>
      <c r="V1048" s="49"/>
      <c r="W1048" s="49"/>
      <c r="X1048" s="49"/>
      <c r="Y1048" s="49"/>
      <c r="Z1048" s="49"/>
      <c r="AA1048" s="49"/>
      <c r="AB1048" s="49"/>
      <c r="AC1048" s="49"/>
      <c r="AD1048" s="49"/>
    </row>
    <row r="1049">
      <c r="A1049" s="49"/>
      <c r="B1049" s="49"/>
      <c r="C1049" s="49"/>
      <c r="D1049" s="49"/>
      <c r="E1049" s="49"/>
      <c r="F1049" s="49"/>
      <c r="G1049" s="49"/>
      <c r="H1049" s="49"/>
      <c r="I1049" s="49"/>
      <c r="J1049" s="75"/>
      <c r="K1049" s="49"/>
      <c r="L1049" s="49"/>
      <c r="M1049" s="49"/>
      <c r="N1049" s="49"/>
      <c r="O1049" s="49"/>
      <c r="P1049" s="49"/>
      <c r="Q1049" s="49"/>
      <c r="R1049" s="49"/>
      <c r="S1049" s="49"/>
      <c r="T1049" s="49"/>
      <c r="U1049" s="49"/>
      <c r="V1049" s="49"/>
      <c r="W1049" s="49"/>
      <c r="X1049" s="49"/>
      <c r="Y1049" s="49"/>
      <c r="Z1049" s="49"/>
      <c r="AA1049" s="49"/>
      <c r="AB1049" s="49"/>
      <c r="AC1049" s="49"/>
      <c r="AD1049" s="49"/>
    </row>
    <row r="1050">
      <c r="A1050" s="49"/>
      <c r="B1050" s="49"/>
      <c r="C1050" s="49"/>
      <c r="D1050" s="49"/>
      <c r="E1050" s="49"/>
      <c r="F1050" s="49"/>
      <c r="G1050" s="49"/>
      <c r="H1050" s="49"/>
      <c r="I1050" s="49"/>
      <c r="J1050" s="75"/>
      <c r="K1050" s="49"/>
      <c r="L1050" s="49"/>
      <c r="M1050" s="49"/>
      <c r="N1050" s="49"/>
      <c r="O1050" s="49"/>
      <c r="P1050" s="49"/>
      <c r="Q1050" s="49"/>
      <c r="R1050" s="49"/>
      <c r="S1050" s="49"/>
      <c r="T1050" s="49"/>
      <c r="U1050" s="49"/>
      <c r="V1050" s="49"/>
      <c r="W1050" s="49"/>
      <c r="X1050" s="49"/>
      <c r="Y1050" s="49"/>
      <c r="Z1050" s="49"/>
      <c r="AA1050" s="49"/>
      <c r="AB1050" s="49"/>
      <c r="AC1050" s="49"/>
      <c r="AD1050" s="49"/>
    </row>
    <row r="1051">
      <c r="A1051" s="49"/>
      <c r="B1051" s="49"/>
      <c r="C1051" s="49"/>
      <c r="D1051" s="49"/>
      <c r="E1051" s="49"/>
      <c r="F1051" s="49"/>
      <c r="G1051" s="49"/>
      <c r="H1051" s="49"/>
      <c r="I1051" s="49"/>
      <c r="J1051" s="75"/>
      <c r="K1051" s="49"/>
      <c r="L1051" s="49"/>
      <c r="M1051" s="49"/>
      <c r="N1051" s="49"/>
      <c r="O1051" s="49"/>
      <c r="P1051" s="49"/>
      <c r="Q1051" s="49"/>
      <c r="R1051" s="49"/>
      <c r="S1051" s="49"/>
      <c r="T1051" s="49"/>
      <c r="U1051" s="49"/>
      <c r="V1051" s="49"/>
      <c r="W1051" s="49"/>
      <c r="X1051" s="49"/>
      <c r="Y1051" s="49"/>
      <c r="Z1051" s="49"/>
      <c r="AA1051" s="49"/>
      <c r="AB1051" s="49"/>
      <c r="AC1051" s="49"/>
      <c r="AD1051" s="49"/>
    </row>
    <row r="1052">
      <c r="A1052" s="49"/>
      <c r="B1052" s="49"/>
      <c r="C1052" s="49"/>
      <c r="D1052" s="49"/>
      <c r="E1052" s="49"/>
      <c r="F1052" s="49"/>
      <c r="G1052" s="49"/>
      <c r="H1052" s="49"/>
      <c r="I1052" s="49"/>
      <c r="J1052" s="75"/>
      <c r="K1052" s="49"/>
      <c r="L1052" s="49"/>
      <c r="M1052" s="49"/>
      <c r="N1052" s="49"/>
      <c r="O1052" s="49"/>
      <c r="P1052" s="49"/>
      <c r="Q1052" s="49"/>
      <c r="R1052" s="49"/>
      <c r="S1052" s="49"/>
      <c r="T1052" s="49"/>
      <c r="U1052" s="49"/>
      <c r="V1052" s="49"/>
      <c r="W1052" s="49"/>
      <c r="X1052" s="49"/>
      <c r="Y1052" s="49"/>
      <c r="Z1052" s="49"/>
      <c r="AA1052" s="49"/>
      <c r="AB1052" s="49"/>
      <c r="AC1052" s="49"/>
      <c r="AD1052" s="49"/>
    </row>
    <row r="1053">
      <c r="A1053" s="49"/>
      <c r="B1053" s="49"/>
      <c r="C1053" s="49"/>
      <c r="D1053" s="49"/>
      <c r="E1053" s="49"/>
      <c r="F1053" s="49"/>
      <c r="G1053" s="49"/>
      <c r="H1053" s="49"/>
      <c r="I1053" s="49"/>
      <c r="J1053" s="75"/>
      <c r="K1053" s="49"/>
      <c r="L1053" s="49"/>
      <c r="M1053" s="49"/>
      <c r="N1053" s="49"/>
      <c r="O1053" s="49"/>
      <c r="P1053" s="49"/>
      <c r="Q1053" s="49"/>
      <c r="R1053" s="49"/>
      <c r="S1053" s="49"/>
      <c r="T1053" s="49"/>
      <c r="U1053" s="49"/>
      <c r="V1053" s="49"/>
      <c r="W1053" s="49"/>
      <c r="X1053" s="49"/>
      <c r="Y1053" s="49"/>
      <c r="Z1053" s="49"/>
      <c r="AA1053" s="49"/>
      <c r="AB1053" s="49"/>
      <c r="AC1053" s="49"/>
      <c r="AD1053" s="49"/>
    </row>
    <row r="1054">
      <c r="A1054" s="49"/>
      <c r="B1054" s="49"/>
      <c r="C1054" s="49"/>
      <c r="D1054" s="49"/>
      <c r="E1054" s="49"/>
      <c r="F1054" s="49"/>
      <c r="G1054" s="49"/>
      <c r="H1054" s="49"/>
      <c r="I1054" s="49"/>
      <c r="J1054" s="75"/>
      <c r="K1054" s="49"/>
      <c r="L1054" s="49"/>
      <c r="M1054" s="49"/>
      <c r="N1054" s="49"/>
      <c r="O1054" s="49"/>
      <c r="P1054" s="49"/>
      <c r="Q1054" s="49"/>
      <c r="R1054" s="49"/>
      <c r="S1054" s="49"/>
      <c r="T1054" s="49"/>
      <c r="U1054" s="49"/>
      <c r="V1054" s="49"/>
      <c r="W1054" s="49"/>
      <c r="X1054" s="49"/>
      <c r="Y1054" s="49"/>
      <c r="Z1054" s="49"/>
      <c r="AA1054" s="49"/>
      <c r="AB1054" s="49"/>
      <c r="AC1054" s="49"/>
      <c r="AD1054" s="49"/>
    </row>
    <row r="1055">
      <c r="A1055" s="49"/>
      <c r="B1055" s="49"/>
      <c r="C1055" s="49"/>
      <c r="D1055" s="49"/>
      <c r="E1055" s="49"/>
      <c r="F1055" s="49"/>
      <c r="G1055" s="49"/>
      <c r="H1055" s="49"/>
      <c r="I1055" s="49"/>
      <c r="J1055" s="75"/>
      <c r="K1055" s="49"/>
      <c r="L1055" s="49"/>
      <c r="M1055" s="49"/>
      <c r="N1055" s="49"/>
      <c r="O1055" s="49"/>
      <c r="P1055" s="49"/>
      <c r="Q1055" s="49"/>
      <c r="R1055" s="49"/>
      <c r="S1055" s="49"/>
      <c r="T1055" s="49"/>
      <c r="U1055" s="49"/>
      <c r="V1055" s="49"/>
      <c r="W1055" s="49"/>
      <c r="X1055" s="49"/>
      <c r="Y1055" s="49"/>
      <c r="Z1055" s="49"/>
      <c r="AA1055" s="49"/>
      <c r="AB1055" s="49"/>
      <c r="AC1055" s="49"/>
      <c r="AD1055" s="49"/>
    </row>
    <row r="1056">
      <c r="A1056" s="49"/>
      <c r="B1056" s="49"/>
      <c r="C1056" s="49"/>
      <c r="D1056" s="49"/>
      <c r="E1056" s="49"/>
      <c r="F1056" s="49"/>
      <c r="G1056" s="49"/>
      <c r="H1056" s="49"/>
      <c r="I1056" s="49"/>
      <c r="J1056" s="75"/>
      <c r="K1056" s="49"/>
      <c r="L1056" s="49"/>
      <c r="M1056" s="49"/>
      <c r="N1056" s="49"/>
      <c r="O1056" s="49"/>
      <c r="P1056" s="49"/>
      <c r="Q1056" s="49"/>
      <c r="R1056" s="49"/>
      <c r="S1056" s="49"/>
      <c r="T1056" s="49"/>
      <c r="U1056" s="49"/>
      <c r="V1056" s="49"/>
      <c r="W1056" s="49"/>
      <c r="X1056" s="49"/>
      <c r="Y1056" s="49"/>
      <c r="Z1056" s="49"/>
      <c r="AA1056" s="49"/>
      <c r="AB1056" s="49"/>
      <c r="AC1056" s="49"/>
      <c r="AD1056" s="49"/>
    </row>
    <row r="1057">
      <c r="A1057" s="49"/>
      <c r="B1057" s="49"/>
      <c r="C1057" s="49"/>
      <c r="D1057" s="49"/>
      <c r="E1057" s="49"/>
      <c r="F1057" s="49"/>
      <c r="G1057" s="49"/>
      <c r="H1057" s="49"/>
      <c r="I1057" s="49"/>
      <c r="J1057" s="75"/>
      <c r="K1057" s="49"/>
      <c r="L1057" s="49"/>
      <c r="M1057" s="49"/>
      <c r="N1057" s="49"/>
      <c r="O1057" s="49"/>
      <c r="P1057" s="49"/>
      <c r="Q1057" s="49"/>
      <c r="R1057" s="49"/>
      <c r="S1057" s="49"/>
      <c r="T1057" s="49"/>
      <c r="U1057" s="49"/>
      <c r="V1057" s="49"/>
      <c r="W1057" s="49"/>
      <c r="X1057" s="49"/>
      <c r="Y1057" s="49"/>
      <c r="Z1057" s="49"/>
      <c r="AA1057" s="49"/>
      <c r="AB1057" s="49"/>
      <c r="AC1057" s="49"/>
      <c r="AD1057" s="49"/>
    </row>
    <row r="1058">
      <c r="A1058" s="49"/>
      <c r="B1058" s="49"/>
      <c r="C1058" s="49"/>
      <c r="D1058" s="49"/>
      <c r="E1058" s="49"/>
      <c r="F1058" s="49"/>
      <c r="G1058" s="49"/>
      <c r="H1058" s="49"/>
      <c r="I1058" s="49"/>
      <c r="J1058" s="75"/>
      <c r="K1058" s="49"/>
      <c r="L1058" s="49"/>
      <c r="M1058" s="49"/>
      <c r="N1058" s="49"/>
      <c r="O1058" s="49"/>
      <c r="P1058" s="49"/>
      <c r="Q1058" s="49"/>
      <c r="R1058" s="49"/>
      <c r="S1058" s="49"/>
      <c r="T1058" s="49"/>
      <c r="U1058" s="49"/>
      <c r="V1058" s="49"/>
      <c r="W1058" s="49"/>
      <c r="X1058" s="49"/>
      <c r="Y1058" s="49"/>
      <c r="Z1058" s="49"/>
      <c r="AA1058" s="49"/>
      <c r="AB1058" s="49"/>
      <c r="AC1058" s="49"/>
      <c r="AD1058" s="49"/>
    </row>
    <row r="1059">
      <c r="A1059" s="49"/>
      <c r="B1059" s="49"/>
      <c r="C1059" s="49"/>
      <c r="D1059" s="49"/>
      <c r="E1059" s="49"/>
      <c r="F1059" s="49"/>
      <c r="G1059" s="49"/>
      <c r="H1059" s="49"/>
      <c r="I1059" s="49"/>
      <c r="J1059" s="75"/>
      <c r="K1059" s="49"/>
      <c r="L1059" s="49"/>
      <c r="M1059" s="49"/>
      <c r="N1059" s="49"/>
      <c r="O1059" s="49"/>
      <c r="P1059" s="49"/>
      <c r="Q1059" s="49"/>
      <c r="R1059" s="49"/>
      <c r="S1059" s="49"/>
      <c r="T1059" s="49"/>
      <c r="U1059" s="49"/>
      <c r="V1059" s="49"/>
      <c r="W1059" s="49"/>
      <c r="X1059" s="49"/>
      <c r="Y1059" s="49"/>
      <c r="Z1059" s="49"/>
      <c r="AA1059" s="49"/>
      <c r="AB1059" s="49"/>
      <c r="AC1059" s="49"/>
      <c r="AD1059" s="49"/>
    </row>
    <row r="1060">
      <c r="A1060" s="49"/>
      <c r="B1060" s="49"/>
      <c r="C1060" s="49"/>
      <c r="D1060" s="49"/>
      <c r="E1060" s="49"/>
      <c r="F1060" s="49"/>
      <c r="G1060" s="49"/>
      <c r="H1060" s="49"/>
      <c r="I1060" s="49"/>
      <c r="J1060" s="75"/>
      <c r="K1060" s="49"/>
      <c r="L1060" s="49"/>
      <c r="M1060" s="49"/>
      <c r="N1060" s="49"/>
      <c r="O1060" s="49"/>
      <c r="P1060" s="49"/>
      <c r="Q1060" s="49"/>
      <c r="R1060" s="49"/>
      <c r="S1060" s="49"/>
      <c r="T1060" s="49"/>
      <c r="U1060" s="49"/>
      <c r="V1060" s="49"/>
      <c r="W1060" s="49"/>
      <c r="X1060" s="49"/>
      <c r="Y1060" s="49"/>
      <c r="Z1060" s="49"/>
      <c r="AA1060" s="49"/>
      <c r="AB1060" s="49"/>
      <c r="AC1060" s="49"/>
      <c r="AD1060" s="49"/>
    </row>
    <row r="1061">
      <c r="A1061" s="49"/>
      <c r="B1061" s="49"/>
      <c r="C1061" s="49"/>
      <c r="D1061" s="49"/>
      <c r="E1061" s="49"/>
      <c r="F1061" s="49"/>
      <c r="G1061" s="49"/>
      <c r="H1061" s="49"/>
      <c r="I1061" s="49"/>
      <c r="J1061" s="75"/>
      <c r="K1061" s="49"/>
      <c r="L1061" s="49"/>
      <c r="M1061" s="49"/>
      <c r="N1061" s="49"/>
      <c r="O1061" s="49"/>
      <c r="P1061" s="49"/>
      <c r="Q1061" s="49"/>
      <c r="R1061" s="49"/>
      <c r="S1061" s="49"/>
      <c r="T1061" s="49"/>
      <c r="U1061" s="49"/>
      <c r="V1061" s="49"/>
      <c r="W1061" s="49"/>
      <c r="X1061" s="49"/>
      <c r="Y1061" s="49"/>
      <c r="Z1061" s="49"/>
      <c r="AA1061" s="49"/>
      <c r="AB1061" s="49"/>
      <c r="AC1061" s="49"/>
      <c r="AD1061" s="49"/>
    </row>
    <row r="1062">
      <c r="A1062" s="49"/>
      <c r="B1062" s="49"/>
      <c r="C1062" s="49"/>
      <c r="D1062" s="49"/>
      <c r="E1062" s="49"/>
      <c r="F1062" s="49"/>
      <c r="G1062" s="49"/>
      <c r="H1062" s="49"/>
      <c r="I1062" s="49"/>
      <c r="J1062" s="75"/>
      <c r="K1062" s="49"/>
      <c r="L1062" s="49"/>
      <c r="M1062" s="49"/>
      <c r="N1062" s="49"/>
      <c r="O1062" s="49"/>
      <c r="P1062" s="49"/>
      <c r="Q1062" s="49"/>
      <c r="R1062" s="49"/>
      <c r="S1062" s="49"/>
      <c r="T1062" s="49"/>
      <c r="U1062" s="49"/>
      <c r="V1062" s="49"/>
      <c r="W1062" s="49"/>
      <c r="X1062" s="49"/>
      <c r="Y1062" s="49"/>
      <c r="Z1062" s="49"/>
      <c r="AA1062" s="49"/>
      <c r="AB1062" s="49"/>
      <c r="AC1062" s="49"/>
      <c r="AD1062" s="49"/>
    </row>
    <row r="1063">
      <c r="A1063" s="49"/>
      <c r="B1063" s="49"/>
      <c r="C1063" s="49"/>
      <c r="D1063" s="49"/>
      <c r="E1063" s="49"/>
      <c r="F1063" s="49"/>
      <c r="G1063" s="49"/>
      <c r="H1063" s="49"/>
      <c r="I1063" s="49"/>
      <c r="J1063" s="75"/>
      <c r="K1063" s="49"/>
      <c r="L1063" s="49"/>
      <c r="M1063" s="49"/>
      <c r="N1063" s="49"/>
      <c r="O1063" s="49"/>
      <c r="P1063" s="49"/>
      <c r="Q1063" s="49"/>
      <c r="R1063" s="49"/>
      <c r="S1063" s="49"/>
      <c r="T1063" s="49"/>
      <c r="U1063" s="49"/>
      <c r="V1063" s="49"/>
      <c r="W1063" s="49"/>
      <c r="X1063" s="49"/>
      <c r="Y1063" s="49"/>
      <c r="Z1063" s="49"/>
      <c r="AA1063" s="49"/>
      <c r="AB1063" s="49"/>
      <c r="AC1063" s="49"/>
      <c r="AD1063" s="49"/>
    </row>
    <row r="1064">
      <c r="A1064" s="49"/>
      <c r="B1064" s="49"/>
      <c r="C1064" s="49"/>
      <c r="D1064" s="49"/>
      <c r="E1064" s="49"/>
      <c r="F1064" s="49"/>
      <c r="G1064" s="49"/>
      <c r="H1064" s="49"/>
      <c r="I1064" s="49"/>
      <c r="J1064" s="75"/>
      <c r="K1064" s="49"/>
      <c r="L1064" s="49"/>
      <c r="M1064" s="49"/>
      <c r="N1064" s="49"/>
      <c r="O1064" s="49"/>
      <c r="P1064" s="49"/>
      <c r="Q1064" s="49"/>
      <c r="R1064" s="49"/>
      <c r="S1064" s="49"/>
      <c r="T1064" s="49"/>
      <c r="U1064" s="49"/>
      <c r="V1064" s="49"/>
      <c r="W1064" s="49"/>
      <c r="X1064" s="49"/>
      <c r="Y1064" s="49"/>
      <c r="Z1064" s="49"/>
      <c r="AA1064" s="49"/>
      <c r="AB1064" s="49"/>
      <c r="AC1064" s="49"/>
      <c r="AD1064" s="49"/>
    </row>
    <row r="1065">
      <c r="A1065" s="49"/>
      <c r="B1065" s="49"/>
      <c r="C1065" s="49"/>
      <c r="D1065" s="49"/>
      <c r="E1065" s="49"/>
      <c r="F1065" s="49"/>
      <c r="G1065" s="49"/>
      <c r="H1065" s="49"/>
      <c r="I1065" s="49"/>
      <c r="J1065" s="75"/>
      <c r="K1065" s="49"/>
      <c r="L1065" s="49"/>
      <c r="M1065" s="49"/>
      <c r="N1065" s="49"/>
      <c r="O1065" s="49"/>
      <c r="P1065" s="49"/>
      <c r="Q1065" s="49"/>
      <c r="R1065" s="49"/>
      <c r="S1065" s="49"/>
      <c r="T1065" s="49"/>
      <c r="U1065" s="49"/>
      <c r="V1065" s="49"/>
      <c r="W1065" s="49"/>
      <c r="X1065" s="49"/>
      <c r="Y1065" s="49"/>
      <c r="Z1065" s="49"/>
      <c r="AA1065" s="49"/>
      <c r="AB1065" s="49"/>
      <c r="AC1065" s="49"/>
      <c r="AD1065" s="49"/>
    </row>
    <row r="1066">
      <c r="A1066" s="49"/>
      <c r="B1066" s="49"/>
      <c r="C1066" s="49"/>
      <c r="D1066" s="49"/>
      <c r="E1066" s="49"/>
      <c r="F1066" s="49"/>
      <c r="G1066" s="49"/>
      <c r="H1066" s="49"/>
      <c r="I1066" s="49"/>
      <c r="J1066" s="75"/>
      <c r="K1066" s="49"/>
      <c r="L1066" s="49"/>
      <c r="M1066" s="49"/>
      <c r="N1066" s="49"/>
      <c r="O1066" s="49"/>
      <c r="P1066" s="49"/>
      <c r="Q1066" s="49"/>
      <c r="R1066" s="49"/>
      <c r="S1066" s="49"/>
      <c r="T1066" s="49"/>
      <c r="U1066" s="49"/>
      <c r="V1066" s="49"/>
      <c r="W1066" s="49"/>
      <c r="X1066" s="49"/>
      <c r="Y1066" s="49"/>
      <c r="Z1066" s="49"/>
      <c r="AA1066" s="49"/>
      <c r="AB1066" s="49"/>
      <c r="AC1066" s="49"/>
      <c r="AD1066" s="49"/>
    </row>
    <row r="1067">
      <c r="A1067" s="49"/>
      <c r="B1067" s="49"/>
      <c r="C1067" s="49"/>
      <c r="D1067" s="49"/>
      <c r="E1067" s="49"/>
      <c r="F1067" s="49"/>
      <c r="G1067" s="49"/>
      <c r="H1067" s="49"/>
      <c r="I1067" s="49"/>
      <c r="J1067" s="75"/>
      <c r="K1067" s="49"/>
      <c r="L1067" s="49"/>
      <c r="M1067" s="49"/>
      <c r="N1067" s="49"/>
      <c r="O1067" s="49"/>
      <c r="P1067" s="49"/>
      <c r="Q1067" s="49"/>
      <c r="R1067" s="49"/>
      <c r="S1067" s="49"/>
      <c r="T1067" s="49"/>
      <c r="U1067" s="49"/>
      <c r="V1067" s="49"/>
      <c r="W1067" s="49"/>
      <c r="X1067" s="49"/>
      <c r="Y1067" s="49"/>
      <c r="Z1067" s="49"/>
      <c r="AA1067" s="49"/>
      <c r="AB1067" s="49"/>
      <c r="AC1067" s="49"/>
      <c r="AD1067" s="49"/>
    </row>
    <row r="1068">
      <c r="A1068" s="49"/>
      <c r="B1068" s="49"/>
      <c r="C1068" s="49"/>
      <c r="D1068" s="49"/>
      <c r="E1068" s="49"/>
      <c r="F1068" s="49"/>
      <c r="G1068" s="49"/>
      <c r="H1068" s="49"/>
      <c r="I1068" s="49"/>
      <c r="J1068" s="75"/>
      <c r="K1068" s="49"/>
      <c r="L1068" s="49"/>
      <c r="M1068" s="49"/>
      <c r="N1068" s="49"/>
      <c r="O1068" s="49"/>
      <c r="P1068" s="49"/>
      <c r="Q1068" s="49"/>
      <c r="R1068" s="49"/>
      <c r="S1068" s="49"/>
      <c r="T1068" s="49"/>
      <c r="U1068" s="49"/>
      <c r="V1068" s="49"/>
      <c r="W1068" s="49"/>
      <c r="X1068" s="49"/>
      <c r="Y1068" s="49"/>
      <c r="Z1068" s="49"/>
      <c r="AA1068" s="49"/>
      <c r="AB1068" s="49"/>
      <c r="AC1068" s="49"/>
      <c r="AD1068" s="49"/>
    </row>
    <row r="1069">
      <c r="A1069" s="49"/>
      <c r="B1069" s="49"/>
      <c r="C1069" s="49"/>
      <c r="D1069" s="49"/>
      <c r="E1069" s="49"/>
      <c r="F1069" s="49"/>
      <c r="G1069" s="49"/>
      <c r="H1069" s="49"/>
      <c r="I1069" s="49"/>
      <c r="J1069" s="75"/>
      <c r="K1069" s="49"/>
      <c r="L1069" s="49"/>
      <c r="M1069" s="49"/>
      <c r="N1069" s="49"/>
      <c r="O1069" s="49"/>
      <c r="P1069" s="49"/>
      <c r="Q1069" s="49"/>
      <c r="R1069" s="49"/>
      <c r="S1069" s="49"/>
      <c r="T1069" s="49"/>
      <c r="U1069" s="49"/>
      <c r="V1069" s="49"/>
      <c r="W1069" s="49"/>
      <c r="X1069" s="49"/>
      <c r="Y1069" s="49"/>
      <c r="Z1069" s="49"/>
      <c r="AA1069" s="49"/>
      <c r="AB1069" s="49"/>
      <c r="AC1069" s="49"/>
      <c r="AD1069" s="49"/>
    </row>
    <row r="1070">
      <c r="A1070" s="49"/>
      <c r="B1070" s="49"/>
      <c r="C1070" s="49"/>
      <c r="D1070" s="49"/>
      <c r="E1070" s="49"/>
      <c r="F1070" s="49"/>
      <c r="G1070" s="49"/>
      <c r="H1070" s="49"/>
      <c r="I1070" s="49"/>
      <c r="J1070" s="75"/>
      <c r="K1070" s="49"/>
      <c r="L1070" s="49"/>
      <c r="M1070" s="49"/>
      <c r="N1070" s="49"/>
      <c r="O1070" s="49"/>
      <c r="P1070" s="49"/>
      <c r="Q1070" s="49"/>
      <c r="R1070" s="49"/>
      <c r="S1070" s="49"/>
      <c r="T1070" s="49"/>
      <c r="U1070" s="49"/>
      <c r="V1070" s="49"/>
      <c r="W1070" s="49"/>
      <c r="X1070" s="49"/>
      <c r="Y1070" s="49"/>
      <c r="Z1070" s="49"/>
      <c r="AA1070" s="49"/>
      <c r="AB1070" s="49"/>
      <c r="AC1070" s="49"/>
      <c r="AD1070" s="49"/>
    </row>
    <row r="1071">
      <c r="A1071" s="49"/>
      <c r="B1071" s="49"/>
      <c r="C1071" s="49"/>
      <c r="D1071" s="49"/>
      <c r="E1071" s="49"/>
      <c r="F1071" s="49"/>
      <c r="G1071" s="49"/>
      <c r="H1071" s="49"/>
      <c r="I1071" s="49"/>
      <c r="J1071" s="75"/>
      <c r="K1071" s="49"/>
      <c r="L1071" s="49"/>
      <c r="M1071" s="49"/>
      <c r="N1071" s="49"/>
      <c r="O1071" s="49"/>
      <c r="P1071" s="49"/>
      <c r="Q1071" s="49"/>
      <c r="R1071" s="49"/>
      <c r="S1071" s="49"/>
      <c r="T1071" s="49"/>
      <c r="U1071" s="49"/>
      <c r="V1071" s="49"/>
      <c r="W1071" s="49"/>
      <c r="X1071" s="49"/>
      <c r="Y1071" s="49"/>
      <c r="Z1071" s="49"/>
      <c r="AA1071" s="49"/>
      <c r="AB1071" s="49"/>
      <c r="AC1071" s="49"/>
      <c r="AD1071" s="49"/>
    </row>
    <row r="1072">
      <c r="A1072" s="49"/>
      <c r="B1072" s="49"/>
      <c r="C1072" s="49"/>
      <c r="D1072" s="49"/>
      <c r="E1072" s="49"/>
      <c r="F1072" s="49"/>
      <c r="G1072" s="49"/>
      <c r="H1072" s="49"/>
      <c r="I1072" s="49"/>
      <c r="J1072" s="75"/>
      <c r="K1072" s="49"/>
      <c r="L1072" s="49"/>
      <c r="M1072" s="49"/>
      <c r="N1072" s="49"/>
      <c r="O1072" s="49"/>
      <c r="P1072" s="49"/>
      <c r="Q1072" s="49"/>
      <c r="R1072" s="49"/>
      <c r="S1072" s="49"/>
      <c r="T1072" s="49"/>
      <c r="U1072" s="49"/>
      <c r="V1072" s="49"/>
      <c r="W1072" s="49"/>
      <c r="X1072" s="49"/>
      <c r="Y1072" s="49"/>
      <c r="Z1072" s="49"/>
      <c r="AA1072" s="49"/>
      <c r="AB1072" s="49"/>
      <c r="AC1072" s="49"/>
      <c r="AD1072" s="49"/>
    </row>
    <row r="1073">
      <c r="A1073" s="49"/>
      <c r="B1073" s="49"/>
      <c r="C1073" s="49"/>
      <c r="D1073" s="49"/>
      <c r="E1073" s="49"/>
      <c r="F1073" s="49"/>
      <c r="G1073" s="49"/>
      <c r="H1073" s="49"/>
      <c r="I1073" s="49"/>
      <c r="J1073" s="75"/>
      <c r="K1073" s="49"/>
      <c r="L1073" s="49"/>
      <c r="M1073" s="49"/>
      <c r="N1073" s="49"/>
      <c r="O1073" s="49"/>
      <c r="P1073" s="49"/>
      <c r="Q1073" s="49"/>
      <c r="R1073" s="49"/>
      <c r="S1073" s="49"/>
      <c r="T1073" s="49"/>
      <c r="U1073" s="49"/>
      <c r="V1073" s="49"/>
      <c r="W1073" s="49"/>
      <c r="X1073" s="49"/>
      <c r="Y1073" s="49"/>
      <c r="Z1073" s="49"/>
      <c r="AA1073" s="49"/>
      <c r="AB1073" s="49"/>
      <c r="AC1073" s="49"/>
      <c r="AD1073" s="49"/>
    </row>
    <row r="1074">
      <c r="A1074" s="49"/>
      <c r="B1074" s="49"/>
      <c r="C1074" s="49"/>
      <c r="D1074" s="49"/>
      <c r="E1074" s="49"/>
      <c r="F1074" s="49"/>
      <c r="G1074" s="49"/>
      <c r="H1074" s="49"/>
      <c r="I1074" s="49"/>
      <c r="J1074" s="75"/>
      <c r="K1074" s="49"/>
      <c r="L1074" s="49"/>
      <c r="M1074" s="49"/>
      <c r="N1074" s="49"/>
      <c r="O1074" s="49"/>
      <c r="P1074" s="49"/>
      <c r="Q1074" s="49"/>
      <c r="R1074" s="49"/>
      <c r="S1074" s="49"/>
      <c r="T1074" s="49"/>
      <c r="U1074" s="49"/>
      <c r="V1074" s="49"/>
      <c r="W1074" s="49"/>
      <c r="X1074" s="49"/>
      <c r="Y1074" s="49"/>
      <c r="Z1074" s="49"/>
      <c r="AA1074" s="49"/>
      <c r="AB1074" s="49"/>
      <c r="AC1074" s="49"/>
      <c r="AD1074" s="49"/>
    </row>
    <row r="1075">
      <c r="A1075" s="49"/>
      <c r="B1075" s="49"/>
      <c r="C1075" s="49"/>
      <c r="D1075" s="49"/>
      <c r="E1075" s="49"/>
      <c r="F1075" s="49"/>
      <c r="G1075" s="49"/>
      <c r="H1075" s="49"/>
      <c r="I1075" s="49"/>
      <c r="J1075" s="75"/>
      <c r="K1075" s="49"/>
      <c r="L1075" s="49"/>
      <c r="M1075" s="49"/>
      <c r="N1075" s="49"/>
      <c r="O1075" s="49"/>
      <c r="P1075" s="49"/>
      <c r="Q1075" s="49"/>
      <c r="R1075" s="49"/>
      <c r="S1075" s="49"/>
      <c r="T1075" s="49"/>
      <c r="U1075" s="49"/>
      <c r="V1075" s="49"/>
      <c r="W1075" s="49"/>
      <c r="X1075" s="49"/>
      <c r="Y1075" s="49"/>
      <c r="Z1075" s="49"/>
      <c r="AA1075" s="49"/>
      <c r="AB1075" s="49"/>
      <c r="AC1075" s="49"/>
      <c r="AD1075" s="49"/>
    </row>
    <row r="1076">
      <c r="A1076" s="49"/>
      <c r="B1076" s="49"/>
      <c r="C1076" s="49"/>
      <c r="D1076" s="49"/>
      <c r="E1076" s="49"/>
      <c r="F1076" s="49"/>
      <c r="G1076" s="49"/>
      <c r="H1076" s="49"/>
      <c r="I1076" s="49"/>
      <c r="J1076" s="75"/>
      <c r="K1076" s="49"/>
      <c r="L1076" s="49"/>
      <c r="M1076" s="49"/>
      <c r="N1076" s="49"/>
      <c r="O1076" s="49"/>
      <c r="P1076" s="49"/>
      <c r="Q1076" s="49"/>
      <c r="R1076" s="49"/>
      <c r="S1076" s="49"/>
      <c r="T1076" s="49"/>
      <c r="U1076" s="49"/>
      <c r="V1076" s="49"/>
      <c r="W1076" s="49"/>
      <c r="X1076" s="49"/>
      <c r="Y1076" s="49"/>
      <c r="Z1076" s="49"/>
      <c r="AA1076" s="49"/>
      <c r="AB1076" s="49"/>
      <c r="AC1076" s="49"/>
      <c r="AD1076" s="49"/>
    </row>
    <row r="1077">
      <c r="A1077" s="49"/>
      <c r="B1077" s="49"/>
      <c r="C1077" s="49"/>
      <c r="D1077" s="49"/>
      <c r="E1077" s="49"/>
      <c r="F1077" s="49"/>
      <c r="G1077" s="49"/>
      <c r="H1077" s="49"/>
      <c r="I1077" s="49"/>
      <c r="J1077" s="75"/>
      <c r="K1077" s="49"/>
      <c r="L1077" s="49"/>
      <c r="M1077" s="49"/>
      <c r="N1077" s="49"/>
      <c r="O1077" s="49"/>
      <c r="P1077" s="49"/>
      <c r="Q1077" s="49"/>
      <c r="R1077" s="49"/>
      <c r="S1077" s="49"/>
      <c r="T1077" s="49"/>
      <c r="U1077" s="49"/>
      <c r="V1077" s="49"/>
      <c r="W1077" s="49"/>
      <c r="X1077" s="49"/>
      <c r="Y1077" s="49"/>
      <c r="Z1077" s="49"/>
      <c r="AA1077" s="49"/>
      <c r="AB1077" s="49"/>
      <c r="AC1077" s="49"/>
      <c r="AD1077" s="49"/>
    </row>
    <row r="1078">
      <c r="A1078" s="49"/>
      <c r="B1078" s="49"/>
      <c r="C1078" s="49"/>
      <c r="D1078" s="49"/>
      <c r="E1078" s="49"/>
      <c r="F1078" s="49"/>
      <c r="G1078" s="49"/>
      <c r="H1078" s="49"/>
      <c r="I1078" s="49"/>
      <c r="J1078" s="75"/>
      <c r="K1078" s="49"/>
      <c r="L1078" s="49"/>
      <c r="M1078" s="49"/>
      <c r="N1078" s="49"/>
      <c r="O1078" s="49"/>
      <c r="P1078" s="49"/>
      <c r="Q1078" s="49"/>
      <c r="R1078" s="49"/>
      <c r="S1078" s="49"/>
      <c r="T1078" s="49"/>
      <c r="U1078" s="49"/>
      <c r="V1078" s="49"/>
      <c r="W1078" s="49"/>
      <c r="X1078" s="49"/>
      <c r="Y1078" s="49"/>
      <c r="Z1078" s="49"/>
      <c r="AA1078" s="49"/>
      <c r="AB1078" s="49"/>
      <c r="AC1078" s="49"/>
      <c r="AD1078" s="49"/>
    </row>
    <row r="1079">
      <c r="A1079" s="49"/>
      <c r="B1079" s="49"/>
      <c r="C1079" s="49"/>
      <c r="D1079" s="49"/>
      <c r="E1079" s="49"/>
      <c r="F1079" s="49"/>
      <c r="G1079" s="49"/>
      <c r="H1079" s="49"/>
      <c r="I1079" s="49"/>
      <c r="J1079" s="75"/>
      <c r="K1079" s="49"/>
      <c r="L1079" s="49"/>
      <c r="M1079" s="49"/>
      <c r="N1079" s="49"/>
      <c r="O1079" s="49"/>
      <c r="P1079" s="49"/>
      <c r="Q1079" s="49"/>
      <c r="R1079" s="49"/>
      <c r="S1079" s="49"/>
      <c r="T1079" s="49"/>
      <c r="U1079" s="49"/>
      <c r="V1079" s="49"/>
      <c r="W1079" s="49"/>
      <c r="X1079" s="49"/>
      <c r="Y1079" s="49"/>
      <c r="Z1079" s="49"/>
      <c r="AA1079" s="49"/>
      <c r="AB1079" s="49"/>
      <c r="AC1079" s="49"/>
      <c r="AD1079" s="49"/>
    </row>
    <row r="1080">
      <c r="A1080" s="49"/>
      <c r="B1080" s="49"/>
      <c r="C1080" s="49"/>
      <c r="D1080" s="49"/>
      <c r="E1080" s="49"/>
      <c r="F1080" s="49"/>
      <c r="G1080" s="49"/>
      <c r="H1080" s="49"/>
      <c r="I1080" s="49"/>
      <c r="J1080" s="75"/>
      <c r="K1080" s="49"/>
      <c r="L1080" s="49"/>
      <c r="M1080" s="49"/>
      <c r="N1080" s="49"/>
      <c r="O1080" s="49"/>
      <c r="P1080" s="49"/>
      <c r="Q1080" s="49"/>
      <c r="R1080" s="49"/>
      <c r="S1080" s="49"/>
      <c r="T1080" s="49"/>
      <c r="U1080" s="49"/>
      <c r="V1080" s="49"/>
      <c r="W1080" s="49"/>
      <c r="X1080" s="49"/>
      <c r="Y1080" s="49"/>
      <c r="Z1080" s="49"/>
      <c r="AA1080" s="49"/>
      <c r="AB1080" s="49"/>
      <c r="AC1080" s="49"/>
      <c r="AD1080" s="49"/>
    </row>
    <row r="1081">
      <c r="A1081" s="49"/>
      <c r="B1081" s="49"/>
      <c r="C1081" s="49"/>
      <c r="D1081" s="49"/>
      <c r="E1081" s="49"/>
      <c r="F1081" s="49"/>
      <c r="G1081" s="49"/>
      <c r="H1081" s="49"/>
      <c r="I1081" s="49"/>
      <c r="J1081" s="75"/>
      <c r="K1081" s="49"/>
      <c r="L1081" s="49"/>
      <c r="M1081" s="49"/>
      <c r="N1081" s="49"/>
      <c r="O1081" s="49"/>
      <c r="P1081" s="49"/>
      <c r="Q1081" s="49"/>
      <c r="R1081" s="49"/>
      <c r="S1081" s="49"/>
      <c r="T1081" s="49"/>
      <c r="U1081" s="49"/>
      <c r="V1081" s="49"/>
      <c r="W1081" s="49"/>
      <c r="X1081" s="49"/>
      <c r="Y1081" s="49"/>
      <c r="Z1081" s="49"/>
      <c r="AA1081" s="49"/>
      <c r="AB1081" s="49"/>
      <c r="AC1081" s="49"/>
      <c r="AD1081" s="49"/>
    </row>
    <row r="1082">
      <c r="A1082" s="49"/>
      <c r="B1082" s="49"/>
      <c r="C1082" s="49"/>
      <c r="D1082" s="49"/>
      <c r="E1082" s="49"/>
      <c r="F1082" s="49"/>
      <c r="G1082" s="49"/>
      <c r="H1082" s="49"/>
      <c r="I1082" s="49"/>
      <c r="J1082" s="75"/>
      <c r="K1082" s="49"/>
      <c r="L1082" s="49"/>
      <c r="M1082" s="49"/>
      <c r="N1082" s="49"/>
      <c r="O1082" s="49"/>
      <c r="P1082" s="49"/>
      <c r="Q1082" s="49"/>
      <c r="R1082" s="49"/>
      <c r="S1082" s="49"/>
      <c r="T1082" s="49"/>
      <c r="U1082" s="49"/>
      <c r="V1082" s="49"/>
      <c r="W1082" s="49"/>
      <c r="X1082" s="49"/>
      <c r="Y1082" s="49"/>
      <c r="Z1082" s="49"/>
      <c r="AA1082" s="49"/>
      <c r="AB1082" s="49"/>
      <c r="AC1082" s="49"/>
      <c r="AD1082" s="49"/>
    </row>
    <row r="1083">
      <c r="A1083" s="49"/>
      <c r="B1083" s="49"/>
      <c r="C1083" s="49"/>
      <c r="D1083" s="49"/>
      <c r="E1083" s="49"/>
      <c r="F1083" s="49"/>
      <c r="G1083" s="49"/>
      <c r="H1083" s="49"/>
      <c r="I1083" s="49"/>
      <c r="J1083" s="75"/>
      <c r="K1083" s="49"/>
      <c r="L1083" s="49"/>
      <c r="M1083" s="49"/>
      <c r="N1083" s="49"/>
      <c r="O1083" s="49"/>
      <c r="P1083" s="49"/>
      <c r="Q1083" s="49"/>
      <c r="R1083" s="49"/>
      <c r="S1083" s="49"/>
      <c r="T1083" s="49"/>
      <c r="U1083" s="49"/>
      <c r="V1083" s="49"/>
      <c r="W1083" s="49"/>
      <c r="X1083" s="49"/>
      <c r="Y1083" s="49"/>
      <c r="Z1083" s="49"/>
      <c r="AA1083" s="49"/>
      <c r="AB1083" s="49"/>
      <c r="AC1083" s="49"/>
      <c r="AD1083" s="49"/>
    </row>
    <row r="1084">
      <c r="A1084" s="49"/>
      <c r="B1084" s="49"/>
      <c r="C1084" s="49"/>
      <c r="D1084" s="49"/>
      <c r="E1084" s="49"/>
      <c r="F1084" s="49"/>
      <c r="G1084" s="49"/>
      <c r="H1084" s="49"/>
      <c r="I1084" s="49"/>
      <c r="J1084" s="75"/>
      <c r="K1084" s="49"/>
      <c r="L1084" s="49"/>
      <c r="M1084" s="49"/>
      <c r="N1084" s="49"/>
      <c r="O1084" s="49"/>
      <c r="P1084" s="49"/>
      <c r="Q1084" s="49"/>
      <c r="R1084" s="49"/>
      <c r="S1084" s="49"/>
      <c r="T1084" s="49"/>
      <c r="U1084" s="49"/>
      <c r="V1084" s="49"/>
      <c r="W1084" s="49"/>
      <c r="X1084" s="49"/>
      <c r="Y1084" s="49"/>
      <c r="Z1084" s="49"/>
      <c r="AA1084" s="49"/>
      <c r="AB1084" s="49"/>
      <c r="AC1084" s="49"/>
      <c r="AD1084" s="49"/>
    </row>
    <row r="1085">
      <c r="A1085" s="49"/>
      <c r="B1085" s="49"/>
      <c r="C1085" s="49"/>
      <c r="D1085" s="49"/>
      <c r="E1085" s="49"/>
      <c r="F1085" s="49"/>
      <c r="G1085" s="49"/>
      <c r="H1085" s="49"/>
      <c r="I1085" s="49"/>
      <c r="J1085" s="75"/>
      <c r="K1085" s="49"/>
      <c r="L1085" s="49"/>
      <c r="M1085" s="49"/>
      <c r="N1085" s="49"/>
      <c r="O1085" s="49"/>
      <c r="P1085" s="49"/>
      <c r="Q1085" s="49"/>
      <c r="R1085" s="49"/>
      <c r="S1085" s="49"/>
      <c r="T1085" s="49"/>
      <c r="U1085" s="49"/>
      <c r="V1085" s="49"/>
      <c r="W1085" s="49"/>
      <c r="X1085" s="49"/>
      <c r="Y1085" s="49"/>
      <c r="Z1085" s="49"/>
      <c r="AA1085" s="49"/>
      <c r="AB1085" s="49"/>
      <c r="AC1085" s="49"/>
      <c r="AD1085" s="49"/>
    </row>
    <row r="1086">
      <c r="A1086" s="49"/>
      <c r="B1086" s="49"/>
      <c r="C1086" s="49"/>
      <c r="D1086" s="49"/>
      <c r="E1086" s="49"/>
      <c r="F1086" s="49"/>
      <c r="G1086" s="49"/>
      <c r="H1086" s="49"/>
      <c r="I1086" s="49"/>
      <c r="J1086" s="75"/>
      <c r="K1086" s="49"/>
      <c r="L1086" s="49"/>
      <c r="M1086" s="49"/>
      <c r="N1086" s="49"/>
      <c r="O1086" s="49"/>
      <c r="P1086" s="49"/>
      <c r="Q1086" s="49"/>
      <c r="R1086" s="49"/>
      <c r="S1086" s="49"/>
      <c r="T1086" s="49"/>
      <c r="U1086" s="49"/>
      <c r="V1086" s="49"/>
      <c r="W1086" s="49"/>
      <c r="X1086" s="49"/>
      <c r="Y1086" s="49"/>
      <c r="Z1086" s="49"/>
      <c r="AA1086" s="49"/>
      <c r="AB1086" s="49"/>
      <c r="AC1086" s="49"/>
      <c r="AD1086" s="49"/>
    </row>
    <row r="1087">
      <c r="A1087" s="49"/>
      <c r="B1087" s="49"/>
      <c r="C1087" s="49"/>
      <c r="D1087" s="49"/>
      <c r="E1087" s="49"/>
      <c r="F1087" s="49"/>
      <c r="G1087" s="49"/>
      <c r="H1087" s="49"/>
      <c r="I1087" s="49"/>
      <c r="J1087" s="75"/>
      <c r="K1087" s="49"/>
      <c r="L1087" s="49"/>
      <c r="M1087" s="49"/>
      <c r="N1087" s="49"/>
      <c r="O1087" s="49"/>
      <c r="P1087" s="49"/>
      <c r="Q1087" s="49"/>
      <c r="R1087" s="49"/>
      <c r="S1087" s="49"/>
      <c r="T1087" s="49"/>
      <c r="U1087" s="49"/>
      <c r="V1087" s="49"/>
      <c r="W1087" s="49"/>
      <c r="X1087" s="49"/>
      <c r="Y1087" s="49"/>
      <c r="Z1087" s="49"/>
      <c r="AA1087" s="49"/>
      <c r="AB1087" s="49"/>
      <c r="AC1087" s="49"/>
      <c r="AD1087" s="49"/>
    </row>
    <row r="1088">
      <c r="A1088" s="49"/>
      <c r="B1088" s="49"/>
      <c r="C1088" s="49"/>
      <c r="D1088" s="49"/>
      <c r="E1088" s="49"/>
      <c r="F1088" s="49"/>
      <c r="G1088" s="49"/>
      <c r="H1088" s="49"/>
      <c r="I1088" s="49"/>
      <c r="J1088" s="75"/>
      <c r="K1088" s="49"/>
      <c r="L1088" s="49"/>
      <c r="M1088" s="49"/>
      <c r="N1088" s="49"/>
      <c r="O1088" s="49"/>
      <c r="P1088" s="49"/>
      <c r="Q1088" s="49"/>
      <c r="R1088" s="49"/>
      <c r="S1088" s="49"/>
      <c r="T1088" s="49"/>
      <c r="U1088" s="49"/>
      <c r="V1088" s="49"/>
      <c r="W1088" s="49"/>
      <c r="X1088" s="49"/>
      <c r="Y1088" s="49"/>
      <c r="Z1088" s="49"/>
      <c r="AA1088" s="49"/>
      <c r="AB1088" s="49"/>
      <c r="AC1088" s="49"/>
      <c r="AD1088" s="49"/>
    </row>
    <row r="1089">
      <c r="A1089" s="49"/>
      <c r="B1089" s="49"/>
      <c r="C1089" s="49"/>
      <c r="D1089" s="49"/>
      <c r="E1089" s="49"/>
      <c r="F1089" s="49"/>
      <c r="G1089" s="49"/>
      <c r="H1089" s="49"/>
      <c r="I1089" s="49"/>
      <c r="J1089" s="75"/>
      <c r="K1089" s="49"/>
      <c r="L1089" s="49"/>
      <c r="M1089" s="49"/>
      <c r="N1089" s="49"/>
      <c r="O1089" s="49"/>
      <c r="P1089" s="49"/>
      <c r="Q1089" s="49"/>
      <c r="R1089" s="49"/>
      <c r="S1089" s="49"/>
      <c r="T1089" s="49"/>
      <c r="U1089" s="49"/>
      <c r="V1089" s="49"/>
      <c r="W1089" s="49"/>
      <c r="X1089" s="49"/>
      <c r="Y1089" s="49"/>
      <c r="Z1089" s="49"/>
      <c r="AA1089" s="49"/>
      <c r="AB1089" s="49"/>
      <c r="AC1089" s="49"/>
      <c r="AD1089" s="49"/>
    </row>
    <row r="1090">
      <c r="A1090" s="49"/>
      <c r="B1090" s="49"/>
      <c r="C1090" s="49"/>
      <c r="D1090" s="49"/>
      <c r="E1090" s="49"/>
      <c r="F1090" s="49"/>
      <c r="G1090" s="49"/>
      <c r="H1090" s="49"/>
      <c r="I1090" s="49"/>
      <c r="J1090" s="75"/>
      <c r="K1090" s="49"/>
      <c r="L1090" s="49"/>
      <c r="M1090" s="49"/>
      <c r="N1090" s="49"/>
      <c r="O1090" s="49"/>
      <c r="P1090" s="49"/>
      <c r="Q1090" s="49"/>
      <c r="R1090" s="49"/>
      <c r="S1090" s="49"/>
      <c r="T1090" s="49"/>
      <c r="U1090" s="49"/>
      <c r="V1090" s="49"/>
      <c r="W1090" s="49"/>
      <c r="X1090" s="49"/>
      <c r="Y1090" s="49"/>
      <c r="Z1090" s="49"/>
      <c r="AA1090" s="49"/>
      <c r="AB1090" s="49"/>
      <c r="AC1090" s="49"/>
      <c r="AD1090" s="49"/>
    </row>
    <row r="1091">
      <c r="A1091" s="49"/>
      <c r="B1091" s="49"/>
      <c r="C1091" s="49"/>
      <c r="D1091" s="49"/>
      <c r="E1091" s="49"/>
      <c r="F1091" s="49"/>
      <c r="G1091" s="49"/>
      <c r="H1091" s="49"/>
      <c r="I1091" s="49"/>
      <c r="J1091" s="75"/>
      <c r="K1091" s="49"/>
      <c r="L1091" s="49"/>
      <c r="M1091" s="49"/>
      <c r="N1091" s="49"/>
      <c r="O1091" s="49"/>
      <c r="P1091" s="49"/>
      <c r="Q1091" s="49"/>
      <c r="R1091" s="49"/>
      <c r="S1091" s="49"/>
      <c r="T1091" s="49"/>
      <c r="U1091" s="49"/>
      <c r="V1091" s="49"/>
      <c r="W1091" s="49"/>
      <c r="X1091" s="49"/>
      <c r="Y1091" s="49"/>
      <c r="Z1091" s="49"/>
      <c r="AA1091" s="49"/>
      <c r="AB1091" s="49"/>
      <c r="AC1091" s="49"/>
      <c r="AD1091" s="49"/>
    </row>
    <row r="1092">
      <c r="A1092" s="49"/>
      <c r="B1092" s="49"/>
      <c r="C1092" s="49"/>
      <c r="D1092" s="49"/>
      <c r="E1092" s="49"/>
      <c r="F1092" s="49"/>
      <c r="G1092" s="49"/>
      <c r="H1092" s="49"/>
      <c r="I1092" s="49"/>
      <c r="J1092" s="75"/>
      <c r="K1092" s="49"/>
      <c r="L1092" s="49"/>
      <c r="M1092" s="49"/>
      <c r="N1092" s="49"/>
      <c r="O1092" s="49"/>
      <c r="P1092" s="49"/>
      <c r="Q1092" s="49"/>
      <c r="R1092" s="49"/>
      <c r="S1092" s="49"/>
      <c r="T1092" s="49"/>
      <c r="U1092" s="49"/>
      <c r="V1092" s="49"/>
      <c r="W1092" s="49"/>
      <c r="X1092" s="49"/>
      <c r="Y1092" s="49"/>
      <c r="Z1092" s="49"/>
      <c r="AA1092" s="49"/>
      <c r="AB1092" s="49"/>
      <c r="AC1092" s="49"/>
      <c r="AD1092" s="49"/>
    </row>
    <row r="1093">
      <c r="A1093" s="49"/>
      <c r="B1093" s="49"/>
      <c r="C1093" s="49"/>
      <c r="D1093" s="49"/>
      <c r="E1093" s="49"/>
      <c r="F1093" s="49"/>
      <c r="G1093" s="49"/>
      <c r="H1093" s="49"/>
      <c r="I1093" s="49"/>
      <c r="J1093" s="75"/>
      <c r="K1093" s="49"/>
      <c r="L1093" s="49"/>
      <c r="M1093" s="49"/>
      <c r="N1093" s="49"/>
      <c r="O1093" s="49"/>
      <c r="P1093" s="49"/>
      <c r="Q1093" s="49"/>
      <c r="R1093" s="49"/>
      <c r="S1093" s="49"/>
      <c r="T1093" s="49"/>
      <c r="U1093" s="49"/>
      <c r="V1093" s="49"/>
      <c r="W1093" s="49"/>
      <c r="X1093" s="49"/>
      <c r="Y1093" s="49"/>
      <c r="Z1093" s="49"/>
      <c r="AA1093" s="49"/>
      <c r="AB1093" s="49"/>
      <c r="AC1093" s="49"/>
      <c r="AD1093" s="49"/>
    </row>
    <row r="1094">
      <c r="A1094" s="49"/>
      <c r="B1094" s="49"/>
      <c r="C1094" s="49"/>
      <c r="D1094" s="49"/>
      <c r="E1094" s="49"/>
      <c r="F1094" s="49"/>
      <c r="G1094" s="49"/>
      <c r="H1094" s="49"/>
      <c r="I1094" s="49"/>
      <c r="J1094" s="75"/>
      <c r="K1094" s="49"/>
      <c r="L1094" s="49"/>
      <c r="M1094" s="49"/>
      <c r="N1094" s="49"/>
      <c r="O1094" s="49"/>
      <c r="P1094" s="49"/>
      <c r="Q1094" s="49"/>
      <c r="R1094" s="49"/>
      <c r="S1094" s="49"/>
      <c r="T1094" s="49"/>
      <c r="U1094" s="49"/>
      <c r="V1094" s="49"/>
      <c r="W1094" s="49"/>
      <c r="X1094" s="49"/>
      <c r="Y1094" s="49"/>
      <c r="Z1094" s="49"/>
      <c r="AA1094" s="49"/>
      <c r="AB1094" s="49"/>
      <c r="AC1094" s="49"/>
      <c r="AD1094" s="49"/>
    </row>
    <row r="1095">
      <c r="A1095" s="49"/>
      <c r="B1095" s="49"/>
      <c r="C1095" s="49"/>
      <c r="D1095" s="49"/>
      <c r="E1095" s="49"/>
      <c r="F1095" s="49"/>
      <c r="G1095" s="49"/>
      <c r="H1095" s="49"/>
      <c r="I1095" s="49"/>
      <c r="J1095" s="75"/>
      <c r="K1095" s="49"/>
      <c r="L1095" s="49"/>
      <c r="M1095" s="49"/>
      <c r="N1095" s="49"/>
      <c r="O1095" s="49"/>
      <c r="P1095" s="49"/>
      <c r="Q1095" s="49"/>
      <c r="R1095" s="49"/>
      <c r="S1095" s="49"/>
      <c r="T1095" s="49"/>
      <c r="U1095" s="49"/>
      <c r="V1095" s="49"/>
      <c r="W1095" s="49"/>
      <c r="X1095" s="49"/>
      <c r="Y1095" s="49"/>
      <c r="Z1095" s="49"/>
      <c r="AA1095" s="49"/>
      <c r="AB1095" s="49"/>
      <c r="AC1095" s="49"/>
      <c r="AD1095" s="49"/>
    </row>
    <row r="1096">
      <c r="A1096" s="49"/>
      <c r="B1096" s="49"/>
      <c r="C1096" s="49"/>
      <c r="D1096" s="49"/>
      <c r="E1096" s="49"/>
      <c r="F1096" s="49"/>
      <c r="G1096" s="49"/>
      <c r="H1096" s="49"/>
      <c r="I1096" s="49"/>
      <c r="J1096" s="75"/>
      <c r="K1096" s="49"/>
      <c r="L1096" s="49"/>
      <c r="M1096" s="49"/>
      <c r="N1096" s="49"/>
      <c r="O1096" s="49"/>
      <c r="P1096" s="49"/>
      <c r="Q1096" s="49"/>
      <c r="R1096" s="49"/>
      <c r="S1096" s="49"/>
      <c r="T1096" s="49"/>
      <c r="U1096" s="49"/>
      <c r="V1096" s="49"/>
      <c r="W1096" s="49"/>
      <c r="X1096" s="49"/>
      <c r="Y1096" s="49"/>
      <c r="Z1096" s="49"/>
      <c r="AA1096" s="49"/>
      <c r="AB1096" s="49"/>
      <c r="AC1096" s="49"/>
      <c r="AD1096" s="49"/>
    </row>
    <row r="1097">
      <c r="A1097" s="49"/>
      <c r="B1097" s="49"/>
      <c r="C1097" s="49"/>
      <c r="D1097" s="49"/>
      <c r="E1097" s="49"/>
      <c r="F1097" s="49"/>
      <c r="G1097" s="49"/>
      <c r="H1097" s="49"/>
      <c r="I1097" s="49"/>
      <c r="J1097" s="75"/>
      <c r="K1097" s="49"/>
      <c r="L1097" s="49"/>
      <c r="M1097" s="49"/>
      <c r="N1097" s="49"/>
      <c r="O1097" s="49"/>
      <c r="P1097" s="49"/>
      <c r="Q1097" s="49"/>
      <c r="R1097" s="49"/>
      <c r="S1097" s="49"/>
      <c r="T1097" s="49"/>
      <c r="U1097" s="49"/>
      <c r="V1097" s="49"/>
      <c r="W1097" s="49"/>
      <c r="X1097" s="49"/>
      <c r="Y1097" s="49"/>
      <c r="Z1097" s="49"/>
      <c r="AA1097" s="49"/>
      <c r="AB1097" s="49"/>
      <c r="AC1097" s="49"/>
      <c r="AD1097" s="49"/>
    </row>
    <row r="1098">
      <c r="A1098" s="49"/>
      <c r="B1098" s="49"/>
      <c r="C1098" s="49"/>
      <c r="D1098" s="49"/>
      <c r="E1098" s="49"/>
      <c r="F1098" s="49"/>
      <c r="G1098" s="49"/>
      <c r="H1098" s="49"/>
      <c r="I1098" s="49"/>
      <c r="J1098" s="75"/>
      <c r="K1098" s="49"/>
      <c r="L1098" s="49"/>
      <c r="M1098" s="49"/>
      <c r="N1098" s="49"/>
      <c r="O1098" s="49"/>
      <c r="P1098" s="49"/>
      <c r="Q1098" s="49"/>
      <c r="R1098" s="49"/>
      <c r="S1098" s="49"/>
      <c r="T1098" s="49"/>
      <c r="U1098" s="49"/>
      <c r="V1098" s="49"/>
      <c r="W1098" s="49"/>
      <c r="X1098" s="49"/>
      <c r="Y1098" s="49"/>
      <c r="Z1098" s="49"/>
      <c r="AA1098" s="49"/>
      <c r="AB1098" s="49"/>
      <c r="AC1098" s="49"/>
      <c r="AD1098" s="49"/>
    </row>
    <row r="1099">
      <c r="A1099" s="49"/>
      <c r="B1099" s="49"/>
      <c r="C1099" s="49"/>
      <c r="D1099" s="49"/>
      <c r="E1099" s="49"/>
      <c r="F1099" s="49"/>
      <c r="G1099" s="49"/>
      <c r="H1099" s="49"/>
      <c r="I1099" s="49"/>
      <c r="J1099" s="75"/>
      <c r="K1099" s="49"/>
      <c r="L1099" s="49"/>
      <c r="M1099" s="49"/>
      <c r="N1099" s="49"/>
      <c r="O1099" s="49"/>
      <c r="P1099" s="49"/>
      <c r="Q1099" s="49"/>
      <c r="R1099" s="49"/>
      <c r="S1099" s="49"/>
      <c r="T1099" s="49"/>
      <c r="U1099" s="49"/>
      <c r="V1099" s="49"/>
      <c r="W1099" s="49"/>
      <c r="X1099" s="49"/>
      <c r="Y1099" s="49"/>
      <c r="Z1099" s="49"/>
      <c r="AA1099" s="49"/>
      <c r="AB1099" s="49"/>
      <c r="AC1099" s="49"/>
      <c r="AD1099" s="49"/>
    </row>
    <row r="1100">
      <c r="A1100" s="49"/>
      <c r="B1100" s="49"/>
      <c r="C1100" s="49"/>
      <c r="D1100" s="49"/>
      <c r="E1100" s="49"/>
      <c r="F1100" s="49"/>
      <c r="G1100" s="49"/>
      <c r="H1100" s="49"/>
      <c r="I1100" s="49"/>
      <c r="J1100" s="75"/>
      <c r="K1100" s="49"/>
      <c r="L1100" s="49"/>
      <c r="M1100" s="49"/>
      <c r="N1100" s="49"/>
      <c r="O1100" s="49"/>
      <c r="P1100" s="49"/>
      <c r="Q1100" s="49"/>
      <c r="R1100" s="49"/>
      <c r="S1100" s="49"/>
      <c r="T1100" s="49"/>
      <c r="U1100" s="49"/>
      <c r="V1100" s="49"/>
      <c r="W1100" s="49"/>
      <c r="X1100" s="49"/>
      <c r="Y1100" s="49"/>
      <c r="Z1100" s="49"/>
      <c r="AA1100" s="49"/>
      <c r="AB1100" s="49"/>
      <c r="AC1100" s="49"/>
      <c r="AD1100" s="49"/>
    </row>
    <row r="1101">
      <c r="A1101" s="49"/>
      <c r="B1101" s="49"/>
      <c r="C1101" s="49"/>
      <c r="D1101" s="49"/>
      <c r="E1101" s="49"/>
      <c r="F1101" s="49"/>
      <c r="G1101" s="49"/>
      <c r="H1101" s="49"/>
      <c r="I1101" s="49"/>
      <c r="J1101" s="75"/>
      <c r="K1101" s="49"/>
      <c r="L1101" s="49"/>
      <c r="M1101" s="49"/>
      <c r="N1101" s="49"/>
      <c r="O1101" s="49"/>
      <c r="P1101" s="49"/>
      <c r="Q1101" s="49"/>
      <c r="R1101" s="49"/>
      <c r="S1101" s="49"/>
      <c r="T1101" s="49"/>
      <c r="U1101" s="49"/>
      <c r="V1101" s="49"/>
      <c r="W1101" s="49"/>
      <c r="X1101" s="49"/>
      <c r="Y1101" s="49"/>
      <c r="Z1101" s="49"/>
      <c r="AA1101" s="49"/>
      <c r="AB1101" s="49"/>
      <c r="AC1101" s="49"/>
      <c r="AD1101" s="49"/>
    </row>
    <row r="1102">
      <c r="A1102" s="49"/>
      <c r="B1102" s="49"/>
      <c r="C1102" s="49"/>
      <c r="D1102" s="49"/>
      <c r="E1102" s="49"/>
      <c r="F1102" s="49"/>
      <c r="G1102" s="49"/>
      <c r="H1102" s="49"/>
      <c r="I1102" s="49"/>
      <c r="J1102" s="75"/>
      <c r="K1102" s="49"/>
      <c r="L1102" s="49"/>
      <c r="M1102" s="49"/>
      <c r="N1102" s="49"/>
      <c r="O1102" s="49"/>
      <c r="P1102" s="49"/>
      <c r="Q1102" s="49"/>
      <c r="R1102" s="49"/>
      <c r="S1102" s="49"/>
      <c r="T1102" s="49"/>
      <c r="U1102" s="49"/>
      <c r="V1102" s="49"/>
      <c r="W1102" s="49"/>
      <c r="X1102" s="49"/>
      <c r="Y1102" s="49"/>
      <c r="Z1102" s="49"/>
      <c r="AA1102" s="49"/>
      <c r="AB1102" s="49"/>
      <c r="AC1102" s="49"/>
      <c r="AD1102" s="49"/>
    </row>
    <row r="1103">
      <c r="A1103" s="49"/>
      <c r="B1103" s="49"/>
      <c r="C1103" s="49"/>
      <c r="D1103" s="49"/>
      <c r="E1103" s="49"/>
      <c r="F1103" s="49"/>
      <c r="G1103" s="49"/>
      <c r="H1103" s="49"/>
      <c r="I1103" s="49"/>
      <c r="J1103" s="75"/>
      <c r="K1103" s="49"/>
      <c r="L1103" s="49"/>
      <c r="M1103" s="49"/>
      <c r="N1103" s="49"/>
      <c r="O1103" s="49"/>
      <c r="P1103" s="49"/>
      <c r="Q1103" s="49"/>
      <c r="R1103" s="49"/>
      <c r="S1103" s="49"/>
      <c r="T1103" s="49"/>
      <c r="U1103" s="49"/>
      <c r="V1103" s="49"/>
      <c r="W1103" s="49"/>
      <c r="X1103" s="49"/>
      <c r="Y1103" s="49"/>
      <c r="Z1103" s="49"/>
      <c r="AA1103" s="49"/>
      <c r="AB1103" s="49"/>
      <c r="AC1103" s="49"/>
      <c r="AD1103" s="49"/>
    </row>
    <row r="1104">
      <c r="A1104" s="49"/>
      <c r="B1104" s="49"/>
      <c r="C1104" s="49"/>
      <c r="D1104" s="49"/>
      <c r="E1104" s="49"/>
      <c r="F1104" s="49"/>
      <c r="G1104" s="49"/>
      <c r="H1104" s="49"/>
      <c r="I1104" s="49"/>
      <c r="J1104" s="75"/>
      <c r="K1104" s="49"/>
      <c r="L1104" s="49"/>
      <c r="M1104" s="49"/>
      <c r="N1104" s="49"/>
      <c r="O1104" s="49"/>
      <c r="P1104" s="49"/>
      <c r="Q1104" s="49"/>
      <c r="R1104" s="49"/>
      <c r="S1104" s="49"/>
      <c r="T1104" s="49"/>
      <c r="U1104" s="49"/>
      <c r="V1104" s="49"/>
      <c r="W1104" s="49"/>
      <c r="X1104" s="49"/>
      <c r="Y1104" s="49"/>
      <c r="Z1104" s="49"/>
      <c r="AA1104" s="49"/>
      <c r="AB1104" s="49"/>
      <c r="AC1104" s="49"/>
      <c r="AD1104" s="49"/>
    </row>
    <row r="1105">
      <c r="A1105" s="49"/>
      <c r="B1105" s="49"/>
      <c r="C1105" s="49"/>
      <c r="D1105" s="49"/>
      <c r="E1105" s="49"/>
      <c r="F1105" s="49"/>
      <c r="G1105" s="49"/>
      <c r="H1105" s="49"/>
      <c r="I1105" s="49"/>
      <c r="J1105" s="75"/>
      <c r="K1105" s="49"/>
      <c r="L1105" s="49"/>
      <c r="M1105" s="49"/>
      <c r="N1105" s="49"/>
      <c r="O1105" s="49"/>
      <c r="P1105" s="49"/>
      <c r="Q1105" s="49"/>
      <c r="R1105" s="49"/>
      <c r="S1105" s="49"/>
      <c r="T1105" s="49"/>
      <c r="U1105" s="49"/>
      <c r="V1105" s="49"/>
      <c r="W1105" s="49"/>
      <c r="X1105" s="49"/>
      <c r="Y1105" s="49"/>
      <c r="Z1105" s="49"/>
      <c r="AA1105" s="49"/>
      <c r="AB1105" s="49"/>
      <c r="AC1105" s="49"/>
      <c r="AD1105" s="49"/>
    </row>
    <row r="1106">
      <c r="A1106" s="49"/>
      <c r="B1106" s="49"/>
      <c r="C1106" s="49"/>
      <c r="D1106" s="49"/>
      <c r="E1106" s="49"/>
      <c r="F1106" s="49"/>
      <c r="G1106" s="49"/>
      <c r="H1106" s="49"/>
      <c r="I1106" s="49"/>
      <c r="J1106" s="75"/>
      <c r="K1106" s="49"/>
      <c r="L1106" s="49"/>
      <c r="M1106" s="49"/>
      <c r="N1106" s="49"/>
      <c r="O1106" s="49"/>
      <c r="P1106" s="49"/>
      <c r="Q1106" s="49"/>
      <c r="R1106" s="49"/>
      <c r="S1106" s="49"/>
      <c r="T1106" s="49"/>
      <c r="U1106" s="49"/>
      <c r="V1106" s="49"/>
      <c r="W1106" s="49"/>
      <c r="X1106" s="49"/>
      <c r="Y1106" s="49"/>
      <c r="Z1106" s="49"/>
      <c r="AA1106" s="49"/>
      <c r="AB1106" s="49"/>
      <c r="AC1106" s="49"/>
      <c r="AD1106" s="49"/>
    </row>
    <row r="1107">
      <c r="A1107" s="49"/>
      <c r="B1107" s="49"/>
      <c r="C1107" s="49"/>
      <c r="D1107" s="49"/>
      <c r="E1107" s="49"/>
      <c r="F1107" s="49"/>
      <c r="G1107" s="49"/>
      <c r="H1107" s="49"/>
      <c r="I1107" s="49"/>
      <c r="J1107" s="75"/>
      <c r="K1107" s="49"/>
      <c r="L1107" s="49"/>
      <c r="M1107" s="49"/>
      <c r="N1107" s="49"/>
      <c r="O1107" s="49"/>
      <c r="P1107" s="49"/>
      <c r="Q1107" s="49"/>
      <c r="R1107" s="49"/>
      <c r="S1107" s="49"/>
      <c r="T1107" s="49"/>
      <c r="U1107" s="49"/>
      <c r="V1107" s="49"/>
      <c r="W1107" s="49"/>
      <c r="X1107" s="49"/>
      <c r="Y1107" s="49"/>
      <c r="Z1107" s="49"/>
      <c r="AA1107" s="49"/>
      <c r="AB1107" s="49"/>
      <c r="AC1107" s="49"/>
      <c r="AD1107" s="49"/>
    </row>
    <row r="1108">
      <c r="A1108" s="49"/>
      <c r="B1108" s="49"/>
      <c r="C1108" s="49"/>
      <c r="D1108" s="49"/>
      <c r="E1108" s="49"/>
      <c r="F1108" s="49"/>
      <c r="G1108" s="49"/>
      <c r="H1108" s="49"/>
      <c r="I1108" s="49"/>
      <c r="J1108" s="75"/>
      <c r="K1108" s="49"/>
      <c r="L1108" s="49"/>
      <c r="M1108" s="49"/>
      <c r="N1108" s="49"/>
      <c r="O1108" s="49"/>
      <c r="P1108" s="49"/>
      <c r="Q1108" s="49"/>
      <c r="R1108" s="49"/>
      <c r="S1108" s="49"/>
      <c r="T1108" s="49"/>
      <c r="U1108" s="49"/>
      <c r="V1108" s="49"/>
      <c r="W1108" s="49"/>
      <c r="X1108" s="49"/>
      <c r="Y1108" s="49"/>
      <c r="Z1108" s="49"/>
      <c r="AA1108" s="49"/>
      <c r="AB1108" s="49"/>
      <c r="AC1108" s="49"/>
      <c r="AD1108" s="49"/>
    </row>
    <row r="1109">
      <c r="A1109" s="49"/>
      <c r="B1109" s="49"/>
      <c r="C1109" s="49"/>
      <c r="D1109" s="49"/>
      <c r="E1109" s="49"/>
      <c r="F1109" s="49"/>
      <c r="G1109" s="49"/>
      <c r="H1109" s="49"/>
      <c r="I1109" s="49"/>
      <c r="J1109" s="75"/>
      <c r="K1109" s="49"/>
      <c r="L1109" s="49"/>
      <c r="M1109" s="49"/>
      <c r="N1109" s="49"/>
      <c r="O1109" s="49"/>
      <c r="P1109" s="49"/>
      <c r="Q1109" s="49"/>
      <c r="R1109" s="49"/>
      <c r="S1109" s="49"/>
      <c r="T1109" s="49"/>
      <c r="U1109" s="49"/>
      <c r="V1109" s="49"/>
      <c r="W1109" s="49"/>
      <c r="X1109" s="49"/>
      <c r="Y1109" s="49"/>
      <c r="Z1109" s="49"/>
      <c r="AA1109" s="49"/>
      <c r="AB1109" s="49"/>
      <c r="AC1109" s="49"/>
      <c r="AD1109" s="49"/>
    </row>
    <row r="1110">
      <c r="A1110" s="49"/>
      <c r="B1110" s="49"/>
      <c r="C1110" s="49"/>
      <c r="D1110" s="49"/>
      <c r="E1110" s="49"/>
      <c r="F1110" s="49"/>
      <c r="G1110" s="49"/>
      <c r="H1110" s="49"/>
      <c r="I1110" s="49"/>
      <c r="J1110" s="75"/>
      <c r="K1110" s="49"/>
      <c r="L1110" s="49"/>
      <c r="M1110" s="49"/>
      <c r="N1110" s="49"/>
      <c r="O1110" s="49"/>
      <c r="P1110" s="49"/>
      <c r="Q1110" s="49"/>
      <c r="R1110" s="49"/>
      <c r="S1110" s="49"/>
      <c r="T1110" s="49"/>
      <c r="U1110" s="49"/>
      <c r="V1110" s="49"/>
      <c r="W1110" s="49"/>
      <c r="X1110" s="49"/>
      <c r="Y1110" s="49"/>
      <c r="Z1110" s="49"/>
      <c r="AA1110" s="49"/>
      <c r="AB1110" s="49"/>
      <c r="AC1110" s="49"/>
      <c r="AD1110" s="49"/>
    </row>
  </sheetData>
  <mergeCells count="17">
    <mergeCell ref="F2:F3"/>
    <mergeCell ref="G2:H2"/>
    <mergeCell ref="K2:K3"/>
    <mergeCell ref="L2:L3"/>
    <mergeCell ref="M2:M3"/>
    <mergeCell ref="N2:N3"/>
    <mergeCell ref="O2:O3"/>
    <mergeCell ref="P2:P3"/>
    <mergeCell ref="Q2:R2"/>
    <mergeCell ref="S2:S3"/>
    <mergeCell ref="A1:I1"/>
    <mergeCell ref="K1:R1"/>
    <mergeCell ref="A2:A3"/>
    <mergeCell ref="B2:B3"/>
    <mergeCell ref="C2:C3"/>
    <mergeCell ref="D2:D3"/>
    <mergeCell ref="E2:E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 customWidth="1" min="2" max="2" width="16.88"/>
  </cols>
  <sheetData>
    <row r="1">
      <c r="A1" s="312" t="s">
        <v>4711</v>
      </c>
    </row>
    <row r="3">
      <c r="A3" s="2" t="s">
        <v>4712</v>
      </c>
    </row>
    <row r="5">
      <c r="A5" s="2" t="s">
        <v>4713</v>
      </c>
    </row>
    <row r="6">
      <c r="A6" s="2" t="s">
        <v>4714</v>
      </c>
    </row>
    <row r="7">
      <c r="A7" s="2" t="s">
        <v>4715</v>
      </c>
    </row>
    <row r="12">
      <c r="A12" s="2" t="s">
        <v>4716</v>
      </c>
    </row>
    <row r="13">
      <c r="A13" s="2" t="s">
        <v>4717</v>
      </c>
    </row>
    <row r="14">
      <c r="A14" s="2" t="s">
        <v>4718</v>
      </c>
    </row>
    <row r="16">
      <c r="A16" s="146" t="s">
        <v>4719</v>
      </c>
    </row>
    <row r="17">
      <c r="A17" s="146" t="s">
        <v>4720</v>
      </c>
    </row>
    <row r="19">
      <c r="A19" s="2" t="s">
        <v>4721</v>
      </c>
    </row>
    <row r="21">
      <c r="A21" s="2" t="s">
        <v>4722</v>
      </c>
    </row>
    <row r="23">
      <c r="A23" s="2" t="s">
        <v>4723</v>
      </c>
    </row>
    <row r="25">
      <c r="A25" s="2" t="s">
        <v>4724</v>
      </c>
    </row>
    <row r="28">
      <c r="A28" s="146" t="s">
        <v>4725</v>
      </c>
    </row>
    <row r="29">
      <c r="A29" s="313"/>
      <c r="B29" s="313"/>
      <c r="C29" s="313"/>
      <c r="D29" s="313"/>
      <c r="E29" s="313"/>
      <c r="F29" s="313"/>
      <c r="G29" s="313"/>
      <c r="H29" s="313"/>
      <c r="I29" s="313"/>
      <c r="J29" s="313"/>
    </row>
    <row r="30">
      <c r="A30" s="146" t="s">
        <v>4726</v>
      </c>
    </row>
    <row r="31">
      <c r="A31" s="2" t="s">
        <v>4727</v>
      </c>
    </row>
    <row r="32">
      <c r="A32" s="2" t="s">
        <v>4728</v>
      </c>
    </row>
    <row r="33">
      <c r="A33" s="2" t="s">
        <v>4729</v>
      </c>
    </row>
    <row r="34">
      <c r="A34" s="2" t="s">
        <v>4730</v>
      </c>
    </row>
    <row r="36">
      <c r="A36" s="2" t="s">
        <v>4731</v>
      </c>
    </row>
    <row r="37">
      <c r="A37" s="2" t="s">
        <v>4732</v>
      </c>
    </row>
    <row r="38">
      <c r="A38" s="2" t="s">
        <v>4733</v>
      </c>
    </row>
    <row r="39">
      <c r="A39" s="314" t="s">
        <v>4734</v>
      </c>
      <c r="B39" s="313"/>
      <c r="C39" s="313"/>
      <c r="D39" s="313"/>
      <c r="E39" s="313"/>
      <c r="F39" s="313"/>
      <c r="G39" s="313"/>
      <c r="H39" s="313"/>
      <c r="I39" s="313"/>
      <c r="J39" s="313"/>
    </row>
    <row r="40">
      <c r="A40" s="146" t="s">
        <v>4735</v>
      </c>
    </row>
    <row r="41">
      <c r="A41" s="2" t="s">
        <v>4736</v>
      </c>
    </row>
    <row r="42">
      <c r="A42" s="2" t="s">
        <v>4737</v>
      </c>
    </row>
    <row r="43">
      <c r="A43" s="2" t="s">
        <v>4738</v>
      </c>
    </row>
    <row r="44">
      <c r="A44" s="2" t="s">
        <v>4739</v>
      </c>
    </row>
    <row r="45">
      <c r="A45" s="2" t="s">
        <v>4740</v>
      </c>
    </row>
    <row r="46">
      <c r="A46" s="2" t="s">
        <v>4741</v>
      </c>
    </row>
    <row r="47">
      <c r="A47" s="2" t="s">
        <v>4742</v>
      </c>
    </row>
    <row r="48">
      <c r="A48" s="2" t="s">
        <v>4743</v>
      </c>
    </row>
    <row r="49">
      <c r="A49" s="2" t="s">
        <v>4744</v>
      </c>
    </row>
    <row r="50">
      <c r="A50" s="2" t="s">
        <v>4745</v>
      </c>
      <c r="F50" s="315" t="s">
        <v>4746</v>
      </c>
    </row>
    <row r="51">
      <c r="A51" s="2" t="s">
        <v>4747</v>
      </c>
      <c r="F51" s="146" t="s">
        <v>4748</v>
      </c>
    </row>
    <row r="52">
      <c r="A52" s="2" t="s">
        <v>4749</v>
      </c>
    </row>
  </sheetData>
  <hyperlinks>
    <hyperlink r:id="rId1" ref="A16"/>
    <hyperlink r:id="rId2" ref="A17"/>
    <hyperlink r:id="rId3" ref="A28"/>
    <hyperlink r:id="rId4" ref="A30"/>
    <hyperlink r:id="rId5" ref="A40"/>
    <hyperlink r:id="rId6" ref="F50"/>
    <hyperlink r:id="rId7" ref="F51"/>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25"/>
    <col customWidth="1" min="2" max="5" width="29.38"/>
  </cols>
  <sheetData>
    <row r="1">
      <c r="A1" s="316" t="s">
        <v>4750</v>
      </c>
      <c r="B1" s="316" t="s">
        <v>4751</v>
      </c>
      <c r="C1" s="316" t="s">
        <v>4752</v>
      </c>
      <c r="D1" s="316" t="s">
        <v>4753</v>
      </c>
      <c r="E1" s="316" t="s">
        <v>4754</v>
      </c>
    </row>
    <row r="2">
      <c r="A2" s="317" t="s">
        <v>4755</v>
      </c>
      <c r="B2" s="318" t="s">
        <v>4756</v>
      </c>
      <c r="C2" s="318" t="s">
        <v>4757</v>
      </c>
      <c r="D2" s="317" t="s">
        <v>4758</v>
      </c>
      <c r="E2" s="319" t="s">
        <v>4759</v>
      </c>
    </row>
    <row r="3">
      <c r="A3" s="317" t="s">
        <v>4760</v>
      </c>
      <c r="B3" s="320" t="s">
        <v>4761</v>
      </c>
      <c r="C3" s="318" t="s">
        <v>4757</v>
      </c>
      <c r="D3" s="317" t="s">
        <v>4758</v>
      </c>
      <c r="E3" s="319" t="s">
        <v>4759</v>
      </c>
    </row>
    <row r="4">
      <c r="A4" s="317" t="s">
        <v>4762</v>
      </c>
      <c r="B4" s="321" t="s">
        <v>4763</v>
      </c>
      <c r="C4" s="318" t="s">
        <v>4764</v>
      </c>
      <c r="D4" s="319" t="s">
        <v>4765</v>
      </c>
      <c r="E4" s="319" t="s">
        <v>4759</v>
      </c>
    </row>
    <row r="5">
      <c r="A5" s="317" t="s">
        <v>4766</v>
      </c>
      <c r="B5" s="317" t="s">
        <v>4767</v>
      </c>
      <c r="C5" s="318" t="s">
        <v>4764</v>
      </c>
      <c r="D5" s="317" t="s">
        <v>4758</v>
      </c>
      <c r="E5" s="319" t="s">
        <v>4759</v>
      </c>
    </row>
    <row r="6">
      <c r="A6" s="317" t="s">
        <v>4768</v>
      </c>
      <c r="B6" s="317" t="s">
        <v>4767</v>
      </c>
      <c r="C6" s="318" t="s">
        <v>4764</v>
      </c>
      <c r="D6" s="317" t="s">
        <v>4769</v>
      </c>
      <c r="E6" s="317" t="s">
        <v>4770</v>
      </c>
    </row>
    <row r="7">
      <c r="A7" s="317" t="s">
        <v>4771</v>
      </c>
      <c r="B7" s="317" t="s">
        <v>4767</v>
      </c>
      <c r="C7" s="317" t="s">
        <v>4767</v>
      </c>
      <c r="D7" s="317" t="s">
        <v>4769</v>
      </c>
      <c r="E7" s="317" t="s">
        <v>4772</v>
      </c>
    </row>
    <row r="8" ht="71.25" customHeight="1">
      <c r="A8" s="322" t="s">
        <v>4773</v>
      </c>
      <c r="B8" s="323"/>
      <c r="C8" s="323"/>
      <c r="D8" s="323"/>
      <c r="E8" s="324"/>
    </row>
    <row r="9">
      <c r="A9" s="317" t="s">
        <v>4774</v>
      </c>
      <c r="B9" s="317" t="s">
        <v>4775</v>
      </c>
      <c r="C9" s="317" t="s">
        <v>4775</v>
      </c>
      <c r="D9" s="317" t="s">
        <v>4769</v>
      </c>
      <c r="E9" s="317" t="s">
        <v>4776</v>
      </c>
    </row>
    <row r="11">
      <c r="A11" s="2" t="s">
        <v>4777</v>
      </c>
    </row>
    <row r="180" ht="46.5" customHeight="1">
      <c r="A180" s="6"/>
    </row>
    <row r="181">
      <c r="A181" s="6" t="s">
        <v>4778</v>
      </c>
    </row>
    <row r="183">
      <c r="A183" s="325" t="s">
        <v>4750</v>
      </c>
      <c r="B183" s="326" t="s">
        <v>4751</v>
      </c>
      <c r="C183" s="326" t="s">
        <v>4752</v>
      </c>
      <c r="D183" s="326" t="s">
        <v>4753</v>
      </c>
      <c r="E183" s="326" t="s">
        <v>4754</v>
      </c>
    </row>
    <row r="184">
      <c r="A184" s="327" t="s">
        <v>4755</v>
      </c>
      <c r="B184" s="328" t="s">
        <v>4756</v>
      </c>
      <c r="C184" s="329" t="s">
        <v>4779</v>
      </c>
      <c r="D184" s="330" t="s">
        <v>4780</v>
      </c>
      <c r="E184" s="331" t="s">
        <v>4759</v>
      </c>
    </row>
    <row r="185">
      <c r="A185" s="327" t="s">
        <v>4760</v>
      </c>
      <c r="B185" s="332" t="s">
        <v>4761</v>
      </c>
      <c r="C185" s="329" t="s">
        <v>4781</v>
      </c>
      <c r="D185" s="330" t="s">
        <v>4782</v>
      </c>
      <c r="E185" s="331" t="s">
        <v>4759</v>
      </c>
    </row>
    <row r="186">
      <c r="A186" s="327" t="s">
        <v>4762</v>
      </c>
      <c r="B186" s="333" t="s">
        <v>4763</v>
      </c>
      <c r="C186" s="329" t="s">
        <v>4783</v>
      </c>
      <c r="D186" s="334" t="s">
        <v>4784</v>
      </c>
      <c r="E186" s="331" t="s">
        <v>4759</v>
      </c>
    </row>
    <row r="187">
      <c r="A187" s="327" t="s">
        <v>4766</v>
      </c>
      <c r="B187" s="335" t="s">
        <v>4767</v>
      </c>
      <c r="C187" s="329" t="s">
        <v>4785</v>
      </c>
      <c r="D187" s="330" t="s">
        <v>4786</v>
      </c>
      <c r="E187" s="331" t="s">
        <v>4759</v>
      </c>
    </row>
    <row r="188">
      <c r="A188" s="327" t="s">
        <v>4768</v>
      </c>
      <c r="B188" s="335" t="s">
        <v>4767</v>
      </c>
      <c r="C188" s="329" t="s">
        <v>4787</v>
      </c>
      <c r="D188" s="330" t="s">
        <v>4788</v>
      </c>
      <c r="E188" s="335" t="s">
        <v>4770</v>
      </c>
    </row>
    <row r="189">
      <c r="A189" s="327" t="s">
        <v>4771</v>
      </c>
      <c r="B189" s="335" t="s">
        <v>4767</v>
      </c>
      <c r="C189" s="335" t="s">
        <v>4767</v>
      </c>
      <c r="D189" s="330" t="s">
        <v>4789</v>
      </c>
      <c r="E189" s="335" t="s">
        <v>4790</v>
      </c>
    </row>
  </sheetData>
  <mergeCells count="1">
    <mergeCell ref="A8:E8"/>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3" width="12.63"/>
    <col customWidth="1" min="4" max="4" width="16.0"/>
    <col customWidth="1" min="6" max="6" width="28.88"/>
    <col customWidth="1" min="8" max="8" width="41.13"/>
  </cols>
  <sheetData>
    <row r="1">
      <c r="A1" s="196" t="s">
        <v>4162</v>
      </c>
      <c r="B1" s="197" t="s">
        <v>4791</v>
      </c>
      <c r="C1" s="197" t="s">
        <v>4792</v>
      </c>
      <c r="D1" s="197" t="s">
        <v>4793</v>
      </c>
      <c r="E1" s="197" t="s">
        <v>4163</v>
      </c>
      <c r="F1" s="197" t="s">
        <v>2063</v>
      </c>
      <c r="G1" s="197" t="s">
        <v>4164</v>
      </c>
      <c r="H1" s="197" t="s">
        <v>4165</v>
      </c>
      <c r="I1" s="197" t="s">
        <v>4794</v>
      </c>
      <c r="J1" s="197" t="s">
        <v>27</v>
      </c>
      <c r="K1" s="197" t="s">
        <v>36</v>
      </c>
      <c r="L1" s="197" t="s">
        <v>29</v>
      </c>
      <c r="M1" s="197" t="s">
        <v>2060</v>
      </c>
      <c r="N1" s="197" t="s">
        <v>4166</v>
      </c>
      <c r="O1" s="197" t="s">
        <v>2230</v>
      </c>
      <c r="P1" s="197" t="s">
        <v>2231</v>
      </c>
      <c r="Q1" s="197" t="s">
        <v>34</v>
      </c>
      <c r="R1" s="197" t="s">
        <v>35</v>
      </c>
      <c r="S1" s="336"/>
      <c r="T1" s="336"/>
      <c r="U1" s="336"/>
      <c r="V1" s="336"/>
      <c r="W1" s="336"/>
      <c r="X1" s="336"/>
      <c r="Y1" s="336"/>
      <c r="Z1" s="336"/>
      <c r="AA1" s="336"/>
      <c r="AB1" s="336"/>
      <c r="AC1" s="336"/>
      <c r="AD1" s="336"/>
      <c r="AE1" s="336"/>
      <c r="AF1" s="336"/>
      <c r="AG1" s="336"/>
      <c r="AH1" s="336"/>
      <c r="AI1" s="336"/>
      <c r="AJ1" s="336"/>
      <c r="AK1" s="336"/>
      <c r="AL1" s="336"/>
    </row>
    <row r="2">
      <c r="A2" s="337" t="s">
        <v>1067</v>
      </c>
      <c r="B2" s="337" t="s">
        <v>4795</v>
      </c>
      <c r="C2" s="337" t="s">
        <v>4796</v>
      </c>
      <c r="D2" s="337" t="str">
        <f>IF(MATCH(A2,'PLN &amp; IPP'!E:E,0)&gt;1,"yes","no")</f>
        <v>#N/A</v>
      </c>
      <c r="E2" s="338" t="s">
        <v>2943</v>
      </c>
      <c r="F2" s="337" t="s">
        <v>222</v>
      </c>
      <c r="G2" s="339"/>
      <c r="H2" s="337" t="s">
        <v>2944</v>
      </c>
      <c r="I2" s="339"/>
      <c r="J2" s="337" t="s">
        <v>965</v>
      </c>
      <c r="K2" s="337" t="s">
        <v>4301</v>
      </c>
      <c r="L2" s="340">
        <v>50.0</v>
      </c>
      <c r="M2" s="337" t="s">
        <v>11</v>
      </c>
      <c r="N2" s="340">
        <v>2028.0</v>
      </c>
      <c r="O2" s="337" t="s">
        <v>137</v>
      </c>
      <c r="P2" s="337" t="s">
        <v>137</v>
      </c>
      <c r="Q2" s="340">
        <v>-2.60839</v>
      </c>
      <c r="R2" s="340">
        <v>140.8075</v>
      </c>
      <c r="S2" s="340"/>
      <c r="T2" s="340"/>
      <c r="U2" s="340"/>
      <c r="V2" s="340"/>
      <c r="W2" s="340"/>
      <c r="X2" s="340"/>
      <c r="Y2" s="340"/>
      <c r="Z2" s="340"/>
      <c r="AA2" s="340"/>
      <c r="AB2" s="340"/>
      <c r="AC2" s="340"/>
      <c r="AD2" s="340"/>
      <c r="AE2" s="340"/>
      <c r="AF2" s="340"/>
      <c r="AG2" s="340"/>
      <c r="AH2" s="340"/>
      <c r="AI2" s="340"/>
      <c r="AJ2" s="340"/>
      <c r="AK2" s="340"/>
      <c r="AL2" s="340"/>
    </row>
    <row r="3">
      <c r="A3" s="337" t="s">
        <v>1109</v>
      </c>
      <c r="B3" s="337" t="s">
        <v>4797</v>
      </c>
      <c r="C3" s="337" t="s">
        <v>4796</v>
      </c>
      <c r="D3" s="337" t="str">
        <f>IF(MATCH(A3,'PLN &amp; IPP'!E:E,0)&gt;1,"yes","no")</f>
        <v>#N/A</v>
      </c>
      <c r="E3" s="338" t="s">
        <v>3200</v>
      </c>
      <c r="F3" s="337" t="s">
        <v>203</v>
      </c>
      <c r="G3" s="337" t="s">
        <v>2076</v>
      </c>
      <c r="H3" s="337" t="s">
        <v>3201</v>
      </c>
      <c r="I3" s="337" t="s">
        <v>4798</v>
      </c>
      <c r="J3" s="337" t="s">
        <v>4301</v>
      </c>
      <c r="K3" s="337" t="s">
        <v>4301</v>
      </c>
      <c r="L3" s="340">
        <v>300.0</v>
      </c>
      <c r="M3" s="337" t="s">
        <v>11</v>
      </c>
      <c r="N3" s="340">
        <v>2026.0</v>
      </c>
      <c r="O3" s="337" t="s">
        <v>137</v>
      </c>
      <c r="P3" s="337" t="s">
        <v>137</v>
      </c>
      <c r="Q3" s="340">
        <v>-5.58594</v>
      </c>
      <c r="R3" s="340">
        <v>105.3872</v>
      </c>
      <c r="S3" s="340"/>
      <c r="T3" s="340"/>
      <c r="U3" s="340"/>
      <c r="V3" s="340"/>
      <c r="W3" s="340"/>
      <c r="X3" s="340"/>
      <c r="Y3" s="340"/>
      <c r="Z3" s="340"/>
      <c r="AA3" s="340"/>
      <c r="AB3" s="340"/>
      <c r="AC3" s="340"/>
      <c r="AD3" s="340"/>
      <c r="AE3" s="340"/>
      <c r="AF3" s="340"/>
      <c r="AG3" s="340"/>
      <c r="AH3" s="340"/>
      <c r="AI3" s="340"/>
      <c r="AJ3" s="340"/>
      <c r="AK3" s="340"/>
      <c r="AL3" s="340"/>
    </row>
    <row r="4">
      <c r="A4" s="337" t="s">
        <v>1215</v>
      </c>
      <c r="B4" s="337" t="s">
        <v>4799</v>
      </c>
      <c r="C4" s="337" t="s">
        <v>4800</v>
      </c>
      <c r="D4" s="337" t="str">
        <f>IF(MATCH(A4,'PLN &amp; IPP'!E:E,0)&gt;1,"yes","no")</f>
        <v>#N/A</v>
      </c>
      <c r="E4" s="338" t="s">
        <v>3552</v>
      </c>
      <c r="F4" s="337" t="s">
        <v>88</v>
      </c>
      <c r="G4" s="337" t="s">
        <v>2068</v>
      </c>
      <c r="H4" s="337" t="s">
        <v>3553</v>
      </c>
      <c r="I4" s="337" t="s">
        <v>4801</v>
      </c>
      <c r="J4" s="337" t="s">
        <v>4802</v>
      </c>
      <c r="K4" s="337" t="s">
        <v>4803</v>
      </c>
      <c r="L4" s="340">
        <v>300.0</v>
      </c>
      <c r="M4" s="337" t="s">
        <v>11</v>
      </c>
      <c r="N4" s="340">
        <v>2028.0</v>
      </c>
      <c r="O4" s="337" t="s">
        <v>137</v>
      </c>
      <c r="P4" s="337" t="s">
        <v>2354</v>
      </c>
      <c r="Q4" s="340">
        <v>-0.35</v>
      </c>
      <c r="R4" s="340">
        <v>102.5331</v>
      </c>
      <c r="S4" s="340"/>
      <c r="T4" s="340"/>
      <c r="U4" s="340"/>
      <c r="V4" s="340"/>
      <c r="W4" s="340"/>
      <c r="X4" s="340"/>
      <c r="Y4" s="340"/>
      <c r="Z4" s="340"/>
      <c r="AA4" s="340"/>
      <c r="AB4" s="340"/>
      <c r="AC4" s="340"/>
      <c r="AD4" s="340"/>
      <c r="AE4" s="340"/>
      <c r="AF4" s="340"/>
      <c r="AG4" s="340"/>
      <c r="AH4" s="340"/>
      <c r="AI4" s="340"/>
      <c r="AJ4" s="340"/>
      <c r="AK4" s="340"/>
      <c r="AL4" s="340"/>
    </row>
    <row r="5">
      <c r="A5" s="337" t="s">
        <v>1218</v>
      </c>
      <c r="B5" s="337" t="s">
        <v>4799</v>
      </c>
      <c r="C5" s="337" t="s">
        <v>4800</v>
      </c>
      <c r="D5" s="337" t="str">
        <f>IF(MATCH(A5,'PLN &amp; IPP'!E:E,0)&gt;1,"yes","no")</f>
        <v>#N/A</v>
      </c>
      <c r="E5" s="338" t="s">
        <v>3552</v>
      </c>
      <c r="F5" s="337" t="s">
        <v>88</v>
      </c>
      <c r="G5" s="337" t="s">
        <v>2075</v>
      </c>
      <c r="H5" s="337" t="s">
        <v>3553</v>
      </c>
      <c r="I5" s="337" t="s">
        <v>4801</v>
      </c>
      <c r="J5" s="337" t="s">
        <v>4802</v>
      </c>
      <c r="K5" s="337" t="s">
        <v>4803</v>
      </c>
      <c r="L5" s="340">
        <v>300.0</v>
      </c>
      <c r="M5" s="337" t="s">
        <v>11</v>
      </c>
      <c r="N5" s="340">
        <v>2028.0</v>
      </c>
      <c r="O5" s="337" t="s">
        <v>137</v>
      </c>
      <c r="P5" s="337" t="s">
        <v>2354</v>
      </c>
      <c r="Q5" s="340">
        <v>-0.35</v>
      </c>
      <c r="R5" s="340">
        <v>102.5331</v>
      </c>
      <c r="S5" s="340"/>
      <c r="T5" s="340"/>
      <c r="U5" s="340"/>
      <c r="V5" s="340"/>
      <c r="W5" s="340"/>
      <c r="X5" s="340"/>
      <c r="Y5" s="340"/>
      <c r="Z5" s="340"/>
      <c r="AA5" s="340"/>
      <c r="AB5" s="340"/>
      <c r="AC5" s="340"/>
      <c r="AD5" s="340"/>
      <c r="AE5" s="340"/>
      <c r="AF5" s="340"/>
      <c r="AG5" s="340"/>
      <c r="AH5" s="340"/>
      <c r="AI5" s="340"/>
      <c r="AJ5" s="340"/>
      <c r="AK5" s="340"/>
      <c r="AL5" s="340"/>
    </row>
    <row r="6">
      <c r="A6" s="337" t="s">
        <v>873</v>
      </c>
      <c r="B6" s="337" t="s">
        <v>4804</v>
      </c>
      <c r="C6" s="337" t="s">
        <v>4805</v>
      </c>
      <c r="D6" s="337" t="str">
        <f>IF(MATCH(A6,'PLN &amp; IPP'!E:E,0)&gt;1,"yes","no")</f>
        <v>#N/A</v>
      </c>
      <c r="E6" s="338" t="s">
        <v>3671</v>
      </c>
      <c r="F6" s="337" t="s">
        <v>163</v>
      </c>
      <c r="G6" s="337" t="s">
        <v>2068</v>
      </c>
      <c r="H6" s="337" t="s">
        <v>3672</v>
      </c>
      <c r="I6" s="339"/>
      <c r="J6" s="337" t="s">
        <v>4806</v>
      </c>
      <c r="K6" s="337" t="s">
        <v>4806</v>
      </c>
      <c r="L6" s="340">
        <v>200.0</v>
      </c>
      <c r="M6" s="337" t="s">
        <v>11</v>
      </c>
      <c r="N6" s="340">
        <v>2023.0</v>
      </c>
      <c r="O6" s="337" t="s">
        <v>137</v>
      </c>
      <c r="P6" s="337" t="s">
        <v>137</v>
      </c>
      <c r="Q6" s="340">
        <v>-3.81445</v>
      </c>
      <c r="R6" s="340">
        <v>122.4478</v>
      </c>
      <c r="S6" s="340"/>
      <c r="T6" s="340"/>
      <c r="U6" s="340"/>
      <c r="V6" s="340"/>
      <c r="W6" s="340"/>
      <c r="X6" s="340"/>
      <c r="Y6" s="340"/>
      <c r="Z6" s="340"/>
      <c r="AA6" s="340"/>
      <c r="AB6" s="340"/>
      <c r="AC6" s="340"/>
      <c r="AD6" s="340"/>
      <c r="AE6" s="340"/>
      <c r="AF6" s="340"/>
      <c r="AG6" s="340"/>
      <c r="AH6" s="340"/>
      <c r="AI6" s="340"/>
      <c r="AJ6" s="340"/>
      <c r="AK6" s="340"/>
      <c r="AL6" s="340"/>
    </row>
    <row r="7">
      <c r="A7" s="337" t="s">
        <v>875</v>
      </c>
      <c r="B7" s="337" t="s">
        <v>4804</v>
      </c>
      <c r="C7" s="337" t="s">
        <v>4805</v>
      </c>
      <c r="D7" s="337" t="str">
        <f>IF(MATCH(A7,'PLN &amp; IPP'!E:E,0)&gt;1,"yes","no")</f>
        <v>#N/A</v>
      </c>
      <c r="E7" s="338" t="s">
        <v>3671</v>
      </c>
      <c r="F7" s="337" t="s">
        <v>163</v>
      </c>
      <c r="G7" s="337" t="s">
        <v>2075</v>
      </c>
      <c r="H7" s="337" t="s">
        <v>3672</v>
      </c>
      <c r="I7" s="339"/>
      <c r="J7" s="337" t="s">
        <v>4806</v>
      </c>
      <c r="K7" s="337" t="s">
        <v>4806</v>
      </c>
      <c r="L7" s="340">
        <v>200.0</v>
      </c>
      <c r="M7" s="337" t="s">
        <v>11</v>
      </c>
      <c r="N7" s="340">
        <v>2024.0</v>
      </c>
      <c r="O7" s="337" t="s">
        <v>137</v>
      </c>
      <c r="P7" s="337" t="s">
        <v>137</v>
      </c>
      <c r="Q7" s="340">
        <v>-3.81445</v>
      </c>
      <c r="R7" s="340">
        <v>122.4478</v>
      </c>
      <c r="S7" s="340"/>
      <c r="T7" s="340"/>
      <c r="U7" s="340"/>
      <c r="V7" s="340"/>
      <c r="W7" s="340"/>
      <c r="X7" s="340"/>
      <c r="Y7" s="340"/>
      <c r="Z7" s="340"/>
      <c r="AA7" s="340"/>
      <c r="AB7" s="340"/>
      <c r="AC7" s="340"/>
      <c r="AD7" s="340"/>
      <c r="AE7" s="340"/>
      <c r="AF7" s="340"/>
      <c r="AG7" s="340"/>
      <c r="AH7" s="340"/>
      <c r="AI7" s="340"/>
      <c r="AJ7" s="340"/>
      <c r="AK7" s="340"/>
      <c r="AL7" s="340"/>
    </row>
    <row r="8">
      <c r="A8" s="337" t="s">
        <v>883</v>
      </c>
      <c r="B8" s="337" t="s">
        <v>4807</v>
      </c>
      <c r="C8" s="337" t="s">
        <v>4805</v>
      </c>
      <c r="D8" s="337" t="str">
        <f>IF(MATCH(A8,'PLN &amp; IPP'!E:E,0)&gt;1,"yes","no")</f>
        <v>#N/A</v>
      </c>
      <c r="E8" s="338" t="s">
        <v>3687</v>
      </c>
      <c r="F8" s="337" t="s">
        <v>884</v>
      </c>
      <c r="G8" s="337" t="s">
        <v>2068</v>
      </c>
      <c r="H8" s="337" t="s">
        <v>3688</v>
      </c>
      <c r="I8" s="339"/>
      <c r="J8" s="337" t="s">
        <v>4806</v>
      </c>
      <c r="K8" s="337" t="s">
        <v>4806</v>
      </c>
      <c r="L8" s="340">
        <v>100.0</v>
      </c>
      <c r="M8" s="337" t="s">
        <v>11</v>
      </c>
      <c r="N8" s="340">
        <v>2027.0</v>
      </c>
      <c r="O8" s="337" t="s">
        <v>2317</v>
      </c>
      <c r="P8" s="337" t="s">
        <v>137</v>
      </c>
      <c r="Q8" s="340">
        <v>1.185709</v>
      </c>
      <c r="R8" s="340">
        <v>124.4749</v>
      </c>
      <c r="S8" s="340"/>
      <c r="T8" s="340"/>
      <c r="U8" s="340"/>
      <c r="V8" s="340"/>
      <c r="W8" s="340"/>
      <c r="X8" s="340"/>
      <c r="Y8" s="340"/>
      <c r="Z8" s="340"/>
      <c r="AA8" s="340"/>
      <c r="AB8" s="340"/>
      <c r="AC8" s="340"/>
      <c r="AD8" s="340"/>
      <c r="AE8" s="340"/>
      <c r="AF8" s="340"/>
      <c r="AG8" s="340"/>
      <c r="AH8" s="340"/>
      <c r="AI8" s="340"/>
      <c r="AJ8" s="340"/>
      <c r="AK8" s="340"/>
      <c r="AL8" s="340"/>
    </row>
    <row r="9">
      <c r="A9" s="337" t="s">
        <v>887</v>
      </c>
      <c r="B9" s="337" t="s">
        <v>4807</v>
      </c>
      <c r="C9" s="337" t="s">
        <v>4805</v>
      </c>
      <c r="D9" s="337" t="str">
        <f>IF(MATCH(A9,'PLN &amp; IPP'!E:E,0)&gt;1,"yes","no")</f>
        <v>#N/A</v>
      </c>
      <c r="E9" s="338" t="s">
        <v>3687</v>
      </c>
      <c r="F9" s="337" t="s">
        <v>884</v>
      </c>
      <c r="G9" s="337" t="s">
        <v>2075</v>
      </c>
      <c r="H9" s="337" t="s">
        <v>3688</v>
      </c>
      <c r="I9" s="339"/>
      <c r="J9" s="337" t="s">
        <v>4806</v>
      </c>
      <c r="K9" s="337" t="s">
        <v>4806</v>
      </c>
      <c r="L9" s="340">
        <v>100.0</v>
      </c>
      <c r="M9" s="337" t="s">
        <v>11</v>
      </c>
      <c r="N9" s="340">
        <v>2028.0</v>
      </c>
      <c r="O9" s="337" t="s">
        <v>2317</v>
      </c>
      <c r="P9" s="337" t="s">
        <v>137</v>
      </c>
      <c r="Q9" s="340">
        <v>1.185709</v>
      </c>
      <c r="R9" s="340">
        <v>124.4749</v>
      </c>
      <c r="S9" s="340"/>
      <c r="T9" s="340"/>
      <c r="U9" s="340"/>
      <c r="V9" s="340"/>
      <c r="W9" s="340"/>
      <c r="X9" s="340"/>
      <c r="Y9" s="340"/>
      <c r="Z9" s="340"/>
      <c r="AA9" s="340"/>
      <c r="AB9" s="340"/>
      <c r="AC9" s="340"/>
      <c r="AD9" s="340"/>
      <c r="AE9" s="340"/>
      <c r="AF9" s="340"/>
      <c r="AG9" s="340"/>
      <c r="AH9" s="340"/>
      <c r="AI9" s="340"/>
      <c r="AJ9" s="340"/>
      <c r="AK9" s="340"/>
      <c r="AL9" s="340"/>
    </row>
    <row r="10">
      <c r="A10" s="337" t="s">
        <v>924</v>
      </c>
      <c r="B10" s="337" t="s">
        <v>4808</v>
      </c>
      <c r="C10" s="337" t="s">
        <v>4809</v>
      </c>
      <c r="D10" s="337" t="str">
        <f>IF(MATCH(A10,'PLN &amp; IPP'!E:E,0)&gt;1,"yes","no")</f>
        <v>#N/A</v>
      </c>
      <c r="E10" s="338" t="s">
        <v>3753</v>
      </c>
      <c r="F10" s="337" t="s">
        <v>540</v>
      </c>
      <c r="G10" s="337" t="s">
        <v>2076</v>
      </c>
      <c r="H10" s="337" t="s">
        <v>3754</v>
      </c>
      <c r="I10" s="337" t="s">
        <v>4810</v>
      </c>
      <c r="J10" s="337" t="s">
        <v>4175</v>
      </c>
      <c r="K10" s="337" t="s">
        <v>4295</v>
      </c>
      <c r="L10" s="340">
        <v>350.0</v>
      </c>
      <c r="M10" s="337" t="s">
        <v>11</v>
      </c>
      <c r="N10" s="340">
        <v>2023.0</v>
      </c>
      <c r="O10" s="337" t="s">
        <v>137</v>
      </c>
      <c r="P10" s="337" t="s">
        <v>137</v>
      </c>
      <c r="Q10" s="340">
        <v>-2.15625</v>
      </c>
      <c r="R10" s="340">
        <v>103.7553</v>
      </c>
      <c r="S10" s="340"/>
      <c r="T10" s="340"/>
      <c r="U10" s="340"/>
      <c r="V10" s="340"/>
      <c r="W10" s="340"/>
      <c r="X10" s="340"/>
      <c r="Y10" s="340"/>
      <c r="Z10" s="340"/>
      <c r="AA10" s="340"/>
      <c r="AB10" s="340"/>
      <c r="AC10" s="340"/>
      <c r="AD10" s="340"/>
      <c r="AE10" s="340"/>
      <c r="AF10" s="340"/>
      <c r="AG10" s="340"/>
      <c r="AH10" s="340"/>
      <c r="AI10" s="340"/>
      <c r="AJ10" s="340"/>
      <c r="AK10" s="340"/>
      <c r="AL10" s="340"/>
    </row>
    <row r="11">
      <c r="A11" s="337" t="s">
        <v>926</v>
      </c>
      <c r="B11" s="337" t="s">
        <v>4811</v>
      </c>
      <c r="C11" s="337" t="s">
        <v>4812</v>
      </c>
      <c r="D11" s="337" t="str">
        <f>IF(MATCH(A11,'PLN &amp; IPP'!E:E,0)&gt;1,"yes","no")</f>
        <v>#N/A</v>
      </c>
      <c r="E11" s="338" t="s">
        <v>3764</v>
      </c>
      <c r="F11" s="337" t="s">
        <v>540</v>
      </c>
      <c r="G11" s="337" t="s">
        <v>2068</v>
      </c>
      <c r="H11" s="337" t="s">
        <v>3765</v>
      </c>
      <c r="I11" s="337" t="s">
        <v>4813</v>
      </c>
      <c r="J11" s="337" t="s">
        <v>4814</v>
      </c>
      <c r="K11" s="337" t="s">
        <v>4814</v>
      </c>
      <c r="L11" s="340">
        <v>300.0</v>
      </c>
      <c r="M11" s="337" t="s">
        <v>11</v>
      </c>
      <c r="N11" s="340">
        <v>2027.0</v>
      </c>
      <c r="O11" s="337" t="s">
        <v>2317</v>
      </c>
      <c r="P11" s="337" t="s">
        <v>137</v>
      </c>
      <c r="Q11" s="340">
        <v>-2.35576</v>
      </c>
      <c r="R11" s="340">
        <v>103.4434</v>
      </c>
      <c r="S11" s="340"/>
      <c r="T11" s="340"/>
      <c r="U11" s="340"/>
      <c r="V11" s="340"/>
      <c r="W11" s="340"/>
      <c r="X11" s="340"/>
      <c r="Y11" s="340"/>
      <c r="Z11" s="340"/>
      <c r="AA11" s="340"/>
      <c r="AB11" s="340"/>
      <c r="AC11" s="340"/>
      <c r="AD11" s="340"/>
      <c r="AE11" s="340"/>
      <c r="AF11" s="340"/>
      <c r="AG11" s="340"/>
      <c r="AH11" s="340"/>
      <c r="AI11" s="340"/>
      <c r="AJ11" s="340"/>
      <c r="AK11" s="340"/>
      <c r="AL11" s="340"/>
    </row>
    <row r="12">
      <c r="A12" s="66" t="s">
        <v>705</v>
      </c>
      <c r="B12" s="66" t="s">
        <v>4815</v>
      </c>
      <c r="C12" s="66" t="s">
        <v>4816</v>
      </c>
      <c r="D12" s="341" t="str">
        <f>IF(MATCH(A12,'PLN &amp; IPP'!E:E,0)&gt;1,"yes","no")</f>
        <v>yes</v>
      </c>
      <c r="E12" s="198" t="s">
        <v>3818</v>
      </c>
      <c r="F12" s="66" t="s">
        <v>208</v>
      </c>
      <c r="G12" s="66" t="s">
        <v>2068</v>
      </c>
      <c r="H12" s="66" t="s">
        <v>3819</v>
      </c>
      <c r="I12" s="66" t="s">
        <v>4579</v>
      </c>
      <c r="J12" s="66" t="s">
        <v>4817</v>
      </c>
      <c r="K12" s="66" t="s">
        <v>4818</v>
      </c>
      <c r="L12" s="199">
        <v>660.0</v>
      </c>
      <c r="M12" s="66" t="s">
        <v>11</v>
      </c>
      <c r="N12" s="199">
        <v>2025.0</v>
      </c>
      <c r="O12" s="66" t="s">
        <v>137</v>
      </c>
      <c r="P12" s="66" t="s">
        <v>4819</v>
      </c>
      <c r="Q12" s="199">
        <v>-6.76852</v>
      </c>
      <c r="R12" s="199">
        <v>108.6452</v>
      </c>
      <c r="S12" s="199"/>
      <c r="T12" s="199"/>
      <c r="U12" s="199"/>
      <c r="V12" s="199"/>
      <c r="W12" s="199"/>
      <c r="X12" s="199"/>
      <c r="Y12" s="199"/>
      <c r="Z12" s="199"/>
      <c r="AA12" s="199"/>
      <c r="AB12" s="199"/>
      <c r="AC12" s="199"/>
      <c r="AD12" s="199"/>
      <c r="AE12" s="199"/>
      <c r="AF12" s="199"/>
      <c r="AG12" s="199"/>
      <c r="AH12" s="199"/>
      <c r="AI12" s="199"/>
      <c r="AJ12" s="199"/>
      <c r="AK12" s="199"/>
      <c r="AL12" s="199"/>
    </row>
    <row r="13">
      <c r="A13" s="66" t="s">
        <v>708</v>
      </c>
      <c r="B13" s="66" t="s">
        <v>4815</v>
      </c>
      <c r="C13" s="66" t="s">
        <v>4816</v>
      </c>
      <c r="D13" s="341" t="str">
        <f>IF(MATCH(A13,'PLN &amp; IPP'!E:E,0)&gt;1,"yes","no")</f>
        <v>yes</v>
      </c>
      <c r="E13" s="198" t="s">
        <v>3818</v>
      </c>
      <c r="F13" s="66" t="s">
        <v>208</v>
      </c>
      <c r="G13" s="66" t="s">
        <v>2075</v>
      </c>
      <c r="H13" s="66" t="s">
        <v>3819</v>
      </c>
      <c r="I13" s="66" t="s">
        <v>4579</v>
      </c>
      <c r="J13" s="66" t="s">
        <v>4817</v>
      </c>
      <c r="K13" s="66" t="s">
        <v>4818</v>
      </c>
      <c r="L13" s="199">
        <v>660.0</v>
      </c>
      <c r="M13" s="66" t="s">
        <v>11</v>
      </c>
      <c r="N13" s="199">
        <v>2026.0</v>
      </c>
      <c r="O13" s="66" t="s">
        <v>137</v>
      </c>
      <c r="P13" s="66" t="s">
        <v>4819</v>
      </c>
      <c r="Q13" s="199">
        <v>-6.76852</v>
      </c>
      <c r="R13" s="199">
        <v>108.6452</v>
      </c>
      <c r="S13" s="199"/>
      <c r="T13" s="199"/>
      <c r="U13" s="199"/>
      <c r="V13" s="199"/>
      <c r="W13" s="199"/>
      <c r="X13" s="199"/>
      <c r="Y13" s="199"/>
      <c r="Z13" s="199"/>
      <c r="AA13" s="199"/>
      <c r="AB13" s="199"/>
      <c r="AC13" s="199"/>
      <c r="AD13" s="199"/>
      <c r="AE13" s="199"/>
      <c r="AF13" s="199"/>
      <c r="AG13" s="199"/>
      <c r="AH13" s="199"/>
      <c r="AI13" s="199"/>
      <c r="AJ13" s="199"/>
      <c r="AK13" s="199"/>
      <c r="AL13" s="199"/>
    </row>
    <row r="14">
      <c r="A14" s="337" t="s">
        <v>1301</v>
      </c>
      <c r="B14" s="337" t="s">
        <v>4820</v>
      </c>
      <c r="C14" s="337" t="s">
        <v>4796</v>
      </c>
      <c r="D14" s="337" t="str">
        <f>IF(MATCH(A14,'PLN &amp; IPP'!E:E,0)&gt;1,"yes","no")</f>
        <v>#N/A</v>
      </c>
      <c r="E14" s="338" t="s">
        <v>3873</v>
      </c>
      <c r="F14" s="337" t="s">
        <v>203</v>
      </c>
      <c r="G14" s="337" t="s">
        <v>2359</v>
      </c>
      <c r="H14" s="337" t="s">
        <v>3874</v>
      </c>
      <c r="I14" s="337" t="s">
        <v>4821</v>
      </c>
      <c r="J14" s="337" t="s">
        <v>965</v>
      </c>
      <c r="K14" s="337" t="s">
        <v>4301</v>
      </c>
      <c r="L14" s="340">
        <v>300.0</v>
      </c>
      <c r="M14" s="337" t="s">
        <v>11</v>
      </c>
      <c r="N14" s="340">
        <v>2022.0</v>
      </c>
      <c r="O14" s="337" t="s">
        <v>2317</v>
      </c>
      <c r="P14" s="337" t="s">
        <v>137</v>
      </c>
      <c r="Q14" s="340">
        <v>-5.52121</v>
      </c>
      <c r="R14" s="340">
        <v>105.3535</v>
      </c>
      <c r="S14" s="340"/>
      <c r="T14" s="340"/>
      <c r="U14" s="340"/>
      <c r="V14" s="340"/>
      <c r="W14" s="340"/>
      <c r="X14" s="340"/>
      <c r="Y14" s="340"/>
      <c r="Z14" s="340"/>
      <c r="AA14" s="340"/>
      <c r="AB14" s="340"/>
      <c r="AC14" s="340"/>
      <c r="AD14" s="340"/>
      <c r="AE14" s="340"/>
      <c r="AF14" s="340"/>
      <c r="AG14" s="340"/>
      <c r="AH14" s="340"/>
      <c r="AI14" s="340"/>
      <c r="AJ14" s="340"/>
      <c r="AK14" s="340"/>
      <c r="AL14" s="340"/>
    </row>
    <row r="15">
      <c r="A15" s="337" t="s">
        <v>1014</v>
      </c>
      <c r="B15" s="337" t="s">
        <v>4822</v>
      </c>
      <c r="C15" s="337" t="s">
        <v>4796</v>
      </c>
      <c r="D15" s="337" t="str">
        <f>IF(MATCH(A15,'PLN &amp; IPP'!E:E,0)&gt;1,"yes","no")</f>
        <v>#N/A</v>
      </c>
      <c r="E15" s="338" t="s">
        <v>2418</v>
      </c>
      <c r="F15" s="337" t="s">
        <v>977</v>
      </c>
      <c r="G15" s="337" t="s">
        <v>2068</v>
      </c>
      <c r="H15" s="337" t="s">
        <v>2419</v>
      </c>
      <c r="I15" s="339"/>
      <c r="J15" s="337" t="s">
        <v>4471</v>
      </c>
      <c r="K15" s="337" t="s">
        <v>4301</v>
      </c>
      <c r="L15" s="340">
        <v>50.0</v>
      </c>
      <c r="M15" s="337" t="s">
        <v>10</v>
      </c>
      <c r="N15" s="340">
        <v>2022.0</v>
      </c>
      <c r="O15" s="337" t="s">
        <v>137</v>
      </c>
      <c r="P15" s="337" t="s">
        <v>137</v>
      </c>
      <c r="Q15" s="340">
        <v>-2.07925</v>
      </c>
      <c r="R15" s="340">
        <v>106.1496</v>
      </c>
      <c r="S15" s="340"/>
      <c r="T15" s="340"/>
      <c r="U15" s="340"/>
      <c r="V15" s="340"/>
      <c r="W15" s="340"/>
      <c r="X15" s="340"/>
      <c r="Y15" s="340"/>
      <c r="Z15" s="340"/>
      <c r="AA15" s="340"/>
      <c r="AB15" s="340"/>
      <c r="AC15" s="340"/>
      <c r="AD15" s="340"/>
      <c r="AE15" s="340"/>
      <c r="AF15" s="340"/>
      <c r="AG15" s="340"/>
      <c r="AH15" s="340"/>
      <c r="AI15" s="340"/>
      <c r="AJ15" s="340"/>
      <c r="AK15" s="340"/>
      <c r="AL15" s="340"/>
    </row>
    <row r="16">
      <c r="A16" s="337" t="s">
        <v>1016</v>
      </c>
      <c r="B16" s="337" t="s">
        <v>4822</v>
      </c>
      <c r="C16" s="337" t="s">
        <v>4796</v>
      </c>
      <c r="D16" s="337" t="str">
        <f>IF(MATCH(A16,'PLN &amp; IPP'!E:E,0)&gt;1,"yes","no")</f>
        <v>#N/A</v>
      </c>
      <c r="E16" s="338" t="s">
        <v>2418</v>
      </c>
      <c r="F16" s="337" t="s">
        <v>977</v>
      </c>
      <c r="G16" s="337" t="s">
        <v>2075</v>
      </c>
      <c r="H16" s="337" t="s">
        <v>2419</v>
      </c>
      <c r="I16" s="339"/>
      <c r="J16" s="337" t="s">
        <v>4471</v>
      </c>
      <c r="K16" s="337" t="s">
        <v>4301</v>
      </c>
      <c r="L16" s="340">
        <v>50.0</v>
      </c>
      <c r="M16" s="337" t="s">
        <v>10</v>
      </c>
      <c r="N16" s="340">
        <v>2023.0</v>
      </c>
      <c r="O16" s="337" t="s">
        <v>137</v>
      </c>
      <c r="P16" s="337" t="s">
        <v>137</v>
      </c>
      <c r="Q16" s="340">
        <v>-2.07925</v>
      </c>
      <c r="R16" s="340">
        <v>106.1496</v>
      </c>
      <c r="S16" s="340"/>
      <c r="T16" s="340"/>
      <c r="U16" s="340"/>
      <c r="V16" s="340"/>
      <c r="W16" s="340"/>
      <c r="X16" s="340"/>
      <c r="Y16" s="340"/>
      <c r="Z16" s="340"/>
      <c r="AA16" s="340"/>
      <c r="AB16" s="340"/>
      <c r="AC16" s="340"/>
      <c r="AD16" s="340"/>
      <c r="AE16" s="340"/>
      <c r="AF16" s="340"/>
      <c r="AG16" s="340"/>
      <c r="AH16" s="340"/>
      <c r="AI16" s="340"/>
      <c r="AJ16" s="340"/>
      <c r="AK16" s="340"/>
      <c r="AL16" s="340"/>
    </row>
    <row r="17">
      <c r="A17" s="337" t="s">
        <v>1022</v>
      </c>
      <c r="B17" s="337" t="s">
        <v>4823</v>
      </c>
      <c r="C17" s="337" t="s">
        <v>4796</v>
      </c>
      <c r="D17" s="337" t="str">
        <f>IF(MATCH(A17,'PLN &amp; IPP'!E:E,0)&gt;1,"yes","no")</f>
        <v>#N/A</v>
      </c>
      <c r="E17" s="338" t="s">
        <v>2572</v>
      </c>
      <c r="F17" s="337" t="s">
        <v>88</v>
      </c>
      <c r="G17" s="337" t="s">
        <v>2068</v>
      </c>
      <c r="H17" s="337" t="s">
        <v>2573</v>
      </c>
      <c r="I17" s="339"/>
      <c r="J17" s="337" t="s">
        <v>4824</v>
      </c>
      <c r="K17" s="337" t="s">
        <v>4301</v>
      </c>
      <c r="L17" s="340">
        <v>100.0</v>
      </c>
      <c r="M17" s="337" t="s">
        <v>10</v>
      </c>
      <c r="N17" s="340">
        <v>2023.0</v>
      </c>
      <c r="O17" s="337" t="s">
        <v>137</v>
      </c>
      <c r="P17" s="337" t="s">
        <v>137</v>
      </c>
      <c r="Q17" s="340">
        <v>0.899668</v>
      </c>
      <c r="R17" s="340">
        <v>104.6172</v>
      </c>
      <c r="S17" s="340"/>
      <c r="T17" s="340"/>
      <c r="U17" s="340"/>
      <c r="V17" s="340"/>
      <c r="W17" s="340"/>
      <c r="X17" s="340"/>
      <c r="Y17" s="340"/>
      <c r="Z17" s="340"/>
      <c r="AA17" s="340"/>
      <c r="AB17" s="340"/>
      <c r="AC17" s="340"/>
      <c r="AD17" s="340"/>
      <c r="AE17" s="340"/>
      <c r="AF17" s="340"/>
      <c r="AG17" s="340"/>
      <c r="AH17" s="340"/>
      <c r="AI17" s="340"/>
      <c r="AJ17" s="340"/>
      <c r="AK17" s="340"/>
      <c r="AL17" s="340"/>
    </row>
    <row r="18">
      <c r="A18" s="337" t="s">
        <v>1025</v>
      </c>
      <c r="B18" s="337" t="s">
        <v>4823</v>
      </c>
      <c r="C18" s="337" t="s">
        <v>4796</v>
      </c>
      <c r="D18" s="337" t="str">
        <f>IF(MATCH(A18,'PLN &amp; IPP'!E:E,0)&gt;1,"yes","no")</f>
        <v>#N/A</v>
      </c>
      <c r="E18" s="338" t="s">
        <v>2572</v>
      </c>
      <c r="F18" s="337" t="s">
        <v>88</v>
      </c>
      <c r="G18" s="337" t="s">
        <v>2075</v>
      </c>
      <c r="H18" s="337" t="s">
        <v>2573</v>
      </c>
      <c r="I18" s="339"/>
      <c r="J18" s="337" t="s">
        <v>4824</v>
      </c>
      <c r="K18" s="337" t="s">
        <v>4301</v>
      </c>
      <c r="L18" s="340">
        <v>100.0</v>
      </c>
      <c r="M18" s="337" t="s">
        <v>10</v>
      </c>
      <c r="N18" s="340">
        <v>2024.0</v>
      </c>
      <c r="O18" s="337" t="s">
        <v>137</v>
      </c>
      <c r="P18" s="337" t="s">
        <v>137</v>
      </c>
      <c r="Q18" s="340">
        <v>0.899668</v>
      </c>
      <c r="R18" s="340">
        <v>104.6172</v>
      </c>
      <c r="S18" s="340"/>
      <c r="T18" s="340"/>
      <c r="U18" s="340"/>
      <c r="V18" s="340"/>
      <c r="W18" s="340"/>
      <c r="X18" s="340"/>
      <c r="Y18" s="340"/>
      <c r="Z18" s="340"/>
      <c r="AA18" s="340"/>
      <c r="AB18" s="340"/>
      <c r="AC18" s="340"/>
      <c r="AD18" s="340"/>
      <c r="AE18" s="340"/>
      <c r="AF18" s="340"/>
      <c r="AG18" s="340"/>
      <c r="AH18" s="340"/>
      <c r="AI18" s="340"/>
      <c r="AJ18" s="340"/>
      <c r="AK18" s="340"/>
      <c r="AL18" s="340"/>
    </row>
    <row r="19">
      <c r="A19" s="66" t="s">
        <v>683</v>
      </c>
      <c r="B19" s="66" t="s">
        <v>4825</v>
      </c>
      <c r="C19" s="66" t="s">
        <v>4796</v>
      </c>
      <c r="D19" s="341" t="str">
        <f>IF(MATCH(A19,'PLN &amp; IPP'!E:E,0)&gt;1,"yes","no")</f>
        <v>yes</v>
      </c>
      <c r="E19" s="198" t="s">
        <v>2883</v>
      </c>
      <c r="F19" s="66" t="s">
        <v>197</v>
      </c>
      <c r="G19" s="66" t="s">
        <v>2068</v>
      </c>
      <c r="H19" s="66" t="s">
        <v>2884</v>
      </c>
      <c r="I19" s="206"/>
      <c r="J19" s="66" t="s">
        <v>4826</v>
      </c>
      <c r="K19" s="66" t="s">
        <v>4301</v>
      </c>
      <c r="L19" s="199">
        <v>350.0</v>
      </c>
      <c r="M19" s="66" t="s">
        <v>10</v>
      </c>
      <c r="N19" s="199">
        <v>2026.0</v>
      </c>
      <c r="O19" s="66" t="s">
        <v>2317</v>
      </c>
      <c r="P19" s="66" t="s">
        <v>137</v>
      </c>
      <c r="Q19" s="199">
        <v>-1.92842</v>
      </c>
      <c r="R19" s="199">
        <v>103.1899</v>
      </c>
      <c r="S19" s="199"/>
      <c r="T19" s="199"/>
      <c r="U19" s="199"/>
      <c r="V19" s="199"/>
      <c r="W19" s="199"/>
      <c r="X19" s="199"/>
      <c r="Y19" s="199"/>
      <c r="Z19" s="199"/>
      <c r="AA19" s="199"/>
      <c r="AB19" s="199"/>
      <c r="AC19" s="199"/>
      <c r="AD19" s="199"/>
      <c r="AE19" s="199"/>
      <c r="AF19" s="199"/>
      <c r="AG19" s="199"/>
      <c r="AH19" s="199"/>
      <c r="AI19" s="199"/>
      <c r="AJ19" s="199"/>
      <c r="AK19" s="199"/>
      <c r="AL19" s="199"/>
    </row>
    <row r="20">
      <c r="A20" s="66" t="s">
        <v>686</v>
      </c>
      <c r="B20" s="66" t="s">
        <v>4825</v>
      </c>
      <c r="C20" s="66" t="s">
        <v>4796</v>
      </c>
      <c r="D20" s="341" t="str">
        <f>IF(MATCH(A20,'PLN &amp; IPP'!E:E,0)&gt;1,"yes","no")</f>
        <v>yes</v>
      </c>
      <c r="E20" s="198" t="s">
        <v>2883</v>
      </c>
      <c r="F20" s="66" t="s">
        <v>197</v>
      </c>
      <c r="G20" s="66" t="s">
        <v>2075</v>
      </c>
      <c r="H20" s="66" t="s">
        <v>2884</v>
      </c>
      <c r="I20" s="206"/>
      <c r="J20" s="66" t="s">
        <v>4826</v>
      </c>
      <c r="K20" s="66" t="s">
        <v>4301</v>
      </c>
      <c r="L20" s="199">
        <v>350.0</v>
      </c>
      <c r="M20" s="66" t="s">
        <v>10</v>
      </c>
      <c r="N20" s="199">
        <v>2026.0</v>
      </c>
      <c r="O20" s="66" t="s">
        <v>2317</v>
      </c>
      <c r="P20" s="66" t="s">
        <v>137</v>
      </c>
      <c r="Q20" s="199">
        <v>-1.92842</v>
      </c>
      <c r="R20" s="199">
        <v>103.1899</v>
      </c>
      <c r="S20" s="199"/>
      <c r="T20" s="199"/>
      <c r="U20" s="199"/>
      <c r="V20" s="199"/>
      <c r="W20" s="199"/>
      <c r="X20" s="199"/>
      <c r="Y20" s="199"/>
      <c r="Z20" s="199"/>
      <c r="AA20" s="199"/>
      <c r="AB20" s="199"/>
      <c r="AC20" s="199"/>
      <c r="AD20" s="199"/>
      <c r="AE20" s="199"/>
      <c r="AF20" s="199"/>
      <c r="AG20" s="199"/>
      <c r="AH20" s="199"/>
      <c r="AI20" s="199"/>
      <c r="AJ20" s="199"/>
      <c r="AK20" s="199"/>
      <c r="AL20" s="199"/>
    </row>
    <row r="21">
      <c r="A21" s="337" t="s">
        <v>1243</v>
      </c>
      <c r="B21" s="337" t="s">
        <v>4827</v>
      </c>
      <c r="C21" s="337" t="s">
        <v>4796</v>
      </c>
      <c r="D21" s="337" t="str">
        <f>IF(MATCH(A21,'PLN &amp; IPP'!E:E,0)&gt;1,"yes","no")</f>
        <v>#N/A</v>
      </c>
      <c r="E21" s="338" t="s">
        <v>3664</v>
      </c>
      <c r="F21" s="337" t="s">
        <v>163</v>
      </c>
      <c r="G21" s="337" t="s">
        <v>2068</v>
      </c>
      <c r="H21" s="337" t="s">
        <v>3665</v>
      </c>
      <c r="I21" s="339"/>
      <c r="J21" s="337" t="s">
        <v>965</v>
      </c>
      <c r="K21" s="337" t="s">
        <v>4301</v>
      </c>
      <c r="L21" s="340">
        <v>200.0</v>
      </c>
      <c r="M21" s="337" t="s">
        <v>10</v>
      </c>
      <c r="N21" s="340">
        <v>2023.0</v>
      </c>
      <c r="O21" s="337" t="s">
        <v>137</v>
      </c>
      <c r="P21" s="337" t="s">
        <v>137</v>
      </c>
      <c r="Q21" s="340">
        <v>-3.8215</v>
      </c>
      <c r="R21" s="340">
        <v>121.9721</v>
      </c>
      <c r="S21" s="340"/>
      <c r="T21" s="340"/>
      <c r="U21" s="340"/>
      <c r="V21" s="340"/>
      <c r="W21" s="340"/>
      <c r="X21" s="340"/>
      <c r="Y21" s="340"/>
      <c r="Z21" s="340"/>
      <c r="AA21" s="340"/>
      <c r="AB21" s="340"/>
      <c r="AC21" s="340"/>
      <c r="AD21" s="340"/>
      <c r="AE21" s="340"/>
      <c r="AF21" s="340"/>
      <c r="AG21" s="340"/>
      <c r="AH21" s="340"/>
      <c r="AI21" s="340"/>
      <c r="AJ21" s="340"/>
      <c r="AK21" s="340"/>
      <c r="AL21" s="340"/>
    </row>
    <row r="22">
      <c r="A22" s="337" t="s">
        <v>1245</v>
      </c>
      <c r="B22" s="337" t="s">
        <v>4827</v>
      </c>
      <c r="C22" s="337" t="s">
        <v>4796</v>
      </c>
      <c r="D22" s="337" t="str">
        <f>IF(MATCH(A22,'PLN &amp; IPP'!E:E,0)&gt;1,"yes","no")</f>
        <v>#N/A</v>
      </c>
      <c r="E22" s="338" t="s">
        <v>3664</v>
      </c>
      <c r="F22" s="337" t="s">
        <v>163</v>
      </c>
      <c r="G22" s="337" t="s">
        <v>2075</v>
      </c>
      <c r="H22" s="337" t="s">
        <v>3665</v>
      </c>
      <c r="I22" s="339"/>
      <c r="J22" s="337" t="s">
        <v>965</v>
      </c>
      <c r="K22" s="337" t="s">
        <v>4301</v>
      </c>
      <c r="L22" s="340">
        <v>200.0</v>
      </c>
      <c r="M22" s="337" t="s">
        <v>10</v>
      </c>
      <c r="N22" s="340">
        <v>2024.0</v>
      </c>
      <c r="O22" s="337" t="s">
        <v>137</v>
      </c>
      <c r="P22" s="337" t="s">
        <v>137</v>
      </c>
      <c r="Q22" s="340">
        <v>-3.8215</v>
      </c>
      <c r="R22" s="340">
        <v>121.9721</v>
      </c>
      <c r="S22" s="340"/>
      <c r="T22" s="340"/>
      <c r="U22" s="340"/>
      <c r="V22" s="340"/>
      <c r="W22" s="340"/>
      <c r="X22" s="340"/>
      <c r="Y22" s="340"/>
      <c r="Z22" s="340"/>
      <c r="AA22" s="340"/>
      <c r="AB22" s="340"/>
      <c r="AC22" s="340"/>
      <c r="AD22" s="340"/>
      <c r="AE22" s="340"/>
      <c r="AF22" s="340"/>
      <c r="AG22" s="340"/>
      <c r="AH22" s="340"/>
      <c r="AI22" s="340"/>
      <c r="AJ22" s="340"/>
      <c r="AK22" s="340"/>
      <c r="AL22" s="340"/>
    </row>
    <row r="23">
      <c r="A23" s="66" t="s">
        <v>902</v>
      </c>
      <c r="B23" s="66" t="s">
        <v>4828</v>
      </c>
      <c r="C23" s="66" t="s">
        <v>4796</v>
      </c>
      <c r="D23" s="341" t="str">
        <f>IF(MATCH(A23,'PLN &amp; IPP'!E:E,0)&gt;1,"yes","no")</f>
        <v>yes</v>
      </c>
      <c r="E23" s="198" t="s">
        <v>4829</v>
      </c>
      <c r="F23" s="66" t="s">
        <v>540</v>
      </c>
      <c r="G23" s="66" t="s">
        <v>2068</v>
      </c>
      <c r="H23" s="66" t="s">
        <v>3720</v>
      </c>
      <c r="I23" s="206"/>
      <c r="J23" s="66" t="s">
        <v>4830</v>
      </c>
      <c r="K23" s="66" t="s">
        <v>4301</v>
      </c>
      <c r="L23" s="199">
        <v>150.0</v>
      </c>
      <c r="M23" s="66" t="s">
        <v>10</v>
      </c>
      <c r="N23" s="199">
        <v>2024.0</v>
      </c>
      <c r="O23" s="66" t="s">
        <v>137</v>
      </c>
      <c r="P23" s="66" t="s">
        <v>137</v>
      </c>
      <c r="Q23" s="199">
        <v>-5.05743</v>
      </c>
      <c r="R23" s="199">
        <v>103.8307</v>
      </c>
      <c r="S23" s="199"/>
      <c r="T23" s="199"/>
      <c r="U23" s="199"/>
      <c r="V23" s="199"/>
      <c r="W23" s="199"/>
      <c r="X23" s="199"/>
      <c r="Y23" s="199"/>
      <c r="Z23" s="199"/>
      <c r="AA23" s="199"/>
      <c r="AB23" s="199"/>
      <c r="AC23" s="199"/>
      <c r="AD23" s="199"/>
      <c r="AE23" s="199"/>
      <c r="AF23" s="199"/>
      <c r="AG23" s="199"/>
      <c r="AH23" s="199"/>
      <c r="AI23" s="199"/>
      <c r="AJ23" s="199"/>
      <c r="AK23" s="199"/>
      <c r="AL23" s="199"/>
    </row>
    <row r="24">
      <c r="A24" s="66" t="s">
        <v>905</v>
      </c>
      <c r="B24" s="66" t="s">
        <v>4828</v>
      </c>
      <c r="C24" s="66" t="s">
        <v>4796</v>
      </c>
      <c r="D24" s="341" t="str">
        <f>IF(MATCH(A24,'PLN &amp; IPP'!E:E,0)&gt;1,"yes","no")</f>
        <v>yes</v>
      </c>
      <c r="E24" s="198" t="s">
        <v>4829</v>
      </c>
      <c r="F24" s="66" t="s">
        <v>540</v>
      </c>
      <c r="G24" s="66" t="s">
        <v>2075</v>
      </c>
      <c r="H24" s="66" t="s">
        <v>3720</v>
      </c>
      <c r="I24" s="206"/>
      <c r="J24" s="66" t="s">
        <v>4830</v>
      </c>
      <c r="K24" s="66" t="s">
        <v>4301</v>
      </c>
      <c r="L24" s="199">
        <v>150.0</v>
      </c>
      <c r="M24" s="66" t="s">
        <v>10</v>
      </c>
      <c r="N24" s="199">
        <v>2024.0</v>
      </c>
      <c r="O24" s="66" t="s">
        <v>137</v>
      </c>
      <c r="P24" s="66" t="s">
        <v>137</v>
      </c>
      <c r="Q24" s="199">
        <v>-5.05743</v>
      </c>
      <c r="R24" s="199">
        <v>103.8307</v>
      </c>
      <c r="S24" s="199"/>
      <c r="T24" s="199"/>
      <c r="U24" s="199"/>
      <c r="V24" s="199"/>
      <c r="W24" s="199"/>
      <c r="X24" s="199"/>
      <c r="Y24" s="199"/>
      <c r="Z24" s="199"/>
      <c r="AA24" s="199"/>
      <c r="AB24" s="199"/>
      <c r="AC24" s="199"/>
      <c r="AD24" s="199"/>
      <c r="AE24" s="199"/>
      <c r="AF24" s="199"/>
      <c r="AG24" s="199"/>
      <c r="AH24" s="199"/>
      <c r="AI24" s="199"/>
      <c r="AJ24" s="199"/>
      <c r="AK24" s="199"/>
      <c r="AL24" s="199"/>
    </row>
    <row r="25">
      <c r="A25" s="66" t="s">
        <v>677</v>
      </c>
      <c r="B25" s="66" t="s">
        <v>4831</v>
      </c>
      <c r="C25" s="66" t="s">
        <v>4796</v>
      </c>
      <c r="D25" s="341" t="str">
        <f>IF(MATCH(A25,'PLN &amp; IPP'!E:E,0)&gt;1,"yes","no")</f>
        <v>yes</v>
      </c>
      <c r="E25" s="198" t="s">
        <v>2877</v>
      </c>
      <c r="F25" s="66" t="s">
        <v>197</v>
      </c>
      <c r="G25" s="66" t="s">
        <v>2068</v>
      </c>
      <c r="H25" s="66" t="s">
        <v>2878</v>
      </c>
      <c r="I25" s="206"/>
      <c r="J25" s="66" t="s">
        <v>4826</v>
      </c>
      <c r="K25" s="66" t="s">
        <v>4301</v>
      </c>
      <c r="L25" s="199">
        <v>300.0</v>
      </c>
      <c r="M25" s="66" t="s">
        <v>678</v>
      </c>
      <c r="N25" s="199">
        <v>2027.0</v>
      </c>
      <c r="O25" s="66" t="s">
        <v>2317</v>
      </c>
      <c r="P25" s="66" t="s">
        <v>137</v>
      </c>
      <c r="Q25" s="199">
        <v>-1.92274</v>
      </c>
      <c r="R25" s="199">
        <v>103.1998</v>
      </c>
      <c r="S25" s="199"/>
      <c r="T25" s="199"/>
      <c r="U25" s="199"/>
      <c r="V25" s="199"/>
      <c r="W25" s="199"/>
      <c r="X25" s="199"/>
      <c r="Y25" s="199"/>
      <c r="Z25" s="199"/>
      <c r="AA25" s="199"/>
      <c r="AB25" s="199"/>
      <c r="AC25" s="199"/>
      <c r="AD25" s="199"/>
      <c r="AE25" s="199"/>
      <c r="AF25" s="199"/>
      <c r="AG25" s="199"/>
      <c r="AH25" s="199"/>
      <c r="AI25" s="199"/>
      <c r="AJ25" s="199"/>
      <c r="AK25" s="199"/>
      <c r="AL25" s="199"/>
    </row>
    <row r="26">
      <c r="A26" s="66" t="s">
        <v>681</v>
      </c>
      <c r="B26" s="66" t="s">
        <v>4831</v>
      </c>
      <c r="C26" s="66" t="s">
        <v>4796</v>
      </c>
      <c r="D26" s="341" t="str">
        <f>IF(MATCH(A26,'PLN &amp; IPP'!E:E,0)&gt;1,"yes","no")</f>
        <v>yes</v>
      </c>
      <c r="E26" s="198" t="s">
        <v>2877</v>
      </c>
      <c r="F26" s="66" t="s">
        <v>197</v>
      </c>
      <c r="G26" s="66" t="s">
        <v>2075</v>
      </c>
      <c r="H26" s="66" t="s">
        <v>2878</v>
      </c>
      <c r="I26" s="206"/>
      <c r="J26" s="66" t="s">
        <v>4826</v>
      </c>
      <c r="K26" s="66" t="s">
        <v>4301</v>
      </c>
      <c r="L26" s="199">
        <v>300.0</v>
      </c>
      <c r="M26" s="66" t="s">
        <v>678</v>
      </c>
      <c r="N26" s="199">
        <v>2027.0</v>
      </c>
      <c r="O26" s="66" t="s">
        <v>2317</v>
      </c>
      <c r="P26" s="66" t="s">
        <v>137</v>
      </c>
      <c r="Q26" s="199">
        <v>-1.92274</v>
      </c>
      <c r="R26" s="199">
        <v>103.1998</v>
      </c>
      <c r="S26" s="199"/>
      <c r="T26" s="199"/>
      <c r="U26" s="199"/>
      <c r="V26" s="199"/>
      <c r="W26" s="199"/>
      <c r="X26" s="199"/>
      <c r="Y26" s="199"/>
      <c r="Z26" s="199"/>
      <c r="AA26" s="199"/>
      <c r="AB26" s="199"/>
      <c r="AC26" s="199"/>
      <c r="AD26" s="199"/>
      <c r="AE26" s="199"/>
      <c r="AF26" s="199"/>
      <c r="AG26" s="199"/>
      <c r="AH26" s="199"/>
      <c r="AI26" s="199"/>
      <c r="AJ26" s="199"/>
      <c r="AK26" s="199"/>
      <c r="AL26" s="199"/>
    </row>
    <row r="27">
      <c r="A27" s="66" t="s">
        <v>1186</v>
      </c>
      <c r="B27" s="66" t="s">
        <v>4832</v>
      </c>
      <c r="C27" s="66" t="s">
        <v>4833</v>
      </c>
      <c r="D27" s="341" t="str">
        <f>IF(MATCH(A27,'PLN &amp; IPP'!E:E,0)&gt;1,"yes","no")</f>
        <v>yes</v>
      </c>
      <c r="E27" s="198" t="s">
        <v>3403</v>
      </c>
      <c r="F27" s="66" t="s">
        <v>53</v>
      </c>
      <c r="G27" s="66" t="s">
        <v>2076</v>
      </c>
      <c r="H27" s="66" t="s">
        <v>3404</v>
      </c>
      <c r="I27" s="66" t="s">
        <v>4834</v>
      </c>
      <c r="J27" s="66" t="s">
        <v>4835</v>
      </c>
      <c r="K27" s="66" t="s">
        <v>4836</v>
      </c>
      <c r="L27" s="199">
        <v>50.0</v>
      </c>
      <c r="M27" s="66" t="s">
        <v>678</v>
      </c>
      <c r="N27" s="199">
        <v>2025.0</v>
      </c>
      <c r="O27" s="66" t="s">
        <v>2317</v>
      </c>
      <c r="P27" s="66" t="s">
        <v>137</v>
      </c>
      <c r="Q27" s="199">
        <v>0.05798</v>
      </c>
      <c r="R27" s="199">
        <v>109.2036</v>
      </c>
      <c r="S27" s="199"/>
      <c r="T27" s="199"/>
      <c r="U27" s="199"/>
      <c r="V27" s="199"/>
      <c r="W27" s="199"/>
      <c r="X27" s="199"/>
      <c r="Y27" s="199"/>
      <c r="Z27" s="199"/>
      <c r="AA27" s="199"/>
      <c r="AB27" s="199"/>
      <c r="AC27" s="199"/>
      <c r="AD27" s="199"/>
      <c r="AE27" s="199"/>
      <c r="AF27" s="199"/>
      <c r="AG27" s="199"/>
      <c r="AH27" s="199"/>
      <c r="AI27" s="199"/>
      <c r="AJ27" s="199"/>
      <c r="AK27" s="199"/>
      <c r="AL27" s="199"/>
    </row>
    <row r="28">
      <c r="A28" s="66" t="s">
        <v>1188</v>
      </c>
      <c r="B28" s="66" t="s">
        <v>4832</v>
      </c>
      <c r="C28" s="66" t="s">
        <v>4833</v>
      </c>
      <c r="D28" s="341" t="str">
        <f>IF(MATCH(A28,'PLN &amp; IPP'!E:E,0)&gt;1,"yes","no")</f>
        <v>yes</v>
      </c>
      <c r="E28" s="198" t="s">
        <v>3403</v>
      </c>
      <c r="F28" s="66" t="s">
        <v>53</v>
      </c>
      <c r="G28" s="66" t="s">
        <v>2435</v>
      </c>
      <c r="H28" s="66" t="s">
        <v>3404</v>
      </c>
      <c r="I28" s="66" t="s">
        <v>4834</v>
      </c>
      <c r="J28" s="66" t="s">
        <v>4835</v>
      </c>
      <c r="K28" s="66" t="s">
        <v>4836</v>
      </c>
      <c r="L28" s="199">
        <v>50.0</v>
      </c>
      <c r="M28" s="66" t="s">
        <v>678</v>
      </c>
      <c r="N28" s="199">
        <v>2025.0</v>
      </c>
      <c r="O28" s="66" t="s">
        <v>2317</v>
      </c>
      <c r="P28" s="66" t="s">
        <v>137</v>
      </c>
      <c r="Q28" s="199">
        <v>0.05798</v>
      </c>
      <c r="R28" s="199">
        <v>109.2036</v>
      </c>
      <c r="S28" s="199"/>
      <c r="T28" s="199"/>
      <c r="U28" s="199"/>
      <c r="V28" s="199"/>
      <c r="W28" s="199"/>
      <c r="X28" s="199"/>
      <c r="Y28" s="199"/>
      <c r="Z28" s="199"/>
      <c r="AA28" s="199"/>
      <c r="AB28" s="199"/>
      <c r="AC28" s="199"/>
      <c r="AD28" s="199"/>
      <c r="AE28" s="199"/>
      <c r="AF28" s="199"/>
      <c r="AG28" s="199"/>
      <c r="AH28" s="199"/>
      <c r="AI28" s="199"/>
      <c r="AJ28" s="199"/>
      <c r="AK28" s="199"/>
      <c r="AL28" s="199"/>
    </row>
    <row r="29">
      <c r="A29" s="66" t="s">
        <v>974</v>
      </c>
      <c r="B29" s="66" t="s">
        <v>4837</v>
      </c>
      <c r="C29" s="66" t="s">
        <v>4796</v>
      </c>
      <c r="D29" s="341" t="str">
        <f>IF(MATCH(A29,'PLN &amp; IPP'!E:E,0)&gt;1,"yes","no")</f>
        <v>yes</v>
      </c>
      <c r="E29" s="198" t="s">
        <v>2261</v>
      </c>
      <c r="F29" s="66" t="s">
        <v>159</v>
      </c>
      <c r="G29" s="66" t="s">
        <v>2068</v>
      </c>
      <c r="H29" s="66" t="s">
        <v>2262</v>
      </c>
      <c r="I29" s="66" t="s">
        <v>4838</v>
      </c>
      <c r="J29" s="66" t="s">
        <v>965</v>
      </c>
      <c r="K29" s="66" t="s">
        <v>4301</v>
      </c>
      <c r="L29" s="199">
        <v>660.0</v>
      </c>
      <c r="M29" s="66" t="s">
        <v>51</v>
      </c>
      <c r="N29" s="199">
        <v>2015.0</v>
      </c>
      <c r="O29" s="66" t="s">
        <v>2267</v>
      </c>
      <c r="P29" s="66" t="s">
        <v>4819</v>
      </c>
      <c r="Q29" s="199">
        <v>-7.68594</v>
      </c>
      <c r="R29" s="199">
        <v>109.1376</v>
      </c>
      <c r="S29" s="199"/>
      <c r="T29" s="199"/>
      <c r="U29" s="199"/>
      <c r="V29" s="199"/>
      <c r="W29" s="199"/>
      <c r="X29" s="199"/>
      <c r="Y29" s="199"/>
      <c r="Z29" s="199"/>
      <c r="AA29" s="199"/>
      <c r="AB29" s="199"/>
      <c r="AC29" s="199"/>
      <c r="AD29" s="199"/>
      <c r="AE29" s="199"/>
      <c r="AF29" s="199"/>
      <c r="AG29" s="199"/>
      <c r="AH29" s="199"/>
      <c r="AI29" s="199"/>
      <c r="AJ29" s="199"/>
      <c r="AK29" s="199"/>
      <c r="AL29" s="199"/>
    </row>
    <row r="30">
      <c r="A30" s="66" t="s">
        <v>994</v>
      </c>
      <c r="B30" s="66" t="s">
        <v>4839</v>
      </c>
      <c r="C30" s="66" t="s">
        <v>4796</v>
      </c>
      <c r="D30" s="341" t="str">
        <f>IF(MATCH(A30,'PLN &amp; IPP'!E:E,0)&gt;1,"yes","no")</f>
        <v>yes</v>
      </c>
      <c r="E30" s="198" t="s">
        <v>2329</v>
      </c>
      <c r="F30" s="66" t="s">
        <v>884</v>
      </c>
      <c r="G30" s="66" t="s">
        <v>2068</v>
      </c>
      <c r="H30" s="66" t="s">
        <v>2330</v>
      </c>
      <c r="I30" s="206"/>
      <c r="J30" s="66" t="s">
        <v>965</v>
      </c>
      <c r="K30" s="66" t="s">
        <v>4301</v>
      </c>
      <c r="L30" s="199">
        <v>30.0</v>
      </c>
      <c r="M30" s="66" t="s">
        <v>51</v>
      </c>
      <c r="N30" s="199">
        <v>2012.0</v>
      </c>
      <c r="O30" s="66" t="s">
        <v>2317</v>
      </c>
      <c r="P30" s="66" t="s">
        <v>137</v>
      </c>
      <c r="Q30" s="199">
        <v>1.182502</v>
      </c>
      <c r="R30" s="199">
        <v>124.4806</v>
      </c>
      <c r="S30" s="199"/>
      <c r="T30" s="199"/>
      <c r="U30" s="199"/>
      <c r="V30" s="199"/>
      <c r="W30" s="199"/>
      <c r="X30" s="199"/>
      <c r="Y30" s="199"/>
      <c r="Z30" s="199"/>
      <c r="AA30" s="199"/>
      <c r="AB30" s="199"/>
      <c r="AC30" s="199"/>
      <c r="AD30" s="199"/>
      <c r="AE30" s="199"/>
      <c r="AF30" s="199"/>
      <c r="AG30" s="199"/>
      <c r="AH30" s="199"/>
      <c r="AI30" s="199"/>
      <c r="AJ30" s="199"/>
      <c r="AK30" s="199"/>
      <c r="AL30" s="199"/>
    </row>
    <row r="31">
      <c r="A31" s="66" t="s">
        <v>996</v>
      </c>
      <c r="B31" s="66" t="s">
        <v>4839</v>
      </c>
      <c r="C31" s="66" t="s">
        <v>4796</v>
      </c>
      <c r="D31" s="341" t="str">
        <f>IF(MATCH(A31,'PLN &amp; IPP'!E:E,0)&gt;1,"yes","no")</f>
        <v>yes</v>
      </c>
      <c r="E31" s="198" t="s">
        <v>2329</v>
      </c>
      <c r="F31" s="66" t="s">
        <v>884</v>
      </c>
      <c r="G31" s="66" t="s">
        <v>2075</v>
      </c>
      <c r="H31" s="66" t="s">
        <v>2330</v>
      </c>
      <c r="I31" s="206"/>
      <c r="J31" s="66" t="s">
        <v>965</v>
      </c>
      <c r="K31" s="66" t="s">
        <v>4301</v>
      </c>
      <c r="L31" s="199">
        <v>30.0</v>
      </c>
      <c r="M31" s="66" t="s">
        <v>51</v>
      </c>
      <c r="N31" s="199">
        <v>2012.0</v>
      </c>
      <c r="O31" s="66" t="s">
        <v>2317</v>
      </c>
      <c r="P31" s="66" t="s">
        <v>137</v>
      </c>
      <c r="Q31" s="199">
        <v>1.182502</v>
      </c>
      <c r="R31" s="199">
        <v>124.4806</v>
      </c>
      <c r="S31" s="199"/>
      <c r="T31" s="199"/>
      <c r="U31" s="199"/>
      <c r="V31" s="199"/>
      <c r="W31" s="199"/>
      <c r="X31" s="199"/>
      <c r="Y31" s="199"/>
      <c r="Z31" s="199"/>
      <c r="AA31" s="199"/>
      <c r="AB31" s="199"/>
      <c r="AC31" s="199"/>
      <c r="AD31" s="199"/>
      <c r="AE31" s="199"/>
      <c r="AF31" s="199"/>
      <c r="AG31" s="199"/>
      <c r="AH31" s="199"/>
      <c r="AI31" s="199"/>
      <c r="AJ31" s="199"/>
      <c r="AK31" s="199"/>
      <c r="AL31" s="199"/>
    </row>
    <row r="32">
      <c r="A32" s="66" t="s">
        <v>990</v>
      </c>
      <c r="B32" s="66" t="s">
        <v>4840</v>
      </c>
      <c r="C32" s="66" t="s">
        <v>4796</v>
      </c>
      <c r="D32" s="341" t="str">
        <f>IF(MATCH(A32,'PLN &amp; IPP'!E:E,0)&gt;1,"yes","no")</f>
        <v>yes</v>
      </c>
      <c r="E32" s="198" t="s">
        <v>2336</v>
      </c>
      <c r="F32" s="66" t="s">
        <v>884</v>
      </c>
      <c r="G32" s="66" t="s">
        <v>2068</v>
      </c>
      <c r="H32" s="66" t="s">
        <v>2337</v>
      </c>
      <c r="I32" s="66" t="s">
        <v>4841</v>
      </c>
      <c r="J32" s="66" t="s">
        <v>965</v>
      </c>
      <c r="K32" s="66" t="s">
        <v>4301</v>
      </c>
      <c r="L32" s="199">
        <v>30.0</v>
      </c>
      <c r="M32" s="66" t="s">
        <v>51</v>
      </c>
      <c r="N32" s="199">
        <v>2018.0</v>
      </c>
      <c r="O32" s="66" t="s">
        <v>2317</v>
      </c>
      <c r="P32" s="66" t="s">
        <v>137</v>
      </c>
      <c r="Q32" s="199">
        <v>1.182502</v>
      </c>
      <c r="R32" s="199">
        <v>124.4806</v>
      </c>
      <c r="S32" s="199"/>
      <c r="T32" s="199"/>
      <c r="U32" s="199"/>
      <c r="V32" s="199"/>
      <c r="W32" s="199"/>
      <c r="X32" s="199"/>
      <c r="Y32" s="199"/>
      <c r="Z32" s="199"/>
      <c r="AA32" s="199"/>
      <c r="AB32" s="199"/>
      <c r="AC32" s="199"/>
      <c r="AD32" s="199"/>
      <c r="AE32" s="199"/>
      <c r="AF32" s="199"/>
      <c r="AG32" s="199"/>
      <c r="AH32" s="199"/>
      <c r="AI32" s="199"/>
      <c r="AJ32" s="199"/>
      <c r="AK32" s="199"/>
      <c r="AL32" s="199"/>
    </row>
    <row r="33">
      <c r="A33" s="66" t="s">
        <v>992</v>
      </c>
      <c r="B33" s="66" t="s">
        <v>4840</v>
      </c>
      <c r="C33" s="66" t="s">
        <v>4796</v>
      </c>
      <c r="D33" s="341" t="str">
        <f>IF(MATCH(A33,'PLN &amp; IPP'!E:E,0)&gt;1,"yes","no")</f>
        <v>yes</v>
      </c>
      <c r="E33" s="198" t="s">
        <v>2336</v>
      </c>
      <c r="F33" s="66" t="s">
        <v>884</v>
      </c>
      <c r="G33" s="66" t="s">
        <v>2075</v>
      </c>
      <c r="H33" s="66" t="s">
        <v>2337</v>
      </c>
      <c r="I33" s="66" t="s">
        <v>4841</v>
      </c>
      <c r="J33" s="66" t="s">
        <v>965</v>
      </c>
      <c r="K33" s="66" t="s">
        <v>4301</v>
      </c>
      <c r="L33" s="199">
        <v>30.0</v>
      </c>
      <c r="M33" s="66" t="s">
        <v>51</v>
      </c>
      <c r="N33" s="199">
        <v>2018.0</v>
      </c>
      <c r="O33" s="66" t="s">
        <v>2317</v>
      </c>
      <c r="P33" s="66" t="s">
        <v>137</v>
      </c>
      <c r="Q33" s="199">
        <v>1.182502</v>
      </c>
      <c r="R33" s="199">
        <v>124.4806</v>
      </c>
      <c r="S33" s="199"/>
      <c r="T33" s="199"/>
      <c r="U33" s="199"/>
      <c r="V33" s="199"/>
      <c r="W33" s="199"/>
      <c r="X33" s="199"/>
      <c r="Y33" s="199"/>
      <c r="Z33" s="199"/>
      <c r="AA33" s="199"/>
      <c r="AB33" s="199"/>
      <c r="AC33" s="199"/>
      <c r="AD33" s="199"/>
      <c r="AE33" s="199"/>
      <c r="AF33" s="199"/>
      <c r="AG33" s="199"/>
      <c r="AH33" s="199"/>
      <c r="AI33" s="199"/>
      <c r="AJ33" s="199"/>
      <c r="AK33" s="199"/>
      <c r="AL33" s="199"/>
    </row>
    <row r="34">
      <c r="A34" s="66" t="s">
        <v>998</v>
      </c>
      <c r="B34" s="66" t="s">
        <v>4842</v>
      </c>
      <c r="C34" s="66" t="s">
        <v>4796</v>
      </c>
      <c r="D34" s="341" t="str">
        <f>IF(MATCH(A34,'PLN &amp; IPP'!E:E,0)&gt;1,"yes","no")</f>
        <v>yes</v>
      </c>
      <c r="E34" s="198" t="s">
        <v>2350</v>
      </c>
      <c r="F34" s="66" t="s">
        <v>155</v>
      </c>
      <c r="G34" s="66" t="s">
        <v>2068</v>
      </c>
      <c r="H34" s="66" t="s">
        <v>2351</v>
      </c>
      <c r="I34" s="66" t="s">
        <v>4843</v>
      </c>
      <c r="J34" s="66" t="s">
        <v>4301</v>
      </c>
      <c r="K34" s="66" t="s">
        <v>4301</v>
      </c>
      <c r="L34" s="199">
        <v>65.0</v>
      </c>
      <c r="M34" s="66" t="s">
        <v>51</v>
      </c>
      <c r="N34" s="199">
        <v>2013.0</v>
      </c>
      <c r="O34" s="66" t="s">
        <v>137</v>
      </c>
      <c r="P34" s="66" t="s">
        <v>2354</v>
      </c>
      <c r="Q34" s="199">
        <v>-3.92653</v>
      </c>
      <c r="R34" s="199">
        <v>115.1058</v>
      </c>
      <c r="S34" s="199"/>
      <c r="T34" s="199"/>
      <c r="U34" s="199"/>
      <c r="V34" s="199"/>
      <c r="W34" s="199"/>
      <c r="X34" s="199"/>
      <c r="Y34" s="199"/>
      <c r="Z34" s="199"/>
      <c r="AA34" s="199"/>
      <c r="AB34" s="199"/>
      <c r="AC34" s="199"/>
      <c r="AD34" s="199"/>
      <c r="AE34" s="199"/>
      <c r="AF34" s="199"/>
      <c r="AG34" s="199"/>
      <c r="AH34" s="199"/>
      <c r="AI34" s="199"/>
      <c r="AJ34" s="199"/>
      <c r="AK34" s="199"/>
      <c r="AL34" s="199"/>
    </row>
    <row r="35">
      <c r="A35" s="66" t="s">
        <v>1000</v>
      </c>
      <c r="B35" s="66" t="s">
        <v>4842</v>
      </c>
      <c r="C35" s="66" t="s">
        <v>4796</v>
      </c>
      <c r="D35" s="341" t="str">
        <f>IF(MATCH(A35,'PLN &amp; IPP'!E:E,0)&gt;1,"yes","no")</f>
        <v>yes</v>
      </c>
      <c r="E35" s="198" t="s">
        <v>2350</v>
      </c>
      <c r="F35" s="66" t="s">
        <v>155</v>
      </c>
      <c r="G35" s="66" t="s">
        <v>2075</v>
      </c>
      <c r="H35" s="66" t="s">
        <v>2351</v>
      </c>
      <c r="I35" s="66" t="s">
        <v>4844</v>
      </c>
      <c r="J35" s="66" t="s">
        <v>4301</v>
      </c>
      <c r="K35" s="66" t="s">
        <v>4301</v>
      </c>
      <c r="L35" s="199">
        <v>65.0</v>
      </c>
      <c r="M35" s="66" t="s">
        <v>51</v>
      </c>
      <c r="N35" s="199">
        <v>2013.0</v>
      </c>
      <c r="O35" s="66" t="s">
        <v>137</v>
      </c>
      <c r="P35" s="66" t="s">
        <v>2354</v>
      </c>
      <c r="Q35" s="199">
        <v>-3.92653</v>
      </c>
      <c r="R35" s="199">
        <v>115.1058</v>
      </c>
      <c r="S35" s="199"/>
      <c r="T35" s="199"/>
      <c r="U35" s="199"/>
      <c r="V35" s="199"/>
      <c r="W35" s="199"/>
      <c r="X35" s="199"/>
      <c r="Y35" s="199"/>
      <c r="Z35" s="199"/>
      <c r="AA35" s="199"/>
      <c r="AB35" s="199"/>
      <c r="AC35" s="199"/>
      <c r="AD35" s="199"/>
      <c r="AE35" s="199"/>
      <c r="AF35" s="199"/>
      <c r="AG35" s="199"/>
      <c r="AH35" s="199"/>
      <c r="AI35" s="199"/>
      <c r="AJ35" s="199"/>
      <c r="AK35" s="199"/>
      <c r="AL35" s="199"/>
    </row>
    <row r="36">
      <c r="A36" s="66" t="s">
        <v>1002</v>
      </c>
      <c r="B36" s="66" t="s">
        <v>4842</v>
      </c>
      <c r="C36" s="66" t="s">
        <v>4796</v>
      </c>
      <c r="D36" s="341" t="str">
        <f>IF(MATCH(A36,'PLN &amp; IPP'!E:E,0)&gt;1,"yes","no")</f>
        <v>yes</v>
      </c>
      <c r="E36" s="198" t="s">
        <v>2350</v>
      </c>
      <c r="F36" s="66" t="s">
        <v>155</v>
      </c>
      <c r="G36" s="66" t="s">
        <v>2363</v>
      </c>
      <c r="H36" s="66" t="s">
        <v>2351</v>
      </c>
      <c r="I36" s="66" t="s">
        <v>4845</v>
      </c>
      <c r="J36" s="66" t="s">
        <v>4301</v>
      </c>
      <c r="K36" s="66" t="s">
        <v>4301</v>
      </c>
      <c r="L36" s="199">
        <v>65.0</v>
      </c>
      <c r="M36" s="66" t="s">
        <v>51</v>
      </c>
      <c r="N36" s="199">
        <v>2000.0</v>
      </c>
      <c r="O36" s="66" t="s">
        <v>2317</v>
      </c>
      <c r="P36" s="66" t="s">
        <v>2354</v>
      </c>
      <c r="Q36" s="199">
        <v>-3.92653</v>
      </c>
      <c r="R36" s="199">
        <v>115.1058</v>
      </c>
      <c r="S36" s="199"/>
      <c r="T36" s="199"/>
      <c r="U36" s="199"/>
      <c r="V36" s="199"/>
      <c r="W36" s="199"/>
      <c r="X36" s="199"/>
      <c r="Y36" s="199"/>
      <c r="Z36" s="199"/>
      <c r="AA36" s="199"/>
      <c r="AB36" s="199"/>
      <c r="AC36" s="199"/>
      <c r="AD36" s="199"/>
      <c r="AE36" s="199"/>
      <c r="AF36" s="199"/>
      <c r="AG36" s="199"/>
      <c r="AH36" s="199"/>
      <c r="AI36" s="199"/>
      <c r="AJ36" s="199"/>
      <c r="AK36" s="199"/>
      <c r="AL36" s="199"/>
    </row>
    <row r="37">
      <c r="A37" s="66" t="s">
        <v>1004</v>
      </c>
      <c r="B37" s="66" t="s">
        <v>4842</v>
      </c>
      <c r="C37" s="66" t="s">
        <v>4796</v>
      </c>
      <c r="D37" s="341" t="str">
        <f>IF(MATCH(A37,'PLN &amp; IPP'!E:E,0)&gt;1,"yes","no")</f>
        <v>yes</v>
      </c>
      <c r="E37" s="198" t="s">
        <v>2350</v>
      </c>
      <c r="F37" s="66" t="s">
        <v>155</v>
      </c>
      <c r="G37" s="66" t="s">
        <v>2365</v>
      </c>
      <c r="H37" s="66" t="s">
        <v>2351</v>
      </c>
      <c r="I37" s="66" t="s">
        <v>4846</v>
      </c>
      <c r="J37" s="66" t="s">
        <v>4301</v>
      </c>
      <c r="K37" s="66" t="s">
        <v>4301</v>
      </c>
      <c r="L37" s="199">
        <v>65.0</v>
      </c>
      <c r="M37" s="66" t="s">
        <v>51</v>
      </c>
      <c r="N37" s="199">
        <v>2000.0</v>
      </c>
      <c r="O37" s="66" t="s">
        <v>2317</v>
      </c>
      <c r="P37" s="66" t="s">
        <v>2354</v>
      </c>
      <c r="Q37" s="199">
        <v>-3.92653</v>
      </c>
      <c r="R37" s="199">
        <v>115.1058</v>
      </c>
      <c r="S37" s="199"/>
      <c r="T37" s="199"/>
      <c r="U37" s="199"/>
      <c r="V37" s="199"/>
      <c r="W37" s="199"/>
      <c r="X37" s="199"/>
      <c r="Y37" s="199"/>
      <c r="Z37" s="199"/>
      <c r="AA37" s="199"/>
      <c r="AB37" s="199"/>
      <c r="AC37" s="199"/>
      <c r="AD37" s="199"/>
      <c r="AE37" s="199"/>
      <c r="AF37" s="199"/>
      <c r="AG37" s="199"/>
      <c r="AH37" s="199"/>
      <c r="AI37" s="199"/>
      <c r="AJ37" s="199"/>
      <c r="AK37" s="199"/>
      <c r="AL37" s="199"/>
    </row>
    <row r="38">
      <c r="A38" s="66" t="s">
        <v>976</v>
      </c>
      <c r="B38" s="66" t="s">
        <v>4847</v>
      </c>
      <c r="C38" s="66" t="s">
        <v>4796</v>
      </c>
      <c r="D38" s="341" t="str">
        <f>IF(MATCH(A38,'PLN &amp; IPP'!E:E,0)&gt;1,"yes","no")</f>
        <v>yes</v>
      </c>
      <c r="E38" s="198" t="s">
        <v>2401</v>
      </c>
      <c r="F38" s="66" t="s">
        <v>977</v>
      </c>
      <c r="G38" s="66" t="s">
        <v>2068</v>
      </c>
      <c r="H38" s="66" t="s">
        <v>2402</v>
      </c>
      <c r="I38" s="66" t="s">
        <v>4848</v>
      </c>
      <c r="J38" s="66" t="s">
        <v>4849</v>
      </c>
      <c r="K38" s="66" t="s">
        <v>4301</v>
      </c>
      <c r="L38" s="199">
        <v>30.0</v>
      </c>
      <c r="M38" s="66" t="s">
        <v>51</v>
      </c>
      <c r="N38" s="199">
        <v>2014.0</v>
      </c>
      <c r="O38" s="66" t="s">
        <v>2317</v>
      </c>
      <c r="P38" s="66" t="s">
        <v>137</v>
      </c>
      <c r="Q38" s="199">
        <v>-2.07925</v>
      </c>
      <c r="R38" s="199">
        <v>106.1496</v>
      </c>
      <c r="S38" s="199"/>
      <c r="T38" s="199"/>
      <c r="U38" s="199"/>
      <c r="V38" s="199"/>
      <c r="W38" s="199"/>
      <c r="X38" s="199"/>
      <c r="Y38" s="199"/>
      <c r="Z38" s="199"/>
      <c r="AA38" s="199"/>
      <c r="AB38" s="199"/>
      <c r="AC38" s="199"/>
      <c r="AD38" s="199"/>
      <c r="AE38" s="199"/>
      <c r="AF38" s="199"/>
      <c r="AG38" s="199"/>
      <c r="AH38" s="199"/>
      <c r="AI38" s="199"/>
      <c r="AJ38" s="199"/>
      <c r="AK38" s="199"/>
      <c r="AL38" s="199"/>
    </row>
    <row r="39">
      <c r="A39" s="66" t="s">
        <v>979</v>
      </c>
      <c r="B39" s="66" t="s">
        <v>4847</v>
      </c>
      <c r="C39" s="66" t="s">
        <v>4796</v>
      </c>
      <c r="D39" s="341" t="str">
        <f>IF(MATCH(A39,'PLN &amp; IPP'!E:E,0)&gt;1,"yes","no")</f>
        <v>yes</v>
      </c>
      <c r="E39" s="198" t="s">
        <v>2401</v>
      </c>
      <c r="F39" s="66" t="s">
        <v>977</v>
      </c>
      <c r="G39" s="66" t="s">
        <v>2075</v>
      </c>
      <c r="H39" s="66" t="s">
        <v>2402</v>
      </c>
      <c r="I39" s="66" t="s">
        <v>4848</v>
      </c>
      <c r="J39" s="66" t="s">
        <v>4849</v>
      </c>
      <c r="K39" s="66" t="s">
        <v>4301</v>
      </c>
      <c r="L39" s="199">
        <v>30.0</v>
      </c>
      <c r="M39" s="66" t="s">
        <v>51</v>
      </c>
      <c r="N39" s="199">
        <v>2014.0</v>
      </c>
      <c r="O39" s="66" t="s">
        <v>2317</v>
      </c>
      <c r="P39" s="66" t="s">
        <v>137</v>
      </c>
      <c r="Q39" s="199">
        <v>-2.07925</v>
      </c>
      <c r="R39" s="199">
        <v>106.1496</v>
      </c>
      <c r="S39" s="199"/>
      <c r="T39" s="199"/>
      <c r="U39" s="199"/>
      <c r="V39" s="199"/>
      <c r="W39" s="199"/>
      <c r="X39" s="199"/>
      <c r="Y39" s="199"/>
      <c r="Z39" s="199"/>
      <c r="AA39" s="199"/>
      <c r="AB39" s="199"/>
      <c r="AC39" s="199"/>
      <c r="AD39" s="199"/>
      <c r="AE39" s="199"/>
      <c r="AF39" s="199"/>
      <c r="AG39" s="199"/>
      <c r="AH39" s="199"/>
      <c r="AI39" s="199"/>
      <c r="AJ39" s="199"/>
      <c r="AK39" s="199"/>
      <c r="AL39" s="199"/>
    </row>
    <row r="40">
      <c r="A40" s="66" t="s">
        <v>590</v>
      </c>
      <c r="B40" s="66" t="s">
        <v>4850</v>
      </c>
      <c r="C40" s="66" t="s">
        <v>4851</v>
      </c>
      <c r="D40" s="341" t="str">
        <f>IF(MATCH(A40,'PLN &amp; IPP'!E:E,0)&gt;1,"yes","no")</f>
        <v>yes</v>
      </c>
      <c r="E40" s="198" t="s">
        <v>2437</v>
      </c>
      <c r="F40" s="66" t="s">
        <v>540</v>
      </c>
      <c r="G40" s="66" t="s">
        <v>2068</v>
      </c>
      <c r="H40" s="66" t="s">
        <v>2438</v>
      </c>
      <c r="I40" s="206"/>
      <c r="J40" s="66" t="s">
        <v>4531</v>
      </c>
      <c r="K40" s="66" t="s">
        <v>4852</v>
      </c>
      <c r="L40" s="199">
        <v>110.0</v>
      </c>
      <c r="M40" s="66" t="s">
        <v>51</v>
      </c>
      <c r="N40" s="199">
        <v>2015.0</v>
      </c>
      <c r="O40" s="66" t="s">
        <v>2317</v>
      </c>
      <c r="P40" s="66" t="s">
        <v>4819</v>
      </c>
      <c r="Q40" s="199">
        <v>-3.72507</v>
      </c>
      <c r="R40" s="199">
        <v>103.6904</v>
      </c>
      <c r="S40" s="199"/>
      <c r="T40" s="199"/>
      <c r="U40" s="199"/>
      <c r="V40" s="199"/>
      <c r="W40" s="199"/>
      <c r="X40" s="199"/>
      <c r="Y40" s="199"/>
      <c r="Z40" s="199"/>
      <c r="AA40" s="199"/>
      <c r="AB40" s="199"/>
      <c r="AC40" s="199"/>
      <c r="AD40" s="199"/>
      <c r="AE40" s="199"/>
      <c r="AF40" s="199"/>
      <c r="AG40" s="199"/>
      <c r="AH40" s="199"/>
      <c r="AI40" s="199"/>
      <c r="AJ40" s="199"/>
      <c r="AK40" s="199"/>
      <c r="AL40" s="199"/>
    </row>
    <row r="41">
      <c r="A41" s="66" t="s">
        <v>593</v>
      </c>
      <c r="B41" s="66" t="s">
        <v>4850</v>
      </c>
      <c r="C41" s="66" t="s">
        <v>4851</v>
      </c>
      <c r="D41" s="341" t="str">
        <f>IF(MATCH(A41,'PLN &amp; IPP'!E:E,0)&gt;1,"yes","no")</f>
        <v>yes</v>
      </c>
      <c r="E41" s="198" t="s">
        <v>2437</v>
      </c>
      <c r="F41" s="66" t="s">
        <v>540</v>
      </c>
      <c r="G41" s="66" t="s">
        <v>2075</v>
      </c>
      <c r="H41" s="66" t="s">
        <v>2438</v>
      </c>
      <c r="I41" s="206"/>
      <c r="J41" s="66" t="s">
        <v>4531</v>
      </c>
      <c r="K41" s="66" t="s">
        <v>4852</v>
      </c>
      <c r="L41" s="199">
        <v>110.0</v>
      </c>
      <c r="M41" s="66" t="s">
        <v>51</v>
      </c>
      <c r="N41" s="199">
        <v>2015.0</v>
      </c>
      <c r="O41" s="66" t="s">
        <v>2317</v>
      </c>
      <c r="P41" s="66" t="s">
        <v>4819</v>
      </c>
      <c r="Q41" s="199">
        <v>-3.72507</v>
      </c>
      <c r="R41" s="199">
        <v>103.6904</v>
      </c>
      <c r="S41" s="199"/>
      <c r="T41" s="199"/>
      <c r="U41" s="199"/>
      <c r="V41" s="199"/>
      <c r="W41" s="199"/>
      <c r="X41" s="199"/>
      <c r="Y41" s="199"/>
      <c r="Z41" s="199"/>
      <c r="AA41" s="199"/>
      <c r="AB41" s="199"/>
      <c r="AC41" s="199"/>
      <c r="AD41" s="199"/>
      <c r="AE41" s="199"/>
      <c r="AF41" s="199"/>
      <c r="AG41" s="199"/>
      <c r="AH41" s="199"/>
      <c r="AI41" s="199"/>
      <c r="AJ41" s="199"/>
      <c r="AK41" s="199"/>
      <c r="AL41" s="199"/>
    </row>
    <row r="42">
      <c r="A42" s="66" t="s">
        <v>1099</v>
      </c>
      <c r="B42" s="66" t="s">
        <v>4853</v>
      </c>
      <c r="C42" s="66" t="s">
        <v>4854</v>
      </c>
      <c r="D42" s="341" t="str">
        <f>IF(MATCH(A42,'PLN &amp; IPP'!E:E,0)&gt;1,"yes","no")</f>
        <v>yes</v>
      </c>
      <c r="E42" s="198" t="s">
        <v>2460</v>
      </c>
      <c r="F42" s="66" t="s">
        <v>147</v>
      </c>
      <c r="G42" s="66" t="s">
        <v>2068</v>
      </c>
      <c r="H42" s="66" t="s">
        <v>2461</v>
      </c>
      <c r="I42" s="66" t="s">
        <v>4855</v>
      </c>
      <c r="J42" s="66" t="s">
        <v>4464</v>
      </c>
      <c r="K42" s="66" t="s">
        <v>4464</v>
      </c>
      <c r="L42" s="199">
        <v>300.0</v>
      </c>
      <c r="M42" s="66" t="s">
        <v>51</v>
      </c>
      <c r="N42" s="199">
        <v>2009.0</v>
      </c>
      <c r="O42" s="66" t="s">
        <v>2317</v>
      </c>
      <c r="P42" s="66" t="s">
        <v>137</v>
      </c>
      <c r="Q42" s="199">
        <v>-6.39218</v>
      </c>
      <c r="R42" s="199">
        <v>105.8278</v>
      </c>
      <c r="S42" s="199"/>
      <c r="T42" s="199"/>
      <c r="U42" s="199"/>
      <c r="V42" s="199"/>
      <c r="W42" s="199"/>
      <c r="X42" s="199"/>
      <c r="Y42" s="199"/>
      <c r="Z42" s="199"/>
      <c r="AA42" s="199"/>
      <c r="AB42" s="199"/>
      <c r="AC42" s="199"/>
      <c r="AD42" s="199"/>
      <c r="AE42" s="199"/>
      <c r="AF42" s="199"/>
      <c r="AG42" s="199"/>
      <c r="AH42" s="199"/>
      <c r="AI42" s="199"/>
      <c r="AJ42" s="199"/>
      <c r="AK42" s="199"/>
      <c r="AL42" s="199"/>
    </row>
    <row r="43">
      <c r="A43" s="66" t="s">
        <v>1101</v>
      </c>
      <c r="B43" s="66" t="s">
        <v>4853</v>
      </c>
      <c r="C43" s="66" t="s">
        <v>4854</v>
      </c>
      <c r="D43" s="341" t="str">
        <f>IF(MATCH(A43,'PLN &amp; IPP'!E:E,0)&gt;1,"yes","no")</f>
        <v>yes</v>
      </c>
      <c r="E43" s="198" t="s">
        <v>2460</v>
      </c>
      <c r="F43" s="66" t="s">
        <v>147</v>
      </c>
      <c r="G43" s="66" t="s">
        <v>2075</v>
      </c>
      <c r="H43" s="66" t="s">
        <v>2461</v>
      </c>
      <c r="I43" s="66" t="s">
        <v>4855</v>
      </c>
      <c r="J43" s="66" t="s">
        <v>4464</v>
      </c>
      <c r="K43" s="66" t="s">
        <v>4464</v>
      </c>
      <c r="L43" s="199">
        <v>300.0</v>
      </c>
      <c r="M43" s="66" t="s">
        <v>51</v>
      </c>
      <c r="N43" s="199">
        <v>2010.0</v>
      </c>
      <c r="O43" s="66" t="s">
        <v>2317</v>
      </c>
      <c r="P43" s="66" t="s">
        <v>137</v>
      </c>
      <c r="Q43" s="199">
        <v>-6.39218</v>
      </c>
      <c r="R43" s="199">
        <v>105.8278</v>
      </c>
      <c r="S43" s="199"/>
      <c r="T43" s="199"/>
      <c r="U43" s="199"/>
      <c r="V43" s="199"/>
      <c r="W43" s="199"/>
      <c r="X43" s="199"/>
      <c r="Y43" s="199"/>
      <c r="Z43" s="199"/>
      <c r="AA43" s="199"/>
      <c r="AB43" s="199"/>
      <c r="AC43" s="199"/>
      <c r="AD43" s="199"/>
      <c r="AE43" s="199"/>
      <c r="AF43" s="199"/>
      <c r="AG43" s="199"/>
      <c r="AH43" s="199"/>
      <c r="AI43" s="199"/>
      <c r="AJ43" s="199"/>
      <c r="AK43" s="199"/>
      <c r="AL43" s="199"/>
    </row>
    <row r="44">
      <c r="A44" s="66" t="s">
        <v>1122</v>
      </c>
      <c r="B44" s="66" t="s">
        <v>4856</v>
      </c>
      <c r="C44" s="66" t="s">
        <v>4796</v>
      </c>
      <c r="D44" s="341" t="str">
        <f>IF(MATCH(A44,'PLN &amp; IPP'!E:E,0)&gt;1,"yes","no")</f>
        <v>yes</v>
      </c>
      <c r="E44" s="198" t="s">
        <v>2470</v>
      </c>
      <c r="F44" s="66" t="s">
        <v>147</v>
      </c>
      <c r="G44" s="66" t="s">
        <v>2068</v>
      </c>
      <c r="H44" s="66" t="s">
        <v>2471</v>
      </c>
      <c r="I44" s="206"/>
      <c r="J44" s="66" t="s">
        <v>4301</v>
      </c>
      <c r="K44" s="66" t="s">
        <v>4301</v>
      </c>
      <c r="L44" s="199">
        <v>315.0</v>
      </c>
      <c r="M44" s="66" t="s">
        <v>51</v>
      </c>
      <c r="N44" s="199">
        <v>2011.0</v>
      </c>
      <c r="O44" s="66" t="s">
        <v>2317</v>
      </c>
      <c r="P44" s="66" t="s">
        <v>137</v>
      </c>
      <c r="Q44" s="199">
        <v>-6.05887</v>
      </c>
      <c r="R44" s="199">
        <v>106.4643</v>
      </c>
      <c r="S44" s="199"/>
      <c r="T44" s="199"/>
      <c r="U44" s="199"/>
      <c r="V44" s="199"/>
      <c r="W44" s="199"/>
      <c r="X44" s="199"/>
      <c r="Y44" s="199"/>
      <c r="Z44" s="199"/>
      <c r="AA44" s="199"/>
      <c r="AB44" s="199"/>
      <c r="AC44" s="199"/>
      <c r="AD44" s="199"/>
      <c r="AE44" s="199"/>
      <c r="AF44" s="199"/>
      <c r="AG44" s="199"/>
      <c r="AH44" s="199"/>
      <c r="AI44" s="199"/>
      <c r="AJ44" s="199"/>
      <c r="AK44" s="199"/>
      <c r="AL44" s="199"/>
    </row>
    <row r="45">
      <c r="A45" s="66" t="s">
        <v>1124</v>
      </c>
      <c r="B45" s="66" t="s">
        <v>4856</v>
      </c>
      <c r="C45" s="66" t="s">
        <v>4796</v>
      </c>
      <c r="D45" s="341" t="str">
        <f>IF(MATCH(A45,'PLN &amp; IPP'!E:E,0)&gt;1,"yes","no")</f>
        <v>yes</v>
      </c>
      <c r="E45" s="198" t="s">
        <v>2470</v>
      </c>
      <c r="F45" s="66" t="s">
        <v>147</v>
      </c>
      <c r="G45" s="66" t="s">
        <v>2075</v>
      </c>
      <c r="H45" s="66" t="s">
        <v>2471</v>
      </c>
      <c r="I45" s="206"/>
      <c r="J45" s="66" t="s">
        <v>4301</v>
      </c>
      <c r="K45" s="66" t="s">
        <v>4301</v>
      </c>
      <c r="L45" s="199">
        <v>315.0</v>
      </c>
      <c r="M45" s="66" t="s">
        <v>51</v>
      </c>
      <c r="N45" s="199">
        <v>2012.0</v>
      </c>
      <c r="O45" s="66" t="s">
        <v>2317</v>
      </c>
      <c r="P45" s="66" t="s">
        <v>137</v>
      </c>
      <c r="Q45" s="199">
        <v>-6.05887</v>
      </c>
      <c r="R45" s="199">
        <v>106.4643</v>
      </c>
      <c r="S45" s="199"/>
      <c r="T45" s="199"/>
      <c r="U45" s="199"/>
      <c r="V45" s="199"/>
      <c r="W45" s="199"/>
      <c r="X45" s="199"/>
      <c r="Y45" s="199"/>
      <c r="Z45" s="199"/>
      <c r="AA45" s="199"/>
      <c r="AB45" s="199"/>
      <c r="AC45" s="199"/>
      <c r="AD45" s="199"/>
      <c r="AE45" s="199"/>
      <c r="AF45" s="199"/>
      <c r="AG45" s="199"/>
      <c r="AH45" s="199"/>
      <c r="AI45" s="199"/>
      <c r="AJ45" s="199"/>
      <c r="AK45" s="199"/>
      <c r="AL45" s="199"/>
    </row>
    <row r="46">
      <c r="A46" s="66" t="s">
        <v>1126</v>
      </c>
      <c r="B46" s="66" t="s">
        <v>4856</v>
      </c>
      <c r="C46" s="66" t="s">
        <v>4796</v>
      </c>
      <c r="D46" s="341" t="str">
        <f>IF(MATCH(A46,'PLN &amp; IPP'!E:E,0)&gt;1,"yes","no")</f>
        <v>yes</v>
      </c>
      <c r="E46" s="198" t="s">
        <v>2470</v>
      </c>
      <c r="F46" s="66" t="s">
        <v>147</v>
      </c>
      <c r="G46" s="66" t="s">
        <v>2076</v>
      </c>
      <c r="H46" s="66" t="s">
        <v>2471</v>
      </c>
      <c r="I46" s="206"/>
      <c r="J46" s="66" t="s">
        <v>4301</v>
      </c>
      <c r="K46" s="66" t="s">
        <v>4301</v>
      </c>
      <c r="L46" s="199">
        <v>315.0</v>
      </c>
      <c r="M46" s="66" t="s">
        <v>51</v>
      </c>
      <c r="N46" s="199">
        <v>2012.0</v>
      </c>
      <c r="O46" s="66" t="s">
        <v>2317</v>
      </c>
      <c r="P46" s="66" t="s">
        <v>137</v>
      </c>
      <c r="Q46" s="199">
        <v>-6.05887</v>
      </c>
      <c r="R46" s="199">
        <v>106.4643</v>
      </c>
      <c r="S46" s="199"/>
      <c r="T46" s="199"/>
      <c r="U46" s="199"/>
      <c r="V46" s="199"/>
      <c r="W46" s="199"/>
      <c r="X46" s="199"/>
      <c r="Y46" s="199"/>
      <c r="Z46" s="199"/>
      <c r="AA46" s="199"/>
      <c r="AB46" s="199"/>
      <c r="AC46" s="199"/>
      <c r="AD46" s="199"/>
      <c r="AE46" s="199"/>
      <c r="AF46" s="199"/>
      <c r="AG46" s="199"/>
      <c r="AH46" s="199"/>
      <c r="AI46" s="199"/>
      <c r="AJ46" s="199"/>
      <c r="AK46" s="199"/>
      <c r="AL46" s="199"/>
    </row>
    <row r="47">
      <c r="A47" s="66" t="s">
        <v>603</v>
      </c>
      <c r="B47" s="66" t="s">
        <v>4857</v>
      </c>
      <c r="C47" s="66" t="s">
        <v>4858</v>
      </c>
      <c r="D47" s="341" t="str">
        <f>IF(MATCH(A47,'PLN &amp; IPP'!E:E,0)&gt;1,"yes","no")</f>
        <v>yes</v>
      </c>
      <c r="E47" s="198" t="s">
        <v>2481</v>
      </c>
      <c r="F47" s="66" t="s">
        <v>147</v>
      </c>
      <c r="G47" s="66" t="s">
        <v>2068</v>
      </c>
      <c r="H47" s="66" t="s">
        <v>2482</v>
      </c>
      <c r="I47" s="66" t="s">
        <v>4859</v>
      </c>
      <c r="J47" s="66" t="s">
        <v>4860</v>
      </c>
      <c r="K47" s="66" t="s">
        <v>601</v>
      </c>
      <c r="L47" s="199">
        <v>660.0</v>
      </c>
      <c r="M47" s="66" t="s">
        <v>51</v>
      </c>
      <c r="N47" s="199">
        <v>2017.0</v>
      </c>
      <c r="O47" s="66" t="s">
        <v>2267</v>
      </c>
      <c r="P47" s="66" t="s">
        <v>137</v>
      </c>
      <c r="Q47" s="199">
        <v>-5.88297</v>
      </c>
      <c r="R47" s="199">
        <v>106.0459</v>
      </c>
      <c r="S47" s="199"/>
      <c r="T47" s="199"/>
      <c r="U47" s="199"/>
      <c r="V47" s="199"/>
      <c r="W47" s="199"/>
      <c r="X47" s="199"/>
      <c r="Y47" s="199"/>
      <c r="Z47" s="199"/>
      <c r="AA47" s="199"/>
      <c r="AB47" s="199"/>
      <c r="AC47" s="199"/>
      <c r="AD47" s="199"/>
      <c r="AE47" s="199"/>
      <c r="AF47" s="199"/>
      <c r="AG47" s="199"/>
      <c r="AH47" s="199"/>
      <c r="AI47" s="199"/>
      <c r="AJ47" s="199"/>
      <c r="AK47" s="199"/>
      <c r="AL47" s="199"/>
    </row>
    <row r="48">
      <c r="A48" s="66" t="s">
        <v>1263</v>
      </c>
      <c r="B48" s="66" t="s">
        <v>4861</v>
      </c>
      <c r="C48" s="66" t="s">
        <v>4796</v>
      </c>
      <c r="D48" s="341" t="str">
        <f>IF(MATCH(A48,'PLN &amp; IPP'!E:E,0)&gt;1,"yes","no")</f>
        <v>yes</v>
      </c>
      <c r="E48" s="198" t="s">
        <v>2493</v>
      </c>
      <c r="F48" s="66" t="s">
        <v>147</v>
      </c>
      <c r="G48" s="66" t="s">
        <v>4193</v>
      </c>
      <c r="H48" s="66" t="s">
        <v>2494</v>
      </c>
      <c r="I48" s="206"/>
      <c r="J48" s="66" t="s">
        <v>4862</v>
      </c>
      <c r="K48" s="66" t="s">
        <v>4301</v>
      </c>
      <c r="L48" s="199">
        <v>400.0</v>
      </c>
      <c r="M48" s="66" t="s">
        <v>51</v>
      </c>
      <c r="N48" s="199">
        <v>1984.0</v>
      </c>
      <c r="O48" s="66" t="s">
        <v>2317</v>
      </c>
      <c r="P48" s="66" t="s">
        <v>4819</v>
      </c>
      <c r="Q48" s="199">
        <v>-5.89191</v>
      </c>
      <c r="R48" s="199">
        <v>106.0302</v>
      </c>
      <c r="S48" s="199"/>
      <c r="T48" s="199"/>
      <c r="U48" s="199"/>
      <c r="V48" s="199"/>
      <c r="W48" s="199"/>
      <c r="X48" s="199"/>
      <c r="Y48" s="199"/>
      <c r="Z48" s="199"/>
      <c r="AA48" s="199"/>
      <c r="AB48" s="199"/>
      <c r="AC48" s="199"/>
      <c r="AD48" s="199"/>
      <c r="AE48" s="199"/>
      <c r="AF48" s="199"/>
      <c r="AG48" s="199"/>
      <c r="AH48" s="199"/>
      <c r="AI48" s="199"/>
      <c r="AJ48" s="199"/>
      <c r="AK48" s="199"/>
      <c r="AL48" s="199"/>
    </row>
    <row r="49">
      <c r="A49" s="66" t="s">
        <v>1265</v>
      </c>
      <c r="B49" s="66" t="s">
        <v>4861</v>
      </c>
      <c r="C49" s="66" t="s">
        <v>4796</v>
      </c>
      <c r="D49" s="341" t="str">
        <f>IF(MATCH(A49,'PLN &amp; IPP'!E:E,0)&gt;1,"yes","no")</f>
        <v>yes</v>
      </c>
      <c r="E49" s="198" t="s">
        <v>2493</v>
      </c>
      <c r="F49" s="66" t="s">
        <v>147</v>
      </c>
      <c r="G49" s="66" t="s">
        <v>4195</v>
      </c>
      <c r="H49" s="66" t="s">
        <v>2494</v>
      </c>
      <c r="I49" s="206"/>
      <c r="J49" s="66" t="s">
        <v>4862</v>
      </c>
      <c r="K49" s="66" t="s">
        <v>4301</v>
      </c>
      <c r="L49" s="199">
        <v>400.0</v>
      </c>
      <c r="M49" s="66" t="s">
        <v>51</v>
      </c>
      <c r="N49" s="199">
        <v>1985.0</v>
      </c>
      <c r="O49" s="66" t="s">
        <v>2317</v>
      </c>
      <c r="P49" s="66" t="s">
        <v>4819</v>
      </c>
      <c r="Q49" s="199">
        <v>-5.89191</v>
      </c>
      <c r="R49" s="199">
        <v>106.0302</v>
      </c>
      <c r="S49" s="199"/>
      <c r="T49" s="199"/>
      <c r="U49" s="199"/>
      <c r="V49" s="199"/>
      <c r="W49" s="199"/>
      <c r="X49" s="199"/>
      <c r="Y49" s="199"/>
      <c r="Z49" s="199"/>
      <c r="AA49" s="199"/>
      <c r="AB49" s="199"/>
      <c r="AC49" s="199"/>
      <c r="AD49" s="199"/>
      <c r="AE49" s="199"/>
      <c r="AF49" s="199"/>
      <c r="AG49" s="199"/>
      <c r="AH49" s="199"/>
      <c r="AI49" s="199"/>
      <c r="AJ49" s="199"/>
      <c r="AK49" s="199"/>
      <c r="AL49" s="199"/>
    </row>
    <row r="50">
      <c r="A50" s="66" t="s">
        <v>1267</v>
      </c>
      <c r="B50" s="66" t="s">
        <v>4861</v>
      </c>
      <c r="C50" s="66" t="s">
        <v>4796</v>
      </c>
      <c r="D50" s="341" t="str">
        <f>IF(MATCH(A50,'PLN &amp; IPP'!E:E,0)&gt;1,"yes","no")</f>
        <v>yes</v>
      </c>
      <c r="E50" s="198" t="s">
        <v>2493</v>
      </c>
      <c r="F50" s="66" t="s">
        <v>147</v>
      </c>
      <c r="G50" s="66" t="s">
        <v>4213</v>
      </c>
      <c r="H50" s="66" t="s">
        <v>2494</v>
      </c>
      <c r="I50" s="206"/>
      <c r="J50" s="66" t="s">
        <v>4862</v>
      </c>
      <c r="K50" s="66" t="s">
        <v>4301</v>
      </c>
      <c r="L50" s="199">
        <v>400.0</v>
      </c>
      <c r="M50" s="66" t="s">
        <v>51</v>
      </c>
      <c r="N50" s="199">
        <v>1988.0</v>
      </c>
      <c r="O50" s="66" t="s">
        <v>2317</v>
      </c>
      <c r="P50" s="66" t="s">
        <v>4819</v>
      </c>
      <c r="Q50" s="199">
        <v>-5.89191</v>
      </c>
      <c r="R50" s="199">
        <v>106.0302</v>
      </c>
      <c r="S50" s="199"/>
      <c r="T50" s="199"/>
      <c r="U50" s="199"/>
      <c r="V50" s="199"/>
      <c r="W50" s="199"/>
      <c r="X50" s="199"/>
      <c r="Y50" s="199"/>
      <c r="Z50" s="199"/>
      <c r="AA50" s="199"/>
      <c r="AB50" s="199"/>
      <c r="AC50" s="199"/>
      <c r="AD50" s="199"/>
      <c r="AE50" s="199"/>
      <c r="AF50" s="199"/>
      <c r="AG50" s="199"/>
      <c r="AH50" s="199"/>
      <c r="AI50" s="199"/>
      <c r="AJ50" s="199"/>
      <c r="AK50" s="199"/>
      <c r="AL50" s="199"/>
    </row>
    <row r="51">
      <c r="A51" s="66" t="s">
        <v>1269</v>
      </c>
      <c r="B51" s="66" t="s">
        <v>4861</v>
      </c>
      <c r="C51" s="66" t="s">
        <v>4796</v>
      </c>
      <c r="D51" s="341" t="str">
        <f>IF(MATCH(A51,'PLN &amp; IPP'!E:E,0)&gt;1,"yes","no")</f>
        <v>yes</v>
      </c>
      <c r="E51" s="198" t="s">
        <v>2493</v>
      </c>
      <c r="F51" s="66" t="s">
        <v>147</v>
      </c>
      <c r="G51" s="66" t="s">
        <v>4263</v>
      </c>
      <c r="H51" s="66" t="s">
        <v>2494</v>
      </c>
      <c r="I51" s="206"/>
      <c r="J51" s="66" t="s">
        <v>4862</v>
      </c>
      <c r="K51" s="66" t="s">
        <v>4301</v>
      </c>
      <c r="L51" s="199">
        <v>400.0</v>
      </c>
      <c r="M51" s="66" t="s">
        <v>51</v>
      </c>
      <c r="N51" s="199">
        <v>1989.0</v>
      </c>
      <c r="O51" s="66" t="s">
        <v>2317</v>
      </c>
      <c r="P51" s="66" t="s">
        <v>4819</v>
      </c>
      <c r="Q51" s="199">
        <v>-5.89191</v>
      </c>
      <c r="R51" s="199">
        <v>106.0302</v>
      </c>
      <c r="S51" s="199"/>
      <c r="T51" s="199"/>
      <c r="U51" s="199"/>
      <c r="V51" s="199"/>
      <c r="W51" s="199"/>
      <c r="X51" s="199"/>
      <c r="Y51" s="199"/>
      <c r="Z51" s="199"/>
      <c r="AA51" s="199"/>
      <c r="AB51" s="199"/>
      <c r="AC51" s="199"/>
      <c r="AD51" s="199"/>
      <c r="AE51" s="199"/>
      <c r="AF51" s="199"/>
      <c r="AG51" s="199"/>
      <c r="AH51" s="199"/>
      <c r="AI51" s="199"/>
      <c r="AJ51" s="199"/>
      <c r="AK51" s="199"/>
      <c r="AL51" s="199"/>
    </row>
    <row r="52">
      <c r="A52" s="66" t="s">
        <v>1271</v>
      </c>
      <c r="B52" s="66" t="s">
        <v>4861</v>
      </c>
      <c r="C52" s="66" t="s">
        <v>4796</v>
      </c>
      <c r="D52" s="341" t="str">
        <f>IF(MATCH(A52,'PLN &amp; IPP'!E:E,0)&gt;1,"yes","no")</f>
        <v>yes</v>
      </c>
      <c r="E52" s="198" t="s">
        <v>2493</v>
      </c>
      <c r="F52" s="66" t="s">
        <v>147</v>
      </c>
      <c r="G52" s="66" t="s">
        <v>4196</v>
      </c>
      <c r="H52" s="66" t="s">
        <v>2494</v>
      </c>
      <c r="I52" s="206"/>
      <c r="J52" s="66" t="s">
        <v>4862</v>
      </c>
      <c r="K52" s="66" t="s">
        <v>4301</v>
      </c>
      <c r="L52" s="199">
        <v>600.0</v>
      </c>
      <c r="M52" s="66" t="s">
        <v>51</v>
      </c>
      <c r="N52" s="199">
        <v>1996.0</v>
      </c>
      <c r="O52" s="66" t="s">
        <v>2317</v>
      </c>
      <c r="P52" s="66" t="s">
        <v>4819</v>
      </c>
      <c r="Q52" s="199">
        <v>-5.89191</v>
      </c>
      <c r="R52" s="199">
        <v>106.0302</v>
      </c>
      <c r="S52" s="199"/>
      <c r="T52" s="199"/>
      <c r="U52" s="199"/>
      <c r="V52" s="199"/>
      <c r="W52" s="199"/>
      <c r="X52" s="199"/>
      <c r="Y52" s="199"/>
      <c r="Z52" s="199"/>
      <c r="AA52" s="199"/>
      <c r="AB52" s="199"/>
      <c r="AC52" s="199"/>
      <c r="AD52" s="199"/>
      <c r="AE52" s="199"/>
      <c r="AF52" s="199"/>
      <c r="AG52" s="199"/>
      <c r="AH52" s="199"/>
      <c r="AI52" s="199"/>
      <c r="AJ52" s="199"/>
      <c r="AK52" s="199"/>
      <c r="AL52" s="199"/>
    </row>
    <row r="53">
      <c r="A53" s="66" t="s">
        <v>1273</v>
      </c>
      <c r="B53" s="66" t="s">
        <v>4861</v>
      </c>
      <c r="C53" s="66" t="s">
        <v>4796</v>
      </c>
      <c r="D53" s="341" t="str">
        <f>IF(MATCH(A53,'PLN &amp; IPP'!E:E,0)&gt;1,"yes","no")</f>
        <v>yes</v>
      </c>
      <c r="E53" s="198" t="s">
        <v>2493</v>
      </c>
      <c r="F53" s="66" t="s">
        <v>147</v>
      </c>
      <c r="G53" s="66" t="s">
        <v>4198</v>
      </c>
      <c r="H53" s="66" t="s">
        <v>2494</v>
      </c>
      <c r="I53" s="206"/>
      <c r="J53" s="66" t="s">
        <v>4862</v>
      </c>
      <c r="K53" s="66" t="s">
        <v>4301</v>
      </c>
      <c r="L53" s="199">
        <v>600.0</v>
      </c>
      <c r="M53" s="66" t="s">
        <v>51</v>
      </c>
      <c r="N53" s="199">
        <v>1997.0</v>
      </c>
      <c r="O53" s="66" t="s">
        <v>2317</v>
      </c>
      <c r="P53" s="66" t="s">
        <v>4819</v>
      </c>
      <c r="Q53" s="199">
        <v>-5.89191</v>
      </c>
      <c r="R53" s="199">
        <v>106.0302</v>
      </c>
      <c r="S53" s="199"/>
      <c r="T53" s="199"/>
      <c r="U53" s="199"/>
      <c r="V53" s="199"/>
      <c r="W53" s="199"/>
      <c r="X53" s="199"/>
      <c r="Y53" s="199"/>
      <c r="Z53" s="199"/>
      <c r="AA53" s="199"/>
      <c r="AB53" s="199"/>
      <c r="AC53" s="199"/>
      <c r="AD53" s="199"/>
      <c r="AE53" s="199"/>
      <c r="AF53" s="199"/>
      <c r="AG53" s="199"/>
      <c r="AH53" s="199"/>
      <c r="AI53" s="199"/>
      <c r="AJ53" s="199"/>
      <c r="AK53" s="199"/>
      <c r="AL53" s="199"/>
    </row>
    <row r="54">
      <c r="A54" s="66" t="s">
        <v>1275</v>
      </c>
      <c r="B54" s="66" t="s">
        <v>4861</v>
      </c>
      <c r="C54" s="66" t="s">
        <v>4796</v>
      </c>
      <c r="D54" s="341" t="str">
        <f>IF(MATCH(A54,'PLN &amp; IPP'!E:E,0)&gt;1,"yes","no")</f>
        <v>yes</v>
      </c>
      <c r="E54" s="198" t="s">
        <v>2493</v>
      </c>
      <c r="F54" s="66" t="s">
        <v>147</v>
      </c>
      <c r="G54" s="66" t="s">
        <v>4214</v>
      </c>
      <c r="H54" s="66" t="s">
        <v>2494</v>
      </c>
      <c r="I54" s="206"/>
      <c r="J54" s="66" t="s">
        <v>4862</v>
      </c>
      <c r="K54" s="66" t="s">
        <v>4301</v>
      </c>
      <c r="L54" s="199">
        <v>600.0</v>
      </c>
      <c r="M54" s="66" t="s">
        <v>51</v>
      </c>
      <c r="N54" s="199">
        <v>1997.0</v>
      </c>
      <c r="O54" s="66" t="s">
        <v>2317</v>
      </c>
      <c r="P54" s="66" t="s">
        <v>4819</v>
      </c>
      <c r="Q54" s="199">
        <v>-5.89191</v>
      </c>
      <c r="R54" s="199">
        <v>106.0302</v>
      </c>
      <c r="S54" s="199"/>
      <c r="T54" s="199"/>
      <c r="U54" s="199"/>
      <c r="V54" s="199"/>
      <c r="W54" s="199"/>
      <c r="X54" s="199"/>
      <c r="Y54" s="199"/>
      <c r="Z54" s="199"/>
      <c r="AA54" s="199"/>
      <c r="AB54" s="199"/>
      <c r="AC54" s="199"/>
      <c r="AD54" s="199"/>
      <c r="AE54" s="199"/>
      <c r="AF54" s="199"/>
      <c r="AG54" s="199"/>
      <c r="AH54" s="199"/>
      <c r="AI54" s="199"/>
      <c r="AJ54" s="199"/>
      <c r="AK54" s="199"/>
      <c r="AL54" s="199"/>
    </row>
    <row r="55">
      <c r="A55" s="66" t="s">
        <v>1277</v>
      </c>
      <c r="B55" s="66" t="s">
        <v>4861</v>
      </c>
      <c r="C55" s="66" t="s">
        <v>4796</v>
      </c>
      <c r="D55" s="341" t="str">
        <f>IF(MATCH(A55,'PLN &amp; IPP'!E:E,0)&gt;1,"yes","no")</f>
        <v>yes</v>
      </c>
      <c r="E55" s="198" t="s">
        <v>2493</v>
      </c>
      <c r="F55" s="66" t="s">
        <v>147</v>
      </c>
      <c r="G55" s="66" t="s">
        <v>2509</v>
      </c>
      <c r="H55" s="66" t="s">
        <v>2494</v>
      </c>
      <c r="I55" s="206"/>
      <c r="J55" s="66" t="s">
        <v>965</v>
      </c>
      <c r="K55" s="66" t="s">
        <v>4301</v>
      </c>
      <c r="L55" s="199">
        <v>625.0</v>
      </c>
      <c r="M55" s="66" t="s">
        <v>51</v>
      </c>
      <c r="N55" s="199">
        <v>2011.0</v>
      </c>
      <c r="O55" s="66" t="s">
        <v>2317</v>
      </c>
      <c r="P55" s="66" t="s">
        <v>4819</v>
      </c>
      <c r="Q55" s="199">
        <v>-5.88922</v>
      </c>
      <c r="R55" s="199">
        <v>106.0336</v>
      </c>
      <c r="S55" s="199"/>
      <c r="T55" s="199"/>
      <c r="U55" s="199"/>
      <c r="V55" s="199"/>
      <c r="W55" s="199"/>
      <c r="X55" s="199"/>
      <c r="Y55" s="199"/>
      <c r="Z55" s="199"/>
      <c r="AA55" s="199"/>
      <c r="AB55" s="199"/>
      <c r="AC55" s="199"/>
      <c r="AD55" s="199"/>
      <c r="AE55" s="199"/>
      <c r="AF55" s="199"/>
      <c r="AG55" s="199"/>
      <c r="AH55" s="199"/>
      <c r="AI55" s="199"/>
      <c r="AJ55" s="199"/>
      <c r="AK55" s="199"/>
      <c r="AL55" s="199"/>
    </row>
    <row r="56">
      <c r="A56" s="66" t="s">
        <v>1247</v>
      </c>
      <c r="B56" s="66" t="s">
        <v>4863</v>
      </c>
      <c r="C56" s="66" t="s">
        <v>4796</v>
      </c>
      <c r="D56" s="341" t="str">
        <f>IF(MATCH(A56,'PLN &amp; IPP'!E:E,0)&gt;1,"yes","no")</f>
        <v>yes</v>
      </c>
      <c r="E56" s="198" t="s">
        <v>2530</v>
      </c>
      <c r="F56" s="66" t="s">
        <v>163</v>
      </c>
      <c r="G56" s="66" t="s">
        <v>2068</v>
      </c>
      <c r="H56" s="66" t="s">
        <v>2531</v>
      </c>
      <c r="I56" s="66" t="s">
        <v>4864</v>
      </c>
      <c r="J56" s="66" t="s">
        <v>4301</v>
      </c>
      <c r="K56" s="66" t="s">
        <v>4301</v>
      </c>
      <c r="L56" s="199">
        <v>50.0</v>
      </c>
      <c r="M56" s="66" t="s">
        <v>51</v>
      </c>
      <c r="N56" s="199">
        <v>2013.0</v>
      </c>
      <c r="O56" s="66" t="s">
        <v>2317</v>
      </c>
      <c r="P56" s="66" t="s">
        <v>137</v>
      </c>
      <c r="Q56" s="199">
        <v>-4.29329</v>
      </c>
      <c r="R56" s="199">
        <v>119.6314</v>
      </c>
      <c r="S56" s="199"/>
      <c r="T56" s="199"/>
      <c r="U56" s="199"/>
      <c r="V56" s="199"/>
      <c r="W56" s="199"/>
      <c r="X56" s="199"/>
      <c r="Y56" s="199"/>
      <c r="Z56" s="199"/>
      <c r="AA56" s="199"/>
      <c r="AB56" s="199"/>
      <c r="AC56" s="199"/>
      <c r="AD56" s="199"/>
      <c r="AE56" s="199"/>
      <c r="AF56" s="199"/>
      <c r="AG56" s="199"/>
      <c r="AH56" s="199"/>
      <c r="AI56" s="199"/>
      <c r="AJ56" s="199"/>
      <c r="AK56" s="199"/>
      <c r="AL56" s="199"/>
    </row>
    <row r="57">
      <c r="A57" s="66" t="s">
        <v>1249</v>
      </c>
      <c r="B57" s="66" t="s">
        <v>4863</v>
      </c>
      <c r="C57" s="66" t="s">
        <v>4796</v>
      </c>
      <c r="D57" s="341" t="str">
        <f>IF(MATCH(A57,'PLN &amp; IPP'!E:E,0)&gt;1,"yes","no")</f>
        <v>yes</v>
      </c>
      <c r="E57" s="198" t="s">
        <v>2530</v>
      </c>
      <c r="F57" s="66" t="s">
        <v>163</v>
      </c>
      <c r="G57" s="66" t="s">
        <v>2075</v>
      </c>
      <c r="H57" s="66" t="s">
        <v>2531</v>
      </c>
      <c r="I57" s="66" t="s">
        <v>4864</v>
      </c>
      <c r="J57" s="66" t="s">
        <v>4301</v>
      </c>
      <c r="K57" s="66" t="s">
        <v>4301</v>
      </c>
      <c r="L57" s="199">
        <v>50.0</v>
      </c>
      <c r="M57" s="66" t="s">
        <v>51</v>
      </c>
      <c r="N57" s="199">
        <v>2013.0</v>
      </c>
      <c r="O57" s="66" t="s">
        <v>2317</v>
      </c>
      <c r="P57" s="66" t="s">
        <v>137</v>
      </c>
      <c r="Q57" s="199">
        <v>-4.29329</v>
      </c>
      <c r="R57" s="199">
        <v>119.6314</v>
      </c>
      <c r="S57" s="199"/>
      <c r="T57" s="199"/>
      <c r="U57" s="199"/>
      <c r="V57" s="199"/>
      <c r="W57" s="199"/>
      <c r="X57" s="199"/>
      <c r="Y57" s="199"/>
      <c r="Z57" s="199"/>
      <c r="AA57" s="199"/>
      <c r="AB57" s="199"/>
      <c r="AC57" s="199"/>
      <c r="AD57" s="199"/>
      <c r="AE57" s="199"/>
      <c r="AF57" s="199"/>
      <c r="AG57" s="199"/>
      <c r="AH57" s="199"/>
      <c r="AI57" s="199"/>
      <c r="AJ57" s="199"/>
      <c r="AK57" s="199"/>
      <c r="AL57" s="199"/>
    </row>
    <row r="58">
      <c r="A58" s="66" t="s">
        <v>614</v>
      </c>
      <c r="B58" s="66" t="s">
        <v>4865</v>
      </c>
      <c r="C58" s="66" t="s">
        <v>4866</v>
      </c>
      <c r="D58" s="341" t="str">
        <f>IF(MATCH(A58,'PLN &amp; IPP'!E:E,0)&gt;1,"yes","no")</f>
        <v>yes</v>
      </c>
      <c r="E58" s="198" t="s">
        <v>2564</v>
      </c>
      <c r="F58" s="66" t="s">
        <v>616</v>
      </c>
      <c r="G58" s="66" t="s">
        <v>2068</v>
      </c>
      <c r="H58" s="66" t="s">
        <v>2565</v>
      </c>
      <c r="I58" s="206"/>
      <c r="J58" s="66" t="s">
        <v>4867</v>
      </c>
      <c r="K58" s="66" t="s">
        <v>4868</v>
      </c>
      <c r="L58" s="199">
        <v>100.0</v>
      </c>
      <c r="M58" s="66" t="s">
        <v>51</v>
      </c>
      <c r="N58" s="199">
        <v>2019.0</v>
      </c>
      <c r="O58" s="66" t="s">
        <v>2317</v>
      </c>
      <c r="P58" s="66" t="s">
        <v>137</v>
      </c>
      <c r="Q58" s="199">
        <v>-3.91235</v>
      </c>
      <c r="R58" s="199">
        <v>102.2704</v>
      </c>
      <c r="S58" s="199"/>
      <c r="T58" s="199"/>
      <c r="U58" s="199"/>
      <c r="V58" s="199"/>
      <c r="W58" s="199"/>
      <c r="X58" s="199"/>
      <c r="Y58" s="199"/>
      <c r="Z58" s="199"/>
      <c r="AA58" s="199"/>
      <c r="AB58" s="199"/>
      <c r="AC58" s="199"/>
      <c r="AD58" s="199"/>
      <c r="AE58" s="199"/>
      <c r="AF58" s="199"/>
      <c r="AG58" s="199"/>
      <c r="AH58" s="199"/>
      <c r="AI58" s="199"/>
      <c r="AJ58" s="199"/>
      <c r="AK58" s="199"/>
      <c r="AL58" s="199"/>
    </row>
    <row r="59">
      <c r="A59" s="66" t="s">
        <v>618</v>
      </c>
      <c r="B59" s="66" t="s">
        <v>4865</v>
      </c>
      <c r="C59" s="66" t="s">
        <v>4866</v>
      </c>
      <c r="D59" s="341" t="str">
        <f>IF(MATCH(A59,'PLN &amp; IPP'!E:E,0)&gt;1,"yes","no")</f>
        <v>yes</v>
      </c>
      <c r="E59" s="198" t="s">
        <v>2564</v>
      </c>
      <c r="F59" s="66" t="s">
        <v>616</v>
      </c>
      <c r="G59" s="66" t="s">
        <v>2075</v>
      </c>
      <c r="H59" s="66" t="s">
        <v>2565</v>
      </c>
      <c r="I59" s="206"/>
      <c r="J59" s="66" t="s">
        <v>4867</v>
      </c>
      <c r="K59" s="66" t="s">
        <v>4868</v>
      </c>
      <c r="L59" s="199">
        <v>100.0</v>
      </c>
      <c r="M59" s="66" t="s">
        <v>51</v>
      </c>
      <c r="N59" s="199">
        <v>2019.0</v>
      </c>
      <c r="O59" s="66" t="s">
        <v>2317</v>
      </c>
      <c r="P59" s="66" t="s">
        <v>137</v>
      </c>
      <c r="Q59" s="199">
        <v>-3.91235</v>
      </c>
      <c r="R59" s="199">
        <v>102.2704</v>
      </c>
      <c r="S59" s="199"/>
      <c r="T59" s="199"/>
      <c r="U59" s="199"/>
      <c r="V59" s="199"/>
      <c r="W59" s="199"/>
      <c r="X59" s="199"/>
      <c r="Y59" s="199"/>
      <c r="Z59" s="199"/>
      <c r="AA59" s="199"/>
      <c r="AB59" s="199"/>
      <c r="AC59" s="199"/>
      <c r="AD59" s="199"/>
      <c r="AE59" s="199"/>
      <c r="AF59" s="199"/>
      <c r="AG59" s="199"/>
      <c r="AH59" s="199"/>
      <c r="AI59" s="199"/>
      <c r="AJ59" s="199"/>
      <c r="AK59" s="199"/>
      <c r="AL59" s="199"/>
    </row>
    <row r="60">
      <c r="A60" s="66" t="s">
        <v>1027</v>
      </c>
      <c r="B60" s="66" t="s">
        <v>4869</v>
      </c>
      <c r="C60" s="66" t="s">
        <v>4796</v>
      </c>
      <c r="D60" s="341" t="str">
        <f>IF(MATCH(A60,'PLN &amp; IPP'!E:E,0)&gt;1,"yes","no")</f>
        <v>yes</v>
      </c>
      <c r="E60" s="198" t="s">
        <v>2602</v>
      </c>
      <c r="F60" s="66" t="s">
        <v>540</v>
      </c>
      <c r="G60" s="66" t="s">
        <v>2068</v>
      </c>
      <c r="H60" s="66" t="s">
        <v>2603</v>
      </c>
      <c r="I60" s="66" t="s">
        <v>4870</v>
      </c>
      <c r="J60" s="66" t="s">
        <v>4301</v>
      </c>
      <c r="K60" s="66" t="s">
        <v>4301</v>
      </c>
      <c r="L60" s="199">
        <v>65.0</v>
      </c>
      <c r="M60" s="66" t="s">
        <v>51</v>
      </c>
      <c r="N60" s="199">
        <v>1987.0</v>
      </c>
      <c r="O60" s="66" t="s">
        <v>2317</v>
      </c>
      <c r="P60" s="66" t="s">
        <v>4819</v>
      </c>
      <c r="Q60" s="199">
        <v>-3.73213</v>
      </c>
      <c r="R60" s="199">
        <v>103.7975</v>
      </c>
      <c r="S60" s="199"/>
      <c r="T60" s="199"/>
      <c r="U60" s="199"/>
      <c r="V60" s="199"/>
      <c r="W60" s="199"/>
      <c r="X60" s="199"/>
      <c r="Y60" s="199"/>
      <c r="Z60" s="199"/>
      <c r="AA60" s="199"/>
      <c r="AB60" s="199"/>
      <c r="AC60" s="199"/>
      <c r="AD60" s="199"/>
      <c r="AE60" s="199"/>
      <c r="AF60" s="199"/>
      <c r="AG60" s="199"/>
      <c r="AH60" s="199"/>
      <c r="AI60" s="199"/>
      <c r="AJ60" s="199"/>
      <c r="AK60" s="199"/>
      <c r="AL60" s="199"/>
    </row>
    <row r="61">
      <c r="A61" s="66" t="s">
        <v>1029</v>
      </c>
      <c r="B61" s="66" t="s">
        <v>4869</v>
      </c>
      <c r="C61" s="66" t="s">
        <v>4796</v>
      </c>
      <c r="D61" s="341" t="str">
        <f>IF(MATCH(A61,'PLN &amp; IPP'!E:E,0)&gt;1,"yes","no")</f>
        <v>yes</v>
      </c>
      <c r="E61" s="198" t="s">
        <v>2602</v>
      </c>
      <c r="F61" s="66" t="s">
        <v>540</v>
      </c>
      <c r="G61" s="66" t="s">
        <v>2075</v>
      </c>
      <c r="H61" s="66" t="s">
        <v>2603</v>
      </c>
      <c r="I61" s="66" t="s">
        <v>4870</v>
      </c>
      <c r="J61" s="66" t="s">
        <v>4301</v>
      </c>
      <c r="K61" s="66" t="s">
        <v>4301</v>
      </c>
      <c r="L61" s="199">
        <v>65.0</v>
      </c>
      <c r="M61" s="66" t="s">
        <v>51</v>
      </c>
      <c r="N61" s="199">
        <v>1987.0</v>
      </c>
      <c r="O61" s="66" t="s">
        <v>2317</v>
      </c>
      <c r="P61" s="66" t="s">
        <v>4819</v>
      </c>
      <c r="Q61" s="199">
        <v>-3.73213</v>
      </c>
      <c r="R61" s="199">
        <v>103.7975</v>
      </c>
      <c r="S61" s="199"/>
      <c r="T61" s="199"/>
      <c r="U61" s="199"/>
      <c r="V61" s="199"/>
      <c r="W61" s="199"/>
      <c r="X61" s="199"/>
      <c r="Y61" s="199"/>
      <c r="Z61" s="199"/>
      <c r="AA61" s="199"/>
      <c r="AB61" s="199"/>
      <c r="AC61" s="199"/>
      <c r="AD61" s="199"/>
      <c r="AE61" s="199"/>
      <c r="AF61" s="199"/>
      <c r="AG61" s="199"/>
      <c r="AH61" s="199"/>
      <c r="AI61" s="199"/>
      <c r="AJ61" s="199"/>
      <c r="AK61" s="199"/>
      <c r="AL61" s="199"/>
    </row>
    <row r="62">
      <c r="A62" s="66" t="s">
        <v>1031</v>
      </c>
      <c r="B62" s="66" t="s">
        <v>4869</v>
      </c>
      <c r="C62" s="66" t="s">
        <v>4796</v>
      </c>
      <c r="D62" s="341" t="str">
        <f>IF(MATCH(A62,'PLN &amp; IPP'!E:E,0)&gt;1,"yes","no")</f>
        <v>yes</v>
      </c>
      <c r="E62" s="198" t="s">
        <v>2602</v>
      </c>
      <c r="F62" s="66" t="s">
        <v>540</v>
      </c>
      <c r="G62" s="66" t="s">
        <v>2076</v>
      </c>
      <c r="H62" s="66" t="s">
        <v>2603</v>
      </c>
      <c r="I62" s="66" t="s">
        <v>4870</v>
      </c>
      <c r="J62" s="66" t="s">
        <v>4301</v>
      </c>
      <c r="K62" s="66" t="s">
        <v>4301</v>
      </c>
      <c r="L62" s="199">
        <v>65.0</v>
      </c>
      <c r="M62" s="66" t="s">
        <v>51</v>
      </c>
      <c r="N62" s="199">
        <v>1994.0</v>
      </c>
      <c r="O62" s="66" t="s">
        <v>2317</v>
      </c>
      <c r="P62" s="66" t="s">
        <v>4819</v>
      </c>
      <c r="Q62" s="199">
        <v>-3.73213</v>
      </c>
      <c r="R62" s="199">
        <v>103.7975</v>
      </c>
      <c r="S62" s="199"/>
      <c r="T62" s="199"/>
      <c r="U62" s="199"/>
      <c r="V62" s="199"/>
      <c r="W62" s="199"/>
      <c r="X62" s="199"/>
      <c r="Y62" s="199"/>
      <c r="Z62" s="199"/>
      <c r="AA62" s="199"/>
      <c r="AB62" s="199"/>
      <c r="AC62" s="199"/>
      <c r="AD62" s="199"/>
      <c r="AE62" s="199"/>
      <c r="AF62" s="199"/>
      <c r="AG62" s="199"/>
      <c r="AH62" s="199"/>
      <c r="AI62" s="199"/>
      <c r="AJ62" s="199"/>
      <c r="AK62" s="199"/>
      <c r="AL62" s="199"/>
    </row>
    <row r="63">
      <c r="A63" s="66" t="s">
        <v>1033</v>
      </c>
      <c r="B63" s="66" t="s">
        <v>4869</v>
      </c>
      <c r="C63" s="66" t="s">
        <v>4796</v>
      </c>
      <c r="D63" s="341" t="str">
        <f>IF(MATCH(A63,'PLN &amp; IPP'!E:E,0)&gt;1,"yes","no")</f>
        <v>yes</v>
      </c>
      <c r="E63" s="198" t="s">
        <v>2602</v>
      </c>
      <c r="F63" s="66" t="s">
        <v>540</v>
      </c>
      <c r="G63" s="66" t="s">
        <v>2435</v>
      </c>
      <c r="H63" s="66" t="s">
        <v>2603</v>
      </c>
      <c r="I63" s="66" t="s">
        <v>4870</v>
      </c>
      <c r="J63" s="66" t="s">
        <v>4301</v>
      </c>
      <c r="K63" s="66" t="s">
        <v>4301</v>
      </c>
      <c r="L63" s="199">
        <v>65.0</v>
      </c>
      <c r="M63" s="66" t="s">
        <v>51</v>
      </c>
      <c r="N63" s="199">
        <v>1994.0</v>
      </c>
      <c r="O63" s="66" t="s">
        <v>2317</v>
      </c>
      <c r="P63" s="66" t="s">
        <v>4819</v>
      </c>
      <c r="Q63" s="199">
        <v>-3.73213</v>
      </c>
      <c r="R63" s="199">
        <v>103.7975</v>
      </c>
      <c r="S63" s="199"/>
      <c r="T63" s="199"/>
      <c r="U63" s="199"/>
      <c r="V63" s="199"/>
      <c r="W63" s="199"/>
      <c r="X63" s="199"/>
      <c r="Y63" s="199"/>
      <c r="Z63" s="199"/>
      <c r="AA63" s="199"/>
      <c r="AB63" s="199"/>
      <c r="AC63" s="199"/>
      <c r="AD63" s="199"/>
      <c r="AE63" s="199"/>
      <c r="AF63" s="199"/>
      <c r="AG63" s="199"/>
      <c r="AH63" s="199"/>
      <c r="AI63" s="199"/>
      <c r="AJ63" s="199"/>
      <c r="AK63" s="199"/>
      <c r="AL63" s="199"/>
    </row>
    <row r="64">
      <c r="A64" s="66" t="s">
        <v>637</v>
      </c>
      <c r="B64" s="66" t="s">
        <v>4871</v>
      </c>
      <c r="C64" s="66" t="s">
        <v>4872</v>
      </c>
      <c r="D64" s="341" t="str">
        <f>IF(MATCH(A64,'PLN &amp; IPP'!E:E,0)&gt;1,"yes","no")</f>
        <v>yes</v>
      </c>
      <c r="E64" s="198" t="s">
        <v>2621</v>
      </c>
      <c r="F64" s="66" t="s">
        <v>581</v>
      </c>
      <c r="G64" s="66" t="s">
        <v>2068</v>
      </c>
      <c r="H64" s="66" t="s">
        <v>2622</v>
      </c>
      <c r="I64" s="66" t="s">
        <v>4873</v>
      </c>
      <c r="J64" s="66" t="s">
        <v>4874</v>
      </c>
      <c r="K64" s="66" t="s">
        <v>4875</v>
      </c>
      <c r="L64" s="199">
        <v>142.0</v>
      </c>
      <c r="M64" s="66" t="s">
        <v>51</v>
      </c>
      <c r="N64" s="199">
        <v>2015.0</v>
      </c>
      <c r="O64" s="66" t="s">
        <v>2317</v>
      </c>
      <c r="P64" s="66" t="s">
        <v>137</v>
      </c>
      <c r="Q64" s="199">
        <v>-8.19629</v>
      </c>
      <c r="R64" s="199">
        <v>114.8516</v>
      </c>
      <c r="S64" s="199"/>
      <c r="T64" s="199"/>
      <c r="U64" s="199"/>
      <c r="V64" s="199"/>
      <c r="W64" s="199"/>
      <c r="X64" s="199"/>
      <c r="Y64" s="199"/>
      <c r="Z64" s="199"/>
      <c r="AA64" s="199"/>
      <c r="AB64" s="199"/>
      <c r="AC64" s="199"/>
      <c r="AD64" s="199"/>
      <c r="AE64" s="199"/>
      <c r="AF64" s="199"/>
      <c r="AG64" s="199"/>
      <c r="AH64" s="199"/>
      <c r="AI64" s="199"/>
      <c r="AJ64" s="199"/>
      <c r="AK64" s="199"/>
      <c r="AL64" s="199"/>
    </row>
    <row r="65">
      <c r="A65" s="66" t="s">
        <v>640</v>
      </c>
      <c r="B65" s="66" t="s">
        <v>4871</v>
      </c>
      <c r="C65" s="66" t="s">
        <v>4872</v>
      </c>
      <c r="D65" s="341" t="str">
        <f>IF(MATCH(A65,'PLN &amp; IPP'!E:E,0)&gt;1,"yes","no")</f>
        <v>yes</v>
      </c>
      <c r="E65" s="198" t="s">
        <v>2621</v>
      </c>
      <c r="F65" s="66" t="s">
        <v>581</v>
      </c>
      <c r="G65" s="66" t="s">
        <v>2075</v>
      </c>
      <c r="H65" s="66" t="s">
        <v>2622</v>
      </c>
      <c r="I65" s="66" t="s">
        <v>4873</v>
      </c>
      <c r="J65" s="66" t="s">
        <v>4874</v>
      </c>
      <c r="K65" s="66" t="s">
        <v>4875</v>
      </c>
      <c r="L65" s="199">
        <v>142.0</v>
      </c>
      <c r="M65" s="66" t="s">
        <v>51</v>
      </c>
      <c r="N65" s="199">
        <v>2015.0</v>
      </c>
      <c r="O65" s="66" t="s">
        <v>2317</v>
      </c>
      <c r="P65" s="66" t="s">
        <v>137</v>
      </c>
      <c r="Q65" s="199">
        <v>-8.19629</v>
      </c>
      <c r="R65" s="199">
        <v>114.8516</v>
      </c>
      <c r="S65" s="199"/>
      <c r="T65" s="199"/>
      <c r="U65" s="199"/>
      <c r="V65" s="199"/>
      <c r="W65" s="199"/>
      <c r="X65" s="199"/>
      <c r="Y65" s="199"/>
      <c r="Z65" s="199"/>
      <c r="AA65" s="199"/>
      <c r="AB65" s="199"/>
      <c r="AC65" s="199"/>
      <c r="AD65" s="199"/>
      <c r="AE65" s="199"/>
      <c r="AF65" s="199"/>
      <c r="AG65" s="199"/>
      <c r="AH65" s="199"/>
      <c r="AI65" s="199"/>
      <c r="AJ65" s="199"/>
      <c r="AK65" s="199"/>
      <c r="AL65" s="199"/>
    </row>
    <row r="66">
      <c r="A66" s="66" t="s">
        <v>642</v>
      </c>
      <c r="B66" s="66" t="s">
        <v>4871</v>
      </c>
      <c r="C66" s="66" t="s">
        <v>4872</v>
      </c>
      <c r="D66" s="341" t="str">
        <f>IF(MATCH(A66,'PLN &amp; IPP'!E:E,0)&gt;1,"yes","no")</f>
        <v>yes</v>
      </c>
      <c r="E66" s="198" t="s">
        <v>2621</v>
      </c>
      <c r="F66" s="66" t="s">
        <v>581</v>
      </c>
      <c r="G66" s="66" t="s">
        <v>2076</v>
      </c>
      <c r="H66" s="66" t="s">
        <v>2622</v>
      </c>
      <c r="I66" s="66" t="s">
        <v>4873</v>
      </c>
      <c r="J66" s="66" t="s">
        <v>4874</v>
      </c>
      <c r="K66" s="66" t="s">
        <v>4875</v>
      </c>
      <c r="L66" s="199">
        <v>142.0</v>
      </c>
      <c r="M66" s="66" t="s">
        <v>51</v>
      </c>
      <c r="N66" s="199">
        <v>2015.0</v>
      </c>
      <c r="O66" s="66" t="s">
        <v>2317</v>
      </c>
      <c r="P66" s="66" t="s">
        <v>137</v>
      </c>
      <c r="Q66" s="199">
        <v>-8.19629</v>
      </c>
      <c r="R66" s="199">
        <v>114.8516</v>
      </c>
      <c r="S66" s="199"/>
      <c r="T66" s="199"/>
      <c r="U66" s="199"/>
      <c r="V66" s="199"/>
      <c r="W66" s="199"/>
      <c r="X66" s="199"/>
      <c r="Y66" s="199"/>
      <c r="Z66" s="199"/>
      <c r="AA66" s="199"/>
      <c r="AB66" s="199"/>
      <c r="AC66" s="199"/>
      <c r="AD66" s="199"/>
      <c r="AE66" s="199"/>
      <c r="AF66" s="199"/>
      <c r="AG66" s="199"/>
      <c r="AH66" s="199"/>
      <c r="AI66" s="199"/>
      <c r="AJ66" s="199"/>
      <c r="AK66" s="199"/>
      <c r="AL66" s="199"/>
    </row>
    <row r="67">
      <c r="A67" s="66" t="s">
        <v>648</v>
      </c>
      <c r="B67" s="66" t="s">
        <v>4876</v>
      </c>
      <c r="C67" s="66" t="s">
        <v>4877</v>
      </c>
      <c r="D67" s="341" t="str">
        <f>IF(MATCH(A67,'PLN &amp; IPP'!E:E,0)&gt;1,"yes","no")</f>
        <v>yes</v>
      </c>
      <c r="E67" s="198" t="s">
        <v>2669</v>
      </c>
      <c r="F67" s="66" t="s">
        <v>159</v>
      </c>
      <c r="G67" s="66" t="s">
        <v>4193</v>
      </c>
      <c r="H67" s="66" t="s">
        <v>2670</v>
      </c>
      <c r="I67" s="206"/>
      <c r="J67" s="66" t="s">
        <v>4642</v>
      </c>
      <c r="K67" s="66" t="s">
        <v>4878</v>
      </c>
      <c r="L67" s="199">
        <v>300.0</v>
      </c>
      <c r="M67" s="66" t="s">
        <v>51</v>
      </c>
      <c r="N67" s="199">
        <v>2006.0</v>
      </c>
      <c r="O67" s="66" t="s">
        <v>2317</v>
      </c>
      <c r="P67" s="66" t="s">
        <v>4819</v>
      </c>
      <c r="Q67" s="199">
        <v>-7.68575</v>
      </c>
      <c r="R67" s="199">
        <v>109.0898</v>
      </c>
      <c r="S67" s="199"/>
      <c r="T67" s="199"/>
      <c r="U67" s="199"/>
      <c r="V67" s="199"/>
      <c r="W67" s="199"/>
      <c r="X67" s="199"/>
      <c r="Y67" s="199"/>
      <c r="Z67" s="199"/>
      <c r="AA67" s="199"/>
      <c r="AB67" s="199"/>
      <c r="AC67" s="199"/>
      <c r="AD67" s="199"/>
      <c r="AE67" s="199"/>
      <c r="AF67" s="199"/>
      <c r="AG67" s="199"/>
      <c r="AH67" s="199"/>
      <c r="AI67" s="199"/>
      <c r="AJ67" s="199"/>
      <c r="AK67" s="199"/>
      <c r="AL67" s="199"/>
    </row>
    <row r="68">
      <c r="A68" s="66" t="s">
        <v>653</v>
      </c>
      <c r="B68" s="66" t="s">
        <v>4876</v>
      </c>
      <c r="C68" s="66" t="s">
        <v>4877</v>
      </c>
      <c r="D68" s="341" t="str">
        <f>IF(MATCH(A68,'PLN &amp; IPP'!E:E,0)&gt;1,"yes","no")</f>
        <v>yes</v>
      </c>
      <c r="E68" s="198" t="s">
        <v>2669</v>
      </c>
      <c r="F68" s="66" t="s">
        <v>159</v>
      </c>
      <c r="G68" s="66" t="s">
        <v>4195</v>
      </c>
      <c r="H68" s="66" t="s">
        <v>2670</v>
      </c>
      <c r="I68" s="206"/>
      <c r="J68" s="66" t="s">
        <v>4642</v>
      </c>
      <c r="K68" s="66" t="s">
        <v>4878</v>
      </c>
      <c r="L68" s="199">
        <v>300.0</v>
      </c>
      <c r="M68" s="66" t="s">
        <v>51</v>
      </c>
      <c r="N68" s="199">
        <v>2006.0</v>
      </c>
      <c r="O68" s="66" t="s">
        <v>2317</v>
      </c>
      <c r="P68" s="66" t="s">
        <v>4819</v>
      </c>
      <c r="Q68" s="199">
        <v>-7.68575</v>
      </c>
      <c r="R68" s="199">
        <v>109.0898</v>
      </c>
      <c r="S68" s="199"/>
      <c r="T68" s="199"/>
      <c r="U68" s="199"/>
      <c r="V68" s="199"/>
      <c r="W68" s="199"/>
      <c r="X68" s="199"/>
      <c r="Y68" s="199"/>
      <c r="Z68" s="199"/>
      <c r="AA68" s="199"/>
      <c r="AB68" s="199"/>
      <c r="AC68" s="199"/>
      <c r="AD68" s="199"/>
      <c r="AE68" s="199"/>
      <c r="AF68" s="199"/>
      <c r="AG68" s="199"/>
      <c r="AH68" s="199"/>
      <c r="AI68" s="199"/>
      <c r="AJ68" s="199"/>
      <c r="AK68" s="199"/>
      <c r="AL68" s="199"/>
    </row>
    <row r="69">
      <c r="A69" s="342" t="s">
        <v>656</v>
      </c>
      <c r="B69" s="342" t="s">
        <v>4876</v>
      </c>
      <c r="C69" s="342" t="s">
        <v>4879</v>
      </c>
      <c r="D69" s="341" t="str">
        <f>IF(MATCH(A69,'PLN &amp; IPP'!E:E,0)&gt;1,"yes","no")</f>
        <v>yes</v>
      </c>
      <c r="E69" s="343" t="s">
        <v>2669</v>
      </c>
      <c r="F69" s="342" t="s">
        <v>159</v>
      </c>
      <c r="G69" s="342" t="s">
        <v>4214</v>
      </c>
      <c r="H69" s="342" t="s">
        <v>2670</v>
      </c>
      <c r="I69" s="344"/>
      <c r="J69" s="342" t="s">
        <v>4880</v>
      </c>
      <c r="K69" s="342" t="s">
        <v>4881</v>
      </c>
      <c r="L69" s="345">
        <v>660.0</v>
      </c>
      <c r="M69" s="342" t="s">
        <v>51</v>
      </c>
      <c r="N69" s="345">
        <v>2016.0</v>
      </c>
      <c r="O69" s="342" t="s">
        <v>2267</v>
      </c>
      <c r="P69" s="342" t="s">
        <v>4819</v>
      </c>
      <c r="Q69" s="345">
        <v>-7.68324</v>
      </c>
      <c r="R69" s="345">
        <v>109.0964</v>
      </c>
      <c r="S69" s="345"/>
      <c r="T69" s="345"/>
      <c r="U69" s="345"/>
      <c r="V69" s="345"/>
      <c r="W69" s="345"/>
      <c r="X69" s="345"/>
      <c r="Y69" s="345"/>
      <c r="Z69" s="345"/>
      <c r="AA69" s="345"/>
      <c r="AB69" s="345"/>
      <c r="AC69" s="345"/>
      <c r="AD69" s="345"/>
      <c r="AE69" s="345"/>
      <c r="AF69" s="345"/>
      <c r="AG69" s="345"/>
      <c r="AH69" s="345"/>
      <c r="AI69" s="345"/>
      <c r="AJ69" s="345"/>
      <c r="AK69" s="345"/>
      <c r="AL69" s="345"/>
    </row>
    <row r="70">
      <c r="A70" s="66" t="s">
        <v>720</v>
      </c>
      <c r="B70" s="66" t="s">
        <v>4876</v>
      </c>
      <c r="C70" s="66" t="s">
        <v>4879</v>
      </c>
      <c r="D70" s="341" t="str">
        <f>IF(MATCH(A70,'PLN &amp; IPP'!E:E,0)&gt;1,"yes","no")</f>
        <v>yes</v>
      </c>
      <c r="E70" s="198" t="s">
        <v>2669</v>
      </c>
      <c r="F70" s="66" t="s">
        <v>159</v>
      </c>
      <c r="G70" s="66" t="s">
        <v>4270</v>
      </c>
      <c r="H70" s="66" t="s">
        <v>2670</v>
      </c>
      <c r="I70" s="66" t="s">
        <v>4882</v>
      </c>
      <c r="J70" s="66" t="s">
        <v>4880</v>
      </c>
      <c r="K70" s="66" t="s">
        <v>4881</v>
      </c>
      <c r="L70" s="199">
        <v>1000.0</v>
      </c>
      <c r="M70" s="66" t="s">
        <v>51</v>
      </c>
      <c r="N70" s="199">
        <v>2019.0</v>
      </c>
      <c r="O70" s="66" t="s">
        <v>4883</v>
      </c>
      <c r="P70" s="66" t="s">
        <v>4819</v>
      </c>
      <c r="Q70" s="199">
        <v>-7.68324</v>
      </c>
      <c r="R70" s="199">
        <v>109.0964</v>
      </c>
      <c r="S70" s="199"/>
      <c r="T70" s="199"/>
      <c r="U70" s="199"/>
      <c r="V70" s="199"/>
      <c r="W70" s="199"/>
      <c r="X70" s="199"/>
      <c r="Y70" s="199"/>
      <c r="Z70" s="199"/>
      <c r="AA70" s="199"/>
      <c r="AB70" s="199"/>
      <c r="AC70" s="199"/>
      <c r="AD70" s="199"/>
      <c r="AE70" s="199"/>
      <c r="AF70" s="199"/>
      <c r="AG70" s="199"/>
      <c r="AH70" s="199"/>
      <c r="AI70" s="199"/>
      <c r="AJ70" s="199"/>
      <c r="AK70" s="199"/>
      <c r="AL70" s="199"/>
    </row>
    <row r="71">
      <c r="A71" s="66" t="s">
        <v>663</v>
      </c>
      <c r="B71" s="66" t="s">
        <v>4884</v>
      </c>
      <c r="C71" s="66" t="s">
        <v>4885</v>
      </c>
      <c r="D71" s="341" t="str">
        <f>IF(MATCH(A71,'PLN &amp; IPP'!E:E,0)&gt;1,"yes","no")</f>
        <v>yes</v>
      </c>
      <c r="E71" s="198" t="s">
        <v>2703</v>
      </c>
      <c r="F71" s="66" t="s">
        <v>208</v>
      </c>
      <c r="G71" s="66" t="s">
        <v>2068</v>
      </c>
      <c r="H71" s="66" t="s">
        <v>2704</v>
      </c>
      <c r="I71" s="206"/>
      <c r="J71" s="66" t="s">
        <v>4705</v>
      </c>
      <c r="K71" s="66" t="s">
        <v>4886</v>
      </c>
      <c r="L71" s="199">
        <v>660.0</v>
      </c>
      <c r="M71" s="66" t="s">
        <v>51</v>
      </c>
      <c r="N71" s="199">
        <v>2012.0</v>
      </c>
      <c r="O71" s="66" t="s">
        <v>2267</v>
      </c>
      <c r="P71" s="66" t="s">
        <v>137</v>
      </c>
      <c r="Q71" s="199">
        <v>-6.77029</v>
      </c>
      <c r="R71" s="199">
        <v>108.6149</v>
      </c>
      <c r="S71" s="199"/>
      <c r="T71" s="199"/>
      <c r="U71" s="199"/>
      <c r="V71" s="199"/>
      <c r="W71" s="199"/>
      <c r="X71" s="199"/>
      <c r="Y71" s="199"/>
      <c r="Z71" s="199"/>
      <c r="AA71" s="199"/>
      <c r="AB71" s="199"/>
      <c r="AC71" s="199"/>
      <c r="AD71" s="199"/>
      <c r="AE71" s="199"/>
      <c r="AF71" s="199"/>
      <c r="AG71" s="199"/>
      <c r="AH71" s="199"/>
      <c r="AI71" s="199"/>
      <c r="AJ71" s="199"/>
      <c r="AK71" s="199"/>
      <c r="AL71" s="199"/>
    </row>
    <row r="72">
      <c r="A72" s="66" t="s">
        <v>672</v>
      </c>
      <c r="B72" s="66" t="s">
        <v>4887</v>
      </c>
      <c r="C72" s="66" t="s">
        <v>4888</v>
      </c>
      <c r="D72" s="341" t="str">
        <f>IF(MATCH(A72,'PLN &amp; IPP'!E:E,0)&gt;1,"yes","no")</f>
        <v>yes</v>
      </c>
      <c r="E72" s="198" t="s">
        <v>2771</v>
      </c>
      <c r="F72" s="66" t="s">
        <v>75</v>
      </c>
      <c r="G72" s="66" t="s">
        <v>2076</v>
      </c>
      <c r="H72" s="66" t="s">
        <v>2772</v>
      </c>
      <c r="I72" s="206"/>
      <c r="J72" s="66" t="s">
        <v>4589</v>
      </c>
      <c r="K72" s="66" t="s">
        <v>669</v>
      </c>
      <c r="L72" s="199">
        <v>60.0</v>
      </c>
      <c r="M72" s="66" t="s">
        <v>51</v>
      </c>
      <c r="N72" s="199">
        <v>2014.0</v>
      </c>
      <c r="O72" s="66" t="s">
        <v>2317</v>
      </c>
      <c r="P72" s="66" t="s">
        <v>137</v>
      </c>
      <c r="Q72" s="199">
        <v>-0.3731</v>
      </c>
      <c r="R72" s="199">
        <v>117.0625</v>
      </c>
      <c r="S72" s="199"/>
      <c r="T72" s="199"/>
      <c r="U72" s="199"/>
      <c r="V72" s="199"/>
      <c r="W72" s="199"/>
      <c r="X72" s="199"/>
      <c r="Y72" s="199"/>
      <c r="Z72" s="199"/>
      <c r="AA72" s="199"/>
      <c r="AB72" s="199"/>
      <c r="AC72" s="199"/>
      <c r="AD72" s="199"/>
      <c r="AE72" s="199"/>
      <c r="AF72" s="199"/>
      <c r="AG72" s="199"/>
      <c r="AH72" s="199"/>
      <c r="AI72" s="199"/>
      <c r="AJ72" s="199"/>
      <c r="AK72" s="199"/>
      <c r="AL72" s="199"/>
    </row>
    <row r="73">
      <c r="A73" s="66" t="s">
        <v>1041</v>
      </c>
      <c r="B73" s="66" t="s">
        <v>4889</v>
      </c>
      <c r="C73" s="66" t="s">
        <v>4796</v>
      </c>
      <c r="D73" s="341" t="str">
        <f>IF(MATCH(A73,'PLN &amp; IPP'!E:E,0)&gt;1,"yes","no")</f>
        <v>yes</v>
      </c>
      <c r="E73" s="198" t="s">
        <v>2850</v>
      </c>
      <c r="F73" s="66" t="s">
        <v>208</v>
      </c>
      <c r="G73" s="66" t="s">
        <v>2068</v>
      </c>
      <c r="H73" s="66" t="s">
        <v>2851</v>
      </c>
      <c r="I73" s="66" t="s">
        <v>4890</v>
      </c>
      <c r="J73" s="66" t="s">
        <v>4301</v>
      </c>
      <c r="K73" s="66" t="s">
        <v>4301</v>
      </c>
      <c r="L73" s="199">
        <v>330.0</v>
      </c>
      <c r="M73" s="66" t="s">
        <v>51</v>
      </c>
      <c r="N73" s="199">
        <v>2010.0</v>
      </c>
      <c r="O73" s="66" t="s">
        <v>2317</v>
      </c>
      <c r="P73" s="66" t="s">
        <v>4819</v>
      </c>
      <c r="Q73" s="199">
        <v>-6.27474</v>
      </c>
      <c r="R73" s="199">
        <v>107.9704</v>
      </c>
      <c r="S73" s="199"/>
      <c r="T73" s="199"/>
      <c r="U73" s="199"/>
      <c r="V73" s="199"/>
      <c r="W73" s="199"/>
      <c r="X73" s="199"/>
      <c r="Y73" s="199"/>
      <c r="Z73" s="199"/>
      <c r="AA73" s="199"/>
      <c r="AB73" s="199"/>
      <c r="AC73" s="199"/>
      <c r="AD73" s="199"/>
      <c r="AE73" s="199"/>
      <c r="AF73" s="199"/>
      <c r="AG73" s="199"/>
      <c r="AH73" s="199"/>
      <c r="AI73" s="199"/>
      <c r="AJ73" s="199"/>
      <c r="AK73" s="199"/>
      <c r="AL73" s="199"/>
    </row>
    <row r="74">
      <c r="A74" s="66" t="s">
        <v>1043</v>
      </c>
      <c r="B74" s="66" t="s">
        <v>4889</v>
      </c>
      <c r="C74" s="66" t="s">
        <v>4796</v>
      </c>
      <c r="D74" s="341" t="str">
        <f>IF(MATCH(A74,'PLN &amp; IPP'!E:E,0)&gt;1,"yes","no")</f>
        <v>yes</v>
      </c>
      <c r="E74" s="198" t="s">
        <v>2850</v>
      </c>
      <c r="F74" s="66" t="s">
        <v>208</v>
      </c>
      <c r="G74" s="66" t="s">
        <v>2075</v>
      </c>
      <c r="H74" s="66" t="s">
        <v>2851</v>
      </c>
      <c r="I74" s="66" t="s">
        <v>4890</v>
      </c>
      <c r="J74" s="66" t="s">
        <v>4301</v>
      </c>
      <c r="K74" s="66" t="s">
        <v>4301</v>
      </c>
      <c r="L74" s="199">
        <v>330.0</v>
      </c>
      <c r="M74" s="66" t="s">
        <v>51</v>
      </c>
      <c r="N74" s="199">
        <v>2011.0</v>
      </c>
      <c r="O74" s="66" t="s">
        <v>2317</v>
      </c>
      <c r="P74" s="66" t="s">
        <v>4819</v>
      </c>
      <c r="Q74" s="199">
        <v>-6.27474</v>
      </c>
      <c r="R74" s="199">
        <v>107.9704</v>
      </c>
      <c r="S74" s="199"/>
      <c r="T74" s="199"/>
      <c r="U74" s="199"/>
      <c r="V74" s="199"/>
      <c r="W74" s="199"/>
      <c r="X74" s="199"/>
      <c r="Y74" s="199"/>
      <c r="Z74" s="199"/>
      <c r="AA74" s="199"/>
      <c r="AB74" s="199"/>
      <c r="AC74" s="199"/>
      <c r="AD74" s="199"/>
      <c r="AE74" s="199"/>
      <c r="AF74" s="199"/>
      <c r="AG74" s="199"/>
      <c r="AH74" s="199"/>
      <c r="AI74" s="199"/>
      <c r="AJ74" s="199"/>
      <c r="AK74" s="199"/>
      <c r="AL74" s="199"/>
    </row>
    <row r="75">
      <c r="A75" s="66" t="s">
        <v>1045</v>
      </c>
      <c r="B75" s="66" t="s">
        <v>4889</v>
      </c>
      <c r="C75" s="66" t="s">
        <v>4796</v>
      </c>
      <c r="D75" s="341" t="str">
        <f>IF(MATCH(A75,'PLN &amp; IPP'!E:E,0)&gt;1,"yes","no")</f>
        <v>yes</v>
      </c>
      <c r="E75" s="198" t="s">
        <v>2850</v>
      </c>
      <c r="F75" s="66" t="s">
        <v>208</v>
      </c>
      <c r="G75" s="66" t="s">
        <v>2076</v>
      </c>
      <c r="H75" s="66" t="s">
        <v>2851</v>
      </c>
      <c r="I75" s="66" t="s">
        <v>4890</v>
      </c>
      <c r="J75" s="66" t="s">
        <v>4301</v>
      </c>
      <c r="K75" s="66" t="s">
        <v>4301</v>
      </c>
      <c r="L75" s="199">
        <v>330.0</v>
      </c>
      <c r="M75" s="66" t="s">
        <v>51</v>
      </c>
      <c r="N75" s="199">
        <v>2011.0</v>
      </c>
      <c r="O75" s="66" t="s">
        <v>2317</v>
      </c>
      <c r="P75" s="66" t="s">
        <v>4819</v>
      </c>
      <c r="Q75" s="199">
        <v>-6.27474</v>
      </c>
      <c r="R75" s="199">
        <v>107.9704</v>
      </c>
      <c r="S75" s="199"/>
      <c r="T75" s="199"/>
      <c r="U75" s="199"/>
      <c r="V75" s="199"/>
      <c r="W75" s="199"/>
      <c r="X75" s="199"/>
      <c r="Y75" s="199"/>
      <c r="Z75" s="199"/>
      <c r="AA75" s="199"/>
      <c r="AB75" s="199"/>
      <c r="AC75" s="199"/>
      <c r="AD75" s="199"/>
      <c r="AE75" s="199"/>
      <c r="AF75" s="199"/>
      <c r="AG75" s="199"/>
      <c r="AH75" s="199"/>
      <c r="AI75" s="199"/>
      <c r="AJ75" s="199"/>
      <c r="AK75" s="199"/>
      <c r="AL75" s="199"/>
    </row>
    <row r="76">
      <c r="A76" s="66" t="s">
        <v>715</v>
      </c>
      <c r="B76" s="66" t="s">
        <v>4891</v>
      </c>
      <c r="C76" s="66" t="s">
        <v>4892</v>
      </c>
      <c r="D76" s="341" t="str">
        <f>IF(MATCH(A76,'PLN &amp; IPP'!E:E,0)&gt;1,"yes","no")</f>
        <v>yes</v>
      </c>
      <c r="E76" s="198" t="s">
        <v>2925</v>
      </c>
      <c r="F76" s="66" t="s">
        <v>147</v>
      </c>
      <c r="G76" s="66" t="s">
        <v>2068</v>
      </c>
      <c r="H76" s="66" t="s">
        <v>2926</v>
      </c>
      <c r="I76" s="206"/>
      <c r="J76" s="66" t="s">
        <v>4893</v>
      </c>
      <c r="K76" s="66" t="s">
        <v>4894</v>
      </c>
      <c r="L76" s="199">
        <v>991.0</v>
      </c>
      <c r="M76" s="66" t="s">
        <v>51</v>
      </c>
      <c r="N76" s="199">
        <v>2019.0</v>
      </c>
      <c r="O76" s="66" t="s">
        <v>2267</v>
      </c>
      <c r="P76" s="66" t="s">
        <v>137</v>
      </c>
      <c r="Q76" s="199">
        <v>-5.99169</v>
      </c>
      <c r="R76" s="199">
        <v>106.1008</v>
      </c>
      <c r="S76" s="199"/>
      <c r="T76" s="199"/>
      <c r="U76" s="199"/>
      <c r="V76" s="199"/>
      <c r="W76" s="199"/>
      <c r="X76" s="199"/>
      <c r="Y76" s="199"/>
      <c r="Z76" s="199"/>
      <c r="AA76" s="199"/>
      <c r="AB76" s="199"/>
      <c r="AC76" s="199"/>
      <c r="AD76" s="199"/>
      <c r="AE76" s="199"/>
      <c r="AF76" s="199"/>
      <c r="AG76" s="199"/>
      <c r="AH76" s="199"/>
      <c r="AI76" s="199"/>
      <c r="AJ76" s="199"/>
      <c r="AK76" s="199"/>
      <c r="AL76" s="199"/>
    </row>
    <row r="77">
      <c r="A77" s="66" t="s">
        <v>718</v>
      </c>
      <c r="B77" s="66" t="s">
        <v>4891</v>
      </c>
      <c r="C77" s="66" t="s">
        <v>4892</v>
      </c>
      <c r="D77" s="341" t="str">
        <f>IF(MATCH(A77,'PLN &amp; IPP'!E:E,0)&gt;1,"yes","no")</f>
        <v>yes</v>
      </c>
      <c r="E77" s="198" t="s">
        <v>2925</v>
      </c>
      <c r="F77" s="66" t="s">
        <v>147</v>
      </c>
      <c r="G77" s="66" t="s">
        <v>2075</v>
      </c>
      <c r="H77" s="66" t="s">
        <v>2926</v>
      </c>
      <c r="I77" s="206"/>
      <c r="J77" s="66" t="s">
        <v>4893</v>
      </c>
      <c r="K77" s="66" t="s">
        <v>4894</v>
      </c>
      <c r="L77" s="199">
        <v>991.0</v>
      </c>
      <c r="M77" s="66" t="s">
        <v>51</v>
      </c>
      <c r="N77" s="199">
        <v>2020.0</v>
      </c>
      <c r="O77" s="66" t="s">
        <v>2267</v>
      </c>
      <c r="P77" s="66" t="s">
        <v>137</v>
      </c>
      <c r="Q77" s="199">
        <v>-5.99169</v>
      </c>
      <c r="R77" s="199">
        <v>106.1008</v>
      </c>
      <c r="S77" s="199"/>
      <c r="T77" s="199"/>
      <c r="U77" s="199"/>
      <c r="V77" s="199"/>
      <c r="W77" s="199"/>
      <c r="X77" s="199"/>
      <c r="Y77" s="199"/>
      <c r="Z77" s="199"/>
      <c r="AA77" s="199"/>
      <c r="AB77" s="199"/>
      <c r="AC77" s="199"/>
      <c r="AD77" s="199"/>
      <c r="AE77" s="199"/>
      <c r="AF77" s="199"/>
      <c r="AG77" s="199"/>
      <c r="AH77" s="199"/>
      <c r="AI77" s="199"/>
      <c r="AJ77" s="199"/>
      <c r="AK77" s="199"/>
      <c r="AL77" s="199"/>
    </row>
    <row r="78">
      <c r="A78" s="66" t="s">
        <v>741</v>
      </c>
      <c r="B78" s="66" t="s">
        <v>4895</v>
      </c>
      <c r="C78" s="66" t="s">
        <v>4896</v>
      </c>
      <c r="D78" s="341" t="str">
        <f>IF(MATCH(A78,'PLN &amp; IPP'!E:E,0)&gt;1,"yes","no")</f>
        <v>yes</v>
      </c>
      <c r="E78" s="198" t="s">
        <v>2964</v>
      </c>
      <c r="F78" s="66" t="s">
        <v>53</v>
      </c>
      <c r="G78" s="66" t="s">
        <v>2068</v>
      </c>
      <c r="H78" s="66" t="s">
        <v>2965</v>
      </c>
      <c r="I78" s="206"/>
      <c r="J78" s="66" t="s">
        <v>4897</v>
      </c>
      <c r="K78" s="66" t="s">
        <v>4898</v>
      </c>
      <c r="L78" s="199">
        <v>100.0</v>
      </c>
      <c r="M78" s="66" t="s">
        <v>51</v>
      </c>
      <c r="N78" s="199">
        <v>2020.0</v>
      </c>
      <c r="O78" s="66" t="s">
        <v>2317</v>
      </c>
      <c r="P78" s="66" t="s">
        <v>137</v>
      </c>
      <c r="Q78" s="199">
        <v>0.816152</v>
      </c>
      <c r="R78" s="199">
        <v>108.8461</v>
      </c>
      <c r="S78" s="199"/>
      <c r="T78" s="199"/>
      <c r="U78" s="199"/>
      <c r="V78" s="199"/>
      <c r="W78" s="199"/>
      <c r="X78" s="199"/>
      <c r="Y78" s="199"/>
      <c r="Z78" s="199"/>
      <c r="AA78" s="199"/>
      <c r="AB78" s="199"/>
      <c r="AC78" s="199"/>
      <c r="AD78" s="199"/>
      <c r="AE78" s="199"/>
      <c r="AF78" s="199"/>
      <c r="AG78" s="199"/>
      <c r="AH78" s="199"/>
      <c r="AI78" s="199"/>
      <c r="AJ78" s="199"/>
      <c r="AK78" s="199"/>
      <c r="AL78" s="199"/>
    </row>
    <row r="79">
      <c r="A79" s="66" t="s">
        <v>738</v>
      </c>
      <c r="B79" s="66" t="s">
        <v>4895</v>
      </c>
      <c r="C79" s="66" t="s">
        <v>4896</v>
      </c>
      <c r="D79" s="341" t="str">
        <f>IF(MATCH(A79,'PLN &amp; IPP'!E:E,0)&gt;1,"yes","no")</f>
        <v>yes</v>
      </c>
      <c r="E79" s="198" t="s">
        <v>2964</v>
      </c>
      <c r="F79" s="66" t="s">
        <v>53</v>
      </c>
      <c r="G79" s="66" t="s">
        <v>2075</v>
      </c>
      <c r="H79" s="66" t="s">
        <v>2965</v>
      </c>
      <c r="I79" s="206"/>
      <c r="J79" s="66" t="s">
        <v>4897</v>
      </c>
      <c r="K79" s="66" t="s">
        <v>4898</v>
      </c>
      <c r="L79" s="199">
        <v>100.0</v>
      </c>
      <c r="M79" s="66" t="s">
        <v>51</v>
      </c>
      <c r="N79" s="199">
        <v>2021.0</v>
      </c>
      <c r="O79" s="66" t="s">
        <v>2317</v>
      </c>
      <c r="P79" s="66" t="s">
        <v>137</v>
      </c>
      <c r="Q79" s="199">
        <v>0.816152</v>
      </c>
      <c r="R79" s="199">
        <v>108.8461</v>
      </c>
      <c r="S79" s="199"/>
      <c r="T79" s="199"/>
      <c r="U79" s="199"/>
      <c r="V79" s="199"/>
      <c r="W79" s="199"/>
      <c r="X79" s="199"/>
      <c r="Y79" s="199"/>
      <c r="Z79" s="199"/>
      <c r="AA79" s="199"/>
      <c r="AB79" s="199"/>
      <c r="AC79" s="199"/>
      <c r="AD79" s="199"/>
      <c r="AE79" s="199"/>
      <c r="AF79" s="199"/>
      <c r="AG79" s="199"/>
      <c r="AH79" s="199"/>
      <c r="AI79" s="199"/>
      <c r="AJ79" s="199"/>
      <c r="AK79" s="199"/>
      <c r="AL79" s="199"/>
    </row>
    <row r="80">
      <c r="A80" s="66" t="s">
        <v>756</v>
      </c>
      <c r="B80" s="66" t="s">
        <v>4899</v>
      </c>
      <c r="C80" s="66" t="s">
        <v>4809</v>
      </c>
      <c r="D80" s="341" t="str">
        <f>IF(MATCH(A80,'PLN &amp; IPP'!E:E,0)&gt;1,"yes","no")</f>
        <v>yes</v>
      </c>
      <c r="E80" s="198" t="s">
        <v>2998</v>
      </c>
      <c r="F80" s="66" t="s">
        <v>758</v>
      </c>
      <c r="G80" s="66" t="s">
        <v>2068</v>
      </c>
      <c r="H80" s="66" t="s">
        <v>2999</v>
      </c>
      <c r="I80" s="206"/>
      <c r="J80" s="66" t="s">
        <v>4633</v>
      </c>
      <c r="K80" s="66" t="s">
        <v>4295</v>
      </c>
      <c r="L80" s="199">
        <v>100.0</v>
      </c>
      <c r="M80" s="66" t="s">
        <v>51</v>
      </c>
      <c r="N80" s="199">
        <v>2020.0</v>
      </c>
      <c r="O80" s="66" t="s">
        <v>4281</v>
      </c>
      <c r="P80" s="66" t="s">
        <v>137</v>
      </c>
      <c r="Q80" s="199">
        <v>-1.3708</v>
      </c>
      <c r="R80" s="199">
        <v>113.5672</v>
      </c>
      <c r="S80" s="199"/>
      <c r="T80" s="199"/>
      <c r="U80" s="199"/>
      <c r="V80" s="199"/>
      <c r="W80" s="199"/>
      <c r="X80" s="199"/>
      <c r="Y80" s="199"/>
      <c r="Z80" s="199"/>
      <c r="AA80" s="199"/>
      <c r="AB80" s="199"/>
      <c r="AC80" s="199"/>
      <c r="AD80" s="199"/>
      <c r="AE80" s="199"/>
      <c r="AF80" s="199"/>
      <c r="AG80" s="199"/>
      <c r="AH80" s="199"/>
      <c r="AI80" s="199"/>
      <c r="AJ80" s="199"/>
      <c r="AK80" s="199"/>
      <c r="AL80" s="199"/>
    </row>
    <row r="81">
      <c r="A81" s="66" t="s">
        <v>760</v>
      </c>
      <c r="B81" s="66" t="s">
        <v>4899</v>
      </c>
      <c r="C81" s="66" t="s">
        <v>4809</v>
      </c>
      <c r="D81" s="341" t="str">
        <f>IF(MATCH(A81,'PLN &amp; IPP'!E:E,0)&gt;1,"yes","no")</f>
        <v>yes</v>
      </c>
      <c r="E81" s="198" t="s">
        <v>2998</v>
      </c>
      <c r="F81" s="66" t="s">
        <v>758</v>
      </c>
      <c r="G81" s="66" t="s">
        <v>2075</v>
      </c>
      <c r="H81" s="66" t="s">
        <v>2999</v>
      </c>
      <c r="I81" s="206"/>
      <c r="J81" s="66" t="s">
        <v>4633</v>
      </c>
      <c r="K81" s="66" t="s">
        <v>4295</v>
      </c>
      <c r="L81" s="199">
        <v>100.0</v>
      </c>
      <c r="M81" s="66" t="s">
        <v>51</v>
      </c>
      <c r="N81" s="199">
        <v>2020.0</v>
      </c>
      <c r="O81" s="66" t="s">
        <v>4281</v>
      </c>
      <c r="P81" s="66" t="s">
        <v>137</v>
      </c>
      <c r="Q81" s="199">
        <v>-1.3708</v>
      </c>
      <c r="R81" s="199">
        <v>113.5672</v>
      </c>
      <c r="S81" s="199"/>
      <c r="T81" s="199"/>
      <c r="U81" s="199"/>
      <c r="V81" s="199"/>
      <c r="W81" s="199"/>
      <c r="X81" s="199"/>
      <c r="Y81" s="199"/>
      <c r="Z81" s="199"/>
      <c r="AA81" s="199"/>
      <c r="AB81" s="199"/>
      <c r="AC81" s="199"/>
      <c r="AD81" s="199"/>
      <c r="AE81" s="199"/>
      <c r="AF81" s="199"/>
      <c r="AG81" s="199"/>
      <c r="AH81" s="199"/>
      <c r="AI81" s="199"/>
      <c r="AJ81" s="199"/>
      <c r="AK81" s="199"/>
      <c r="AL81" s="199"/>
    </row>
    <row r="82">
      <c r="A82" s="66" t="s">
        <v>1198</v>
      </c>
      <c r="B82" s="66" t="s">
        <v>4900</v>
      </c>
      <c r="C82" s="66" t="s">
        <v>4796</v>
      </c>
      <c r="D82" s="341" t="str">
        <f>IF(MATCH(A82,'PLN &amp; IPP'!E:E,0)&gt;1,"yes","no")</f>
        <v>yes</v>
      </c>
      <c r="E82" s="198" t="s">
        <v>3030</v>
      </c>
      <c r="F82" s="66" t="s">
        <v>758</v>
      </c>
      <c r="G82" s="66" t="s">
        <v>2068</v>
      </c>
      <c r="H82" s="66" t="s">
        <v>3031</v>
      </c>
      <c r="J82" s="66" t="s">
        <v>4301</v>
      </c>
      <c r="K82" s="66" t="s">
        <v>4301</v>
      </c>
      <c r="L82" s="199">
        <v>60.0</v>
      </c>
      <c r="M82" s="66" t="s">
        <v>51</v>
      </c>
      <c r="N82" s="199">
        <v>2015.0</v>
      </c>
      <c r="O82" s="66" t="s">
        <v>2317</v>
      </c>
      <c r="P82" s="66" t="s">
        <v>137</v>
      </c>
      <c r="Q82" s="199">
        <v>-2.82265</v>
      </c>
      <c r="R82" s="199">
        <v>114.2088</v>
      </c>
      <c r="S82" s="199"/>
      <c r="T82" s="199"/>
      <c r="U82" s="199"/>
      <c r="V82" s="199"/>
      <c r="W82" s="199"/>
      <c r="X82" s="199"/>
      <c r="Y82" s="199"/>
      <c r="Z82" s="199"/>
      <c r="AA82" s="199"/>
      <c r="AB82" s="199"/>
      <c r="AC82" s="199"/>
      <c r="AD82" s="199"/>
      <c r="AE82" s="199"/>
      <c r="AF82" s="199"/>
      <c r="AG82" s="199"/>
      <c r="AH82" s="199"/>
      <c r="AI82" s="199"/>
      <c r="AJ82" s="199"/>
      <c r="AK82" s="199"/>
      <c r="AL82" s="199"/>
    </row>
    <row r="83">
      <c r="A83" s="66" t="s">
        <v>1200</v>
      </c>
      <c r="B83" s="66" t="s">
        <v>4900</v>
      </c>
      <c r="C83" s="66" t="s">
        <v>4796</v>
      </c>
      <c r="D83" s="341" t="str">
        <f>IF(MATCH(A83,'PLN &amp; IPP'!E:E,0)&gt;1,"yes","no")</f>
        <v>yes</v>
      </c>
      <c r="E83" s="198" t="s">
        <v>3030</v>
      </c>
      <c r="F83" s="66" t="s">
        <v>758</v>
      </c>
      <c r="G83" s="66" t="s">
        <v>2075</v>
      </c>
      <c r="H83" s="66" t="s">
        <v>3031</v>
      </c>
      <c r="J83" s="66" t="s">
        <v>4301</v>
      </c>
      <c r="K83" s="66" t="s">
        <v>4301</v>
      </c>
      <c r="L83" s="199">
        <v>60.0</v>
      </c>
      <c r="M83" s="66" t="s">
        <v>51</v>
      </c>
      <c r="N83" s="199">
        <v>2015.0</v>
      </c>
      <c r="O83" s="66" t="s">
        <v>2317</v>
      </c>
      <c r="P83" s="66" t="s">
        <v>137</v>
      </c>
      <c r="Q83" s="199">
        <v>-2.82265</v>
      </c>
      <c r="R83" s="199">
        <v>114.2088</v>
      </c>
      <c r="S83" s="199"/>
      <c r="T83" s="199"/>
      <c r="U83" s="199"/>
      <c r="V83" s="199"/>
      <c r="W83" s="199"/>
      <c r="X83" s="199"/>
      <c r="Y83" s="199"/>
      <c r="Z83" s="199"/>
      <c r="AA83" s="199"/>
      <c r="AB83" s="199"/>
      <c r="AC83" s="199"/>
      <c r="AD83" s="199"/>
      <c r="AE83" s="199"/>
      <c r="AF83" s="199"/>
      <c r="AG83" s="199"/>
      <c r="AH83" s="199"/>
      <c r="AI83" s="199"/>
      <c r="AJ83" s="199"/>
      <c r="AK83" s="199"/>
      <c r="AL83" s="199"/>
    </row>
    <row r="84">
      <c r="A84" s="66" t="s">
        <v>775</v>
      </c>
      <c r="B84" s="66" t="s">
        <v>4901</v>
      </c>
      <c r="C84" s="66" t="s">
        <v>4796</v>
      </c>
      <c r="D84" s="341" t="str">
        <f>IF(MATCH(A84,'PLN &amp; IPP'!E:E,0)&gt;1,"yes","no")</f>
        <v>yes</v>
      </c>
      <c r="E84" s="198" t="s">
        <v>3038</v>
      </c>
      <c r="F84" s="66" t="s">
        <v>75</v>
      </c>
      <c r="G84" s="66" t="s">
        <v>2068</v>
      </c>
      <c r="H84" s="66" t="s">
        <v>3039</v>
      </c>
      <c r="I84" s="206"/>
      <c r="J84" s="66" t="s">
        <v>965</v>
      </c>
      <c r="K84" s="66" t="s">
        <v>4301</v>
      </c>
      <c r="L84" s="199">
        <v>100.0</v>
      </c>
      <c r="M84" s="66" t="s">
        <v>51</v>
      </c>
      <c r="N84" s="199">
        <v>2019.0</v>
      </c>
      <c r="O84" s="66" t="s">
        <v>2317</v>
      </c>
      <c r="P84" s="66" t="s">
        <v>137</v>
      </c>
      <c r="Q84" s="199">
        <v>0.055179</v>
      </c>
      <c r="R84" s="199">
        <v>117.4946</v>
      </c>
      <c r="S84" s="199"/>
      <c r="T84" s="199"/>
      <c r="U84" s="199"/>
      <c r="V84" s="199"/>
      <c r="W84" s="199"/>
      <c r="X84" s="199"/>
      <c r="Y84" s="199"/>
      <c r="Z84" s="199"/>
      <c r="AA84" s="199"/>
      <c r="AB84" s="199"/>
      <c r="AC84" s="199"/>
      <c r="AD84" s="199"/>
      <c r="AE84" s="199"/>
      <c r="AF84" s="199"/>
      <c r="AG84" s="199"/>
      <c r="AH84" s="199"/>
      <c r="AI84" s="199"/>
      <c r="AJ84" s="199"/>
      <c r="AK84" s="199"/>
      <c r="AL84" s="199"/>
    </row>
    <row r="85">
      <c r="A85" s="66" t="s">
        <v>777</v>
      </c>
      <c r="B85" s="66" t="s">
        <v>4901</v>
      </c>
      <c r="C85" s="66" t="s">
        <v>4796</v>
      </c>
      <c r="D85" s="341" t="str">
        <f>IF(MATCH(A85,'PLN &amp; IPP'!E:E,0)&gt;1,"yes","no")</f>
        <v>yes</v>
      </c>
      <c r="E85" s="198" t="s">
        <v>3038</v>
      </c>
      <c r="F85" s="66" t="s">
        <v>75</v>
      </c>
      <c r="G85" s="66" t="s">
        <v>2075</v>
      </c>
      <c r="H85" s="66" t="s">
        <v>3039</v>
      </c>
      <c r="I85" s="206"/>
      <c r="J85" s="66" t="s">
        <v>965</v>
      </c>
      <c r="K85" s="66" t="s">
        <v>4301</v>
      </c>
      <c r="L85" s="199">
        <v>100.0</v>
      </c>
      <c r="M85" s="66" t="s">
        <v>51</v>
      </c>
      <c r="N85" s="199">
        <v>2020.0</v>
      </c>
      <c r="O85" s="66" t="s">
        <v>2317</v>
      </c>
      <c r="P85" s="66" t="s">
        <v>137</v>
      </c>
      <c r="Q85" s="199">
        <v>0.055179</v>
      </c>
      <c r="R85" s="199">
        <v>117.4946</v>
      </c>
      <c r="S85" s="199"/>
      <c r="T85" s="199"/>
      <c r="U85" s="199"/>
      <c r="V85" s="199"/>
      <c r="W85" s="199"/>
      <c r="X85" s="199"/>
      <c r="Y85" s="199"/>
      <c r="Z85" s="199"/>
      <c r="AA85" s="199"/>
      <c r="AB85" s="199"/>
      <c r="AC85" s="199"/>
      <c r="AD85" s="199"/>
      <c r="AE85" s="199"/>
      <c r="AF85" s="199"/>
      <c r="AG85" s="199"/>
      <c r="AH85" s="199"/>
      <c r="AI85" s="199"/>
      <c r="AJ85" s="199"/>
      <c r="AK85" s="199"/>
      <c r="AL85" s="199"/>
    </row>
    <row r="86">
      <c r="A86" s="66" t="s">
        <v>1305</v>
      </c>
      <c r="B86" s="66" t="s">
        <v>4902</v>
      </c>
      <c r="C86" s="66" t="s">
        <v>4796</v>
      </c>
      <c r="D86" s="341" t="str">
        <f>IF(MATCH(A86,'PLN &amp; IPP'!E:E,0)&gt;1,"yes","no")</f>
        <v>yes</v>
      </c>
      <c r="E86" s="198" t="s">
        <v>3047</v>
      </c>
      <c r="F86" s="66" t="s">
        <v>75</v>
      </c>
      <c r="G86" s="66" t="s">
        <v>2068</v>
      </c>
      <c r="H86" s="66" t="s">
        <v>3048</v>
      </c>
      <c r="I86" s="66" t="s">
        <v>4903</v>
      </c>
      <c r="J86" s="66" t="s">
        <v>965</v>
      </c>
      <c r="K86" s="66" t="s">
        <v>4301</v>
      </c>
      <c r="L86" s="199">
        <v>110.0</v>
      </c>
      <c r="M86" s="66" t="s">
        <v>51</v>
      </c>
      <c r="N86" s="199">
        <v>2017.0</v>
      </c>
      <c r="O86" s="66" t="s">
        <v>2317</v>
      </c>
      <c r="P86" s="66" t="s">
        <v>137</v>
      </c>
      <c r="Q86" s="199">
        <v>-1.17036</v>
      </c>
      <c r="R86" s="199">
        <v>116.7887</v>
      </c>
      <c r="S86" s="199"/>
      <c r="T86" s="199"/>
      <c r="U86" s="199"/>
      <c r="V86" s="199"/>
      <c r="W86" s="199"/>
      <c r="X86" s="199"/>
      <c r="Y86" s="199"/>
      <c r="Z86" s="199"/>
      <c r="AA86" s="199"/>
      <c r="AB86" s="199"/>
      <c r="AC86" s="199"/>
      <c r="AD86" s="199"/>
      <c r="AE86" s="199"/>
      <c r="AF86" s="199"/>
      <c r="AG86" s="199"/>
      <c r="AH86" s="199"/>
      <c r="AI86" s="199"/>
      <c r="AJ86" s="199"/>
      <c r="AK86" s="199"/>
      <c r="AL86" s="199"/>
    </row>
    <row r="87">
      <c r="A87" s="66" t="s">
        <v>1307</v>
      </c>
      <c r="B87" s="66" t="s">
        <v>4902</v>
      </c>
      <c r="C87" s="66" t="s">
        <v>4796</v>
      </c>
      <c r="D87" s="341" t="str">
        <f>IF(MATCH(A87,'PLN &amp; IPP'!E:E,0)&gt;1,"yes","no")</f>
        <v>yes</v>
      </c>
      <c r="E87" s="198" t="s">
        <v>3047</v>
      </c>
      <c r="F87" s="66" t="s">
        <v>75</v>
      </c>
      <c r="G87" s="66" t="s">
        <v>2075</v>
      </c>
      <c r="H87" s="66" t="s">
        <v>3048</v>
      </c>
      <c r="I87" s="66" t="s">
        <v>4903</v>
      </c>
      <c r="J87" s="66" t="s">
        <v>965</v>
      </c>
      <c r="K87" s="66" t="s">
        <v>4301</v>
      </c>
      <c r="L87" s="199">
        <v>110.0</v>
      </c>
      <c r="M87" s="66" t="s">
        <v>51</v>
      </c>
      <c r="N87" s="199">
        <v>2017.0</v>
      </c>
      <c r="O87" s="66" t="s">
        <v>2317</v>
      </c>
      <c r="P87" s="66" t="s">
        <v>137</v>
      </c>
      <c r="Q87" s="199">
        <v>-1.17036</v>
      </c>
      <c r="R87" s="199">
        <v>116.7887</v>
      </c>
      <c r="S87" s="199"/>
      <c r="T87" s="199"/>
      <c r="U87" s="199"/>
      <c r="V87" s="199"/>
      <c r="W87" s="199"/>
      <c r="X87" s="199"/>
      <c r="Y87" s="199"/>
      <c r="Z87" s="199"/>
      <c r="AA87" s="199"/>
      <c r="AB87" s="199"/>
      <c r="AC87" s="199"/>
      <c r="AD87" s="199"/>
      <c r="AE87" s="199"/>
      <c r="AF87" s="199"/>
      <c r="AG87" s="199"/>
      <c r="AH87" s="199"/>
      <c r="AI87" s="199"/>
      <c r="AJ87" s="199"/>
      <c r="AK87" s="199"/>
      <c r="AL87" s="199"/>
    </row>
    <row r="88">
      <c r="A88" s="66" t="s">
        <v>783</v>
      </c>
      <c r="B88" s="66" t="s">
        <v>4904</v>
      </c>
      <c r="C88" s="66" t="s">
        <v>4805</v>
      </c>
      <c r="D88" s="341" t="str">
        <f>IF(MATCH(A88,'PLN &amp; IPP'!E:E,0)&gt;1,"yes","no")</f>
        <v>yes</v>
      </c>
      <c r="E88" s="198" t="s">
        <v>3062</v>
      </c>
      <c r="F88" s="66" t="s">
        <v>758</v>
      </c>
      <c r="G88" s="66" t="s">
        <v>2068</v>
      </c>
      <c r="H88" s="66" t="s">
        <v>3063</v>
      </c>
      <c r="I88" s="66" t="s">
        <v>4905</v>
      </c>
      <c r="J88" s="66" t="s">
        <v>4806</v>
      </c>
      <c r="K88" s="66" t="s">
        <v>4806</v>
      </c>
      <c r="L88" s="199">
        <v>100.0</v>
      </c>
      <c r="M88" s="66" t="s">
        <v>51</v>
      </c>
      <c r="N88" s="199">
        <v>2020.0</v>
      </c>
      <c r="O88" s="66" t="s">
        <v>2317</v>
      </c>
      <c r="P88" s="66" t="s">
        <v>137</v>
      </c>
      <c r="Q88" s="199">
        <v>-0.36501</v>
      </c>
      <c r="R88" s="199">
        <v>117.065</v>
      </c>
      <c r="S88" s="199"/>
      <c r="T88" s="199"/>
      <c r="U88" s="199"/>
      <c r="V88" s="199"/>
      <c r="W88" s="199"/>
      <c r="X88" s="199"/>
      <c r="Y88" s="199"/>
      <c r="Z88" s="199"/>
      <c r="AA88" s="199"/>
      <c r="AB88" s="199"/>
      <c r="AC88" s="199"/>
      <c r="AD88" s="199"/>
      <c r="AE88" s="199"/>
      <c r="AF88" s="199"/>
      <c r="AG88" s="199"/>
      <c r="AH88" s="199"/>
      <c r="AI88" s="199"/>
      <c r="AJ88" s="199"/>
      <c r="AK88" s="199"/>
      <c r="AL88" s="199"/>
    </row>
    <row r="89">
      <c r="A89" s="66" t="s">
        <v>786</v>
      </c>
      <c r="B89" s="66" t="s">
        <v>4904</v>
      </c>
      <c r="C89" s="66" t="s">
        <v>4805</v>
      </c>
      <c r="D89" s="341" t="str">
        <f>IF(MATCH(A89,'PLN &amp; IPP'!E:E,0)&gt;1,"yes","no")</f>
        <v>yes</v>
      </c>
      <c r="E89" s="198" t="s">
        <v>3062</v>
      </c>
      <c r="F89" s="66" t="s">
        <v>758</v>
      </c>
      <c r="G89" s="66" t="s">
        <v>2075</v>
      </c>
      <c r="H89" s="66" t="s">
        <v>3063</v>
      </c>
      <c r="I89" s="66" t="s">
        <v>4905</v>
      </c>
      <c r="J89" s="66" t="s">
        <v>4806</v>
      </c>
      <c r="K89" s="66" t="s">
        <v>4806</v>
      </c>
      <c r="L89" s="199">
        <v>100.0</v>
      </c>
      <c r="M89" s="66" t="s">
        <v>51</v>
      </c>
      <c r="N89" s="199">
        <v>2020.0</v>
      </c>
      <c r="O89" s="66" t="s">
        <v>2317</v>
      </c>
      <c r="P89" s="66" t="s">
        <v>137</v>
      </c>
      <c r="Q89" s="199">
        <v>-0.36501</v>
      </c>
      <c r="R89" s="199">
        <v>117.065</v>
      </c>
      <c r="S89" s="199"/>
      <c r="T89" s="199"/>
      <c r="U89" s="199"/>
      <c r="V89" s="199"/>
      <c r="W89" s="199"/>
      <c r="X89" s="199"/>
      <c r="Y89" s="199"/>
      <c r="Z89" s="199"/>
      <c r="AA89" s="199"/>
      <c r="AB89" s="199"/>
      <c r="AC89" s="199"/>
      <c r="AD89" s="199"/>
      <c r="AE89" s="199"/>
      <c r="AF89" s="199"/>
      <c r="AG89" s="199"/>
      <c r="AH89" s="199"/>
      <c r="AI89" s="199"/>
      <c r="AJ89" s="199"/>
      <c r="AK89" s="199"/>
      <c r="AL89" s="199"/>
    </row>
    <row r="90">
      <c r="A90" s="66" t="s">
        <v>794</v>
      </c>
      <c r="B90" s="66" t="s">
        <v>4906</v>
      </c>
      <c r="C90" s="66" t="s">
        <v>4907</v>
      </c>
      <c r="D90" s="341" t="str">
        <f>IF(MATCH(A90,'PLN &amp; IPP'!E:E,0)&gt;1,"yes","no")</f>
        <v>yes</v>
      </c>
      <c r="E90" s="198" t="s">
        <v>3092</v>
      </c>
      <c r="F90" s="66" t="s">
        <v>540</v>
      </c>
      <c r="G90" s="66" t="s">
        <v>2068</v>
      </c>
      <c r="H90" s="66" t="s">
        <v>3093</v>
      </c>
      <c r="I90" s="66" t="s">
        <v>4908</v>
      </c>
      <c r="J90" s="66" t="s">
        <v>4909</v>
      </c>
      <c r="K90" s="66" t="s">
        <v>795</v>
      </c>
      <c r="L90" s="199">
        <v>135.0</v>
      </c>
      <c r="M90" s="66" t="s">
        <v>51</v>
      </c>
      <c r="N90" s="199">
        <v>2015.0</v>
      </c>
      <c r="O90" s="66" t="s">
        <v>2317</v>
      </c>
      <c r="P90" s="66" t="s">
        <v>137</v>
      </c>
      <c r="Q90" s="199">
        <v>-3.75149</v>
      </c>
      <c r="R90" s="199">
        <v>103.6481</v>
      </c>
      <c r="S90" s="199"/>
      <c r="T90" s="199"/>
      <c r="U90" s="199"/>
      <c r="V90" s="199"/>
      <c r="W90" s="199"/>
      <c r="X90" s="199"/>
      <c r="Y90" s="199"/>
      <c r="Z90" s="199"/>
      <c r="AA90" s="199"/>
      <c r="AB90" s="199"/>
      <c r="AC90" s="199"/>
      <c r="AD90" s="199"/>
      <c r="AE90" s="199"/>
      <c r="AF90" s="199"/>
      <c r="AG90" s="199"/>
      <c r="AH90" s="199"/>
      <c r="AI90" s="199"/>
      <c r="AJ90" s="199"/>
      <c r="AK90" s="199"/>
      <c r="AL90" s="199"/>
    </row>
    <row r="91">
      <c r="A91" s="66" t="s">
        <v>797</v>
      </c>
      <c r="B91" s="66" t="s">
        <v>4906</v>
      </c>
      <c r="C91" s="66" t="s">
        <v>4907</v>
      </c>
      <c r="D91" s="341" t="str">
        <f>IF(MATCH(A91,'PLN &amp; IPP'!E:E,0)&gt;1,"yes","no")</f>
        <v>yes</v>
      </c>
      <c r="E91" s="198" t="s">
        <v>3092</v>
      </c>
      <c r="F91" s="66" t="s">
        <v>540</v>
      </c>
      <c r="G91" s="66" t="s">
        <v>2075</v>
      </c>
      <c r="H91" s="66" t="s">
        <v>3093</v>
      </c>
      <c r="I91" s="66" t="s">
        <v>4908</v>
      </c>
      <c r="J91" s="66" t="s">
        <v>4909</v>
      </c>
      <c r="K91" s="66" t="s">
        <v>795</v>
      </c>
      <c r="L91" s="199">
        <v>135.0</v>
      </c>
      <c r="M91" s="66" t="s">
        <v>51</v>
      </c>
      <c r="N91" s="199">
        <v>2015.0</v>
      </c>
      <c r="O91" s="66" t="s">
        <v>2317</v>
      </c>
      <c r="P91" s="66" t="s">
        <v>137</v>
      </c>
      <c r="Q91" s="199">
        <v>-3.75149</v>
      </c>
      <c r="R91" s="199">
        <v>103.6481</v>
      </c>
      <c r="S91" s="199"/>
      <c r="T91" s="199"/>
      <c r="U91" s="199"/>
      <c r="V91" s="199"/>
      <c r="W91" s="199"/>
      <c r="X91" s="199"/>
      <c r="Y91" s="199"/>
      <c r="Z91" s="199"/>
      <c r="AA91" s="199"/>
      <c r="AB91" s="199"/>
      <c r="AC91" s="199"/>
      <c r="AD91" s="199"/>
      <c r="AE91" s="199"/>
      <c r="AF91" s="199"/>
      <c r="AG91" s="199"/>
      <c r="AH91" s="199"/>
      <c r="AI91" s="199"/>
      <c r="AJ91" s="199"/>
      <c r="AK91" s="199"/>
      <c r="AL91" s="199"/>
    </row>
    <row r="92">
      <c r="A92" s="66" t="s">
        <v>799</v>
      </c>
      <c r="B92" s="66" t="s">
        <v>4910</v>
      </c>
      <c r="C92" s="66" t="s">
        <v>4809</v>
      </c>
      <c r="D92" s="341" t="str">
        <f>IF(MATCH(A92,'PLN &amp; IPP'!E:E,0)&gt;1,"yes","no")</f>
        <v>yes</v>
      </c>
      <c r="E92" s="198" t="s">
        <v>3101</v>
      </c>
      <c r="F92" s="66" t="s">
        <v>305</v>
      </c>
      <c r="G92" s="66" t="s">
        <v>2068</v>
      </c>
      <c r="H92" s="66" t="s">
        <v>3102</v>
      </c>
      <c r="I92" s="66" t="s">
        <v>4911</v>
      </c>
      <c r="J92" s="66" t="s">
        <v>4912</v>
      </c>
      <c r="K92" s="66" t="s">
        <v>4295</v>
      </c>
      <c r="L92" s="199">
        <v>50.0</v>
      </c>
      <c r="M92" s="66" t="s">
        <v>51</v>
      </c>
      <c r="N92" s="199">
        <v>2019.0</v>
      </c>
      <c r="O92" s="66" t="s">
        <v>2317</v>
      </c>
      <c r="P92" s="66" t="s">
        <v>137</v>
      </c>
      <c r="Q92" s="199">
        <v>-4.05129</v>
      </c>
      <c r="R92" s="199">
        <v>122.6534</v>
      </c>
      <c r="S92" s="199"/>
      <c r="T92" s="199"/>
      <c r="U92" s="199"/>
      <c r="V92" s="199"/>
      <c r="W92" s="199"/>
      <c r="X92" s="199"/>
      <c r="Y92" s="199"/>
      <c r="Z92" s="199"/>
      <c r="AA92" s="199"/>
      <c r="AB92" s="199"/>
      <c r="AC92" s="199"/>
      <c r="AD92" s="199"/>
      <c r="AE92" s="199"/>
      <c r="AF92" s="199"/>
      <c r="AG92" s="199"/>
      <c r="AH92" s="199"/>
      <c r="AI92" s="199"/>
      <c r="AJ92" s="199"/>
      <c r="AK92" s="199"/>
      <c r="AL92" s="199"/>
    </row>
    <row r="93">
      <c r="A93" s="66" t="s">
        <v>801</v>
      </c>
      <c r="B93" s="66" t="s">
        <v>4910</v>
      </c>
      <c r="C93" s="66" t="s">
        <v>4809</v>
      </c>
      <c r="D93" s="341" t="str">
        <f>IF(MATCH(A93,'PLN &amp; IPP'!E:E,0)&gt;1,"yes","no")</f>
        <v>yes</v>
      </c>
      <c r="E93" s="198" t="s">
        <v>3101</v>
      </c>
      <c r="F93" s="66" t="s">
        <v>305</v>
      </c>
      <c r="G93" s="66" t="s">
        <v>2075</v>
      </c>
      <c r="H93" s="66" t="s">
        <v>3102</v>
      </c>
      <c r="I93" s="66" t="s">
        <v>4911</v>
      </c>
      <c r="J93" s="66" t="s">
        <v>4912</v>
      </c>
      <c r="K93" s="66" t="s">
        <v>4295</v>
      </c>
      <c r="L93" s="199">
        <v>50.0</v>
      </c>
      <c r="M93" s="66" t="s">
        <v>51</v>
      </c>
      <c r="N93" s="199">
        <v>2019.0</v>
      </c>
      <c r="O93" s="66" t="s">
        <v>2317</v>
      </c>
      <c r="P93" s="66" t="s">
        <v>137</v>
      </c>
      <c r="Q93" s="199">
        <v>-4.05129</v>
      </c>
      <c r="R93" s="199">
        <v>122.6534</v>
      </c>
      <c r="S93" s="199"/>
      <c r="T93" s="199"/>
      <c r="U93" s="199"/>
      <c r="V93" s="199"/>
      <c r="W93" s="199"/>
      <c r="X93" s="199"/>
      <c r="Y93" s="199"/>
      <c r="Z93" s="199"/>
      <c r="AA93" s="199"/>
      <c r="AB93" s="199"/>
      <c r="AC93" s="199"/>
      <c r="AD93" s="199"/>
      <c r="AE93" s="199"/>
      <c r="AF93" s="199"/>
      <c r="AG93" s="199"/>
      <c r="AH93" s="199"/>
      <c r="AI93" s="199"/>
      <c r="AJ93" s="199"/>
      <c r="AK93" s="199"/>
      <c r="AL93" s="199"/>
    </row>
    <row r="94">
      <c r="A94" s="66" t="s">
        <v>1103</v>
      </c>
      <c r="B94" s="66" t="s">
        <v>4913</v>
      </c>
      <c r="C94" s="66" t="s">
        <v>4796</v>
      </c>
      <c r="D94" s="341" t="str">
        <f>IF(MATCH(A94,'PLN &amp; IPP'!E:E,0)&gt;1,"yes","no")</f>
        <v>yes</v>
      </c>
      <c r="E94" s="198" t="s">
        <v>3183</v>
      </c>
      <c r="F94" s="66" t="s">
        <v>65</v>
      </c>
      <c r="G94" s="66" t="s">
        <v>2068</v>
      </c>
      <c r="H94" s="66" t="s">
        <v>3184</v>
      </c>
      <c r="I94" s="206"/>
      <c r="J94" s="66" t="s">
        <v>4301</v>
      </c>
      <c r="K94" s="66" t="s">
        <v>4301</v>
      </c>
      <c r="L94" s="199">
        <v>115.0</v>
      </c>
      <c r="M94" s="66" t="s">
        <v>51</v>
      </c>
      <c r="N94" s="199">
        <v>2008.0</v>
      </c>
      <c r="O94" s="66" t="s">
        <v>2317</v>
      </c>
      <c r="P94" s="66" t="s">
        <v>2354</v>
      </c>
      <c r="Q94" s="199">
        <v>1.75185</v>
      </c>
      <c r="R94" s="199">
        <v>98.73129</v>
      </c>
      <c r="S94" s="199"/>
      <c r="T94" s="199"/>
      <c r="U94" s="199"/>
      <c r="V94" s="199"/>
      <c r="W94" s="199"/>
      <c r="X94" s="199"/>
      <c r="Y94" s="199"/>
      <c r="Z94" s="199"/>
      <c r="AA94" s="199"/>
      <c r="AB94" s="199"/>
      <c r="AC94" s="199"/>
      <c r="AD94" s="199"/>
      <c r="AE94" s="199"/>
      <c r="AF94" s="199"/>
      <c r="AG94" s="199"/>
      <c r="AH94" s="199"/>
      <c r="AI94" s="199"/>
      <c r="AJ94" s="199"/>
      <c r="AK94" s="199"/>
      <c r="AL94" s="199"/>
    </row>
    <row r="95">
      <c r="A95" s="66" t="s">
        <v>1105</v>
      </c>
      <c r="B95" s="66" t="s">
        <v>4913</v>
      </c>
      <c r="C95" s="66" t="s">
        <v>4796</v>
      </c>
      <c r="D95" s="341" t="str">
        <f>IF(MATCH(A95,'PLN &amp; IPP'!E:E,0)&gt;1,"yes","no")</f>
        <v>yes</v>
      </c>
      <c r="E95" s="198" t="s">
        <v>3183</v>
      </c>
      <c r="F95" s="66" t="s">
        <v>65</v>
      </c>
      <c r="G95" s="66" t="s">
        <v>2075</v>
      </c>
      <c r="H95" s="66" t="s">
        <v>3184</v>
      </c>
      <c r="I95" s="206"/>
      <c r="J95" s="66" t="s">
        <v>4301</v>
      </c>
      <c r="K95" s="66" t="s">
        <v>4301</v>
      </c>
      <c r="L95" s="199">
        <v>115.0</v>
      </c>
      <c r="M95" s="66" t="s">
        <v>51</v>
      </c>
      <c r="N95" s="199">
        <v>2008.0</v>
      </c>
      <c r="O95" s="66" t="s">
        <v>2317</v>
      </c>
      <c r="P95" s="66" t="s">
        <v>2354</v>
      </c>
      <c r="Q95" s="199">
        <v>1.75185</v>
      </c>
      <c r="R95" s="199">
        <v>98.73129</v>
      </c>
      <c r="S95" s="199"/>
      <c r="T95" s="199"/>
      <c r="U95" s="199"/>
      <c r="V95" s="199"/>
      <c r="W95" s="199"/>
      <c r="X95" s="199"/>
      <c r="Y95" s="199"/>
      <c r="Z95" s="199"/>
      <c r="AA95" s="199"/>
      <c r="AB95" s="199"/>
      <c r="AC95" s="199"/>
      <c r="AD95" s="199"/>
      <c r="AE95" s="199"/>
      <c r="AF95" s="199"/>
      <c r="AG95" s="199"/>
      <c r="AH95" s="199"/>
      <c r="AI95" s="199"/>
      <c r="AJ95" s="199"/>
      <c r="AK95" s="199"/>
      <c r="AL95" s="199"/>
    </row>
    <row r="96">
      <c r="A96" s="66" t="s">
        <v>1228</v>
      </c>
      <c r="B96" s="66" t="s">
        <v>4797</v>
      </c>
      <c r="C96" s="66" t="s">
        <v>4796</v>
      </c>
      <c r="D96" s="341" t="str">
        <f>IF(MATCH(A96,'PLN &amp; IPP'!E:E,0)&gt;1,"yes","no")</f>
        <v>yes</v>
      </c>
      <c r="E96" s="198" t="s">
        <v>3200</v>
      </c>
      <c r="F96" s="66" t="s">
        <v>203</v>
      </c>
      <c r="G96" s="66" t="s">
        <v>2068</v>
      </c>
      <c r="H96" s="66" t="s">
        <v>3201</v>
      </c>
      <c r="I96" s="66" t="s">
        <v>4798</v>
      </c>
      <c r="J96" s="66" t="s">
        <v>4301</v>
      </c>
      <c r="K96" s="66" t="s">
        <v>4301</v>
      </c>
      <c r="L96" s="199">
        <v>100.0</v>
      </c>
      <c r="M96" s="66" t="s">
        <v>51</v>
      </c>
      <c r="N96" s="199">
        <v>2015.0</v>
      </c>
      <c r="O96" s="66" t="s">
        <v>2317</v>
      </c>
      <c r="P96" s="66" t="s">
        <v>3204</v>
      </c>
      <c r="Q96" s="199">
        <v>-5.58594</v>
      </c>
      <c r="R96" s="199">
        <v>105.3872</v>
      </c>
      <c r="S96" s="199"/>
      <c r="T96" s="199"/>
      <c r="U96" s="199"/>
      <c r="V96" s="199"/>
      <c r="W96" s="199"/>
      <c r="X96" s="199"/>
      <c r="Y96" s="199"/>
      <c r="Z96" s="199"/>
      <c r="AA96" s="199"/>
      <c r="AB96" s="199"/>
      <c r="AC96" s="199"/>
      <c r="AD96" s="199"/>
      <c r="AE96" s="199"/>
      <c r="AF96" s="199"/>
      <c r="AG96" s="199"/>
      <c r="AH96" s="199"/>
      <c r="AI96" s="199"/>
      <c r="AJ96" s="199"/>
      <c r="AK96" s="199"/>
      <c r="AL96" s="199"/>
    </row>
    <row r="97">
      <c r="A97" s="66" t="s">
        <v>1230</v>
      </c>
      <c r="B97" s="66" t="s">
        <v>4797</v>
      </c>
      <c r="C97" s="66" t="s">
        <v>4796</v>
      </c>
      <c r="D97" s="341" t="str">
        <f>IF(MATCH(A97,'PLN &amp; IPP'!E:E,0)&gt;1,"yes","no")</f>
        <v>yes</v>
      </c>
      <c r="E97" s="198" t="s">
        <v>3200</v>
      </c>
      <c r="F97" s="66" t="s">
        <v>203</v>
      </c>
      <c r="G97" s="66" t="s">
        <v>2075</v>
      </c>
      <c r="H97" s="66" t="s">
        <v>3201</v>
      </c>
      <c r="I97" s="66" t="s">
        <v>4798</v>
      </c>
      <c r="J97" s="66" t="s">
        <v>4301</v>
      </c>
      <c r="K97" s="66" t="s">
        <v>4301</v>
      </c>
      <c r="L97" s="199">
        <v>100.0</v>
      </c>
      <c r="M97" s="66" t="s">
        <v>51</v>
      </c>
      <c r="N97" s="199">
        <v>2015.0</v>
      </c>
      <c r="O97" s="66" t="s">
        <v>2317</v>
      </c>
      <c r="P97" s="66" t="s">
        <v>3204</v>
      </c>
      <c r="Q97" s="199">
        <v>-5.58594</v>
      </c>
      <c r="R97" s="199">
        <v>105.3872</v>
      </c>
      <c r="S97" s="199"/>
      <c r="T97" s="199"/>
      <c r="U97" s="199"/>
      <c r="V97" s="199"/>
      <c r="W97" s="199"/>
      <c r="X97" s="199"/>
      <c r="Y97" s="199"/>
      <c r="Z97" s="199"/>
      <c r="AA97" s="199"/>
      <c r="AB97" s="199"/>
      <c r="AC97" s="199"/>
      <c r="AD97" s="199"/>
      <c r="AE97" s="199"/>
      <c r="AF97" s="199"/>
      <c r="AG97" s="199"/>
      <c r="AH97" s="199"/>
      <c r="AI97" s="199"/>
      <c r="AJ97" s="199"/>
      <c r="AK97" s="199"/>
      <c r="AL97" s="199"/>
    </row>
    <row r="98">
      <c r="A98" s="66" t="s">
        <v>1132</v>
      </c>
      <c r="B98" s="66" t="s">
        <v>4914</v>
      </c>
      <c r="C98" s="66" t="s">
        <v>4915</v>
      </c>
      <c r="D98" s="341" t="str">
        <f>IF(MATCH(A98,'PLN &amp; IPP'!E:E,0)&gt;1,"yes","no")</f>
        <v>yes</v>
      </c>
      <c r="E98" s="198" t="s">
        <v>3275</v>
      </c>
      <c r="F98" s="66" t="s">
        <v>143</v>
      </c>
      <c r="G98" s="66" t="s">
        <v>2068</v>
      </c>
      <c r="H98" s="66" t="s">
        <v>3276</v>
      </c>
      <c r="I98" s="66" t="s">
        <v>4916</v>
      </c>
      <c r="J98" s="66" t="s">
        <v>4917</v>
      </c>
      <c r="K98" s="66" t="s">
        <v>4918</v>
      </c>
      <c r="L98" s="199">
        <v>110.0</v>
      </c>
      <c r="M98" s="66" t="s">
        <v>51</v>
      </c>
      <c r="N98" s="199">
        <v>2013.0</v>
      </c>
      <c r="O98" s="66" t="s">
        <v>2317</v>
      </c>
      <c r="P98" s="66" t="s">
        <v>137</v>
      </c>
      <c r="Q98" s="199">
        <v>4.10755</v>
      </c>
      <c r="R98" s="199">
        <v>96.19889</v>
      </c>
      <c r="S98" s="199"/>
      <c r="T98" s="199"/>
      <c r="U98" s="199"/>
      <c r="V98" s="199"/>
      <c r="W98" s="199"/>
      <c r="X98" s="199"/>
      <c r="Y98" s="199"/>
      <c r="Z98" s="199"/>
      <c r="AA98" s="199"/>
      <c r="AB98" s="199"/>
      <c r="AC98" s="199"/>
      <c r="AD98" s="199"/>
      <c r="AE98" s="199"/>
      <c r="AF98" s="199"/>
      <c r="AG98" s="199"/>
      <c r="AH98" s="199"/>
      <c r="AI98" s="199"/>
      <c r="AJ98" s="199"/>
      <c r="AK98" s="199"/>
      <c r="AL98" s="199"/>
    </row>
    <row r="99">
      <c r="A99" s="66" t="s">
        <v>1134</v>
      </c>
      <c r="B99" s="66" t="s">
        <v>4914</v>
      </c>
      <c r="C99" s="66" t="s">
        <v>4915</v>
      </c>
      <c r="D99" s="341" t="str">
        <f>IF(MATCH(A99,'PLN &amp; IPP'!E:E,0)&gt;1,"yes","no")</f>
        <v>yes</v>
      </c>
      <c r="E99" s="198" t="s">
        <v>3275</v>
      </c>
      <c r="F99" s="66" t="s">
        <v>143</v>
      </c>
      <c r="G99" s="66" t="s">
        <v>2075</v>
      </c>
      <c r="H99" s="66" t="s">
        <v>3276</v>
      </c>
      <c r="I99" s="66" t="s">
        <v>4916</v>
      </c>
      <c r="J99" s="66" t="s">
        <v>4917</v>
      </c>
      <c r="K99" s="66" t="s">
        <v>4918</v>
      </c>
      <c r="L99" s="199">
        <v>110.0</v>
      </c>
      <c r="M99" s="66" t="s">
        <v>51</v>
      </c>
      <c r="N99" s="199">
        <v>2014.0</v>
      </c>
      <c r="O99" s="66" t="s">
        <v>2317</v>
      </c>
      <c r="P99" s="66" t="s">
        <v>137</v>
      </c>
      <c r="Q99" s="199">
        <v>4.10755</v>
      </c>
      <c r="R99" s="199">
        <v>96.19889</v>
      </c>
      <c r="S99" s="199"/>
      <c r="T99" s="199"/>
      <c r="U99" s="199"/>
      <c r="V99" s="199"/>
      <c r="W99" s="199"/>
      <c r="X99" s="199"/>
      <c r="Y99" s="199"/>
      <c r="Z99" s="199"/>
      <c r="AA99" s="199"/>
      <c r="AB99" s="199"/>
      <c r="AC99" s="199"/>
      <c r="AD99" s="199"/>
      <c r="AE99" s="199"/>
      <c r="AF99" s="199"/>
      <c r="AG99" s="199"/>
      <c r="AH99" s="199"/>
      <c r="AI99" s="199"/>
      <c r="AJ99" s="199"/>
      <c r="AK99" s="199"/>
      <c r="AL99" s="199"/>
    </row>
    <row r="100">
      <c r="A100" s="66" t="s">
        <v>1145</v>
      </c>
      <c r="B100" s="66" t="s">
        <v>4919</v>
      </c>
      <c r="C100" s="66" t="s">
        <v>4796</v>
      </c>
      <c r="D100" s="341" t="str">
        <f>IF(MATCH(A100,'PLN &amp; IPP'!E:E,0)&gt;1,"yes","no")</f>
        <v>yes</v>
      </c>
      <c r="E100" s="198" t="s">
        <v>3331</v>
      </c>
      <c r="F100" s="66" t="s">
        <v>150</v>
      </c>
      <c r="G100" s="66" t="s">
        <v>2068</v>
      </c>
      <c r="H100" s="66" t="s">
        <v>3332</v>
      </c>
      <c r="I100" s="206"/>
      <c r="J100" s="66" t="s">
        <v>4301</v>
      </c>
      <c r="K100" s="66" t="s">
        <v>4301</v>
      </c>
      <c r="L100" s="199">
        <v>100.0</v>
      </c>
      <c r="M100" s="66" t="s">
        <v>51</v>
      </c>
      <c r="N100" s="199">
        <v>1996.0</v>
      </c>
      <c r="O100" s="66" t="s">
        <v>2317</v>
      </c>
      <c r="P100" s="66" t="s">
        <v>4819</v>
      </c>
      <c r="Q100" s="199">
        <v>-0.60902</v>
      </c>
      <c r="R100" s="199">
        <v>100.7537</v>
      </c>
      <c r="S100" s="199"/>
      <c r="T100" s="199"/>
      <c r="U100" s="199"/>
      <c r="V100" s="199"/>
      <c r="W100" s="199"/>
      <c r="X100" s="199"/>
      <c r="Y100" s="199"/>
      <c r="Z100" s="199"/>
      <c r="AA100" s="199"/>
      <c r="AB100" s="199"/>
      <c r="AC100" s="199"/>
      <c r="AD100" s="199"/>
      <c r="AE100" s="199"/>
      <c r="AF100" s="199"/>
      <c r="AG100" s="199"/>
      <c r="AH100" s="199"/>
      <c r="AI100" s="199"/>
      <c r="AJ100" s="199"/>
      <c r="AK100" s="199"/>
      <c r="AL100" s="199"/>
    </row>
    <row r="101">
      <c r="A101" s="66" t="s">
        <v>1147</v>
      </c>
      <c r="B101" s="66" t="s">
        <v>4919</v>
      </c>
      <c r="C101" s="66" t="s">
        <v>4796</v>
      </c>
      <c r="D101" s="341" t="str">
        <f>IF(MATCH(A101,'PLN &amp; IPP'!E:E,0)&gt;1,"yes","no")</f>
        <v>yes</v>
      </c>
      <c r="E101" s="198" t="s">
        <v>3331</v>
      </c>
      <c r="F101" s="66" t="s">
        <v>150</v>
      </c>
      <c r="G101" s="66" t="s">
        <v>2075</v>
      </c>
      <c r="H101" s="66" t="s">
        <v>3332</v>
      </c>
      <c r="I101" s="206"/>
      <c r="J101" s="66" t="s">
        <v>4301</v>
      </c>
      <c r="K101" s="66" t="s">
        <v>4301</v>
      </c>
      <c r="L101" s="199">
        <v>100.0</v>
      </c>
      <c r="M101" s="66" t="s">
        <v>51</v>
      </c>
      <c r="N101" s="199">
        <v>1997.0</v>
      </c>
      <c r="O101" s="66" t="s">
        <v>2317</v>
      </c>
      <c r="P101" s="66" t="s">
        <v>4819</v>
      </c>
      <c r="Q101" s="199">
        <v>-0.60902</v>
      </c>
      <c r="R101" s="199">
        <v>100.7537</v>
      </c>
      <c r="S101" s="199"/>
      <c r="T101" s="199"/>
      <c r="U101" s="199"/>
      <c r="V101" s="199"/>
      <c r="W101" s="199"/>
      <c r="X101" s="199"/>
      <c r="Y101" s="199"/>
      <c r="Z101" s="199"/>
      <c r="AA101" s="199"/>
      <c r="AB101" s="199"/>
      <c r="AC101" s="199"/>
      <c r="AD101" s="199"/>
      <c r="AE101" s="199"/>
      <c r="AF101" s="199"/>
      <c r="AG101" s="199"/>
      <c r="AH101" s="199"/>
      <c r="AI101" s="199"/>
      <c r="AJ101" s="199"/>
      <c r="AK101" s="199"/>
      <c r="AL101" s="199"/>
    </row>
    <row r="102">
      <c r="A102" s="66" t="s">
        <v>1149</v>
      </c>
      <c r="B102" s="66" t="s">
        <v>4920</v>
      </c>
      <c r="C102" s="66" t="s">
        <v>4796</v>
      </c>
      <c r="D102" s="341" t="str">
        <f>IF(MATCH(A102,'PLN &amp; IPP'!E:E,0)&gt;1,"yes","no")</f>
        <v>yes</v>
      </c>
      <c r="E102" s="198" t="s">
        <v>3337</v>
      </c>
      <c r="F102" s="66" t="s">
        <v>247</v>
      </c>
      <c r="G102" s="66" t="s">
        <v>2068</v>
      </c>
      <c r="H102" s="66" t="s">
        <v>3338</v>
      </c>
      <c r="I102" s="206"/>
      <c r="J102" s="66" t="s">
        <v>4301</v>
      </c>
      <c r="K102" s="66" t="s">
        <v>4301</v>
      </c>
      <c r="L102" s="199">
        <v>315.0</v>
      </c>
      <c r="M102" s="66" t="s">
        <v>51</v>
      </c>
      <c r="N102" s="199">
        <v>2011.0</v>
      </c>
      <c r="O102" s="66" t="s">
        <v>2317</v>
      </c>
      <c r="P102" s="66" t="s">
        <v>4819</v>
      </c>
      <c r="Q102" s="199">
        <v>-8.25782</v>
      </c>
      <c r="R102" s="199">
        <v>111.3736</v>
      </c>
      <c r="S102" s="199"/>
      <c r="T102" s="199"/>
      <c r="U102" s="199"/>
      <c r="V102" s="199"/>
      <c r="W102" s="199"/>
      <c r="X102" s="199"/>
      <c r="Y102" s="199"/>
      <c r="Z102" s="199"/>
      <c r="AA102" s="199"/>
      <c r="AB102" s="199"/>
      <c r="AC102" s="199"/>
      <c r="AD102" s="199"/>
      <c r="AE102" s="199"/>
      <c r="AF102" s="199"/>
      <c r="AG102" s="199"/>
      <c r="AH102" s="199"/>
      <c r="AI102" s="199"/>
      <c r="AJ102" s="199"/>
      <c r="AK102" s="199"/>
      <c r="AL102" s="199"/>
    </row>
    <row r="103">
      <c r="A103" s="66" t="s">
        <v>1151</v>
      </c>
      <c r="B103" s="66" t="s">
        <v>4920</v>
      </c>
      <c r="C103" s="66" t="s">
        <v>4796</v>
      </c>
      <c r="D103" s="341" t="str">
        <f>IF(MATCH(A103,'PLN &amp; IPP'!E:E,0)&gt;1,"yes","no")</f>
        <v>yes</v>
      </c>
      <c r="E103" s="198" t="s">
        <v>3337</v>
      </c>
      <c r="F103" s="66" t="s">
        <v>247</v>
      </c>
      <c r="G103" s="66" t="s">
        <v>2075</v>
      </c>
      <c r="H103" s="66" t="s">
        <v>3338</v>
      </c>
      <c r="I103" s="206"/>
      <c r="J103" s="66" t="s">
        <v>4301</v>
      </c>
      <c r="K103" s="66" t="s">
        <v>4301</v>
      </c>
      <c r="L103" s="199">
        <v>315.0</v>
      </c>
      <c r="M103" s="66" t="s">
        <v>51</v>
      </c>
      <c r="N103" s="199">
        <v>2011.0</v>
      </c>
      <c r="O103" s="66" t="s">
        <v>2317</v>
      </c>
      <c r="P103" s="66" t="s">
        <v>4819</v>
      </c>
      <c r="Q103" s="199">
        <v>-8.25782</v>
      </c>
      <c r="R103" s="199">
        <v>111.3736</v>
      </c>
      <c r="S103" s="199"/>
      <c r="T103" s="199"/>
      <c r="U103" s="199"/>
      <c r="V103" s="199"/>
      <c r="W103" s="199"/>
      <c r="X103" s="199"/>
      <c r="Y103" s="199"/>
      <c r="Z103" s="199"/>
      <c r="AA103" s="199"/>
      <c r="AB103" s="199"/>
      <c r="AC103" s="199"/>
      <c r="AD103" s="199"/>
      <c r="AE103" s="199"/>
      <c r="AF103" s="199"/>
      <c r="AG103" s="199"/>
      <c r="AH103" s="199"/>
      <c r="AI103" s="199"/>
      <c r="AJ103" s="199"/>
      <c r="AK103" s="199"/>
      <c r="AL103" s="199"/>
    </row>
    <row r="104">
      <c r="A104" s="66" t="s">
        <v>849</v>
      </c>
      <c r="B104" s="66" t="s">
        <v>4921</v>
      </c>
      <c r="C104" s="66" t="s">
        <v>4922</v>
      </c>
      <c r="D104" s="341" t="str">
        <f>IF(MATCH(A104,'PLN &amp; IPP'!E:E,0)&gt;1,"yes","no")</f>
        <v>yes</v>
      </c>
      <c r="E104" s="198" t="s">
        <v>3344</v>
      </c>
      <c r="F104" s="66" t="s">
        <v>247</v>
      </c>
      <c r="G104" s="66" t="s">
        <v>2722</v>
      </c>
      <c r="H104" s="66" t="s">
        <v>3345</v>
      </c>
      <c r="I104" s="206"/>
      <c r="J104" s="66" t="s">
        <v>4614</v>
      </c>
      <c r="K104" s="66" t="s">
        <v>4923</v>
      </c>
      <c r="L104" s="199">
        <v>615.0</v>
      </c>
      <c r="M104" s="66" t="s">
        <v>51</v>
      </c>
      <c r="N104" s="199">
        <v>1999.0</v>
      </c>
      <c r="O104" s="66" t="s">
        <v>2317</v>
      </c>
      <c r="P104" s="66" t="s">
        <v>4819</v>
      </c>
      <c r="Q104" s="199">
        <v>-7.7153</v>
      </c>
      <c r="R104" s="199">
        <v>113.5857</v>
      </c>
      <c r="S104" s="199"/>
      <c r="T104" s="199"/>
      <c r="U104" s="199"/>
      <c r="V104" s="199"/>
      <c r="W104" s="199"/>
      <c r="X104" s="199"/>
      <c r="Y104" s="199"/>
      <c r="Z104" s="199"/>
      <c r="AA104" s="199"/>
      <c r="AB104" s="199"/>
      <c r="AC104" s="199"/>
      <c r="AD104" s="199"/>
      <c r="AE104" s="199"/>
      <c r="AF104" s="199"/>
      <c r="AG104" s="199"/>
      <c r="AH104" s="199"/>
      <c r="AI104" s="199"/>
      <c r="AJ104" s="199"/>
      <c r="AK104" s="199"/>
      <c r="AL104" s="199"/>
    </row>
    <row r="105">
      <c r="A105" s="66" t="s">
        <v>851</v>
      </c>
      <c r="B105" s="66" t="s">
        <v>4921</v>
      </c>
      <c r="C105" s="66" t="s">
        <v>4922</v>
      </c>
      <c r="D105" s="341" t="str">
        <f>IF(MATCH(A105,'PLN &amp; IPP'!E:E,0)&gt;1,"yes","no")</f>
        <v>yes</v>
      </c>
      <c r="E105" s="198" t="s">
        <v>3344</v>
      </c>
      <c r="F105" s="66" t="s">
        <v>247</v>
      </c>
      <c r="G105" s="66" t="s">
        <v>2723</v>
      </c>
      <c r="H105" s="66" t="s">
        <v>3345</v>
      </c>
      <c r="I105" s="206"/>
      <c r="J105" s="66" t="s">
        <v>4614</v>
      </c>
      <c r="K105" s="66" t="s">
        <v>4923</v>
      </c>
      <c r="L105" s="199">
        <v>615.0</v>
      </c>
      <c r="M105" s="66" t="s">
        <v>51</v>
      </c>
      <c r="N105" s="199">
        <v>1999.0</v>
      </c>
      <c r="O105" s="66" t="s">
        <v>2317</v>
      </c>
      <c r="P105" s="66" t="s">
        <v>4819</v>
      </c>
      <c r="Q105" s="199">
        <v>-7.7153</v>
      </c>
      <c r="R105" s="199">
        <v>113.5857</v>
      </c>
      <c r="S105" s="199"/>
      <c r="T105" s="199"/>
      <c r="U105" s="199"/>
      <c r="V105" s="199"/>
      <c r="W105" s="199"/>
      <c r="X105" s="199"/>
      <c r="Y105" s="199"/>
      <c r="Z105" s="199"/>
      <c r="AA105" s="199"/>
      <c r="AB105" s="199"/>
      <c r="AC105" s="199"/>
      <c r="AD105" s="199"/>
      <c r="AE105" s="199"/>
      <c r="AF105" s="199"/>
      <c r="AG105" s="199"/>
      <c r="AH105" s="199"/>
      <c r="AI105" s="199"/>
      <c r="AJ105" s="199"/>
      <c r="AK105" s="199"/>
      <c r="AL105" s="199"/>
    </row>
    <row r="106">
      <c r="A106" s="66" t="s">
        <v>853</v>
      </c>
      <c r="B106" s="66" t="s">
        <v>4924</v>
      </c>
      <c r="C106" s="66" t="s">
        <v>4925</v>
      </c>
      <c r="D106" s="341" t="str">
        <f>IF(MATCH(A106,'PLN &amp; IPP'!E:E,0)&gt;1,"yes","no")</f>
        <v>yes</v>
      </c>
      <c r="E106" s="198" t="s">
        <v>3357</v>
      </c>
      <c r="F106" s="66" t="s">
        <v>247</v>
      </c>
      <c r="G106" s="66" t="s">
        <v>2068</v>
      </c>
      <c r="H106" s="66" t="s">
        <v>3358</v>
      </c>
      <c r="I106" s="206"/>
      <c r="J106" s="66" t="s">
        <v>4618</v>
      </c>
      <c r="K106" s="66" t="s">
        <v>4926</v>
      </c>
      <c r="L106" s="199">
        <v>660.0</v>
      </c>
      <c r="M106" s="66" t="s">
        <v>51</v>
      </c>
      <c r="N106" s="199">
        <v>2000.0</v>
      </c>
      <c r="O106" s="66" t="s">
        <v>2317</v>
      </c>
      <c r="P106" s="66" t="s">
        <v>4819</v>
      </c>
      <c r="Q106" s="199">
        <v>-7.7153</v>
      </c>
      <c r="R106" s="199">
        <v>113.5857</v>
      </c>
      <c r="S106" s="199"/>
      <c r="T106" s="199"/>
      <c r="U106" s="199"/>
      <c r="V106" s="199"/>
      <c r="W106" s="199"/>
      <c r="X106" s="199"/>
      <c r="Y106" s="199"/>
      <c r="Z106" s="199"/>
      <c r="AA106" s="199"/>
      <c r="AB106" s="199"/>
      <c r="AC106" s="199"/>
      <c r="AD106" s="199"/>
      <c r="AE106" s="199"/>
      <c r="AF106" s="199"/>
      <c r="AG106" s="199"/>
      <c r="AH106" s="199"/>
      <c r="AI106" s="199"/>
      <c r="AJ106" s="199"/>
      <c r="AK106" s="199"/>
      <c r="AL106" s="199"/>
    </row>
    <row r="107">
      <c r="A107" s="66" t="s">
        <v>856</v>
      </c>
      <c r="B107" s="66" t="s">
        <v>4924</v>
      </c>
      <c r="C107" s="66" t="s">
        <v>4925</v>
      </c>
      <c r="D107" s="341" t="str">
        <f>IF(MATCH(A107,'PLN &amp; IPP'!E:E,0)&gt;1,"yes","no")</f>
        <v>yes</v>
      </c>
      <c r="E107" s="198" t="s">
        <v>3357</v>
      </c>
      <c r="F107" s="66" t="s">
        <v>247</v>
      </c>
      <c r="G107" s="66" t="s">
        <v>2075</v>
      </c>
      <c r="H107" s="66" t="s">
        <v>3358</v>
      </c>
      <c r="I107" s="206"/>
      <c r="J107" s="66" t="s">
        <v>4618</v>
      </c>
      <c r="K107" s="66" t="s">
        <v>4926</v>
      </c>
      <c r="L107" s="199">
        <v>660.0</v>
      </c>
      <c r="M107" s="66" t="s">
        <v>51</v>
      </c>
      <c r="N107" s="199">
        <v>2000.0</v>
      </c>
      <c r="O107" s="66" t="s">
        <v>2317</v>
      </c>
      <c r="P107" s="66" t="s">
        <v>4819</v>
      </c>
      <c r="Q107" s="199">
        <v>-7.7153</v>
      </c>
      <c r="R107" s="199">
        <v>113.5857</v>
      </c>
      <c r="S107" s="199"/>
      <c r="T107" s="199"/>
      <c r="U107" s="199"/>
      <c r="V107" s="199"/>
      <c r="W107" s="199"/>
      <c r="X107" s="199"/>
      <c r="Y107" s="199"/>
      <c r="Z107" s="199"/>
      <c r="AA107" s="199"/>
      <c r="AB107" s="199"/>
      <c r="AC107" s="199"/>
      <c r="AD107" s="199"/>
      <c r="AE107" s="199"/>
      <c r="AF107" s="199"/>
      <c r="AG107" s="199"/>
      <c r="AH107" s="199"/>
      <c r="AI107" s="199"/>
      <c r="AJ107" s="199"/>
      <c r="AK107" s="199"/>
      <c r="AL107" s="199"/>
    </row>
    <row r="108">
      <c r="A108" s="66" t="s">
        <v>846</v>
      </c>
      <c r="B108" s="66" t="s">
        <v>4927</v>
      </c>
      <c r="C108" s="66" t="s">
        <v>4922</v>
      </c>
      <c r="D108" s="341" t="str">
        <f>IF(MATCH(A108,'PLN &amp; IPP'!E:E,0)&gt;1,"yes","no")</f>
        <v>yes</v>
      </c>
      <c r="E108" s="198" t="s">
        <v>3365</v>
      </c>
      <c r="F108" s="66" t="s">
        <v>247</v>
      </c>
      <c r="G108" s="206"/>
      <c r="H108" s="66" t="s">
        <v>3366</v>
      </c>
      <c r="I108" s="206"/>
      <c r="J108" s="66" t="s">
        <v>4614</v>
      </c>
      <c r="K108" s="66" t="s">
        <v>4923</v>
      </c>
      <c r="L108" s="199">
        <v>825.0</v>
      </c>
      <c r="M108" s="66" t="s">
        <v>51</v>
      </c>
      <c r="N108" s="199">
        <v>2012.0</v>
      </c>
      <c r="O108" s="66" t="s">
        <v>2267</v>
      </c>
      <c r="P108" s="66" t="s">
        <v>4819</v>
      </c>
      <c r="Q108" s="199">
        <v>-7.71446</v>
      </c>
      <c r="R108" s="199">
        <v>113.5833</v>
      </c>
      <c r="S108" s="199"/>
      <c r="T108" s="199"/>
      <c r="U108" s="199"/>
      <c r="V108" s="199"/>
      <c r="W108" s="199"/>
      <c r="X108" s="199"/>
      <c r="Y108" s="199"/>
      <c r="Z108" s="199"/>
      <c r="AA108" s="199"/>
      <c r="AB108" s="199"/>
      <c r="AC108" s="199"/>
      <c r="AD108" s="199"/>
      <c r="AE108" s="199"/>
      <c r="AF108" s="199"/>
      <c r="AG108" s="199"/>
      <c r="AH108" s="199"/>
      <c r="AI108" s="199"/>
      <c r="AJ108" s="199"/>
      <c r="AK108" s="199"/>
      <c r="AL108" s="199"/>
    </row>
    <row r="109">
      <c r="A109" s="66" t="s">
        <v>1171</v>
      </c>
      <c r="B109" s="66" t="s">
        <v>4928</v>
      </c>
      <c r="C109" s="66" t="s">
        <v>4796</v>
      </c>
      <c r="D109" s="341" t="str">
        <f>IF(MATCH(A109,'PLN &amp; IPP'!E:E,0)&gt;1,"yes","no")</f>
        <v>yes</v>
      </c>
      <c r="E109" s="198" t="s">
        <v>3396</v>
      </c>
      <c r="F109" s="66" t="s">
        <v>65</v>
      </c>
      <c r="G109" s="66" t="s">
        <v>2068</v>
      </c>
      <c r="H109" s="66" t="s">
        <v>3397</v>
      </c>
      <c r="I109" s="206"/>
      <c r="J109" s="66" t="s">
        <v>4826</v>
      </c>
      <c r="K109" s="66" t="s">
        <v>4301</v>
      </c>
      <c r="L109" s="199">
        <v>220.0</v>
      </c>
      <c r="M109" s="66" t="s">
        <v>51</v>
      </c>
      <c r="N109" s="199">
        <v>2015.0</v>
      </c>
      <c r="O109" s="66" t="s">
        <v>2317</v>
      </c>
      <c r="P109" s="66" t="s">
        <v>137</v>
      </c>
      <c r="Q109" s="199">
        <v>4.12071</v>
      </c>
      <c r="R109" s="199">
        <v>98.25823</v>
      </c>
      <c r="S109" s="199"/>
      <c r="T109" s="199"/>
      <c r="U109" s="199"/>
      <c r="V109" s="199"/>
      <c r="W109" s="199"/>
      <c r="X109" s="199"/>
      <c r="Y109" s="199"/>
      <c r="Z109" s="199"/>
      <c r="AA109" s="199"/>
      <c r="AB109" s="199"/>
      <c r="AC109" s="199"/>
      <c r="AD109" s="199"/>
      <c r="AE109" s="199"/>
      <c r="AF109" s="199"/>
      <c r="AG109" s="199"/>
      <c r="AH109" s="199"/>
      <c r="AI109" s="199"/>
      <c r="AJ109" s="199"/>
      <c r="AK109" s="199"/>
      <c r="AL109" s="199"/>
    </row>
    <row r="110">
      <c r="A110" s="66" t="s">
        <v>1173</v>
      </c>
      <c r="B110" s="66" t="s">
        <v>4928</v>
      </c>
      <c r="C110" s="66" t="s">
        <v>4796</v>
      </c>
      <c r="D110" s="341" t="str">
        <f>IF(MATCH(A110,'PLN &amp; IPP'!E:E,0)&gt;1,"yes","no")</f>
        <v>yes</v>
      </c>
      <c r="E110" s="198" t="s">
        <v>3396</v>
      </c>
      <c r="F110" s="66" t="s">
        <v>65</v>
      </c>
      <c r="G110" s="66" t="s">
        <v>2075</v>
      </c>
      <c r="H110" s="66" t="s">
        <v>3397</v>
      </c>
      <c r="I110" s="206"/>
      <c r="J110" s="66" t="s">
        <v>4826</v>
      </c>
      <c r="K110" s="66" t="s">
        <v>4301</v>
      </c>
      <c r="L110" s="199">
        <v>220.0</v>
      </c>
      <c r="M110" s="66" t="s">
        <v>51</v>
      </c>
      <c r="N110" s="199">
        <v>2014.0</v>
      </c>
      <c r="O110" s="66" t="s">
        <v>2317</v>
      </c>
      <c r="P110" s="66" t="s">
        <v>137</v>
      </c>
      <c r="Q110" s="199">
        <v>4.12071</v>
      </c>
      <c r="R110" s="199">
        <v>98.25823</v>
      </c>
      <c r="S110" s="199"/>
      <c r="T110" s="199"/>
      <c r="U110" s="199"/>
      <c r="V110" s="199"/>
      <c r="W110" s="199"/>
      <c r="X110" s="199"/>
      <c r="Y110" s="199"/>
      <c r="Z110" s="199"/>
      <c r="AA110" s="199"/>
      <c r="AB110" s="199"/>
      <c r="AC110" s="199"/>
      <c r="AD110" s="199"/>
      <c r="AE110" s="199"/>
      <c r="AF110" s="199"/>
      <c r="AG110" s="199"/>
      <c r="AH110" s="199"/>
      <c r="AI110" s="199"/>
      <c r="AJ110" s="199"/>
      <c r="AK110" s="199"/>
      <c r="AL110" s="199"/>
    </row>
    <row r="111">
      <c r="A111" s="66" t="s">
        <v>1175</v>
      </c>
      <c r="B111" s="66" t="s">
        <v>4928</v>
      </c>
      <c r="C111" s="66" t="s">
        <v>4796</v>
      </c>
      <c r="D111" s="341" t="str">
        <f>IF(MATCH(A111,'PLN &amp; IPP'!E:E,0)&gt;1,"yes","no")</f>
        <v>yes</v>
      </c>
      <c r="E111" s="198" t="s">
        <v>3396</v>
      </c>
      <c r="F111" s="66" t="s">
        <v>65</v>
      </c>
      <c r="G111" s="66" t="s">
        <v>2076</v>
      </c>
      <c r="H111" s="66" t="s">
        <v>3397</v>
      </c>
      <c r="I111" s="206"/>
      <c r="J111" s="66" t="s">
        <v>4301</v>
      </c>
      <c r="K111" s="66" t="s">
        <v>4301</v>
      </c>
      <c r="L111" s="199">
        <v>200.0</v>
      </c>
      <c r="M111" s="66" t="s">
        <v>51</v>
      </c>
      <c r="N111" s="199">
        <v>2019.0</v>
      </c>
      <c r="O111" s="66" t="s">
        <v>2317</v>
      </c>
      <c r="P111" s="66" t="s">
        <v>137</v>
      </c>
      <c r="Q111" s="199">
        <v>4.12071</v>
      </c>
      <c r="R111" s="199">
        <v>98.25823</v>
      </c>
      <c r="S111" s="199"/>
      <c r="T111" s="199"/>
      <c r="U111" s="199"/>
      <c r="V111" s="199"/>
      <c r="W111" s="199"/>
      <c r="X111" s="199"/>
      <c r="Y111" s="199"/>
      <c r="Z111" s="199"/>
      <c r="AA111" s="199"/>
      <c r="AB111" s="199"/>
      <c r="AC111" s="199"/>
      <c r="AD111" s="199"/>
      <c r="AE111" s="199"/>
      <c r="AF111" s="199"/>
      <c r="AG111" s="199"/>
      <c r="AH111" s="199"/>
      <c r="AI111" s="199"/>
      <c r="AJ111" s="199"/>
      <c r="AK111" s="199"/>
      <c r="AL111" s="199"/>
    </row>
    <row r="112">
      <c r="A112" s="66" t="s">
        <v>1177</v>
      </c>
      <c r="B112" s="66" t="s">
        <v>4928</v>
      </c>
      <c r="C112" s="66" t="s">
        <v>4796</v>
      </c>
      <c r="D112" s="341" t="str">
        <f>IF(MATCH(A112,'PLN &amp; IPP'!E:E,0)&gt;1,"yes","no")</f>
        <v>yes</v>
      </c>
      <c r="E112" s="198" t="s">
        <v>3396</v>
      </c>
      <c r="F112" s="66" t="s">
        <v>65</v>
      </c>
      <c r="G112" s="66" t="s">
        <v>2435</v>
      </c>
      <c r="H112" s="66" t="s">
        <v>3397</v>
      </c>
      <c r="I112" s="206"/>
      <c r="J112" s="66" t="s">
        <v>4301</v>
      </c>
      <c r="K112" s="66" t="s">
        <v>4301</v>
      </c>
      <c r="L112" s="199">
        <v>200.0</v>
      </c>
      <c r="M112" s="66" t="s">
        <v>51</v>
      </c>
      <c r="N112" s="199">
        <v>2019.0</v>
      </c>
      <c r="O112" s="66" t="s">
        <v>2317</v>
      </c>
      <c r="P112" s="66" t="s">
        <v>137</v>
      </c>
      <c r="Q112" s="199">
        <v>4.12071</v>
      </c>
      <c r="R112" s="199">
        <v>98.25823</v>
      </c>
      <c r="S112" s="199"/>
      <c r="T112" s="199"/>
      <c r="U112" s="199"/>
      <c r="V112" s="199"/>
      <c r="W112" s="199"/>
      <c r="X112" s="199"/>
      <c r="Y112" s="199"/>
      <c r="Z112" s="199"/>
      <c r="AA112" s="199"/>
      <c r="AB112" s="199"/>
      <c r="AC112" s="199"/>
      <c r="AD112" s="199"/>
      <c r="AE112" s="199"/>
      <c r="AF112" s="199"/>
      <c r="AG112" s="199"/>
      <c r="AH112" s="199"/>
      <c r="AI112" s="199"/>
      <c r="AJ112" s="199"/>
      <c r="AK112" s="199"/>
      <c r="AL112" s="199"/>
    </row>
    <row r="113">
      <c r="A113" s="66" t="s">
        <v>1181</v>
      </c>
      <c r="B113" s="66" t="s">
        <v>4832</v>
      </c>
      <c r="C113" s="66" t="s">
        <v>4833</v>
      </c>
      <c r="D113" s="341" t="str">
        <f>IF(MATCH(A113,'PLN &amp; IPP'!E:E,0)&gt;1,"yes","no")</f>
        <v>yes</v>
      </c>
      <c r="E113" s="198" t="s">
        <v>3403</v>
      </c>
      <c r="F113" s="66" t="s">
        <v>53</v>
      </c>
      <c r="G113" s="66" t="s">
        <v>2068</v>
      </c>
      <c r="H113" s="66" t="s">
        <v>3404</v>
      </c>
      <c r="I113" s="66" t="s">
        <v>4929</v>
      </c>
      <c r="J113" s="66" t="s">
        <v>4835</v>
      </c>
      <c r="K113" s="66" t="s">
        <v>4836</v>
      </c>
      <c r="L113" s="199">
        <v>50.0</v>
      </c>
      <c r="M113" s="66" t="s">
        <v>51</v>
      </c>
      <c r="N113" s="199">
        <v>2018.0</v>
      </c>
      <c r="O113" s="66" t="s">
        <v>2317</v>
      </c>
      <c r="P113" s="66" t="s">
        <v>137</v>
      </c>
      <c r="Q113" s="199">
        <v>0.05798</v>
      </c>
      <c r="R113" s="199">
        <v>109.2036</v>
      </c>
      <c r="S113" s="199"/>
      <c r="T113" s="199"/>
      <c r="U113" s="199"/>
      <c r="V113" s="199"/>
      <c r="W113" s="199"/>
      <c r="X113" s="199"/>
      <c r="Y113" s="199"/>
      <c r="Z113" s="199"/>
      <c r="AA113" s="199"/>
      <c r="AB113" s="199"/>
      <c r="AC113" s="199"/>
      <c r="AD113" s="199"/>
      <c r="AE113" s="199"/>
      <c r="AF113" s="199"/>
      <c r="AG113" s="199"/>
      <c r="AH113" s="199"/>
      <c r="AI113" s="199"/>
      <c r="AJ113" s="199"/>
      <c r="AK113" s="199"/>
      <c r="AL113" s="199"/>
    </row>
    <row r="114">
      <c r="A114" s="66" t="s">
        <v>1184</v>
      </c>
      <c r="B114" s="66" t="s">
        <v>4832</v>
      </c>
      <c r="C114" s="66" t="s">
        <v>4833</v>
      </c>
      <c r="D114" s="341" t="str">
        <f>IF(MATCH(A114,'PLN &amp; IPP'!E:E,0)&gt;1,"yes","no")</f>
        <v>yes</v>
      </c>
      <c r="E114" s="198" t="s">
        <v>3403</v>
      </c>
      <c r="F114" s="66" t="s">
        <v>53</v>
      </c>
      <c r="G114" s="66" t="s">
        <v>2075</v>
      </c>
      <c r="H114" s="66" t="s">
        <v>3404</v>
      </c>
      <c r="I114" s="66" t="s">
        <v>4929</v>
      </c>
      <c r="J114" s="66" t="s">
        <v>4835</v>
      </c>
      <c r="K114" s="66" t="s">
        <v>4836</v>
      </c>
      <c r="L114" s="199">
        <v>50.0</v>
      </c>
      <c r="M114" s="66" t="s">
        <v>51</v>
      </c>
      <c r="N114" s="199">
        <v>2019.0</v>
      </c>
      <c r="O114" s="66" t="s">
        <v>2317</v>
      </c>
      <c r="P114" s="66" t="s">
        <v>137</v>
      </c>
      <c r="Q114" s="199">
        <v>0.05798</v>
      </c>
      <c r="R114" s="199">
        <v>109.2036</v>
      </c>
      <c r="S114" s="199"/>
      <c r="T114" s="199"/>
      <c r="U114" s="199"/>
      <c r="V114" s="199"/>
      <c r="W114" s="199"/>
      <c r="X114" s="199"/>
      <c r="Y114" s="199"/>
      <c r="Z114" s="199"/>
      <c r="AA114" s="199"/>
      <c r="AB114" s="199"/>
      <c r="AC114" s="199"/>
      <c r="AD114" s="199"/>
      <c r="AE114" s="199"/>
      <c r="AF114" s="199"/>
      <c r="AG114" s="199"/>
      <c r="AH114" s="199"/>
      <c r="AI114" s="199"/>
      <c r="AJ114" s="199"/>
      <c r="AK114" s="199"/>
      <c r="AL114" s="199"/>
    </row>
    <row r="115">
      <c r="A115" s="66" t="s">
        <v>1315</v>
      </c>
      <c r="B115" s="66" t="s">
        <v>4930</v>
      </c>
      <c r="C115" s="66" t="s">
        <v>4796</v>
      </c>
      <c r="D115" s="341" t="str">
        <f>IF(MATCH(A115,'PLN &amp; IPP'!E:E,0)&gt;1,"yes","no")</f>
        <v>yes</v>
      </c>
      <c r="E115" s="198" t="s">
        <v>3418</v>
      </c>
      <c r="F115" s="66" t="s">
        <v>88</v>
      </c>
      <c r="G115" s="66" t="s">
        <v>2068</v>
      </c>
      <c r="H115" s="66" t="s">
        <v>3419</v>
      </c>
      <c r="I115" s="66" t="s">
        <v>4931</v>
      </c>
      <c r="J115" s="66" t="s">
        <v>4301</v>
      </c>
      <c r="K115" s="66" t="s">
        <v>4301</v>
      </c>
      <c r="L115" s="199">
        <v>110.0</v>
      </c>
      <c r="M115" s="66" t="s">
        <v>51</v>
      </c>
      <c r="N115" s="199">
        <v>2016.0</v>
      </c>
      <c r="O115" s="66" t="s">
        <v>2317</v>
      </c>
      <c r="P115" s="66" t="s">
        <v>137</v>
      </c>
      <c r="Q115" s="199">
        <v>0.56437</v>
      </c>
      <c r="R115" s="199">
        <v>101.5235</v>
      </c>
      <c r="S115" s="199"/>
      <c r="T115" s="199"/>
      <c r="U115" s="199"/>
      <c r="V115" s="199"/>
      <c r="W115" s="199"/>
      <c r="X115" s="199"/>
      <c r="Y115" s="199"/>
      <c r="Z115" s="199"/>
      <c r="AA115" s="199"/>
      <c r="AB115" s="199"/>
      <c r="AC115" s="199"/>
      <c r="AD115" s="199"/>
      <c r="AE115" s="199"/>
      <c r="AF115" s="199"/>
      <c r="AG115" s="199"/>
      <c r="AH115" s="199"/>
      <c r="AI115" s="199"/>
      <c r="AJ115" s="199"/>
      <c r="AK115" s="199"/>
      <c r="AL115" s="199"/>
    </row>
    <row r="116">
      <c r="A116" s="66" t="s">
        <v>1317</v>
      </c>
      <c r="B116" s="66" t="s">
        <v>4930</v>
      </c>
      <c r="C116" s="66" t="s">
        <v>4796</v>
      </c>
      <c r="D116" s="341" t="str">
        <f>IF(MATCH(A116,'PLN &amp; IPP'!E:E,0)&gt;1,"yes","no")</f>
        <v>yes</v>
      </c>
      <c r="E116" s="198" t="s">
        <v>3418</v>
      </c>
      <c r="F116" s="66" t="s">
        <v>88</v>
      </c>
      <c r="G116" s="66" t="s">
        <v>2075</v>
      </c>
      <c r="H116" s="66" t="s">
        <v>3419</v>
      </c>
      <c r="I116" s="66" t="s">
        <v>4931</v>
      </c>
      <c r="J116" s="66" t="s">
        <v>4301</v>
      </c>
      <c r="K116" s="66" t="s">
        <v>4301</v>
      </c>
      <c r="L116" s="199">
        <v>110.0</v>
      </c>
      <c r="M116" s="66" t="s">
        <v>51</v>
      </c>
      <c r="N116" s="199">
        <v>2017.0</v>
      </c>
      <c r="O116" s="66" t="s">
        <v>2317</v>
      </c>
      <c r="P116" s="66" t="s">
        <v>137</v>
      </c>
      <c r="Q116" s="199">
        <v>0.56437</v>
      </c>
      <c r="R116" s="199">
        <v>101.5235</v>
      </c>
      <c r="S116" s="199"/>
      <c r="T116" s="199"/>
      <c r="U116" s="199"/>
      <c r="V116" s="199"/>
      <c r="W116" s="199"/>
      <c r="X116" s="199"/>
      <c r="Y116" s="199"/>
      <c r="Z116" s="199"/>
      <c r="AA116" s="199"/>
      <c r="AB116" s="199"/>
      <c r="AC116" s="199"/>
      <c r="AD116" s="199"/>
      <c r="AE116" s="199"/>
      <c r="AF116" s="199"/>
      <c r="AG116" s="199"/>
      <c r="AH116" s="199"/>
      <c r="AI116" s="199"/>
      <c r="AJ116" s="199"/>
      <c r="AK116" s="199"/>
      <c r="AL116" s="199"/>
    </row>
    <row r="117">
      <c r="A117" s="66" t="s">
        <v>1190</v>
      </c>
      <c r="B117" s="66" t="s">
        <v>4932</v>
      </c>
      <c r="C117" s="66" t="s">
        <v>4796</v>
      </c>
      <c r="D117" s="341" t="str">
        <f>IF(MATCH(A117,'PLN &amp; IPP'!E:E,0)&gt;1,"yes","no")</f>
        <v>yes</v>
      </c>
      <c r="E117" s="198" t="s">
        <v>3426</v>
      </c>
      <c r="F117" s="66" t="s">
        <v>208</v>
      </c>
      <c r="G117" s="66" t="s">
        <v>2068</v>
      </c>
      <c r="H117" s="66" t="s">
        <v>3427</v>
      </c>
      <c r="I117" s="206"/>
      <c r="J117" s="66" t="s">
        <v>4464</v>
      </c>
      <c r="K117" s="66" t="s">
        <v>4301</v>
      </c>
      <c r="L117" s="199">
        <v>350.0</v>
      </c>
      <c r="M117" s="66" t="s">
        <v>51</v>
      </c>
      <c r="N117" s="199">
        <v>2013.0</v>
      </c>
      <c r="O117" s="66" t="s">
        <v>2317</v>
      </c>
      <c r="P117" s="66" t="s">
        <v>137</v>
      </c>
      <c r="Q117" s="199">
        <v>-7.0242</v>
      </c>
      <c r="R117" s="199">
        <v>106.5464</v>
      </c>
      <c r="S117" s="199"/>
      <c r="T117" s="199"/>
      <c r="U117" s="199"/>
      <c r="V117" s="199"/>
      <c r="W117" s="199"/>
      <c r="X117" s="199"/>
      <c r="Y117" s="199"/>
      <c r="Z117" s="199"/>
      <c r="AA117" s="199"/>
      <c r="AB117" s="199"/>
      <c r="AC117" s="199"/>
      <c r="AD117" s="199"/>
      <c r="AE117" s="199"/>
      <c r="AF117" s="199"/>
      <c r="AG117" s="199"/>
      <c r="AH117" s="199"/>
      <c r="AI117" s="199"/>
      <c r="AJ117" s="199"/>
      <c r="AK117" s="199"/>
      <c r="AL117" s="199"/>
    </row>
    <row r="118">
      <c r="A118" s="66" t="s">
        <v>1192</v>
      </c>
      <c r="B118" s="66" t="s">
        <v>4932</v>
      </c>
      <c r="C118" s="66" t="s">
        <v>4796</v>
      </c>
      <c r="D118" s="341" t="str">
        <f>IF(MATCH(A118,'PLN &amp; IPP'!E:E,0)&gt;1,"yes","no")</f>
        <v>yes</v>
      </c>
      <c r="E118" s="198" t="s">
        <v>3426</v>
      </c>
      <c r="F118" s="66" t="s">
        <v>208</v>
      </c>
      <c r="G118" s="66" t="s">
        <v>2075</v>
      </c>
      <c r="H118" s="66" t="s">
        <v>3427</v>
      </c>
      <c r="I118" s="206"/>
      <c r="J118" s="66" t="s">
        <v>4464</v>
      </c>
      <c r="K118" s="66" t="s">
        <v>4301</v>
      </c>
      <c r="L118" s="199">
        <v>350.0</v>
      </c>
      <c r="M118" s="66" t="s">
        <v>51</v>
      </c>
      <c r="N118" s="199">
        <v>2013.0</v>
      </c>
      <c r="O118" s="66" t="s">
        <v>2317</v>
      </c>
      <c r="P118" s="66" t="s">
        <v>137</v>
      </c>
      <c r="Q118" s="199">
        <v>-7.0242</v>
      </c>
      <c r="R118" s="199">
        <v>106.5464</v>
      </c>
      <c r="S118" s="199"/>
      <c r="T118" s="199"/>
      <c r="U118" s="199"/>
      <c r="V118" s="199"/>
      <c r="W118" s="199"/>
      <c r="X118" s="199"/>
      <c r="Y118" s="199"/>
      <c r="Z118" s="199"/>
      <c r="AA118" s="199"/>
      <c r="AB118" s="199"/>
      <c r="AC118" s="199"/>
      <c r="AD118" s="199"/>
      <c r="AE118" s="199"/>
      <c r="AF118" s="199"/>
      <c r="AG118" s="199"/>
      <c r="AH118" s="199"/>
      <c r="AI118" s="199"/>
      <c r="AJ118" s="199"/>
      <c r="AK118" s="199"/>
      <c r="AL118" s="199"/>
    </row>
    <row r="119">
      <c r="A119" s="66" t="s">
        <v>1194</v>
      </c>
      <c r="B119" s="66" t="s">
        <v>4932</v>
      </c>
      <c r="C119" s="66" t="s">
        <v>4796</v>
      </c>
      <c r="D119" s="341" t="str">
        <f>IF(MATCH(A119,'PLN &amp; IPP'!E:E,0)&gt;1,"yes","no")</f>
        <v>yes</v>
      </c>
      <c r="E119" s="198" t="s">
        <v>3426</v>
      </c>
      <c r="F119" s="66" t="s">
        <v>208</v>
      </c>
      <c r="G119" s="66" t="s">
        <v>2076</v>
      </c>
      <c r="H119" s="66" t="s">
        <v>3427</v>
      </c>
      <c r="I119" s="206"/>
      <c r="J119" s="66" t="s">
        <v>4464</v>
      </c>
      <c r="K119" s="66" t="s">
        <v>4301</v>
      </c>
      <c r="L119" s="199">
        <v>350.0</v>
      </c>
      <c r="M119" s="66" t="s">
        <v>51</v>
      </c>
      <c r="N119" s="199">
        <v>2013.0</v>
      </c>
      <c r="O119" s="66" t="s">
        <v>2317</v>
      </c>
      <c r="P119" s="66" t="s">
        <v>137</v>
      </c>
      <c r="Q119" s="199">
        <v>-7.0242</v>
      </c>
      <c r="R119" s="199">
        <v>106.5464</v>
      </c>
      <c r="S119" s="199"/>
      <c r="T119" s="199"/>
      <c r="U119" s="199"/>
      <c r="V119" s="199"/>
      <c r="W119" s="199"/>
      <c r="X119" s="199"/>
      <c r="Y119" s="199"/>
      <c r="Z119" s="199"/>
      <c r="AA119" s="199"/>
      <c r="AB119" s="199"/>
      <c r="AC119" s="199"/>
      <c r="AD119" s="199"/>
      <c r="AE119" s="199"/>
      <c r="AF119" s="199"/>
      <c r="AG119" s="199"/>
      <c r="AH119" s="199"/>
      <c r="AI119" s="199"/>
      <c r="AJ119" s="199"/>
      <c r="AK119" s="199"/>
      <c r="AL119" s="199"/>
    </row>
    <row r="120">
      <c r="A120" s="66" t="s">
        <v>1157</v>
      </c>
      <c r="B120" s="66" t="s">
        <v>4933</v>
      </c>
      <c r="C120" s="66" t="s">
        <v>4796</v>
      </c>
      <c r="D120" s="341" t="str">
        <f>IF(MATCH(A120,'PLN &amp; IPP'!E:E,0)&gt;1,"yes","no")</f>
        <v>yes</v>
      </c>
      <c r="E120" s="198" t="s">
        <v>3444</v>
      </c>
      <c r="F120" s="66" t="s">
        <v>247</v>
      </c>
      <c r="G120" s="66" t="s">
        <v>2511</v>
      </c>
      <c r="H120" s="66" t="s">
        <v>3445</v>
      </c>
      <c r="I120" s="206"/>
      <c r="J120" s="66" t="s">
        <v>4934</v>
      </c>
      <c r="K120" s="66" t="s">
        <v>4301</v>
      </c>
      <c r="L120" s="199">
        <v>660.0</v>
      </c>
      <c r="M120" s="66" t="s">
        <v>51</v>
      </c>
      <c r="N120" s="199">
        <v>2012.0</v>
      </c>
      <c r="O120" s="66" t="s">
        <v>2317</v>
      </c>
      <c r="P120" s="66" t="s">
        <v>4819</v>
      </c>
      <c r="Q120" s="199">
        <v>-7.71103</v>
      </c>
      <c r="R120" s="199">
        <v>113.5707</v>
      </c>
      <c r="S120" s="199"/>
      <c r="T120" s="199"/>
      <c r="U120" s="199"/>
      <c r="V120" s="199"/>
      <c r="W120" s="199"/>
      <c r="X120" s="199"/>
      <c r="Y120" s="199"/>
      <c r="Z120" s="199"/>
      <c r="AA120" s="199"/>
      <c r="AB120" s="199"/>
      <c r="AC120" s="199"/>
      <c r="AD120" s="199"/>
      <c r="AE120" s="199"/>
      <c r="AF120" s="199"/>
      <c r="AG120" s="199"/>
      <c r="AH120" s="199"/>
      <c r="AI120" s="199"/>
      <c r="AJ120" s="199"/>
      <c r="AK120" s="199"/>
      <c r="AL120" s="199"/>
    </row>
    <row r="121">
      <c r="A121" s="66" t="s">
        <v>1153</v>
      </c>
      <c r="B121" s="66" t="s">
        <v>4935</v>
      </c>
      <c r="C121" s="66" t="s">
        <v>4796</v>
      </c>
      <c r="D121" s="341" t="str">
        <f>IF(MATCH(A121,'PLN &amp; IPP'!E:E,0)&gt;1,"yes","no")</f>
        <v>yes</v>
      </c>
      <c r="E121" s="198" t="s">
        <v>3451</v>
      </c>
      <c r="F121" s="66" t="s">
        <v>247</v>
      </c>
      <c r="G121" s="66" t="s">
        <v>2068</v>
      </c>
      <c r="H121" s="66" t="s">
        <v>3452</v>
      </c>
      <c r="I121" s="206"/>
      <c r="J121" s="66" t="s">
        <v>4934</v>
      </c>
      <c r="K121" s="66" t="s">
        <v>4301</v>
      </c>
      <c r="L121" s="199">
        <v>400.0</v>
      </c>
      <c r="M121" s="66" t="s">
        <v>51</v>
      </c>
      <c r="N121" s="199">
        <v>1994.0</v>
      </c>
      <c r="O121" s="66" t="s">
        <v>2317</v>
      </c>
      <c r="P121" s="66" t="s">
        <v>4819</v>
      </c>
      <c r="Q121" s="199">
        <v>-7.7147</v>
      </c>
      <c r="R121" s="199">
        <v>113.585</v>
      </c>
      <c r="S121" s="199"/>
      <c r="T121" s="199"/>
      <c r="U121" s="199"/>
      <c r="V121" s="199"/>
      <c r="W121" s="199"/>
      <c r="X121" s="199"/>
      <c r="Y121" s="199"/>
      <c r="Z121" s="199"/>
      <c r="AA121" s="199"/>
      <c r="AB121" s="199"/>
      <c r="AC121" s="199"/>
      <c r="AD121" s="199"/>
      <c r="AE121" s="199"/>
      <c r="AF121" s="199"/>
      <c r="AG121" s="199"/>
      <c r="AH121" s="199"/>
      <c r="AI121" s="199"/>
      <c r="AJ121" s="199"/>
      <c r="AK121" s="199"/>
      <c r="AL121" s="199"/>
    </row>
    <row r="122">
      <c r="A122" s="66" t="s">
        <v>1155</v>
      </c>
      <c r="B122" s="66" t="s">
        <v>4935</v>
      </c>
      <c r="C122" s="66" t="s">
        <v>4796</v>
      </c>
      <c r="D122" s="341" t="str">
        <f>IF(MATCH(A122,'PLN &amp; IPP'!E:E,0)&gt;1,"yes","no")</f>
        <v>yes</v>
      </c>
      <c r="E122" s="198" t="s">
        <v>3451</v>
      </c>
      <c r="F122" s="66" t="s">
        <v>247</v>
      </c>
      <c r="G122" s="66" t="s">
        <v>2075</v>
      </c>
      <c r="H122" s="66" t="s">
        <v>3452</v>
      </c>
      <c r="I122" s="206"/>
      <c r="J122" s="66" t="s">
        <v>4934</v>
      </c>
      <c r="K122" s="66" t="s">
        <v>4301</v>
      </c>
      <c r="L122" s="199">
        <v>400.0</v>
      </c>
      <c r="M122" s="66" t="s">
        <v>51</v>
      </c>
      <c r="N122" s="199">
        <v>1993.0</v>
      </c>
      <c r="O122" s="66" t="s">
        <v>2317</v>
      </c>
      <c r="P122" s="66" t="s">
        <v>4819</v>
      </c>
      <c r="Q122" s="199">
        <v>-7.7147</v>
      </c>
      <c r="R122" s="199">
        <v>113.585</v>
      </c>
      <c r="S122" s="199"/>
      <c r="T122" s="199"/>
      <c r="U122" s="199"/>
      <c r="V122" s="199"/>
      <c r="W122" s="199"/>
      <c r="X122" s="199"/>
      <c r="Y122" s="199"/>
      <c r="Z122" s="199"/>
      <c r="AA122" s="199"/>
      <c r="AB122" s="199"/>
      <c r="AC122" s="199"/>
      <c r="AD122" s="199"/>
      <c r="AE122" s="199"/>
      <c r="AF122" s="199"/>
      <c r="AG122" s="199"/>
      <c r="AH122" s="199"/>
      <c r="AI122" s="199"/>
      <c r="AJ122" s="199"/>
      <c r="AK122" s="199"/>
      <c r="AL122" s="199"/>
    </row>
    <row r="123">
      <c r="A123" s="66" t="s">
        <v>724</v>
      </c>
      <c r="B123" s="66" t="s">
        <v>4936</v>
      </c>
      <c r="C123" s="66" t="s">
        <v>4937</v>
      </c>
      <c r="D123" s="341" t="str">
        <f>IF(MATCH(A123,'PLN &amp; IPP'!E:E,0)&gt;1,"yes","no")</f>
        <v>yes</v>
      </c>
      <c r="E123" s="198" t="s">
        <v>3512</v>
      </c>
      <c r="F123" s="66" t="s">
        <v>163</v>
      </c>
      <c r="G123" s="66" t="s">
        <v>4193</v>
      </c>
      <c r="H123" s="66" t="s">
        <v>3513</v>
      </c>
      <c r="I123" s="66" t="s">
        <v>4938</v>
      </c>
      <c r="J123" s="66" t="s">
        <v>4939</v>
      </c>
      <c r="K123" s="66" t="s">
        <v>4940</v>
      </c>
      <c r="L123" s="199">
        <v>125.0</v>
      </c>
      <c r="M123" s="66" t="s">
        <v>51</v>
      </c>
      <c r="N123" s="199">
        <v>2011.0</v>
      </c>
      <c r="O123" s="66" t="s">
        <v>2317</v>
      </c>
      <c r="P123" s="66" t="s">
        <v>137</v>
      </c>
      <c r="Q123" s="199">
        <v>-5.61788</v>
      </c>
      <c r="R123" s="199">
        <v>119.5512</v>
      </c>
      <c r="S123" s="199"/>
      <c r="T123" s="199"/>
      <c r="U123" s="199"/>
      <c r="V123" s="199"/>
      <c r="W123" s="199"/>
      <c r="X123" s="199"/>
      <c r="Y123" s="199"/>
      <c r="Z123" s="199"/>
      <c r="AA123" s="199"/>
      <c r="AB123" s="199"/>
      <c r="AC123" s="199"/>
      <c r="AD123" s="199"/>
      <c r="AE123" s="199"/>
      <c r="AF123" s="199"/>
      <c r="AG123" s="199"/>
      <c r="AH123" s="199"/>
      <c r="AI123" s="199"/>
      <c r="AJ123" s="199"/>
      <c r="AK123" s="199"/>
      <c r="AL123" s="199"/>
    </row>
    <row r="124">
      <c r="A124" s="66" t="s">
        <v>727</v>
      </c>
      <c r="B124" s="66" t="s">
        <v>4936</v>
      </c>
      <c r="C124" s="66" t="s">
        <v>4937</v>
      </c>
      <c r="D124" s="341" t="str">
        <f>IF(MATCH(A124,'PLN &amp; IPP'!E:E,0)&gt;1,"yes","no")</f>
        <v>yes</v>
      </c>
      <c r="E124" s="198" t="s">
        <v>3512</v>
      </c>
      <c r="F124" s="66" t="s">
        <v>163</v>
      </c>
      <c r="G124" s="66" t="s">
        <v>4195</v>
      </c>
      <c r="H124" s="66" t="s">
        <v>3513</v>
      </c>
      <c r="I124" s="66" t="s">
        <v>4938</v>
      </c>
      <c r="J124" s="66" t="s">
        <v>4939</v>
      </c>
      <c r="K124" s="66" t="s">
        <v>4940</v>
      </c>
      <c r="L124" s="199">
        <v>125.0</v>
      </c>
      <c r="M124" s="66" t="s">
        <v>51</v>
      </c>
      <c r="N124" s="199">
        <v>2011.0</v>
      </c>
      <c r="O124" s="66" t="s">
        <v>2317</v>
      </c>
      <c r="P124" s="66" t="s">
        <v>137</v>
      </c>
      <c r="Q124" s="199">
        <v>-5.61788</v>
      </c>
      <c r="R124" s="199">
        <v>119.5512</v>
      </c>
      <c r="S124" s="199"/>
      <c r="T124" s="199"/>
      <c r="U124" s="199"/>
      <c r="V124" s="199"/>
      <c r="W124" s="199"/>
      <c r="X124" s="199"/>
      <c r="Y124" s="199"/>
      <c r="Z124" s="199"/>
      <c r="AA124" s="199"/>
      <c r="AB124" s="199"/>
      <c r="AC124" s="199"/>
      <c r="AD124" s="199"/>
      <c r="AE124" s="199"/>
      <c r="AF124" s="199"/>
      <c r="AG124" s="199"/>
      <c r="AH124" s="199"/>
      <c r="AI124" s="199"/>
      <c r="AJ124" s="199"/>
      <c r="AK124" s="199"/>
      <c r="AL124" s="199"/>
    </row>
    <row r="125">
      <c r="A125" s="66" t="s">
        <v>729</v>
      </c>
      <c r="B125" s="66" t="s">
        <v>4936</v>
      </c>
      <c r="C125" s="66" t="s">
        <v>4937</v>
      </c>
      <c r="D125" s="341" t="str">
        <f>IF(MATCH(A125,'PLN &amp; IPP'!E:E,0)&gt;1,"yes","no")</f>
        <v>yes</v>
      </c>
      <c r="E125" s="198" t="s">
        <v>3512</v>
      </c>
      <c r="F125" s="66" t="s">
        <v>163</v>
      </c>
      <c r="G125" s="66" t="s">
        <v>4214</v>
      </c>
      <c r="H125" s="66" t="s">
        <v>3513</v>
      </c>
      <c r="I125" s="66" t="s">
        <v>4941</v>
      </c>
      <c r="J125" s="66" t="s">
        <v>4939</v>
      </c>
      <c r="K125" s="66" t="s">
        <v>4940</v>
      </c>
      <c r="L125" s="199">
        <v>135.0</v>
      </c>
      <c r="M125" s="66" t="s">
        <v>51</v>
      </c>
      <c r="N125" s="199">
        <v>2018.0</v>
      </c>
      <c r="O125" s="66" t="s">
        <v>2317</v>
      </c>
      <c r="P125" s="66" t="s">
        <v>137</v>
      </c>
      <c r="Q125" s="199">
        <v>-5.61788</v>
      </c>
      <c r="R125" s="199">
        <v>119.5512</v>
      </c>
      <c r="S125" s="199"/>
      <c r="T125" s="199"/>
      <c r="U125" s="199"/>
      <c r="V125" s="199"/>
      <c r="W125" s="199"/>
      <c r="X125" s="199"/>
      <c r="Y125" s="199"/>
      <c r="Z125" s="199"/>
      <c r="AA125" s="199"/>
      <c r="AB125" s="199"/>
      <c r="AC125" s="199"/>
      <c r="AD125" s="199"/>
      <c r="AE125" s="199"/>
      <c r="AF125" s="199"/>
      <c r="AG125" s="199"/>
      <c r="AH125" s="199"/>
      <c r="AI125" s="199"/>
      <c r="AJ125" s="199"/>
      <c r="AK125" s="199"/>
      <c r="AL125" s="199"/>
    </row>
    <row r="126">
      <c r="A126" s="66" t="s">
        <v>731</v>
      </c>
      <c r="B126" s="66" t="s">
        <v>4936</v>
      </c>
      <c r="C126" s="66" t="s">
        <v>4937</v>
      </c>
      <c r="D126" s="341" t="str">
        <f>IF(MATCH(A126,'PLN &amp; IPP'!E:E,0)&gt;1,"yes","no")</f>
        <v>yes</v>
      </c>
      <c r="E126" s="198" t="s">
        <v>3512</v>
      </c>
      <c r="F126" s="66" t="s">
        <v>163</v>
      </c>
      <c r="G126" s="66" t="s">
        <v>4215</v>
      </c>
      <c r="H126" s="66" t="s">
        <v>3513</v>
      </c>
      <c r="I126" s="66" t="s">
        <v>4941</v>
      </c>
      <c r="J126" s="66" t="s">
        <v>4939</v>
      </c>
      <c r="K126" s="66" t="s">
        <v>4940</v>
      </c>
      <c r="L126" s="199">
        <v>135.0</v>
      </c>
      <c r="M126" s="66" t="s">
        <v>51</v>
      </c>
      <c r="N126" s="199">
        <v>2018.0</v>
      </c>
      <c r="O126" s="66" t="s">
        <v>2317</v>
      </c>
      <c r="P126" s="66" t="s">
        <v>137</v>
      </c>
      <c r="Q126" s="199">
        <v>-5.61788</v>
      </c>
      <c r="R126" s="199">
        <v>119.5512</v>
      </c>
      <c r="S126" s="199"/>
      <c r="T126" s="199"/>
      <c r="U126" s="199"/>
      <c r="V126" s="199"/>
      <c r="W126" s="199"/>
      <c r="X126" s="199"/>
      <c r="Y126" s="199"/>
      <c r="Z126" s="199"/>
      <c r="AA126" s="199"/>
      <c r="AB126" s="199"/>
      <c r="AC126" s="199"/>
      <c r="AD126" s="199"/>
      <c r="AE126" s="199"/>
      <c r="AF126" s="199"/>
      <c r="AG126" s="199"/>
      <c r="AH126" s="199"/>
      <c r="AI126" s="199"/>
      <c r="AJ126" s="199"/>
      <c r="AK126" s="199"/>
      <c r="AL126" s="199"/>
    </row>
    <row r="127">
      <c r="A127" s="66" t="s">
        <v>1206</v>
      </c>
      <c r="B127" s="66" t="s">
        <v>4942</v>
      </c>
      <c r="C127" s="66" t="s">
        <v>4796</v>
      </c>
      <c r="D127" s="341" t="str">
        <f>IF(MATCH(A127,'PLN &amp; IPP'!E:E,0)&gt;1,"yes","no")</f>
        <v>yes</v>
      </c>
      <c r="E127" s="198" t="s">
        <v>3536</v>
      </c>
      <c r="F127" s="66" t="s">
        <v>159</v>
      </c>
      <c r="G127" s="66" t="s">
        <v>2068</v>
      </c>
      <c r="H127" s="66" t="s">
        <v>3537</v>
      </c>
      <c r="I127" s="206"/>
      <c r="J127" s="66" t="s">
        <v>4301</v>
      </c>
      <c r="K127" s="66" t="s">
        <v>4301</v>
      </c>
      <c r="L127" s="199">
        <v>315.0</v>
      </c>
      <c r="M127" s="66" t="s">
        <v>51</v>
      </c>
      <c r="N127" s="199">
        <v>2011.0</v>
      </c>
      <c r="O127" s="66" t="s">
        <v>2317</v>
      </c>
      <c r="P127" s="66" t="s">
        <v>4819</v>
      </c>
      <c r="Q127" s="199">
        <v>-6.636</v>
      </c>
      <c r="R127" s="199">
        <v>111.4749</v>
      </c>
      <c r="S127" s="199"/>
      <c r="T127" s="199"/>
      <c r="U127" s="199"/>
      <c r="V127" s="199"/>
      <c r="W127" s="199"/>
      <c r="X127" s="199"/>
      <c r="Y127" s="199"/>
      <c r="Z127" s="199"/>
      <c r="AA127" s="199"/>
      <c r="AB127" s="199"/>
      <c r="AC127" s="199"/>
      <c r="AD127" s="199"/>
      <c r="AE127" s="199"/>
      <c r="AF127" s="199"/>
      <c r="AG127" s="199"/>
      <c r="AH127" s="199"/>
      <c r="AI127" s="199"/>
      <c r="AJ127" s="199"/>
      <c r="AK127" s="199"/>
      <c r="AL127" s="199"/>
    </row>
    <row r="128">
      <c r="A128" s="66" t="s">
        <v>1208</v>
      </c>
      <c r="B128" s="66" t="s">
        <v>4942</v>
      </c>
      <c r="C128" s="66" t="s">
        <v>4796</v>
      </c>
      <c r="D128" s="341" t="str">
        <f>IF(MATCH(A128,'PLN &amp; IPP'!E:E,0)&gt;1,"yes","no")</f>
        <v>yes</v>
      </c>
      <c r="E128" s="198" t="s">
        <v>3536</v>
      </c>
      <c r="F128" s="66" t="s">
        <v>159</v>
      </c>
      <c r="G128" s="66" t="s">
        <v>2075</v>
      </c>
      <c r="H128" s="66" t="s">
        <v>3537</v>
      </c>
      <c r="I128" s="206"/>
      <c r="J128" s="66" t="s">
        <v>4301</v>
      </c>
      <c r="K128" s="66" t="s">
        <v>4301</v>
      </c>
      <c r="L128" s="199">
        <v>315.0</v>
      </c>
      <c r="M128" s="66" t="s">
        <v>51</v>
      </c>
      <c r="N128" s="199">
        <v>2011.0</v>
      </c>
      <c r="O128" s="66" t="s">
        <v>2317</v>
      </c>
      <c r="P128" s="66" t="s">
        <v>4819</v>
      </c>
      <c r="Q128" s="199">
        <v>-6.636</v>
      </c>
      <c r="R128" s="199">
        <v>111.4749</v>
      </c>
      <c r="S128" s="199"/>
      <c r="T128" s="199"/>
      <c r="U128" s="199"/>
      <c r="V128" s="199"/>
      <c r="W128" s="199"/>
      <c r="X128" s="199"/>
      <c r="Y128" s="199"/>
      <c r="Z128" s="199"/>
      <c r="AA128" s="199"/>
      <c r="AB128" s="199"/>
      <c r="AC128" s="199"/>
      <c r="AD128" s="199"/>
      <c r="AE128" s="199"/>
      <c r="AF128" s="199"/>
      <c r="AG128" s="199"/>
      <c r="AH128" s="199"/>
      <c r="AI128" s="199"/>
      <c r="AJ128" s="199"/>
      <c r="AK128" s="199"/>
      <c r="AL128" s="199"/>
    </row>
    <row r="129">
      <c r="A129" s="66" t="s">
        <v>858</v>
      </c>
      <c r="B129" s="66" t="s">
        <v>4943</v>
      </c>
      <c r="C129" s="66" t="s">
        <v>4944</v>
      </c>
      <c r="D129" s="341" t="str">
        <f>IF(MATCH(A129,'PLN &amp; IPP'!E:E,0)&gt;1,"yes","no")</f>
        <v>yes</v>
      </c>
      <c r="E129" s="198" t="s">
        <v>3564</v>
      </c>
      <c r="F129" s="66" t="s">
        <v>540</v>
      </c>
      <c r="G129" s="66" t="s">
        <v>2068</v>
      </c>
      <c r="H129" s="66" t="s">
        <v>3565</v>
      </c>
      <c r="I129" s="66" t="s">
        <v>4945</v>
      </c>
      <c r="J129" s="66" t="s">
        <v>4946</v>
      </c>
      <c r="K129" s="66" t="s">
        <v>4947</v>
      </c>
      <c r="L129" s="199">
        <v>150.0</v>
      </c>
      <c r="M129" s="66" t="s">
        <v>51</v>
      </c>
      <c r="N129" s="199">
        <v>2011.0</v>
      </c>
      <c r="O129" s="66" t="s">
        <v>2317</v>
      </c>
      <c r="P129" s="66" t="s">
        <v>2354</v>
      </c>
      <c r="Q129" s="199">
        <v>-3.40138</v>
      </c>
      <c r="R129" s="199">
        <v>104.1186</v>
      </c>
      <c r="S129" s="199"/>
      <c r="T129" s="199"/>
      <c r="U129" s="199"/>
      <c r="V129" s="199"/>
      <c r="W129" s="199"/>
      <c r="X129" s="199"/>
      <c r="Y129" s="199"/>
      <c r="Z129" s="199"/>
      <c r="AA129" s="199"/>
      <c r="AB129" s="199"/>
      <c r="AC129" s="199"/>
      <c r="AD129" s="199"/>
      <c r="AE129" s="199"/>
      <c r="AF129" s="199"/>
      <c r="AG129" s="199"/>
      <c r="AH129" s="199"/>
      <c r="AI129" s="199"/>
      <c r="AJ129" s="199"/>
      <c r="AK129" s="199"/>
      <c r="AL129" s="199"/>
    </row>
    <row r="130">
      <c r="A130" s="66" t="s">
        <v>861</v>
      </c>
      <c r="B130" s="66" t="s">
        <v>4943</v>
      </c>
      <c r="C130" s="66" t="s">
        <v>4944</v>
      </c>
      <c r="D130" s="341" t="str">
        <f>IF(MATCH(A130,'PLN &amp; IPP'!E:E,0)&gt;1,"yes","no")</f>
        <v>yes</v>
      </c>
      <c r="E130" s="198" t="s">
        <v>3564</v>
      </c>
      <c r="F130" s="66" t="s">
        <v>540</v>
      </c>
      <c r="G130" s="66" t="s">
        <v>2075</v>
      </c>
      <c r="H130" s="66" t="s">
        <v>3565</v>
      </c>
      <c r="I130" s="66" t="s">
        <v>4945</v>
      </c>
      <c r="J130" s="66" t="s">
        <v>4946</v>
      </c>
      <c r="K130" s="66" t="s">
        <v>4947</v>
      </c>
      <c r="L130" s="199">
        <v>150.0</v>
      </c>
      <c r="M130" s="66" t="s">
        <v>51</v>
      </c>
      <c r="N130" s="199">
        <v>2011.0</v>
      </c>
      <c r="O130" s="66" t="s">
        <v>2317</v>
      </c>
      <c r="P130" s="66" t="s">
        <v>2354</v>
      </c>
      <c r="Q130" s="199">
        <v>-3.40138</v>
      </c>
      <c r="R130" s="199">
        <v>104.1186</v>
      </c>
      <c r="S130" s="199"/>
      <c r="T130" s="199"/>
      <c r="U130" s="199"/>
      <c r="V130" s="199"/>
      <c r="W130" s="199"/>
      <c r="X130" s="199"/>
      <c r="Y130" s="199"/>
      <c r="Z130" s="199"/>
      <c r="AA130" s="199"/>
      <c r="AB130" s="199"/>
      <c r="AC130" s="199"/>
      <c r="AD130" s="199"/>
      <c r="AE130" s="199"/>
      <c r="AF130" s="199"/>
      <c r="AG130" s="199"/>
      <c r="AH130" s="199"/>
      <c r="AI130" s="199"/>
      <c r="AJ130" s="199"/>
      <c r="AK130" s="199"/>
      <c r="AL130" s="199"/>
    </row>
    <row r="131">
      <c r="A131" s="66" t="s">
        <v>877</v>
      </c>
      <c r="B131" s="66" t="s">
        <v>4948</v>
      </c>
      <c r="C131" s="66" t="s">
        <v>4949</v>
      </c>
      <c r="D131" s="341" t="str">
        <f>IF(MATCH(A131,'PLN &amp; IPP'!E:E,0)&gt;1,"yes","no")</f>
        <v>yes</v>
      </c>
      <c r="E131" s="198" t="s">
        <v>3676</v>
      </c>
      <c r="F131" s="66" t="s">
        <v>879</v>
      </c>
      <c r="G131" s="66" t="s">
        <v>2068</v>
      </c>
      <c r="H131" s="66" t="s">
        <v>3677</v>
      </c>
      <c r="I131" s="206"/>
      <c r="J131" s="66" t="s">
        <v>4539</v>
      </c>
      <c r="K131" s="66" t="s">
        <v>4950</v>
      </c>
      <c r="L131" s="199">
        <v>50.0</v>
      </c>
      <c r="M131" s="66" t="s">
        <v>51</v>
      </c>
      <c r="N131" s="199">
        <v>2022.0</v>
      </c>
      <c r="O131" s="66" t="s">
        <v>2317</v>
      </c>
      <c r="P131" s="66" t="s">
        <v>137</v>
      </c>
      <c r="Q131" s="199">
        <v>0.942698</v>
      </c>
      <c r="R131" s="199">
        <v>122.9416</v>
      </c>
      <c r="S131" s="199"/>
      <c r="T131" s="199"/>
      <c r="U131" s="199"/>
      <c r="V131" s="199"/>
      <c r="W131" s="199"/>
      <c r="X131" s="199"/>
      <c r="Y131" s="199"/>
      <c r="Z131" s="199"/>
      <c r="AA131" s="199"/>
      <c r="AB131" s="199"/>
      <c r="AC131" s="199"/>
      <c r="AD131" s="199"/>
      <c r="AE131" s="199"/>
      <c r="AF131" s="199"/>
      <c r="AG131" s="199"/>
      <c r="AH131" s="199"/>
      <c r="AI131" s="199"/>
      <c r="AJ131" s="199"/>
      <c r="AK131" s="199"/>
      <c r="AL131" s="199"/>
    </row>
    <row r="132">
      <c r="A132" s="66" t="s">
        <v>881</v>
      </c>
      <c r="B132" s="66" t="s">
        <v>4948</v>
      </c>
      <c r="C132" s="66" t="s">
        <v>4949</v>
      </c>
      <c r="D132" s="341" t="str">
        <f>IF(MATCH(A132,'PLN &amp; IPP'!E:E,0)&gt;1,"yes","no")</f>
        <v>yes</v>
      </c>
      <c r="E132" s="198" t="s">
        <v>3676</v>
      </c>
      <c r="F132" s="66" t="s">
        <v>879</v>
      </c>
      <c r="G132" s="66" t="s">
        <v>2075</v>
      </c>
      <c r="H132" s="66" t="s">
        <v>3677</v>
      </c>
      <c r="I132" s="206"/>
      <c r="J132" s="66" t="s">
        <v>4539</v>
      </c>
      <c r="K132" s="66" t="s">
        <v>4950</v>
      </c>
      <c r="L132" s="199">
        <v>50.0</v>
      </c>
      <c r="M132" s="66" t="s">
        <v>51</v>
      </c>
      <c r="N132" s="199">
        <v>2022.0</v>
      </c>
      <c r="O132" s="66" t="s">
        <v>2317</v>
      </c>
      <c r="P132" s="66" t="s">
        <v>137</v>
      </c>
      <c r="Q132" s="199">
        <v>0.942698</v>
      </c>
      <c r="R132" s="199">
        <v>122.9416</v>
      </c>
      <c r="S132" s="199"/>
      <c r="T132" s="199"/>
      <c r="U132" s="199"/>
      <c r="V132" s="199"/>
      <c r="W132" s="199"/>
      <c r="X132" s="199"/>
      <c r="Y132" s="199"/>
      <c r="Z132" s="199"/>
      <c r="AA132" s="199"/>
      <c r="AB132" s="199"/>
      <c r="AC132" s="199"/>
      <c r="AD132" s="199"/>
      <c r="AE132" s="199"/>
      <c r="AF132" s="199"/>
      <c r="AG132" s="199"/>
      <c r="AH132" s="199"/>
      <c r="AI132" s="199"/>
      <c r="AJ132" s="199"/>
      <c r="AK132" s="199"/>
      <c r="AL132" s="199"/>
    </row>
    <row r="133">
      <c r="A133" s="66" t="s">
        <v>897</v>
      </c>
      <c r="B133" s="66" t="s">
        <v>4951</v>
      </c>
      <c r="C133" s="66" t="s">
        <v>4952</v>
      </c>
      <c r="D133" s="341" t="str">
        <f>IF(MATCH(A133,'PLN &amp; IPP'!E:E,0)&gt;1,"yes","no")</f>
        <v>yes</v>
      </c>
      <c r="E133" s="198" t="s">
        <v>3704</v>
      </c>
      <c r="F133" s="66" t="s">
        <v>884</v>
      </c>
      <c r="G133" s="66" t="s">
        <v>2068</v>
      </c>
      <c r="H133" s="66" t="s">
        <v>3705</v>
      </c>
      <c r="I133" s="66" t="s">
        <v>4953</v>
      </c>
      <c r="J133" s="66" t="s">
        <v>4954</v>
      </c>
      <c r="K133" s="66" t="s">
        <v>4955</v>
      </c>
      <c r="L133" s="199">
        <v>50.0</v>
      </c>
      <c r="M133" s="66" t="s">
        <v>51</v>
      </c>
      <c r="N133" s="199">
        <v>2021.0</v>
      </c>
      <c r="O133" s="66" t="s">
        <v>2317</v>
      </c>
      <c r="P133" s="66" t="s">
        <v>137</v>
      </c>
      <c r="Q133" s="199">
        <v>1.374331</v>
      </c>
      <c r="R133" s="199">
        <v>125.0855</v>
      </c>
      <c r="S133" s="199"/>
      <c r="T133" s="199"/>
      <c r="U133" s="199"/>
      <c r="V133" s="199"/>
      <c r="W133" s="199"/>
      <c r="X133" s="199"/>
      <c r="Y133" s="199"/>
      <c r="Z133" s="199"/>
      <c r="AA133" s="199"/>
      <c r="AB133" s="199"/>
      <c r="AC133" s="199"/>
      <c r="AD133" s="199"/>
      <c r="AE133" s="199"/>
      <c r="AF133" s="199"/>
      <c r="AG133" s="199"/>
      <c r="AH133" s="199"/>
      <c r="AI133" s="199"/>
      <c r="AJ133" s="199"/>
      <c r="AK133" s="199"/>
      <c r="AL133" s="199"/>
    </row>
    <row r="134">
      <c r="A134" s="66" t="s">
        <v>900</v>
      </c>
      <c r="B134" s="66" t="s">
        <v>4951</v>
      </c>
      <c r="C134" s="66" t="s">
        <v>4952</v>
      </c>
      <c r="D134" s="341" t="str">
        <f>IF(MATCH(A134,'PLN &amp; IPP'!E:E,0)&gt;1,"yes","no")</f>
        <v>yes</v>
      </c>
      <c r="E134" s="198" t="s">
        <v>3704</v>
      </c>
      <c r="F134" s="66" t="s">
        <v>884</v>
      </c>
      <c r="G134" s="66" t="s">
        <v>2075</v>
      </c>
      <c r="H134" s="66" t="s">
        <v>3705</v>
      </c>
      <c r="I134" s="66" t="s">
        <v>4953</v>
      </c>
      <c r="J134" s="66" t="s">
        <v>4954</v>
      </c>
      <c r="K134" s="66" t="s">
        <v>4955</v>
      </c>
      <c r="L134" s="199">
        <v>50.0</v>
      </c>
      <c r="M134" s="66" t="s">
        <v>51</v>
      </c>
      <c r="N134" s="199">
        <v>2021.0</v>
      </c>
      <c r="O134" s="66" t="s">
        <v>2317</v>
      </c>
      <c r="P134" s="66" t="s">
        <v>137</v>
      </c>
      <c r="Q134" s="199">
        <v>1.374331</v>
      </c>
      <c r="R134" s="199">
        <v>125.0855</v>
      </c>
      <c r="S134" s="199"/>
      <c r="T134" s="199"/>
      <c r="U134" s="199"/>
      <c r="V134" s="199"/>
      <c r="W134" s="199"/>
      <c r="X134" s="199"/>
      <c r="Y134" s="199"/>
      <c r="Z134" s="199"/>
      <c r="AA134" s="199"/>
      <c r="AB134" s="199"/>
      <c r="AC134" s="199"/>
      <c r="AD134" s="199"/>
      <c r="AE134" s="199"/>
      <c r="AF134" s="199"/>
      <c r="AG134" s="199"/>
      <c r="AH134" s="199"/>
      <c r="AI134" s="199"/>
      <c r="AJ134" s="199"/>
      <c r="AK134" s="199"/>
      <c r="AL134" s="199"/>
    </row>
    <row r="135">
      <c r="A135" s="66" t="s">
        <v>920</v>
      </c>
      <c r="B135" s="66" t="s">
        <v>4808</v>
      </c>
      <c r="C135" s="66" t="s">
        <v>4809</v>
      </c>
      <c r="D135" s="341" t="str">
        <f>IF(MATCH(A135,'PLN &amp; IPP'!E:E,0)&gt;1,"yes","no")</f>
        <v>yes</v>
      </c>
      <c r="E135" s="198" t="s">
        <v>3753</v>
      </c>
      <c r="F135" s="66" t="s">
        <v>540</v>
      </c>
      <c r="G135" s="66" t="s">
        <v>2068</v>
      </c>
      <c r="H135" s="66" t="s">
        <v>3754</v>
      </c>
      <c r="I135" s="206"/>
      <c r="J135" s="66" t="s">
        <v>4175</v>
      </c>
      <c r="K135" s="66" t="s">
        <v>4295</v>
      </c>
      <c r="L135" s="199">
        <v>150.0</v>
      </c>
      <c r="M135" s="66" t="s">
        <v>51</v>
      </c>
      <c r="N135" s="199">
        <v>2016.0</v>
      </c>
      <c r="O135" s="66" t="s">
        <v>2317</v>
      </c>
      <c r="P135" s="66" t="s">
        <v>137</v>
      </c>
      <c r="Q135" s="199">
        <v>-2.15625</v>
      </c>
      <c r="R135" s="199">
        <v>103.7553</v>
      </c>
      <c r="S135" s="199"/>
      <c r="T135" s="199"/>
      <c r="U135" s="199"/>
      <c r="V135" s="199"/>
      <c r="W135" s="199"/>
      <c r="X135" s="199"/>
      <c r="Y135" s="199"/>
      <c r="Z135" s="199"/>
      <c r="AA135" s="199"/>
      <c r="AB135" s="199"/>
      <c r="AC135" s="199"/>
      <c r="AD135" s="199"/>
      <c r="AE135" s="199"/>
      <c r="AF135" s="199"/>
      <c r="AG135" s="199"/>
      <c r="AH135" s="199"/>
      <c r="AI135" s="199"/>
      <c r="AJ135" s="199"/>
      <c r="AK135" s="199"/>
      <c r="AL135" s="199"/>
    </row>
    <row r="136">
      <c r="A136" s="66" t="s">
        <v>922</v>
      </c>
      <c r="B136" s="66" t="s">
        <v>4808</v>
      </c>
      <c r="C136" s="66" t="s">
        <v>4809</v>
      </c>
      <c r="D136" s="341" t="str">
        <f>IF(MATCH(A136,'PLN &amp; IPP'!E:E,0)&gt;1,"yes","no")</f>
        <v>yes</v>
      </c>
      <c r="E136" s="198" t="s">
        <v>3753</v>
      </c>
      <c r="F136" s="66" t="s">
        <v>540</v>
      </c>
      <c r="G136" s="66" t="s">
        <v>2075</v>
      </c>
      <c r="H136" s="66" t="s">
        <v>3754</v>
      </c>
      <c r="I136" s="206"/>
      <c r="J136" s="66" t="s">
        <v>4175</v>
      </c>
      <c r="K136" s="66" t="s">
        <v>4295</v>
      </c>
      <c r="L136" s="199">
        <v>150.0</v>
      </c>
      <c r="M136" s="66" t="s">
        <v>51</v>
      </c>
      <c r="N136" s="199">
        <v>2016.0</v>
      </c>
      <c r="O136" s="66" t="s">
        <v>2317</v>
      </c>
      <c r="P136" s="66" t="s">
        <v>137</v>
      </c>
      <c r="Q136" s="199">
        <v>-2.15625</v>
      </c>
      <c r="R136" s="199">
        <v>103.7553</v>
      </c>
      <c r="S136" s="199"/>
      <c r="T136" s="199"/>
      <c r="U136" s="199"/>
      <c r="V136" s="199"/>
      <c r="W136" s="199"/>
      <c r="X136" s="199"/>
      <c r="Y136" s="199"/>
      <c r="Z136" s="199"/>
      <c r="AA136" s="199"/>
      <c r="AB136" s="199"/>
      <c r="AC136" s="199"/>
      <c r="AD136" s="199"/>
      <c r="AE136" s="199"/>
      <c r="AF136" s="199"/>
      <c r="AG136" s="199"/>
      <c r="AH136" s="199"/>
      <c r="AI136" s="199"/>
      <c r="AJ136" s="199"/>
      <c r="AK136" s="199"/>
      <c r="AL136" s="199"/>
    </row>
    <row r="137">
      <c r="A137" s="66" t="s">
        <v>751</v>
      </c>
      <c r="B137" s="66" t="s">
        <v>4956</v>
      </c>
      <c r="C137" s="66" t="s">
        <v>4957</v>
      </c>
      <c r="D137" s="341" t="str">
        <f>IF(MATCH(A137,'PLN &amp; IPP'!E:E,0)&gt;1,"yes","no")</f>
        <v>yes</v>
      </c>
      <c r="E137" s="198" t="s">
        <v>3787</v>
      </c>
      <c r="F137" s="66" t="s">
        <v>155</v>
      </c>
      <c r="G137" s="66" t="s">
        <v>2068</v>
      </c>
      <c r="H137" s="66" t="s">
        <v>3788</v>
      </c>
      <c r="I137" s="66" t="s">
        <v>3790</v>
      </c>
      <c r="J137" s="66" t="s">
        <v>4480</v>
      </c>
      <c r="K137" s="66" t="s">
        <v>4958</v>
      </c>
      <c r="L137" s="199">
        <v>100.0</v>
      </c>
      <c r="M137" s="66" t="s">
        <v>51</v>
      </c>
      <c r="N137" s="199">
        <v>2019.0</v>
      </c>
      <c r="O137" s="66" t="s">
        <v>2317</v>
      </c>
      <c r="P137" s="66" t="s">
        <v>2354</v>
      </c>
      <c r="Q137" s="199">
        <v>-2.16343</v>
      </c>
      <c r="R137" s="199">
        <v>115.4408</v>
      </c>
      <c r="S137" s="199"/>
      <c r="T137" s="199"/>
      <c r="U137" s="199"/>
      <c r="V137" s="199"/>
      <c r="W137" s="199"/>
      <c r="X137" s="199"/>
      <c r="Y137" s="199"/>
      <c r="Z137" s="199"/>
      <c r="AA137" s="199"/>
      <c r="AB137" s="199"/>
      <c r="AC137" s="199"/>
      <c r="AD137" s="199"/>
      <c r="AE137" s="199"/>
      <c r="AF137" s="199"/>
      <c r="AG137" s="199"/>
      <c r="AH137" s="199"/>
      <c r="AI137" s="199"/>
      <c r="AJ137" s="199"/>
      <c r="AK137" s="199"/>
      <c r="AL137" s="199"/>
    </row>
    <row r="138">
      <c r="A138" s="66" t="s">
        <v>754</v>
      </c>
      <c r="B138" s="66" t="s">
        <v>4956</v>
      </c>
      <c r="C138" s="66" t="s">
        <v>4957</v>
      </c>
      <c r="D138" s="341" t="str">
        <f>IF(MATCH(A138,'PLN &amp; IPP'!E:E,0)&gt;1,"yes","no")</f>
        <v>yes</v>
      </c>
      <c r="E138" s="198" t="s">
        <v>3787</v>
      </c>
      <c r="F138" s="66" t="s">
        <v>155</v>
      </c>
      <c r="G138" s="66" t="s">
        <v>2075</v>
      </c>
      <c r="H138" s="66" t="s">
        <v>3788</v>
      </c>
      <c r="I138" s="66" t="s">
        <v>3790</v>
      </c>
      <c r="J138" s="66" t="s">
        <v>4480</v>
      </c>
      <c r="K138" s="66" t="s">
        <v>4958</v>
      </c>
      <c r="L138" s="199">
        <v>100.0</v>
      </c>
      <c r="M138" s="66" t="s">
        <v>51</v>
      </c>
      <c r="N138" s="199">
        <v>2019.0</v>
      </c>
      <c r="O138" s="66" t="s">
        <v>2317</v>
      </c>
      <c r="P138" s="66" t="s">
        <v>2354</v>
      </c>
      <c r="Q138" s="199">
        <v>-2.16343</v>
      </c>
      <c r="R138" s="199">
        <v>115.4408</v>
      </c>
      <c r="S138" s="199"/>
      <c r="T138" s="199"/>
      <c r="U138" s="199"/>
      <c r="V138" s="199"/>
      <c r="W138" s="199"/>
      <c r="X138" s="199"/>
      <c r="Y138" s="199"/>
      <c r="Z138" s="199"/>
      <c r="AA138" s="199"/>
      <c r="AB138" s="199"/>
      <c r="AC138" s="199"/>
      <c r="AD138" s="199"/>
      <c r="AE138" s="199"/>
      <c r="AF138" s="199"/>
      <c r="AG138" s="199"/>
      <c r="AH138" s="199"/>
      <c r="AI138" s="199"/>
      <c r="AJ138" s="199"/>
      <c r="AK138" s="199"/>
      <c r="AL138" s="199"/>
    </row>
    <row r="139">
      <c r="A139" s="66" t="s">
        <v>1202</v>
      </c>
      <c r="B139" s="66" t="s">
        <v>4959</v>
      </c>
      <c r="C139" s="66" t="s">
        <v>4796</v>
      </c>
      <c r="D139" s="341" t="str">
        <f>IF(MATCH(A139,'PLN &amp; IPP'!E:E,0)&gt;1,"yes","no")</f>
        <v>yes</v>
      </c>
      <c r="E139" s="198" t="s">
        <v>3806</v>
      </c>
      <c r="F139" s="66" t="s">
        <v>163</v>
      </c>
      <c r="G139" s="66" t="s">
        <v>2068</v>
      </c>
      <c r="H139" s="66" t="s">
        <v>3807</v>
      </c>
      <c r="I139" s="66" t="s">
        <v>4960</v>
      </c>
      <c r="J139" s="66" t="s">
        <v>4301</v>
      </c>
      <c r="K139" s="66" t="s">
        <v>4301</v>
      </c>
      <c r="L139" s="199">
        <v>100.0</v>
      </c>
      <c r="M139" s="66" t="s">
        <v>51</v>
      </c>
      <c r="N139" s="199">
        <v>2017.0</v>
      </c>
      <c r="O139" s="66" t="s">
        <v>2317</v>
      </c>
      <c r="P139" s="66" t="s">
        <v>137</v>
      </c>
      <c r="Q139" s="199">
        <v>-5.62363</v>
      </c>
      <c r="R139" s="199">
        <v>119.5508</v>
      </c>
      <c r="S139" s="199"/>
      <c r="T139" s="199"/>
      <c r="U139" s="199"/>
      <c r="V139" s="199"/>
      <c r="W139" s="199"/>
      <c r="X139" s="199"/>
      <c r="Y139" s="199"/>
      <c r="Z139" s="199"/>
      <c r="AA139" s="199"/>
      <c r="AB139" s="199"/>
      <c r="AC139" s="199"/>
      <c r="AD139" s="199"/>
      <c r="AE139" s="199"/>
      <c r="AF139" s="199"/>
      <c r="AG139" s="199"/>
      <c r="AH139" s="199"/>
      <c r="AI139" s="199"/>
      <c r="AJ139" s="199"/>
      <c r="AK139" s="199"/>
      <c r="AL139" s="199"/>
    </row>
    <row r="140">
      <c r="A140" s="66" t="s">
        <v>1204</v>
      </c>
      <c r="B140" s="66" t="s">
        <v>4959</v>
      </c>
      <c r="C140" s="66" t="s">
        <v>4796</v>
      </c>
      <c r="D140" s="341" t="str">
        <f>IF(MATCH(A140,'PLN &amp; IPP'!E:E,0)&gt;1,"yes","no")</f>
        <v>yes</v>
      </c>
      <c r="E140" s="198" t="s">
        <v>3806</v>
      </c>
      <c r="F140" s="66" t="s">
        <v>163</v>
      </c>
      <c r="G140" s="66" t="s">
        <v>2075</v>
      </c>
      <c r="H140" s="66" t="s">
        <v>3807</v>
      </c>
      <c r="I140" s="66" t="s">
        <v>4960</v>
      </c>
      <c r="J140" s="66" t="s">
        <v>4301</v>
      </c>
      <c r="K140" s="66" t="s">
        <v>4301</v>
      </c>
      <c r="L140" s="199">
        <v>100.0</v>
      </c>
      <c r="M140" s="66" t="s">
        <v>51</v>
      </c>
      <c r="N140" s="199">
        <v>2018.0</v>
      </c>
      <c r="O140" s="66" t="s">
        <v>2317</v>
      </c>
      <c r="P140" s="66" t="s">
        <v>137</v>
      </c>
      <c r="Q140" s="199">
        <v>-5.62363</v>
      </c>
      <c r="R140" s="199">
        <v>119.5508</v>
      </c>
      <c r="S140" s="199"/>
      <c r="T140" s="199"/>
      <c r="U140" s="199"/>
      <c r="V140" s="199"/>
      <c r="W140" s="199"/>
      <c r="X140" s="199"/>
      <c r="Y140" s="199"/>
      <c r="Z140" s="199"/>
      <c r="AA140" s="199"/>
      <c r="AB140" s="199"/>
      <c r="AC140" s="199"/>
      <c r="AD140" s="199"/>
      <c r="AE140" s="199"/>
      <c r="AF140" s="199"/>
      <c r="AG140" s="199"/>
      <c r="AH140" s="199"/>
      <c r="AI140" s="199"/>
      <c r="AJ140" s="199"/>
      <c r="AK140" s="199"/>
      <c r="AL140" s="199"/>
    </row>
    <row r="141">
      <c r="A141" s="66" t="s">
        <v>1283</v>
      </c>
      <c r="B141" s="66" t="s">
        <v>4961</v>
      </c>
      <c r="C141" s="66" t="s">
        <v>4796</v>
      </c>
      <c r="D141" s="341" t="str">
        <f>IF(MATCH(A141,'PLN &amp; IPP'!E:E,0)&gt;1,"yes","no")</f>
        <v>yes</v>
      </c>
      <c r="E141" s="198" t="s">
        <v>3812</v>
      </c>
      <c r="F141" s="66" t="s">
        <v>247</v>
      </c>
      <c r="G141" s="66" t="s">
        <v>2068</v>
      </c>
      <c r="H141" s="66" t="s">
        <v>3813</v>
      </c>
      <c r="I141" s="206"/>
      <c r="J141" s="66" t="s">
        <v>4301</v>
      </c>
      <c r="K141" s="66" t="s">
        <v>4301</v>
      </c>
      <c r="L141" s="199">
        <v>350.0</v>
      </c>
      <c r="M141" s="66" t="s">
        <v>51</v>
      </c>
      <c r="N141" s="199">
        <v>2012.0</v>
      </c>
      <c r="O141" s="66" t="s">
        <v>2317</v>
      </c>
      <c r="P141" s="66" t="s">
        <v>4819</v>
      </c>
      <c r="Q141" s="199">
        <v>-6.81052</v>
      </c>
      <c r="R141" s="199">
        <v>111.9955</v>
      </c>
      <c r="S141" s="199"/>
      <c r="T141" s="199"/>
      <c r="U141" s="199"/>
      <c r="V141" s="199"/>
      <c r="W141" s="199"/>
      <c r="X141" s="199"/>
      <c r="Y141" s="199"/>
      <c r="Z141" s="199"/>
      <c r="AA141" s="199"/>
      <c r="AB141" s="199"/>
      <c r="AC141" s="199"/>
      <c r="AD141" s="199"/>
      <c r="AE141" s="199"/>
      <c r="AF141" s="199"/>
      <c r="AG141" s="199"/>
      <c r="AH141" s="199"/>
      <c r="AI141" s="199"/>
      <c r="AJ141" s="199"/>
      <c r="AK141" s="199"/>
      <c r="AL141" s="199"/>
    </row>
    <row r="142">
      <c r="A142" s="66" t="s">
        <v>1285</v>
      </c>
      <c r="B142" s="66" t="s">
        <v>4961</v>
      </c>
      <c r="C142" s="66" t="s">
        <v>4796</v>
      </c>
      <c r="D142" s="341" t="str">
        <f>IF(MATCH(A142,'PLN &amp; IPP'!E:E,0)&gt;1,"yes","no")</f>
        <v>yes</v>
      </c>
      <c r="E142" s="198" t="s">
        <v>3812</v>
      </c>
      <c r="F142" s="66" t="s">
        <v>247</v>
      </c>
      <c r="G142" s="66" t="s">
        <v>2075</v>
      </c>
      <c r="H142" s="66" t="s">
        <v>3813</v>
      </c>
      <c r="I142" s="206"/>
      <c r="J142" s="66" t="s">
        <v>4301</v>
      </c>
      <c r="K142" s="66" t="s">
        <v>4301</v>
      </c>
      <c r="L142" s="199">
        <v>350.0</v>
      </c>
      <c r="M142" s="66" t="s">
        <v>51</v>
      </c>
      <c r="N142" s="199">
        <v>2013.0</v>
      </c>
      <c r="O142" s="66" t="s">
        <v>2317</v>
      </c>
      <c r="P142" s="66" t="s">
        <v>4819</v>
      </c>
      <c r="Q142" s="199">
        <v>-6.81052</v>
      </c>
      <c r="R142" s="199">
        <v>111.9955</v>
      </c>
      <c r="S142" s="199"/>
      <c r="T142" s="199"/>
      <c r="U142" s="199"/>
      <c r="V142" s="199"/>
      <c r="W142" s="199"/>
      <c r="X142" s="199"/>
      <c r="Y142" s="199"/>
      <c r="Z142" s="199"/>
      <c r="AA142" s="199"/>
      <c r="AB142" s="199"/>
      <c r="AC142" s="199"/>
      <c r="AD142" s="199"/>
      <c r="AE142" s="199"/>
      <c r="AF142" s="199"/>
      <c r="AG142" s="199"/>
      <c r="AH142" s="199"/>
      <c r="AI142" s="199"/>
      <c r="AJ142" s="199"/>
      <c r="AK142" s="199"/>
      <c r="AL142" s="199"/>
    </row>
    <row r="143">
      <c r="A143" s="66" t="s">
        <v>944</v>
      </c>
      <c r="B143" s="66" t="s">
        <v>4962</v>
      </c>
      <c r="C143" s="66" t="s">
        <v>4963</v>
      </c>
      <c r="D143" s="341" t="str">
        <f>IF(MATCH(A143,'PLN &amp; IPP'!E:E,0)&gt;1,"yes","no")</f>
        <v>yes</v>
      </c>
      <c r="E143" s="198" t="s">
        <v>3831</v>
      </c>
      <c r="F143" s="66" t="s">
        <v>159</v>
      </c>
      <c r="G143" s="66" t="s">
        <v>2068</v>
      </c>
      <c r="H143" s="66" t="s">
        <v>3832</v>
      </c>
      <c r="I143" s="206"/>
      <c r="J143" s="66" t="s">
        <v>4605</v>
      </c>
      <c r="K143" s="66" t="s">
        <v>4964</v>
      </c>
      <c r="L143" s="199">
        <v>660.0</v>
      </c>
      <c r="M143" s="66" t="s">
        <v>51</v>
      </c>
      <c r="N143" s="199">
        <v>2006.0</v>
      </c>
      <c r="O143" s="66" t="s">
        <v>2317</v>
      </c>
      <c r="P143" s="66" t="s">
        <v>3204</v>
      </c>
      <c r="Q143" s="199">
        <v>-6.44478</v>
      </c>
      <c r="R143" s="199">
        <v>110.7435</v>
      </c>
      <c r="S143" s="199"/>
      <c r="T143" s="199"/>
      <c r="U143" s="199"/>
      <c r="V143" s="199"/>
      <c r="W143" s="199"/>
      <c r="X143" s="199"/>
      <c r="Y143" s="199"/>
      <c r="Z143" s="199"/>
      <c r="AA143" s="199"/>
      <c r="AB143" s="199"/>
      <c r="AC143" s="199"/>
      <c r="AD143" s="199"/>
      <c r="AE143" s="199"/>
      <c r="AF143" s="199"/>
      <c r="AG143" s="199"/>
      <c r="AH143" s="199"/>
      <c r="AI143" s="199"/>
      <c r="AJ143" s="199"/>
      <c r="AK143" s="199"/>
      <c r="AL143" s="199"/>
    </row>
    <row r="144">
      <c r="A144" s="66" t="s">
        <v>947</v>
      </c>
      <c r="B144" s="66" t="s">
        <v>4962</v>
      </c>
      <c r="C144" s="66" t="s">
        <v>4963</v>
      </c>
      <c r="D144" s="341" t="str">
        <f>IF(MATCH(A144,'PLN &amp; IPP'!E:E,0)&gt;1,"yes","no")</f>
        <v>yes</v>
      </c>
      <c r="E144" s="198" t="s">
        <v>3831</v>
      </c>
      <c r="F144" s="66" t="s">
        <v>159</v>
      </c>
      <c r="G144" s="66" t="s">
        <v>2075</v>
      </c>
      <c r="H144" s="66" t="s">
        <v>3832</v>
      </c>
      <c r="I144" s="206"/>
      <c r="J144" s="66" t="s">
        <v>4605</v>
      </c>
      <c r="K144" s="66" t="s">
        <v>4964</v>
      </c>
      <c r="L144" s="199">
        <v>660.0</v>
      </c>
      <c r="M144" s="66" t="s">
        <v>51</v>
      </c>
      <c r="N144" s="199">
        <v>2006.0</v>
      </c>
      <c r="O144" s="66" t="s">
        <v>2317</v>
      </c>
      <c r="P144" s="66" t="s">
        <v>3204</v>
      </c>
      <c r="Q144" s="199">
        <v>-6.44478</v>
      </c>
      <c r="R144" s="199">
        <v>110.7435</v>
      </c>
      <c r="S144" s="199"/>
      <c r="T144" s="199"/>
      <c r="U144" s="199"/>
      <c r="V144" s="199"/>
      <c r="W144" s="199"/>
      <c r="X144" s="199"/>
      <c r="Y144" s="199"/>
      <c r="Z144" s="199"/>
      <c r="AA144" s="199"/>
      <c r="AB144" s="199"/>
      <c r="AC144" s="199"/>
      <c r="AD144" s="199"/>
      <c r="AE144" s="199"/>
      <c r="AF144" s="199"/>
      <c r="AG144" s="199"/>
      <c r="AH144" s="199"/>
      <c r="AI144" s="199"/>
      <c r="AJ144" s="199"/>
      <c r="AK144" s="199"/>
      <c r="AL144" s="199"/>
    </row>
    <row r="145">
      <c r="A145" s="66" t="s">
        <v>949</v>
      </c>
      <c r="B145" s="66" t="s">
        <v>4962</v>
      </c>
      <c r="C145" s="66" t="s">
        <v>4963</v>
      </c>
      <c r="D145" s="341" t="str">
        <f>IF(MATCH(A145,'PLN &amp; IPP'!E:E,0)&gt;1,"yes","no")</f>
        <v>yes</v>
      </c>
      <c r="E145" s="198" t="s">
        <v>3831</v>
      </c>
      <c r="F145" s="66" t="s">
        <v>159</v>
      </c>
      <c r="G145" s="66" t="s">
        <v>2076</v>
      </c>
      <c r="H145" s="66" t="s">
        <v>3832</v>
      </c>
      <c r="I145" s="206"/>
      <c r="J145" s="66" t="s">
        <v>4605</v>
      </c>
      <c r="K145" s="66" t="s">
        <v>4964</v>
      </c>
      <c r="L145" s="199">
        <v>660.0</v>
      </c>
      <c r="M145" s="66" t="s">
        <v>51</v>
      </c>
      <c r="N145" s="199">
        <v>2011.0</v>
      </c>
      <c r="O145" s="66" t="s">
        <v>2317</v>
      </c>
      <c r="P145" s="66" t="s">
        <v>3204</v>
      </c>
      <c r="Q145" s="199">
        <v>-6.446</v>
      </c>
      <c r="R145" s="199">
        <v>110.7423</v>
      </c>
      <c r="S145" s="199"/>
      <c r="T145" s="199"/>
      <c r="U145" s="199"/>
      <c r="V145" s="199"/>
      <c r="W145" s="199"/>
      <c r="X145" s="199"/>
      <c r="Y145" s="199"/>
      <c r="Z145" s="199"/>
      <c r="AA145" s="199"/>
      <c r="AB145" s="199"/>
      <c r="AC145" s="199"/>
      <c r="AD145" s="199"/>
      <c r="AE145" s="199"/>
      <c r="AF145" s="199"/>
      <c r="AG145" s="199"/>
      <c r="AH145" s="199"/>
      <c r="AI145" s="199"/>
      <c r="AJ145" s="199"/>
      <c r="AK145" s="199"/>
      <c r="AL145" s="199"/>
    </row>
    <row r="146">
      <c r="A146" s="66" t="s">
        <v>951</v>
      </c>
      <c r="B146" s="66" t="s">
        <v>4962</v>
      </c>
      <c r="C146" s="66" t="s">
        <v>4963</v>
      </c>
      <c r="D146" s="341" t="str">
        <f>IF(MATCH(A146,'PLN &amp; IPP'!E:E,0)&gt;1,"yes","no")</f>
        <v>yes</v>
      </c>
      <c r="E146" s="198" t="s">
        <v>3831</v>
      </c>
      <c r="F146" s="66" t="s">
        <v>159</v>
      </c>
      <c r="G146" s="66" t="s">
        <v>2435</v>
      </c>
      <c r="H146" s="66" t="s">
        <v>3832</v>
      </c>
      <c r="I146" s="206"/>
      <c r="J146" s="66" t="s">
        <v>4605</v>
      </c>
      <c r="K146" s="66" t="s">
        <v>4964</v>
      </c>
      <c r="L146" s="199">
        <v>660.0</v>
      </c>
      <c r="M146" s="66" t="s">
        <v>51</v>
      </c>
      <c r="N146" s="199">
        <v>2012.0</v>
      </c>
      <c r="O146" s="66" t="s">
        <v>2317</v>
      </c>
      <c r="P146" s="66" t="s">
        <v>3204</v>
      </c>
      <c r="Q146" s="199">
        <v>-6.446</v>
      </c>
      <c r="R146" s="199">
        <v>110.7423</v>
      </c>
      <c r="S146" s="199"/>
      <c r="T146" s="199"/>
      <c r="U146" s="199"/>
      <c r="V146" s="199"/>
      <c r="W146" s="199"/>
      <c r="X146" s="199"/>
      <c r="Y146" s="199"/>
      <c r="Z146" s="199"/>
      <c r="AA146" s="199"/>
      <c r="AB146" s="199"/>
      <c r="AC146" s="199"/>
      <c r="AD146" s="199"/>
      <c r="AE146" s="199"/>
      <c r="AF146" s="199"/>
      <c r="AG146" s="199"/>
      <c r="AH146" s="199"/>
      <c r="AI146" s="199"/>
      <c r="AJ146" s="199"/>
      <c r="AK146" s="199"/>
      <c r="AL146" s="199"/>
    </row>
    <row r="147">
      <c r="A147" s="66" t="s">
        <v>953</v>
      </c>
      <c r="B147" s="66" t="s">
        <v>4965</v>
      </c>
      <c r="C147" s="66" t="s">
        <v>4966</v>
      </c>
      <c r="D147" s="341" t="str">
        <f>IF(MATCH(A147,'PLN &amp; IPP'!E:E,0)&gt;1,"yes","no")</f>
        <v>yes</v>
      </c>
      <c r="E147" s="198" t="s">
        <v>3851</v>
      </c>
      <c r="F147" s="66" t="s">
        <v>88</v>
      </c>
      <c r="G147" s="66" t="s">
        <v>2068</v>
      </c>
      <c r="H147" s="66" t="s">
        <v>3852</v>
      </c>
      <c r="I147" s="206"/>
      <c r="J147" s="66" t="s">
        <v>4967</v>
      </c>
      <c r="K147" s="66" t="s">
        <v>4968</v>
      </c>
      <c r="L147" s="199">
        <v>65.0</v>
      </c>
      <c r="M147" s="66" t="s">
        <v>51</v>
      </c>
      <c r="N147" s="199">
        <v>2012.0</v>
      </c>
      <c r="O147" s="66" t="s">
        <v>2317</v>
      </c>
      <c r="P147" s="66" t="s">
        <v>4819</v>
      </c>
      <c r="Q147" s="199">
        <v>1.044137</v>
      </c>
      <c r="R147" s="199">
        <v>104.1357</v>
      </c>
      <c r="S147" s="199"/>
      <c r="T147" s="199"/>
      <c r="U147" s="199"/>
      <c r="V147" s="199"/>
      <c r="W147" s="199"/>
      <c r="X147" s="199"/>
      <c r="Y147" s="199"/>
      <c r="Z147" s="199"/>
      <c r="AA147" s="199"/>
      <c r="AB147" s="199"/>
      <c r="AC147" s="199"/>
      <c r="AD147" s="199"/>
      <c r="AE147" s="199"/>
      <c r="AF147" s="199"/>
      <c r="AG147" s="199"/>
      <c r="AH147" s="199"/>
      <c r="AI147" s="199"/>
      <c r="AJ147" s="199"/>
      <c r="AK147" s="199"/>
      <c r="AL147" s="199"/>
    </row>
    <row r="148">
      <c r="A148" s="66" t="s">
        <v>956</v>
      </c>
      <c r="B148" s="66" t="s">
        <v>4965</v>
      </c>
      <c r="C148" s="66" t="s">
        <v>4966</v>
      </c>
      <c r="D148" s="341" t="str">
        <f>IF(MATCH(A148,'PLN &amp; IPP'!E:E,0)&gt;1,"yes","no")</f>
        <v>yes</v>
      </c>
      <c r="E148" s="198" t="s">
        <v>3851</v>
      </c>
      <c r="F148" s="66" t="s">
        <v>88</v>
      </c>
      <c r="G148" s="66" t="s">
        <v>2075</v>
      </c>
      <c r="H148" s="66" t="s">
        <v>3852</v>
      </c>
      <c r="I148" s="206"/>
      <c r="J148" s="66" t="s">
        <v>4967</v>
      </c>
      <c r="K148" s="66" t="s">
        <v>4968</v>
      </c>
      <c r="L148" s="199">
        <v>65.0</v>
      </c>
      <c r="M148" s="66" t="s">
        <v>51</v>
      </c>
      <c r="N148" s="199">
        <v>2012.0</v>
      </c>
      <c r="O148" s="66" t="s">
        <v>2317</v>
      </c>
      <c r="P148" s="66" t="s">
        <v>4819</v>
      </c>
      <c r="Q148" s="199">
        <v>1.044137</v>
      </c>
      <c r="R148" s="199">
        <v>104.1357</v>
      </c>
      <c r="S148" s="199"/>
      <c r="T148" s="199"/>
      <c r="U148" s="199"/>
      <c r="V148" s="199"/>
      <c r="W148" s="199"/>
      <c r="X148" s="199"/>
      <c r="Y148" s="199"/>
      <c r="Z148" s="199"/>
      <c r="AA148" s="199"/>
      <c r="AB148" s="199"/>
      <c r="AC148" s="199"/>
      <c r="AD148" s="199"/>
      <c r="AE148" s="199"/>
      <c r="AF148" s="199"/>
      <c r="AG148" s="199"/>
      <c r="AH148" s="199"/>
      <c r="AI148" s="199"/>
      <c r="AJ148" s="199"/>
      <c r="AK148" s="199"/>
      <c r="AL148" s="199"/>
    </row>
    <row r="149">
      <c r="A149" s="66" t="s">
        <v>1297</v>
      </c>
      <c r="B149" s="66" t="s">
        <v>4820</v>
      </c>
      <c r="C149" s="66" t="s">
        <v>4796</v>
      </c>
      <c r="D149" s="341" t="str">
        <f>IF(MATCH(A149,'PLN &amp; IPP'!E:E,0)&gt;1,"yes","no")</f>
        <v>yes</v>
      </c>
      <c r="E149" s="198" t="s">
        <v>3873</v>
      </c>
      <c r="F149" s="66" t="s">
        <v>203</v>
      </c>
      <c r="G149" s="66" t="s">
        <v>2076</v>
      </c>
      <c r="H149" s="66" t="s">
        <v>3874</v>
      </c>
      <c r="I149" s="66" t="s">
        <v>4969</v>
      </c>
      <c r="J149" s="66" t="s">
        <v>965</v>
      </c>
      <c r="K149" s="66" t="s">
        <v>4301</v>
      </c>
      <c r="L149" s="199">
        <v>100.0</v>
      </c>
      <c r="M149" s="66" t="s">
        <v>51</v>
      </c>
      <c r="N149" s="199">
        <v>2008.0</v>
      </c>
      <c r="O149" s="66" t="s">
        <v>2317</v>
      </c>
      <c r="P149" s="66" t="s">
        <v>137</v>
      </c>
      <c r="Q149" s="199">
        <v>-5.52121</v>
      </c>
      <c r="R149" s="199">
        <v>105.3535</v>
      </c>
      <c r="S149" s="199"/>
      <c r="T149" s="199"/>
      <c r="U149" s="199"/>
      <c r="V149" s="199"/>
      <c r="W149" s="199"/>
      <c r="X149" s="199"/>
      <c r="Y149" s="199"/>
      <c r="Z149" s="199"/>
      <c r="AA149" s="199"/>
      <c r="AB149" s="199"/>
      <c r="AC149" s="199"/>
      <c r="AD149" s="199"/>
      <c r="AE149" s="199"/>
      <c r="AF149" s="199"/>
      <c r="AG149" s="199"/>
      <c r="AH149" s="199"/>
      <c r="AI149" s="199"/>
      <c r="AJ149" s="199"/>
      <c r="AK149" s="199"/>
      <c r="AL149" s="199"/>
    </row>
    <row r="150">
      <c r="A150" s="66" t="s">
        <v>1299</v>
      </c>
      <c r="B150" s="66" t="s">
        <v>4820</v>
      </c>
      <c r="C150" s="66" t="s">
        <v>4796</v>
      </c>
      <c r="D150" s="341" t="str">
        <f>IF(MATCH(A150,'PLN &amp; IPP'!E:E,0)&gt;1,"yes","no")</f>
        <v>yes</v>
      </c>
      <c r="E150" s="198" t="s">
        <v>3873</v>
      </c>
      <c r="F150" s="66" t="s">
        <v>203</v>
      </c>
      <c r="G150" s="66" t="s">
        <v>2435</v>
      </c>
      <c r="H150" s="66" t="s">
        <v>3874</v>
      </c>
      <c r="I150" s="66" t="s">
        <v>4969</v>
      </c>
      <c r="J150" s="66" t="s">
        <v>965</v>
      </c>
      <c r="K150" s="66" t="s">
        <v>4301</v>
      </c>
      <c r="L150" s="199">
        <v>100.0</v>
      </c>
      <c r="M150" s="66" t="s">
        <v>51</v>
      </c>
      <c r="N150" s="199">
        <v>2007.0</v>
      </c>
      <c r="O150" s="66" t="s">
        <v>2317</v>
      </c>
      <c r="P150" s="66" t="s">
        <v>137</v>
      </c>
      <c r="Q150" s="199">
        <v>-5.52121</v>
      </c>
      <c r="R150" s="199">
        <v>105.3535</v>
      </c>
      <c r="S150" s="199"/>
      <c r="T150" s="199"/>
      <c r="U150" s="199"/>
      <c r="V150" s="199"/>
      <c r="W150" s="199"/>
      <c r="X150" s="199"/>
      <c r="Y150" s="199"/>
      <c r="Z150" s="199"/>
      <c r="AA150" s="199"/>
      <c r="AB150" s="199"/>
      <c r="AC150" s="199"/>
      <c r="AD150" s="199"/>
      <c r="AE150" s="199"/>
      <c r="AF150" s="199"/>
      <c r="AG150" s="199"/>
      <c r="AH150" s="199"/>
      <c r="AI150" s="199"/>
      <c r="AJ150" s="199"/>
      <c r="AK150" s="199"/>
      <c r="AL150" s="199"/>
    </row>
    <row r="151">
      <c r="A151" s="66" t="s">
        <v>1309</v>
      </c>
      <c r="B151" s="66" t="s">
        <v>4970</v>
      </c>
      <c r="C151" s="66" t="s">
        <v>4796</v>
      </c>
      <c r="D151" s="341" t="str">
        <f>IF(MATCH(A151,'PLN &amp; IPP'!E:E,0)&gt;1,"yes","no")</f>
        <v>yes</v>
      </c>
      <c r="E151" s="198" t="s">
        <v>3884</v>
      </c>
      <c r="F151" s="66" t="s">
        <v>150</v>
      </c>
      <c r="G151" s="66" t="s">
        <v>2068</v>
      </c>
      <c r="H151" s="66" t="s">
        <v>3885</v>
      </c>
      <c r="I151" s="206"/>
      <c r="J151" s="66" t="s">
        <v>965</v>
      </c>
      <c r="K151" s="66" t="s">
        <v>4301</v>
      </c>
      <c r="L151" s="199">
        <v>112.0</v>
      </c>
      <c r="M151" s="66" t="s">
        <v>51</v>
      </c>
      <c r="N151" s="199">
        <v>2013.0</v>
      </c>
      <c r="O151" s="66" t="s">
        <v>4281</v>
      </c>
      <c r="P151" s="66" t="s">
        <v>137</v>
      </c>
      <c r="Q151" s="199">
        <v>-1.07655</v>
      </c>
      <c r="R151" s="199">
        <v>100.3724</v>
      </c>
      <c r="S151" s="199"/>
      <c r="T151" s="199"/>
      <c r="U151" s="199"/>
      <c r="V151" s="199"/>
      <c r="W151" s="199"/>
      <c r="X151" s="199"/>
      <c r="Y151" s="199"/>
      <c r="Z151" s="199"/>
      <c r="AA151" s="199"/>
      <c r="AB151" s="199"/>
      <c r="AC151" s="199"/>
      <c r="AD151" s="199"/>
      <c r="AE151" s="199"/>
      <c r="AF151" s="199"/>
      <c r="AG151" s="199"/>
      <c r="AH151" s="199"/>
      <c r="AI151" s="199"/>
      <c r="AJ151" s="199"/>
      <c r="AK151" s="199"/>
      <c r="AL151" s="199"/>
    </row>
    <row r="152">
      <c r="A152" s="66" t="s">
        <v>1311</v>
      </c>
      <c r="B152" s="66" t="s">
        <v>4970</v>
      </c>
      <c r="C152" s="66" t="s">
        <v>4796</v>
      </c>
      <c r="D152" s="341" t="str">
        <f>IF(MATCH(A152,'PLN &amp; IPP'!E:E,0)&gt;1,"yes","no")</f>
        <v>yes</v>
      </c>
      <c r="E152" s="198" t="s">
        <v>3884</v>
      </c>
      <c r="F152" s="66" t="s">
        <v>150</v>
      </c>
      <c r="G152" s="66" t="s">
        <v>2075</v>
      </c>
      <c r="H152" s="66" t="s">
        <v>3885</v>
      </c>
      <c r="I152" s="206"/>
      <c r="J152" s="66" t="s">
        <v>965</v>
      </c>
      <c r="K152" s="66" t="s">
        <v>4301</v>
      </c>
      <c r="L152" s="199">
        <v>112.0</v>
      </c>
      <c r="M152" s="66" t="s">
        <v>51</v>
      </c>
      <c r="N152" s="199">
        <v>2013.0</v>
      </c>
      <c r="O152" s="66" t="s">
        <v>4281</v>
      </c>
      <c r="P152" s="66" t="s">
        <v>137</v>
      </c>
      <c r="Q152" s="199">
        <v>-1.07655</v>
      </c>
      <c r="R152" s="199">
        <v>100.3724</v>
      </c>
      <c r="S152" s="199"/>
      <c r="T152" s="199"/>
      <c r="U152" s="199"/>
      <c r="V152" s="199"/>
      <c r="W152" s="199"/>
      <c r="X152" s="199"/>
      <c r="Y152" s="199"/>
      <c r="Z152" s="199"/>
      <c r="AA152" s="199"/>
      <c r="AB152" s="199"/>
      <c r="AC152" s="199"/>
      <c r="AD152" s="199"/>
      <c r="AE152" s="199"/>
      <c r="AF152" s="199"/>
      <c r="AG152" s="199"/>
      <c r="AH152" s="199"/>
      <c r="AI152" s="199"/>
      <c r="AJ152" s="199"/>
      <c r="AK152" s="199"/>
      <c r="AL152" s="199"/>
    </row>
    <row r="153">
      <c r="A153" s="66" t="s">
        <v>1076</v>
      </c>
      <c r="B153" s="66" t="s">
        <v>4842</v>
      </c>
      <c r="C153" s="66" t="s">
        <v>4796</v>
      </c>
      <c r="D153" s="341" t="str">
        <f>IF(MATCH(A153,'PLN &amp; IPP'!E:E,0)&gt;1,"yes","no")</f>
        <v>yes</v>
      </c>
      <c r="E153" s="198" t="s">
        <v>2350</v>
      </c>
      <c r="F153" s="66" t="s">
        <v>155</v>
      </c>
      <c r="G153" s="66" t="s">
        <v>4971</v>
      </c>
      <c r="H153" s="66" t="s">
        <v>2351</v>
      </c>
      <c r="I153" s="66" t="s">
        <v>4972</v>
      </c>
      <c r="J153" s="66" t="s">
        <v>4973</v>
      </c>
      <c r="K153" s="66" t="s">
        <v>4301</v>
      </c>
      <c r="L153" s="199">
        <v>100.0</v>
      </c>
      <c r="M153" s="66" t="s">
        <v>264</v>
      </c>
      <c r="N153" s="199">
        <v>2022.0</v>
      </c>
      <c r="O153" s="66" t="s">
        <v>4281</v>
      </c>
      <c r="P153" s="66" t="s">
        <v>2354</v>
      </c>
      <c r="Q153" s="199">
        <v>-3.92653</v>
      </c>
      <c r="R153" s="199">
        <v>115.1058</v>
      </c>
      <c r="S153" s="199"/>
      <c r="T153" s="199"/>
      <c r="U153" s="199"/>
      <c r="V153" s="199"/>
      <c r="W153" s="199"/>
      <c r="X153" s="199"/>
      <c r="Y153" s="199"/>
      <c r="Z153" s="199"/>
      <c r="AA153" s="199"/>
      <c r="AB153" s="199"/>
      <c r="AC153" s="199"/>
      <c r="AD153" s="199"/>
      <c r="AE153" s="199"/>
      <c r="AF153" s="199"/>
      <c r="AG153" s="199"/>
      <c r="AH153" s="199"/>
      <c r="AI153" s="199"/>
      <c r="AJ153" s="199"/>
      <c r="AK153" s="199"/>
      <c r="AL153" s="199"/>
    </row>
    <row r="154">
      <c r="A154" s="66" t="s">
        <v>1078</v>
      </c>
      <c r="B154" s="66" t="s">
        <v>4842</v>
      </c>
      <c r="C154" s="66" t="s">
        <v>4796</v>
      </c>
      <c r="D154" s="341" t="str">
        <f>IF(MATCH(A154,'PLN &amp; IPP'!E:E,0)&gt;1,"yes","no")</f>
        <v>yes</v>
      </c>
      <c r="E154" s="198" t="s">
        <v>2350</v>
      </c>
      <c r="F154" s="66" t="s">
        <v>155</v>
      </c>
      <c r="G154" s="66" t="s">
        <v>4974</v>
      </c>
      <c r="H154" s="66" t="s">
        <v>2351</v>
      </c>
      <c r="I154" s="66" t="s">
        <v>4975</v>
      </c>
      <c r="J154" s="66" t="s">
        <v>4973</v>
      </c>
      <c r="K154" s="66" t="s">
        <v>4301</v>
      </c>
      <c r="L154" s="199">
        <v>100.0</v>
      </c>
      <c r="M154" s="66" t="s">
        <v>264</v>
      </c>
      <c r="N154" s="199">
        <v>2022.0</v>
      </c>
      <c r="O154" s="66" t="s">
        <v>4281</v>
      </c>
      <c r="P154" s="66" t="s">
        <v>2354</v>
      </c>
      <c r="Q154" s="199">
        <v>-3.92653</v>
      </c>
      <c r="R154" s="199">
        <v>115.1058</v>
      </c>
      <c r="S154" s="199"/>
      <c r="T154" s="199"/>
      <c r="U154" s="199"/>
      <c r="V154" s="199"/>
      <c r="W154" s="199"/>
      <c r="X154" s="199"/>
      <c r="Y154" s="199"/>
      <c r="Z154" s="199"/>
      <c r="AA154" s="199"/>
      <c r="AB154" s="199"/>
      <c r="AC154" s="199"/>
      <c r="AD154" s="199"/>
      <c r="AE154" s="199"/>
      <c r="AF154" s="199"/>
      <c r="AG154" s="199"/>
      <c r="AH154" s="199"/>
      <c r="AI154" s="199"/>
      <c r="AJ154" s="199"/>
      <c r="AK154" s="199"/>
      <c r="AL154" s="199"/>
    </row>
    <row r="155">
      <c r="A155" s="66" t="s">
        <v>935</v>
      </c>
      <c r="B155" s="66" t="s">
        <v>4976</v>
      </c>
      <c r="C155" s="66" t="s">
        <v>4977</v>
      </c>
      <c r="D155" s="341" t="str">
        <f>IF(MATCH(A155,'PLN &amp; IPP'!E:E,0)&gt;1,"yes","no")</f>
        <v>yes</v>
      </c>
      <c r="E155" s="198" t="s">
        <v>4978</v>
      </c>
      <c r="F155" s="66" t="s">
        <v>540</v>
      </c>
      <c r="G155" s="66" t="s">
        <v>2068</v>
      </c>
      <c r="H155" s="66" t="s">
        <v>2423</v>
      </c>
      <c r="I155" s="66" t="s">
        <v>4979</v>
      </c>
      <c r="J155" s="66" t="s">
        <v>4980</v>
      </c>
      <c r="K155" s="66" t="s">
        <v>4981</v>
      </c>
      <c r="L155" s="199">
        <v>600.0</v>
      </c>
      <c r="M155" s="66" t="s">
        <v>264</v>
      </c>
      <c r="N155" s="199">
        <v>2023.0</v>
      </c>
      <c r="O155" s="66" t="s">
        <v>137</v>
      </c>
      <c r="P155" s="66" t="s">
        <v>137</v>
      </c>
      <c r="Q155" s="199">
        <v>-3.83868</v>
      </c>
      <c r="R155" s="199">
        <v>103.8041</v>
      </c>
      <c r="S155" s="199"/>
      <c r="T155" s="199"/>
      <c r="U155" s="199"/>
      <c r="V155" s="199"/>
      <c r="W155" s="199"/>
      <c r="X155" s="199"/>
      <c r="Y155" s="199"/>
      <c r="Z155" s="199"/>
      <c r="AA155" s="199"/>
      <c r="AB155" s="199"/>
      <c r="AC155" s="199"/>
      <c r="AD155" s="199"/>
      <c r="AE155" s="199"/>
      <c r="AF155" s="199"/>
      <c r="AG155" s="199"/>
      <c r="AH155" s="199"/>
      <c r="AI155" s="199"/>
      <c r="AJ155" s="199"/>
      <c r="AK155" s="199"/>
      <c r="AL155" s="199"/>
    </row>
    <row r="156">
      <c r="A156" s="66" t="s">
        <v>937</v>
      </c>
      <c r="B156" s="66" t="s">
        <v>4976</v>
      </c>
      <c r="C156" s="66" t="s">
        <v>4977</v>
      </c>
      <c r="D156" s="341" t="str">
        <f>IF(MATCH(A156,'PLN &amp; IPP'!E:E,0)&gt;1,"yes","no")</f>
        <v>yes</v>
      </c>
      <c r="E156" s="198" t="s">
        <v>4978</v>
      </c>
      <c r="F156" s="66" t="s">
        <v>540</v>
      </c>
      <c r="G156" s="66" t="s">
        <v>2075</v>
      </c>
      <c r="H156" s="66" t="s">
        <v>2423</v>
      </c>
      <c r="I156" s="66" t="s">
        <v>4982</v>
      </c>
      <c r="J156" s="66" t="s">
        <v>4980</v>
      </c>
      <c r="K156" s="66" t="s">
        <v>4981</v>
      </c>
      <c r="L156" s="199">
        <v>600.0</v>
      </c>
      <c r="M156" s="66" t="s">
        <v>264</v>
      </c>
      <c r="N156" s="199">
        <v>2023.0</v>
      </c>
      <c r="O156" s="66" t="s">
        <v>137</v>
      </c>
      <c r="P156" s="66" t="s">
        <v>137</v>
      </c>
      <c r="Q156" s="199">
        <v>-3.83868</v>
      </c>
      <c r="R156" s="199">
        <v>103.8041</v>
      </c>
      <c r="S156" s="199"/>
      <c r="T156" s="199"/>
      <c r="U156" s="199"/>
      <c r="V156" s="199"/>
      <c r="W156" s="199"/>
      <c r="X156" s="199"/>
      <c r="Y156" s="199"/>
      <c r="Z156" s="199"/>
      <c r="AA156" s="199"/>
      <c r="AB156" s="199"/>
      <c r="AC156" s="199"/>
      <c r="AD156" s="199"/>
      <c r="AE156" s="199"/>
      <c r="AF156" s="199"/>
      <c r="AG156" s="199"/>
      <c r="AH156" s="199"/>
      <c r="AI156" s="199"/>
      <c r="AJ156" s="199"/>
      <c r="AK156" s="199"/>
      <c r="AL156" s="199"/>
    </row>
    <row r="157">
      <c r="A157" s="66" t="s">
        <v>1120</v>
      </c>
      <c r="B157" s="66" t="s">
        <v>4856</v>
      </c>
      <c r="C157" s="66" t="s">
        <v>4796</v>
      </c>
      <c r="D157" s="341" t="str">
        <f>IF(MATCH(A157,'PLN &amp; IPP'!E:E,0)&gt;1,"yes","no")</f>
        <v>yes</v>
      </c>
      <c r="E157" s="198" t="s">
        <v>2470</v>
      </c>
      <c r="F157" s="66" t="s">
        <v>147</v>
      </c>
      <c r="G157" s="66" t="s">
        <v>2435</v>
      </c>
      <c r="H157" s="66" t="s">
        <v>2471</v>
      </c>
      <c r="I157" s="206"/>
      <c r="J157" s="66" t="s">
        <v>4301</v>
      </c>
      <c r="K157" s="66" t="s">
        <v>4301</v>
      </c>
      <c r="L157" s="199">
        <v>315.0</v>
      </c>
      <c r="M157" s="66" t="s">
        <v>264</v>
      </c>
      <c r="N157" s="199">
        <v>2022.0</v>
      </c>
      <c r="O157" s="66" t="s">
        <v>4883</v>
      </c>
      <c r="P157" s="66" t="s">
        <v>137</v>
      </c>
      <c r="Q157" s="199">
        <v>-6.05887</v>
      </c>
      <c r="R157" s="199">
        <v>106.4643</v>
      </c>
      <c r="S157" s="199"/>
      <c r="T157" s="199"/>
      <c r="U157" s="199"/>
      <c r="V157" s="199"/>
      <c r="W157" s="199"/>
      <c r="X157" s="199"/>
      <c r="Y157" s="199"/>
      <c r="Z157" s="199"/>
      <c r="AA157" s="199"/>
      <c r="AB157" s="199"/>
      <c r="AC157" s="199"/>
      <c r="AD157" s="199"/>
      <c r="AE157" s="199"/>
      <c r="AF157" s="199"/>
      <c r="AG157" s="199"/>
      <c r="AH157" s="199"/>
      <c r="AI157" s="199"/>
      <c r="AJ157" s="199"/>
      <c r="AK157" s="199"/>
      <c r="AL157" s="199"/>
    </row>
    <row r="158">
      <c r="A158" s="66" t="s">
        <v>722</v>
      </c>
      <c r="B158" s="66" t="s">
        <v>4861</v>
      </c>
      <c r="C158" s="66" t="s">
        <v>4983</v>
      </c>
      <c r="D158" s="341" t="str">
        <f>IF(MATCH(A158,'PLN &amp; IPP'!E:E,0)&gt;1,"yes","no")</f>
        <v>yes</v>
      </c>
      <c r="E158" s="198" t="s">
        <v>2493</v>
      </c>
      <c r="F158" s="66" t="s">
        <v>147</v>
      </c>
      <c r="G158" s="66" t="s">
        <v>2511</v>
      </c>
      <c r="H158" s="66" t="s">
        <v>2494</v>
      </c>
      <c r="I158" s="66" t="s">
        <v>721</v>
      </c>
      <c r="J158" s="66" t="s">
        <v>4984</v>
      </c>
      <c r="K158" s="66" t="s">
        <v>4985</v>
      </c>
      <c r="L158" s="199">
        <v>1000.0</v>
      </c>
      <c r="M158" s="66" t="s">
        <v>264</v>
      </c>
      <c r="N158" s="199">
        <v>2025.0</v>
      </c>
      <c r="O158" s="66" t="s">
        <v>4883</v>
      </c>
      <c r="P158" s="66" t="s">
        <v>4819</v>
      </c>
      <c r="Q158" s="199">
        <v>-5.88922</v>
      </c>
      <c r="R158" s="199">
        <v>106.0336</v>
      </c>
      <c r="S158" s="199"/>
      <c r="T158" s="199"/>
      <c r="U158" s="199"/>
      <c r="V158" s="199"/>
      <c r="W158" s="199"/>
      <c r="X158" s="199"/>
      <c r="Y158" s="199"/>
      <c r="Z158" s="199"/>
      <c r="AA158" s="199"/>
      <c r="AB158" s="199"/>
      <c r="AC158" s="199"/>
      <c r="AD158" s="199"/>
      <c r="AE158" s="199"/>
      <c r="AF158" s="199"/>
      <c r="AG158" s="199"/>
      <c r="AH158" s="199"/>
      <c r="AI158" s="199"/>
      <c r="AJ158" s="199"/>
      <c r="AK158" s="199"/>
      <c r="AL158" s="199"/>
    </row>
    <row r="159">
      <c r="A159" s="66" t="s">
        <v>694</v>
      </c>
      <c r="B159" s="66" t="s">
        <v>4861</v>
      </c>
      <c r="C159" s="66" t="s">
        <v>4983</v>
      </c>
      <c r="D159" s="341" t="str">
        <f>IF(MATCH(A159,'PLN &amp; IPP'!E:E,0)&gt;1,"yes","no")</f>
        <v>yes</v>
      </c>
      <c r="E159" s="198" t="s">
        <v>2493</v>
      </c>
      <c r="F159" s="66" t="s">
        <v>147</v>
      </c>
      <c r="G159" s="66" t="s">
        <v>2517</v>
      </c>
      <c r="H159" s="66" t="s">
        <v>2494</v>
      </c>
      <c r="I159" s="66" t="s">
        <v>693</v>
      </c>
      <c r="J159" s="66" t="s">
        <v>4984</v>
      </c>
      <c r="K159" s="66" t="s">
        <v>4985</v>
      </c>
      <c r="L159" s="199">
        <v>1000.0</v>
      </c>
      <c r="M159" s="66" t="s">
        <v>264</v>
      </c>
      <c r="N159" s="199">
        <v>2026.0</v>
      </c>
      <c r="O159" s="66" t="s">
        <v>4883</v>
      </c>
      <c r="P159" s="66" t="s">
        <v>4819</v>
      </c>
      <c r="Q159" s="199">
        <v>-5.88922</v>
      </c>
      <c r="R159" s="199">
        <v>106.0336</v>
      </c>
      <c r="S159" s="199"/>
      <c r="T159" s="199"/>
      <c r="U159" s="199"/>
      <c r="V159" s="199"/>
      <c r="W159" s="199"/>
      <c r="X159" s="199"/>
      <c r="Y159" s="199"/>
      <c r="Z159" s="199"/>
      <c r="AA159" s="199"/>
      <c r="AB159" s="199"/>
      <c r="AC159" s="199"/>
      <c r="AD159" s="199"/>
      <c r="AE159" s="199"/>
      <c r="AF159" s="199"/>
      <c r="AG159" s="199"/>
      <c r="AH159" s="199"/>
      <c r="AI159" s="199"/>
      <c r="AJ159" s="199"/>
      <c r="AK159" s="199"/>
      <c r="AL159" s="199"/>
    </row>
    <row r="160">
      <c r="A160" s="66" t="s">
        <v>1251</v>
      </c>
      <c r="B160" s="66" t="s">
        <v>4863</v>
      </c>
      <c r="C160" s="66" t="s">
        <v>4796</v>
      </c>
      <c r="D160" s="341" t="str">
        <f>IF(MATCH(A160,'PLN &amp; IPP'!E:E,0)&gt;1,"yes","no")</f>
        <v>yes</v>
      </c>
      <c r="E160" s="198" t="s">
        <v>2530</v>
      </c>
      <c r="F160" s="66" t="s">
        <v>163</v>
      </c>
      <c r="G160" s="66" t="s">
        <v>4196</v>
      </c>
      <c r="H160" s="66" t="s">
        <v>2531</v>
      </c>
      <c r="I160" s="66" t="s">
        <v>4986</v>
      </c>
      <c r="J160" s="66" t="s">
        <v>4301</v>
      </c>
      <c r="K160" s="66" t="s">
        <v>4301</v>
      </c>
      <c r="L160" s="199">
        <v>100.0</v>
      </c>
      <c r="M160" s="66" t="s">
        <v>264</v>
      </c>
      <c r="N160" s="199">
        <v>2022.0</v>
      </c>
      <c r="O160" s="66" t="s">
        <v>2317</v>
      </c>
      <c r="P160" s="66" t="s">
        <v>137</v>
      </c>
      <c r="Q160" s="199">
        <v>-4.29329</v>
      </c>
      <c r="R160" s="199">
        <v>119.6314</v>
      </c>
      <c r="S160" s="199"/>
      <c r="T160" s="199"/>
      <c r="U160" s="199"/>
      <c r="V160" s="199"/>
      <c r="W160" s="199"/>
      <c r="X160" s="199"/>
      <c r="Y160" s="199"/>
      <c r="Z160" s="199"/>
      <c r="AA160" s="199"/>
      <c r="AB160" s="199"/>
      <c r="AC160" s="199"/>
      <c r="AD160" s="199"/>
      <c r="AE160" s="199"/>
      <c r="AF160" s="199"/>
      <c r="AG160" s="199"/>
      <c r="AH160" s="199"/>
      <c r="AI160" s="199"/>
      <c r="AJ160" s="199"/>
      <c r="AK160" s="199"/>
      <c r="AL160" s="199"/>
    </row>
    <row r="161">
      <c r="A161" s="66" t="s">
        <v>688</v>
      </c>
      <c r="B161" s="66" t="s">
        <v>4987</v>
      </c>
      <c r="C161" s="66" t="s">
        <v>4988</v>
      </c>
      <c r="D161" s="341" t="str">
        <f>IF(MATCH(A161,'PLN &amp; IPP'!E:E,0)&gt;1,"yes","no")</f>
        <v>yes</v>
      </c>
      <c r="E161" s="198" t="s">
        <v>2645</v>
      </c>
      <c r="F161" s="66" t="s">
        <v>159</v>
      </c>
      <c r="G161" s="66" t="s">
        <v>2068</v>
      </c>
      <c r="H161" s="66" t="s">
        <v>2646</v>
      </c>
      <c r="I161" s="66" t="s">
        <v>4989</v>
      </c>
      <c r="J161" s="66" t="s">
        <v>4990</v>
      </c>
      <c r="K161" s="66" t="s">
        <v>4991</v>
      </c>
      <c r="L161" s="199">
        <v>950.0</v>
      </c>
      <c r="M161" s="66" t="s">
        <v>264</v>
      </c>
      <c r="N161" s="199">
        <v>2022.0</v>
      </c>
      <c r="O161" s="66" t="s">
        <v>4883</v>
      </c>
      <c r="P161" s="66" t="s">
        <v>4819</v>
      </c>
      <c r="Q161" s="199">
        <v>-6.90083</v>
      </c>
      <c r="R161" s="199">
        <v>109.8037</v>
      </c>
      <c r="S161" s="199"/>
      <c r="T161" s="199"/>
      <c r="U161" s="199"/>
      <c r="V161" s="199"/>
      <c r="W161" s="199"/>
      <c r="X161" s="199"/>
      <c r="Y161" s="199"/>
      <c r="Z161" s="199"/>
      <c r="AA161" s="199"/>
      <c r="AB161" s="199"/>
      <c r="AC161" s="199"/>
      <c r="AD161" s="199"/>
      <c r="AE161" s="199"/>
      <c r="AF161" s="199"/>
      <c r="AG161" s="199"/>
      <c r="AH161" s="199"/>
      <c r="AI161" s="199"/>
      <c r="AJ161" s="199"/>
      <c r="AK161" s="199"/>
      <c r="AL161" s="199"/>
    </row>
    <row r="162">
      <c r="A162" s="66" t="s">
        <v>691</v>
      </c>
      <c r="B162" s="66" t="s">
        <v>4987</v>
      </c>
      <c r="C162" s="66" t="s">
        <v>4988</v>
      </c>
      <c r="D162" s="341" t="str">
        <f>IF(MATCH(A162,'PLN &amp; IPP'!E:E,0)&gt;1,"yes","no")</f>
        <v>yes</v>
      </c>
      <c r="E162" s="198" t="s">
        <v>2645</v>
      </c>
      <c r="F162" s="66" t="s">
        <v>159</v>
      </c>
      <c r="G162" s="66" t="s">
        <v>2075</v>
      </c>
      <c r="H162" s="66" t="s">
        <v>2646</v>
      </c>
      <c r="I162" s="66" t="s">
        <v>4989</v>
      </c>
      <c r="J162" s="66" t="s">
        <v>4990</v>
      </c>
      <c r="K162" s="66" t="s">
        <v>4991</v>
      </c>
      <c r="L162" s="199">
        <v>950.0</v>
      </c>
      <c r="M162" s="66" t="s">
        <v>264</v>
      </c>
      <c r="N162" s="199">
        <v>2022.0</v>
      </c>
      <c r="O162" s="66" t="s">
        <v>4883</v>
      </c>
      <c r="P162" s="66" t="s">
        <v>4819</v>
      </c>
      <c r="Q162" s="199">
        <v>-6.90083</v>
      </c>
      <c r="R162" s="199">
        <v>109.8037</v>
      </c>
      <c r="S162" s="199"/>
      <c r="T162" s="199"/>
      <c r="U162" s="199"/>
      <c r="V162" s="199"/>
      <c r="W162" s="199"/>
      <c r="X162" s="199"/>
      <c r="Y162" s="199"/>
      <c r="Z162" s="199"/>
      <c r="AA162" s="199"/>
      <c r="AB162" s="199"/>
      <c r="AC162" s="199"/>
      <c r="AD162" s="199"/>
      <c r="AE162" s="199"/>
      <c r="AF162" s="199"/>
      <c r="AG162" s="199"/>
      <c r="AH162" s="199"/>
      <c r="AI162" s="199"/>
      <c r="AJ162" s="199"/>
      <c r="AK162" s="199"/>
      <c r="AL162" s="199"/>
    </row>
    <row r="163">
      <c r="A163" s="66" t="s">
        <v>692</v>
      </c>
      <c r="B163" s="66" t="s">
        <v>4884</v>
      </c>
      <c r="C163" s="66" t="s">
        <v>4885</v>
      </c>
      <c r="D163" s="341" t="str">
        <f>IF(MATCH(A163,'PLN &amp; IPP'!E:E,0)&gt;1,"yes","no")</f>
        <v>yes</v>
      </c>
      <c r="E163" s="198" t="s">
        <v>2703</v>
      </c>
      <c r="F163" s="66" t="s">
        <v>208</v>
      </c>
      <c r="G163" s="66" t="s">
        <v>2075</v>
      </c>
      <c r="H163" s="66" t="s">
        <v>2704</v>
      </c>
      <c r="I163" s="66" t="s">
        <v>4992</v>
      </c>
      <c r="J163" s="66" t="s">
        <v>4705</v>
      </c>
      <c r="K163" s="66" t="s">
        <v>4886</v>
      </c>
      <c r="L163" s="199">
        <v>924.0</v>
      </c>
      <c r="M163" s="66" t="s">
        <v>264</v>
      </c>
      <c r="N163" s="199">
        <v>2022.0</v>
      </c>
      <c r="O163" s="66" t="s">
        <v>4883</v>
      </c>
      <c r="P163" s="66" t="s">
        <v>137</v>
      </c>
      <c r="Q163" s="199">
        <v>-6.77029</v>
      </c>
      <c r="R163" s="199">
        <v>108.6149</v>
      </c>
      <c r="S163" s="199"/>
      <c r="T163" s="199"/>
      <c r="U163" s="199"/>
      <c r="V163" s="199"/>
      <c r="W163" s="199"/>
      <c r="X163" s="199"/>
      <c r="Y163" s="199"/>
      <c r="Z163" s="199"/>
      <c r="AA163" s="199"/>
      <c r="AB163" s="199"/>
      <c r="AC163" s="199"/>
      <c r="AD163" s="199"/>
      <c r="AE163" s="199"/>
      <c r="AF163" s="199"/>
      <c r="AG163" s="199"/>
      <c r="AH163" s="199"/>
      <c r="AI163" s="199"/>
      <c r="AJ163" s="199"/>
      <c r="AK163" s="199"/>
      <c r="AL163" s="199"/>
    </row>
    <row r="164">
      <c r="A164" s="66" t="s">
        <v>1116</v>
      </c>
      <c r="B164" s="66" t="s">
        <v>4993</v>
      </c>
      <c r="C164" s="66" t="s">
        <v>4796</v>
      </c>
      <c r="D164" s="341" t="str">
        <f>IF(MATCH(A164,'PLN &amp; IPP'!E:E,0)&gt;1,"yes","no")</f>
        <v>yes</v>
      </c>
      <c r="E164" s="198" t="s">
        <v>3228</v>
      </c>
      <c r="F164" s="66" t="s">
        <v>230</v>
      </c>
      <c r="G164" s="66" t="s">
        <v>2068</v>
      </c>
      <c r="H164" s="66" t="s">
        <v>3229</v>
      </c>
      <c r="I164" s="66" t="s">
        <v>4994</v>
      </c>
      <c r="J164" s="66" t="s">
        <v>965</v>
      </c>
      <c r="K164" s="66" t="s">
        <v>4301</v>
      </c>
      <c r="L164" s="199">
        <v>50.0</v>
      </c>
      <c r="M164" s="66" t="s">
        <v>264</v>
      </c>
      <c r="N164" s="199">
        <v>2022.0</v>
      </c>
      <c r="O164" s="66" t="s">
        <v>2317</v>
      </c>
      <c r="P164" s="66" t="s">
        <v>137</v>
      </c>
      <c r="Q164" s="199">
        <v>-8.42206</v>
      </c>
      <c r="R164" s="199">
        <v>116.7096</v>
      </c>
      <c r="S164" s="199"/>
      <c r="T164" s="199"/>
      <c r="U164" s="199"/>
      <c r="V164" s="199"/>
      <c r="W164" s="199"/>
      <c r="X164" s="199"/>
      <c r="Y164" s="199"/>
      <c r="Z164" s="199"/>
      <c r="AA164" s="199"/>
      <c r="AB164" s="199"/>
      <c r="AC164" s="199"/>
      <c r="AD164" s="199"/>
      <c r="AE164" s="199"/>
      <c r="AF164" s="199"/>
      <c r="AG164" s="199"/>
      <c r="AH164" s="199"/>
      <c r="AI164" s="199"/>
      <c r="AJ164" s="199"/>
      <c r="AK164" s="199"/>
      <c r="AL164" s="199"/>
    </row>
    <row r="165">
      <c r="A165" s="66" t="s">
        <v>1118</v>
      </c>
      <c r="B165" s="66" t="s">
        <v>4993</v>
      </c>
      <c r="C165" s="66" t="s">
        <v>4796</v>
      </c>
      <c r="D165" s="341" t="str">
        <f>IF(MATCH(A165,'PLN &amp; IPP'!E:E,0)&gt;1,"yes","no")</f>
        <v>yes</v>
      </c>
      <c r="E165" s="198" t="s">
        <v>3228</v>
      </c>
      <c r="F165" s="66" t="s">
        <v>230</v>
      </c>
      <c r="G165" s="66" t="s">
        <v>2075</v>
      </c>
      <c r="H165" s="66" t="s">
        <v>3229</v>
      </c>
      <c r="I165" s="66" t="s">
        <v>4994</v>
      </c>
      <c r="J165" s="66" t="s">
        <v>965</v>
      </c>
      <c r="K165" s="66" t="s">
        <v>4301</v>
      </c>
      <c r="L165" s="199">
        <v>50.0</v>
      </c>
      <c r="M165" s="66" t="s">
        <v>264</v>
      </c>
      <c r="N165" s="199">
        <v>2022.0</v>
      </c>
      <c r="O165" s="66" t="s">
        <v>2317</v>
      </c>
      <c r="P165" s="66" t="s">
        <v>137</v>
      </c>
      <c r="Q165" s="199">
        <v>-8.42206</v>
      </c>
      <c r="R165" s="199">
        <v>116.7096</v>
      </c>
      <c r="S165" s="199"/>
      <c r="T165" s="199"/>
      <c r="U165" s="199"/>
      <c r="V165" s="199"/>
      <c r="W165" s="199"/>
      <c r="X165" s="199"/>
      <c r="Y165" s="199"/>
      <c r="Z165" s="199"/>
      <c r="AA165" s="199"/>
      <c r="AB165" s="199"/>
      <c r="AC165" s="199"/>
      <c r="AD165" s="199"/>
      <c r="AE165" s="199"/>
      <c r="AF165" s="199"/>
      <c r="AG165" s="199"/>
      <c r="AH165" s="199"/>
      <c r="AI165" s="199"/>
      <c r="AJ165" s="199"/>
      <c r="AK165" s="199"/>
      <c r="AL165" s="199"/>
    </row>
    <row r="166">
      <c r="A166" s="66" t="s">
        <v>1137</v>
      </c>
      <c r="B166" s="66" t="s">
        <v>4914</v>
      </c>
      <c r="C166" s="66" t="s">
        <v>4995</v>
      </c>
      <c r="D166" s="341" t="str">
        <f>IF(MATCH(A166,'PLN &amp; IPP'!E:E,0)&gt;1,"yes","no")</f>
        <v>yes</v>
      </c>
      <c r="E166" s="198" t="s">
        <v>3275</v>
      </c>
      <c r="F166" s="66" t="s">
        <v>143</v>
      </c>
      <c r="G166" s="66" t="s">
        <v>2076</v>
      </c>
      <c r="H166" s="66" t="s">
        <v>3276</v>
      </c>
      <c r="I166" s="66" t="s">
        <v>4916</v>
      </c>
      <c r="J166" s="66" t="s">
        <v>4478</v>
      </c>
      <c r="K166" s="66" t="s">
        <v>4996</v>
      </c>
      <c r="L166" s="199">
        <v>200.0</v>
      </c>
      <c r="M166" s="66" t="s">
        <v>264</v>
      </c>
      <c r="N166" s="199">
        <v>2023.0</v>
      </c>
      <c r="O166" s="66" t="s">
        <v>2317</v>
      </c>
      <c r="P166" s="66" t="s">
        <v>137</v>
      </c>
      <c r="Q166" s="199">
        <v>4.115636</v>
      </c>
      <c r="R166" s="199">
        <v>96.20241</v>
      </c>
      <c r="S166" s="199"/>
      <c r="T166" s="199"/>
      <c r="U166" s="199"/>
      <c r="V166" s="199"/>
      <c r="W166" s="199"/>
      <c r="X166" s="199"/>
      <c r="Y166" s="199"/>
      <c r="Z166" s="199"/>
      <c r="AA166" s="199"/>
      <c r="AB166" s="199"/>
      <c r="AC166" s="199"/>
      <c r="AD166" s="199"/>
      <c r="AE166" s="199"/>
      <c r="AF166" s="199"/>
      <c r="AG166" s="199"/>
      <c r="AH166" s="199"/>
      <c r="AI166" s="199"/>
      <c r="AJ166" s="199"/>
      <c r="AK166" s="199"/>
      <c r="AL166" s="199"/>
    </row>
    <row r="167">
      <c r="A167" s="66" t="s">
        <v>1140</v>
      </c>
      <c r="B167" s="66" t="s">
        <v>4914</v>
      </c>
      <c r="C167" s="66" t="s">
        <v>4995</v>
      </c>
      <c r="D167" s="341" t="str">
        <f>IF(MATCH(A167,'PLN &amp; IPP'!E:E,0)&gt;1,"yes","no")</f>
        <v>yes</v>
      </c>
      <c r="E167" s="198" t="s">
        <v>3275</v>
      </c>
      <c r="F167" s="66" t="s">
        <v>143</v>
      </c>
      <c r="G167" s="66" t="s">
        <v>2435</v>
      </c>
      <c r="H167" s="66" t="s">
        <v>3276</v>
      </c>
      <c r="I167" s="66" t="s">
        <v>4916</v>
      </c>
      <c r="J167" s="66" t="s">
        <v>4478</v>
      </c>
      <c r="K167" s="66" t="s">
        <v>4996</v>
      </c>
      <c r="L167" s="199">
        <v>200.0</v>
      </c>
      <c r="M167" s="66" t="s">
        <v>264</v>
      </c>
      <c r="N167" s="199">
        <v>2023.0</v>
      </c>
      <c r="O167" s="66" t="s">
        <v>2317</v>
      </c>
      <c r="P167" s="66" t="s">
        <v>137</v>
      </c>
      <c r="Q167" s="199">
        <v>4.115636</v>
      </c>
      <c r="R167" s="199">
        <v>96.20241</v>
      </c>
      <c r="S167" s="199"/>
      <c r="T167" s="199"/>
      <c r="U167" s="199"/>
      <c r="V167" s="199"/>
      <c r="W167" s="199"/>
      <c r="X167" s="199"/>
      <c r="Y167" s="199"/>
      <c r="Z167" s="199"/>
      <c r="AA167" s="199"/>
      <c r="AB167" s="199"/>
      <c r="AC167" s="199"/>
      <c r="AD167" s="199"/>
      <c r="AE167" s="199"/>
      <c r="AF167" s="199"/>
      <c r="AG167" s="199"/>
      <c r="AH167" s="199"/>
      <c r="AI167" s="199"/>
      <c r="AJ167" s="199"/>
      <c r="AK167" s="199"/>
      <c r="AL167" s="199"/>
    </row>
    <row r="168">
      <c r="A168" s="66" t="s">
        <v>1167</v>
      </c>
      <c r="B168" s="66" t="s">
        <v>4997</v>
      </c>
      <c r="C168" s="66" t="s">
        <v>4796</v>
      </c>
      <c r="D168" s="341" t="str">
        <f>IF(MATCH(A168,'PLN &amp; IPP'!E:E,0)&gt;1,"yes","no")</f>
        <v>yes</v>
      </c>
      <c r="E168" s="198" t="s">
        <v>3388</v>
      </c>
      <c r="F168" s="66" t="s">
        <v>266</v>
      </c>
      <c r="G168" s="66" t="s">
        <v>2359</v>
      </c>
      <c r="H168" s="66" t="s">
        <v>3389</v>
      </c>
      <c r="I168" s="66" t="s">
        <v>4998</v>
      </c>
      <c r="J168" s="66" t="s">
        <v>965</v>
      </c>
      <c r="K168" s="66" t="s">
        <v>4301</v>
      </c>
      <c r="L168" s="199">
        <v>50.0</v>
      </c>
      <c r="M168" s="66" t="s">
        <v>264</v>
      </c>
      <c r="N168" s="199">
        <v>2023.0</v>
      </c>
      <c r="O168" s="66" t="s">
        <v>2317</v>
      </c>
      <c r="P168" s="66" t="s">
        <v>137</v>
      </c>
      <c r="Q168" s="199">
        <v>-0.7332</v>
      </c>
      <c r="R168" s="199">
        <v>119.8559</v>
      </c>
      <c r="S168" s="199"/>
      <c r="T168" s="199"/>
      <c r="U168" s="199"/>
      <c r="V168" s="199"/>
      <c r="W168" s="199"/>
      <c r="X168" s="199"/>
      <c r="Y168" s="199"/>
      <c r="Z168" s="199"/>
      <c r="AA168" s="199"/>
      <c r="AB168" s="199"/>
      <c r="AC168" s="199"/>
      <c r="AD168" s="199"/>
      <c r="AE168" s="199"/>
      <c r="AF168" s="199"/>
      <c r="AG168" s="199"/>
      <c r="AH168" s="199"/>
      <c r="AI168" s="199"/>
      <c r="AJ168" s="199"/>
      <c r="AK168" s="199"/>
      <c r="AL168" s="199"/>
    </row>
    <row r="169">
      <c r="A169" s="66" t="s">
        <v>1169</v>
      </c>
      <c r="B169" s="66" t="s">
        <v>4997</v>
      </c>
      <c r="C169" s="66" t="s">
        <v>4796</v>
      </c>
      <c r="D169" s="341" t="str">
        <f>IF(MATCH(A169,'PLN &amp; IPP'!E:E,0)&gt;1,"yes","no")</f>
        <v>yes</v>
      </c>
      <c r="E169" s="198" t="s">
        <v>3388</v>
      </c>
      <c r="F169" s="66" t="s">
        <v>266</v>
      </c>
      <c r="G169" s="66" t="s">
        <v>2361</v>
      </c>
      <c r="H169" s="66" t="s">
        <v>3389</v>
      </c>
      <c r="I169" s="66" t="s">
        <v>4998</v>
      </c>
      <c r="J169" s="66" t="s">
        <v>965</v>
      </c>
      <c r="K169" s="66" t="s">
        <v>4301</v>
      </c>
      <c r="L169" s="199">
        <v>50.0</v>
      </c>
      <c r="M169" s="66" t="s">
        <v>264</v>
      </c>
      <c r="N169" s="199">
        <v>2023.0</v>
      </c>
      <c r="O169" s="66" t="s">
        <v>2317</v>
      </c>
      <c r="P169" s="66" t="s">
        <v>137</v>
      </c>
      <c r="Q169" s="199">
        <v>-0.7332</v>
      </c>
      <c r="R169" s="199">
        <v>119.8559</v>
      </c>
      <c r="S169" s="199"/>
      <c r="T169" s="199"/>
      <c r="U169" s="199"/>
      <c r="V169" s="199"/>
      <c r="W169" s="199"/>
      <c r="X169" s="199"/>
      <c r="Y169" s="199"/>
      <c r="Z169" s="199"/>
      <c r="AA169" s="199"/>
      <c r="AB169" s="199"/>
      <c r="AC169" s="199"/>
      <c r="AD169" s="199"/>
      <c r="AE169" s="199"/>
      <c r="AF169" s="199"/>
      <c r="AG169" s="199"/>
      <c r="AH169" s="199"/>
      <c r="AI169" s="199"/>
      <c r="AJ169" s="199"/>
      <c r="AK169" s="199"/>
      <c r="AL169" s="199"/>
    </row>
    <row r="170">
      <c r="A170" s="66" t="s">
        <v>1253</v>
      </c>
      <c r="B170" s="66" t="s">
        <v>4999</v>
      </c>
      <c r="C170" s="66" t="s">
        <v>4796</v>
      </c>
      <c r="D170" s="341" t="str">
        <f>IF(MATCH(A170,'PLN &amp; IPP'!E:E,0)&gt;1,"yes","no")</f>
        <v>yes</v>
      </c>
      <c r="E170" s="198" t="s">
        <v>3701</v>
      </c>
      <c r="F170" s="66" t="s">
        <v>884</v>
      </c>
      <c r="G170" s="66" t="s">
        <v>2068</v>
      </c>
      <c r="H170" s="66" t="s">
        <v>3702</v>
      </c>
      <c r="I170" s="66" t="s">
        <v>5000</v>
      </c>
      <c r="J170" s="66" t="s">
        <v>965</v>
      </c>
      <c r="K170" s="66" t="s">
        <v>4301</v>
      </c>
      <c r="L170" s="199">
        <v>50.0</v>
      </c>
      <c r="M170" s="66" t="s">
        <v>264</v>
      </c>
      <c r="N170" s="199">
        <v>2023.0</v>
      </c>
      <c r="O170" s="66" t="s">
        <v>2317</v>
      </c>
      <c r="P170" s="66" t="s">
        <v>137</v>
      </c>
      <c r="Q170" s="199">
        <v>0.890184</v>
      </c>
      <c r="R170" s="199">
        <v>123.4701</v>
      </c>
      <c r="S170" s="199"/>
      <c r="T170" s="199"/>
      <c r="U170" s="199"/>
      <c r="V170" s="199"/>
      <c r="W170" s="199"/>
      <c r="X170" s="199"/>
      <c r="Y170" s="199"/>
      <c r="Z170" s="199"/>
      <c r="AA170" s="199"/>
      <c r="AB170" s="199"/>
      <c r="AC170" s="199"/>
      <c r="AD170" s="199"/>
      <c r="AE170" s="199"/>
      <c r="AF170" s="199"/>
      <c r="AG170" s="199"/>
      <c r="AH170" s="199"/>
      <c r="AI170" s="199"/>
      <c r="AJ170" s="199"/>
      <c r="AK170" s="199"/>
      <c r="AL170" s="199"/>
    </row>
    <row r="171">
      <c r="A171" s="66" t="s">
        <v>1255</v>
      </c>
      <c r="B171" s="66" t="s">
        <v>4999</v>
      </c>
      <c r="C171" s="66" t="s">
        <v>4796</v>
      </c>
      <c r="D171" s="341" t="str">
        <f>IF(MATCH(A171,'PLN &amp; IPP'!E:E,0)&gt;1,"yes","no")</f>
        <v>yes</v>
      </c>
      <c r="E171" s="198" t="s">
        <v>3701</v>
      </c>
      <c r="F171" s="66" t="s">
        <v>884</v>
      </c>
      <c r="G171" s="66" t="s">
        <v>2075</v>
      </c>
      <c r="H171" s="66" t="s">
        <v>3702</v>
      </c>
      <c r="I171" s="66" t="s">
        <v>5000</v>
      </c>
      <c r="J171" s="66" t="s">
        <v>965</v>
      </c>
      <c r="K171" s="66" t="s">
        <v>4301</v>
      </c>
      <c r="L171" s="199">
        <v>50.0</v>
      </c>
      <c r="M171" s="66" t="s">
        <v>264</v>
      </c>
      <c r="N171" s="199">
        <v>2024.0</v>
      </c>
      <c r="O171" s="66" t="s">
        <v>2317</v>
      </c>
      <c r="P171" s="66" t="s">
        <v>137</v>
      </c>
      <c r="Q171" s="199">
        <v>0.890184</v>
      </c>
      <c r="R171" s="199">
        <v>123.4701</v>
      </c>
      <c r="S171" s="199"/>
      <c r="T171" s="199"/>
      <c r="U171" s="199"/>
      <c r="V171" s="199"/>
      <c r="W171" s="199"/>
      <c r="X171" s="199"/>
      <c r="Y171" s="199"/>
      <c r="Z171" s="199"/>
      <c r="AA171" s="199"/>
      <c r="AB171" s="199"/>
      <c r="AC171" s="199"/>
      <c r="AD171" s="199"/>
      <c r="AE171" s="199"/>
      <c r="AF171" s="199"/>
      <c r="AG171" s="199"/>
      <c r="AH171" s="199"/>
      <c r="AI171" s="199"/>
      <c r="AJ171" s="199"/>
      <c r="AK171" s="199"/>
      <c r="AL171" s="199"/>
    </row>
    <row r="172">
      <c r="A172" s="66" t="s">
        <v>911</v>
      </c>
      <c r="B172" s="66" t="s">
        <v>5001</v>
      </c>
      <c r="C172" s="66" t="s">
        <v>5002</v>
      </c>
      <c r="D172" s="341" t="str">
        <f>IF(MATCH(A172,'PLN &amp; IPP'!E:E,0)&gt;1,"yes","no")</f>
        <v>yes</v>
      </c>
      <c r="E172" s="198" t="s">
        <v>3738</v>
      </c>
      <c r="F172" s="66" t="s">
        <v>540</v>
      </c>
      <c r="G172" s="66" t="s">
        <v>2068</v>
      </c>
      <c r="H172" s="66" t="s">
        <v>3739</v>
      </c>
      <c r="I172" s="66" t="s">
        <v>5003</v>
      </c>
      <c r="J172" s="66" t="s">
        <v>5004</v>
      </c>
      <c r="K172" s="66" t="s">
        <v>5005</v>
      </c>
      <c r="L172" s="199">
        <v>300.0</v>
      </c>
      <c r="M172" s="66" t="s">
        <v>264</v>
      </c>
      <c r="N172" s="199">
        <v>2023.0</v>
      </c>
      <c r="O172" s="66" t="s">
        <v>2317</v>
      </c>
      <c r="P172" s="66" t="s">
        <v>137</v>
      </c>
      <c r="Q172" s="199">
        <v>-3.47667</v>
      </c>
      <c r="R172" s="199">
        <v>103.9992</v>
      </c>
      <c r="S172" s="199"/>
      <c r="T172" s="199"/>
      <c r="U172" s="199"/>
      <c r="V172" s="199"/>
      <c r="W172" s="199"/>
      <c r="X172" s="199"/>
      <c r="Y172" s="199"/>
      <c r="Z172" s="199"/>
      <c r="AA172" s="199"/>
      <c r="AB172" s="199"/>
      <c r="AC172" s="199"/>
      <c r="AD172" s="199"/>
      <c r="AE172" s="199"/>
      <c r="AF172" s="199"/>
      <c r="AG172" s="199"/>
      <c r="AH172" s="199"/>
      <c r="AI172" s="199"/>
      <c r="AJ172" s="199"/>
      <c r="AK172" s="199"/>
      <c r="AL172" s="199"/>
    </row>
    <row r="173">
      <c r="A173" s="66" t="s">
        <v>914</v>
      </c>
      <c r="B173" s="66" t="s">
        <v>5001</v>
      </c>
      <c r="C173" s="66" t="s">
        <v>5002</v>
      </c>
      <c r="D173" s="341" t="str">
        <f>IF(MATCH(A173,'PLN &amp; IPP'!E:E,0)&gt;1,"yes","no")</f>
        <v>yes</v>
      </c>
      <c r="E173" s="198" t="s">
        <v>3738</v>
      </c>
      <c r="F173" s="66" t="s">
        <v>540</v>
      </c>
      <c r="G173" s="66" t="s">
        <v>2075</v>
      </c>
      <c r="H173" s="66" t="s">
        <v>3739</v>
      </c>
      <c r="I173" s="66" t="s">
        <v>5003</v>
      </c>
      <c r="J173" s="66" t="s">
        <v>5004</v>
      </c>
      <c r="K173" s="66" t="s">
        <v>5005</v>
      </c>
      <c r="L173" s="199">
        <v>300.0</v>
      </c>
      <c r="M173" s="66" t="s">
        <v>264</v>
      </c>
      <c r="N173" s="199">
        <v>2023.0</v>
      </c>
      <c r="O173" s="66" t="s">
        <v>2317</v>
      </c>
      <c r="P173" s="66" t="s">
        <v>137</v>
      </c>
      <c r="Q173" s="199">
        <v>-3.47667</v>
      </c>
      <c r="R173" s="199">
        <v>103.9992</v>
      </c>
      <c r="S173" s="199"/>
      <c r="T173" s="199"/>
      <c r="U173" s="199"/>
      <c r="V173" s="199"/>
      <c r="W173" s="199"/>
      <c r="X173" s="199"/>
      <c r="Y173" s="199"/>
      <c r="Z173" s="199"/>
      <c r="AA173" s="199"/>
      <c r="AB173" s="199"/>
      <c r="AC173" s="199"/>
      <c r="AD173" s="199"/>
      <c r="AE173" s="199"/>
      <c r="AF173" s="199"/>
      <c r="AG173" s="199"/>
      <c r="AH173" s="199"/>
      <c r="AI173" s="199"/>
      <c r="AJ173" s="199"/>
      <c r="AK173" s="199"/>
      <c r="AL173" s="199"/>
    </row>
    <row r="174">
      <c r="A174" s="66" t="s">
        <v>939</v>
      </c>
      <c r="B174" s="66" t="s">
        <v>5006</v>
      </c>
      <c r="C174" s="66" t="s">
        <v>5007</v>
      </c>
      <c r="D174" s="341" t="str">
        <f>IF(MATCH(A174,'PLN &amp; IPP'!E:E,0)&gt;1,"yes","no")</f>
        <v>yes</v>
      </c>
      <c r="E174" s="198" t="s">
        <v>3778</v>
      </c>
      <c r="F174" s="66" t="s">
        <v>65</v>
      </c>
      <c r="G174" s="66" t="s">
        <v>2068</v>
      </c>
      <c r="H174" s="66" t="s">
        <v>3779</v>
      </c>
      <c r="I174" s="66" t="s">
        <v>5008</v>
      </c>
      <c r="J174" s="66" t="s">
        <v>4486</v>
      </c>
      <c r="K174" s="66" t="s">
        <v>5009</v>
      </c>
      <c r="L174" s="199">
        <v>150.0</v>
      </c>
      <c r="M174" s="66" t="s">
        <v>264</v>
      </c>
      <c r="N174" s="199">
        <v>2023.0</v>
      </c>
      <c r="O174" s="66" t="s">
        <v>2317</v>
      </c>
      <c r="P174" s="66" t="s">
        <v>137</v>
      </c>
      <c r="Q174" s="199">
        <v>3.78025</v>
      </c>
      <c r="R174" s="199">
        <v>98.63694</v>
      </c>
      <c r="S174" s="199"/>
      <c r="T174" s="199"/>
      <c r="U174" s="199"/>
      <c r="V174" s="199"/>
      <c r="W174" s="199"/>
      <c r="X174" s="199"/>
      <c r="Y174" s="199"/>
      <c r="Z174" s="199"/>
      <c r="AA174" s="199"/>
      <c r="AB174" s="199"/>
      <c r="AC174" s="199"/>
      <c r="AD174" s="199"/>
      <c r="AE174" s="199"/>
      <c r="AF174" s="199"/>
      <c r="AG174" s="199"/>
      <c r="AH174" s="199"/>
      <c r="AI174" s="199"/>
      <c r="AJ174" s="199"/>
      <c r="AK174" s="199"/>
      <c r="AL174" s="199"/>
    </row>
    <row r="175">
      <c r="A175" s="66" t="s">
        <v>942</v>
      </c>
      <c r="B175" s="66" t="s">
        <v>5006</v>
      </c>
      <c r="C175" s="66" t="s">
        <v>5007</v>
      </c>
      <c r="D175" s="341" t="str">
        <f>IF(MATCH(A175,'PLN &amp; IPP'!E:E,0)&gt;1,"yes","no")</f>
        <v>yes</v>
      </c>
      <c r="E175" s="198" t="s">
        <v>3778</v>
      </c>
      <c r="F175" s="66" t="s">
        <v>65</v>
      </c>
      <c r="G175" s="66" t="s">
        <v>2075</v>
      </c>
      <c r="H175" s="66" t="s">
        <v>3779</v>
      </c>
      <c r="I175" s="66" t="s">
        <v>5008</v>
      </c>
      <c r="J175" s="66" t="s">
        <v>4486</v>
      </c>
      <c r="K175" s="66" t="s">
        <v>5009</v>
      </c>
      <c r="L175" s="199">
        <v>150.0</v>
      </c>
      <c r="M175" s="66" t="s">
        <v>264</v>
      </c>
      <c r="N175" s="199">
        <v>2023.0</v>
      </c>
      <c r="O175" s="66" t="s">
        <v>2317</v>
      </c>
      <c r="P175" s="66" t="s">
        <v>137</v>
      </c>
      <c r="Q175" s="199">
        <v>3.78025</v>
      </c>
      <c r="R175" s="199">
        <v>98.63694</v>
      </c>
      <c r="S175" s="199"/>
      <c r="T175" s="199"/>
      <c r="U175" s="199"/>
      <c r="V175" s="199"/>
      <c r="W175" s="199"/>
      <c r="X175" s="199"/>
      <c r="Y175" s="199"/>
      <c r="Z175" s="199"/>
      <c r="AA175" s="199"/>
      <c r="AB175" s="199"/>
      <c r="AC175" s="199"/>
      <c r="AD175" s="199"/>
      <c r="AE175" s="199"/>
      <c r="AF175" s="199"/>
      <c r="AG175" s="199"/>
      <c r="AH175" s="199"/>
      <c r="AI175" s="199"/>
      <c r="AJ175" s="199"/>
      <c r="AK175" s="199"/>
      <c r="AL175" s="199"/>
    </row>
    <row r="176">
      <c r="A176" s="66" t="s">
        <v>710</v>
      </c>
      <c r="B176" s="66" t="s">
        <v>4962</v>
      </c>
      <c r="C176" s="66" t="s">
        <v>4963</v>
      </c>
      <c r="D176" s="341" t="str">
        <f>IF(MATCH(A176,'PLN &amp; IPP'!E:E,0)&gt;1,"yes","no")</f>
        <v>yes</v>
      </c>
      <c r="E176" s="198" t="s">
        <v>3831</v>
      </c>
      <c r="F176" s="66" t="s">
        <v>159</v>
      </c>
      <c r="G176" s="66" t="s">
        <v>2359</v>
      </c>
      <c r="H176" s="66" t="s">
        <v>3832</v>
      </c>
      <c r="I176" s="66" t="s">
        <v>5010</v>
      </c>
      <c r="J176" s="66" t="s">
        <v>4592</v>
      </c>
      <c r="K176" s="66" t="s">
        <v>4964</v>
      </c>
      <c r="L176" s="199">
        <v>1000.0</v>
      </c>
      <c r="M176" s="66" t="s">
        <v>264</v>
      </c>
      <c r="N176" s="199">
        <v>2022.0</v>
      </c>
      <c r="O176" s="66" t="s">
        <v>4883</v>
      </c>
      <c r="P176" s="66" t="s">
        <v>4819</v>
      </c>
      <c r="Q176" s="199">
        <v>-6.44649</v>
      </c>
      <c r="R176" s="199">
        <v>110.7424</v>
      </c>
      <c r="S176" s="199"/>
      <c r="T176" s="199"/>
      <c r="U176" s="199"/>
      <c r="V176" s="199"/>
      <c r="W176" s="199"/>
      <c r="X176" s="199"/>
      <c r="Y176" s="199"/>
      <c r="Z176" s="199"/>
      <c r="AA176" s="199"/>
      <c r="AB176" s="199"/>
      <c r="AC176" s="199"/>
      <c r="AD176" s="199"/>
      <c r="AE176" s="199"/>
      <c r="AF176" s="199"/>
      <c r="AG176" s="199"/>
      <c r="AH176" s="199"/>
      <c r="AI176" s="199"/>
      <c r="AJ176" s="199"/>
      <c r="AK176" s="199"/>
      <c r="AL176" s="199"/>
    </row>
    <row r="177">
      <c r="A177" s="66" t="s">
        <v>713</v>
      </c>
      <c r="B177" s="66" t="s">
        <v>4962</v>
      </c>
      <c r="C177" s="66" t="s">
        <v>4963</v>
      </c>
      <c r="D177" s="341" t="str">
        <f>IF(MATCH(A177,'PLN &amp; IPP'!E:E,0)&gt;1,"yes","no")</f>
        <v>yes</v>
      </c>
      <c r="E177" s="198" t="s">
        <v>3831</v>
      </c>
      <c r="F177" s="66" t="s">
        <v>159</v>
      </c>
      <c r="G177" s="66" t="s">
        <v>2361</v>
      </c>
      <c r="H177" s="66" t="s">
        <v>3832</v>
      </c>
      <c r="I177" s="66" t="s">
        <v>5010</v>
      </c>
      <c r="J177" s="66" t="s">
        <v>4592</v>
      </c>
      <c r="K177" s="66" t="s">
        <v>4964</v>
      </c>
      <c r="L177" s="199">
        <v>1000.0</v>
      </c>
      <c r="M177" s="66" t="s">
        <v>264</v>
      </c>
      <c r="N177" s="199">
        <v>2022.0</v>
      </c>
      <c r="O177" s="66" t="s">
        <v>4883</v>
      </c>
      <c r="P177" s="66" t="s">
        <v>4819</v>
      </c>
      <c r="Q177" s="199">
        <v>-6.44649</v>
      </c>
      <c r="R177" s="199">
        <v>110.7424</v>
      </c>
      <c r="S177" s="199"/>
      <c r="T177" s="199"/>
      <c r="U177" s="199"/>
      <c r="V177" s="199"/>
      <c r="W177" s="199"/>
      <c r="X177" s="199"/>
      <c r="Y177" s="199"/>
      <c r="Z177" s="199"/>
      <c r="AA177" s="199"/>
      <c r="AB177" s="199"/>
      <c r="AC177" s="199"/>
      <c r="AD177" s="199"/>
      <c r="AE177" s="199"/>
      <c r="AF177" s="199"/>
      <c r="AG177" s="199"/>
      <c r="AH177" s="199"/>
      <c r="AI177" s="199"/>
      <c r="AJ177" s="199"/>
      <c r="AK177" s="199"/>
      <c r="AL177" s="199"/>
    </row>
    <row r="178">
      <c r="A178" s="66" t="s">
        <v>1321</v>
      </c>
      <c r="B178" s="66" t="s">
        <v>5011</v>
      </c>
      <c r="C178" s="66" t="s">
        <v>4796</v>
      </c>
      <c r="D178" s="341" t="str">
        <f>IF(MATCH(A178,'PLN &amp; IPP'!E:E,0)&gt;1,"yes","no")</f>
        <v>yes</v>
      </c>
      <c r="E178" s="198" t="s">
        <v>3896</v>
      </c>
      <c r="F178" s="66" t="s">
        <v>959</v>
      </c>
      <c r="G178" s="66" t="s">
        <v>2068</v>
      </c>
      <c r="H178" s="66" t="s">
        <v>3897</v>
      </c>
      <c r="I178" s="206"/>
      <c r="J178" s="66" t="s">
        <v>965</v>
      </c>
      <c r="K178" s="66" t="s">
        <v>4301</v>
      </c>
      <c r="L178" s="199">
        <v>50.0</v>
      </c>
      <c r="M178" s="66" t="s">
        <v>264</v>
      </c>
      <c r="N178" s="199">
        <v>2022.0</v>
      </c>
      <c r="O178" s="66" t="s">
        <v>2317</v>
      </c>
      <c r="P178" s="66" t="s">
        <v>137</v>
      </c>
      <c r="Q178" s="199">
        <v>-10.352</v>
      </c>
      <c r="R178" s="199">
        <v>123.4599</v>
      </c>
      <c r="S178" s="199"/>
      <c r="T178" s="199"/>
      <c r="U178" s="199"/>
      <c r="V178" s="199"/>
      <c r="W178" s="199"/>
      <c r="X178" s="199"/>
      <c r="Y178" s="199"/>
      <c r="Z178" s="199"/>
      <c r="AA178" s="199"/>
      <c r="AB178" s="199"/>
      <c r="AC178" s="199"/>
      <c r="AD178" s="199"/>
      <c r="AE178" s="199"/>
      <c r="AF178" s="199"/>
      <c r="AG178" s="199"/>
      <c r="AH178" s="199"/>
      <c r="AI178" s="199"/>
      <c r="AJ178" s="199"/>
      <c r="AK178" s="199"/>
      <c r="AL178" s="199"/>
    </row>
    <row r="179">
      <c r="A179" s="66" t="s">
        <v>1323</v>
      </c>
      <c r="B179" s="66" t="s">
        <v>5011</v>
      </c>
      <c r="C179" s="66" t="s">
        <v>4796</v>
      </c>
      <c r="D179" s="341" t="str">
        <f>IF(MATCH(A179,'PLN &amp; IPP'!E:E,0)&gt;1,"yes","no")</f>
        <v>yes</v>
      </c>
      <c r="E179" s="198" t="s">
        <v>3896</v>
      </c>
      <c r="F179" s="66" t="s">
        <v>959</v>
      </c>
      <c r="G179" s="66" t="s">
        <v>2075</v>
      </c>
      <c r="H179" s="66" t="s">
        <v>3897</v>
      </c>
      <c r="I179" s="206"/>
      <c r="J179" s="66" t="s">
        <v>965</v>
      </c>
      <c r="K179" s="66" t="s">
        <v>4301</v>
      </c>
      <c r="L179" s="199">
        <v>50.0</v>
      </c>
      <c r="M179" s="66" t="s">
        <v>264</v>
      </c>
      <c r="N179" s="199">
        <v>2023.0</v>
      </c>
      <c r="O179" s="66" t="s">
        <v>2317</v>
      </c>
      <c r="P179" s="66" t="s">
        <v>137</v>
      </c>
      <c r="Q179" s="199">
        <v>-10.352</v>
      </c>
      <c r="R179" s="199">
        <v>123.4599</v>
      </c>
      <c r="S179" s="199"/>
      <c r="T179" s="199"/>
      <c r="U179" s="199"/>
      <c r="V179" s="199"/>
      <c r="W179" s="199"/>
      <c r="X179" s="199"/>
      <c r="Y179" s="199"/>
      <c r="Z179" s="199"/>
      <c r="AA179" s="199"/>
      <c r="AB179" s="199"/>
      <c r="AC179" s="199"/>
      <c r="AD179" s="199"/>
      <c r="AE179" s="199"/>
      <c r="AF179" s="199"/>
      <c r="AG179" s="199"/>
      <c r="AH179" s="199"/>
      <c r="AI179" s="199"/>
      <c r="AJ179" s="199"/>
      <c r="AK179" s="199"/>
      <c r="AL179" s="199"/>
    </row>
    <row r="180">
      <c r="A180" s="337" t="s">
        <v>255</v>
      </c>
      <c r="B180" s="337" t="s">
        <v>5012</v>
      </c>
      <c r="C180" s="337" t="s">
        <v>5013</v>
      </c>
      <c r="D180" s="337" t="str">
        <f>IF(MATCH(A180,'PLN &amp; IPP'!E:E,0)&gt;1,"yes","no")</f>
        <v>#N/A</v>
      </c>
      <c r="E180" s="338" t="s">
        <v>1985</v>
      </c>
      <c r="F180" s="337" t="s">
        <v>75</v>
      </c>
      <c r="G180" s="337"/>
      <c r="H180" s="337" t="s">
        <v>3126</v>
      </c>
      <c r="I180" s="339"/>
      <c r="J180" s="337" t="s">
        <v>5014</v>
      </c>
      <c r="K180" s="337" t="s">
        <v>5014</v>
      </c>
      <c r="L180" s="340">
        <v>200.0</v>
      </c>
      <c r="M180" s="337" t="s">
        <v>48</v>
      </c>
      <c r="N180" s="337"/>
      <c r="O180" s="337" t="s">
        <v>137</v>
      </c>
      <c r="P180" s="337" t="s">
        <v>137</v>
      </c>
      <c r="Q180" s="340">
        <v>0.815946</v>
      </c>
      <c r="R180" s="340">
        <v>117.9308</v>
      </c>
      <c r="S180" s="340"/>
      <c r="T180" s="340"/>
      <c r="U180" s="340"/>
      <c r="V180" s="340"/>
      <c r="W180" s="340"/>
      <c r="X180" s="340"/>
      <c r="Y180" s="340"/>
      <c r="Z180" s="340"/>
      <c r="AA180" s="340"/>
      <c r="AB180" s="340"/>
      <c r="AC180" s="340"/>
      <c r="AD180" s="340"/>
      <c r="AE180" s="340"/>
      <c r="AF180" s="340"/>
      <c r="AG180" s="340"/>
      <c r="AH180" s="340"/>
      <c r="AI180" s="340"/>
      <c r="AJ180" s="340"/>
      <c r="AK180" s="340"/>
      <c r="AL180" s="340"/>
    </row>
    <row r="181">
      <c r="A181" s="337" t="s">
        <v>258</v>
      </c>
      <c r="B181" s="337" t="s">
        <v>5015</v>
      </c>
      <c r="C181" s="337" t="s">
        <v>4805</v>
      </c>
      <c r="D181" s="337" t="str">
        <f>IF(MATCH(A181,'PLN &amp; IPP'!E:E,0)&gt;1,"yes","no")</f>
        <v>#N/A</v>
      </c>
      <c r="E181" s="338" t="s">
        <v>1956</v>
      </c>
      <c r="F181" s="337" t="s">
        <v>75</v>
      </c>
      <c r="G181" s="337" t="s">
        <v>2068</v>
      </c>
      <c r="H181" s="337" t="s">
        <v>3134</v>
      </c>
      <c r="I181" s="339"/>
      <c r="J181" s="337" t="s">
        <v>5016</v>
      </c>
      <c r="K181" s="337" t="s">
        <v>4806</v>
      </c>
      <c r="L181" s="340">
        <v>200.0</v>
      </c>
      <c r="M181" s="337" t="s">
        <v>48</v>
      </c>
      <c r="N181" s="337"/>
      <c r="O181" s="337" t="s">
        <v>137</v>
      </c>
      <c r="P181" s="337" t="s">
        <v>137</v>
      </c>
      <c r="Q181" s="340">
        <v>0.815946</v>
      </c>
      <c r="R181" s="340">
        <v>117.9308</v>
      </c>
      <c r="S181" s="340"/>
      <c r="T181" s="340"/>
      <c r="U181" s="340"/>
      <c r="V181" s="340"/>
      <c r="W181" s="340"/>
      <c r="X181" s="340"/>
      <c r="Y181" s="340"/>
      <c r="Z181" s="340"/>
      <c r="AA181" s="340"/>
      <c r="AB181" s="340"/>
      <c r="AC181" s="340"/>
      <c r="AD181" s="340"/>
      <c r="AE181" s="340"/>
      <c r="AF181" s="340"/>
      <c r="AG181" s="340"/>
      <c r="AH181" s="340"/>
      <c r="AI181" s="340"/>
      <c r="AJ181" s="340"/>
      <c r="AK181" s="340"/>
      <c r="AL181" s="340"/>
    </row>
    <row r="182">
      <c r="A182" s="337" t="s">
        <v>261</v>
      </c>
      <c r="B182" s="337" t="s">
        <v>5015</v>
      </c>
      <c r="C182" s="337" t="s">
        <v>4805</v>
      </c>
      <c r="D182" s="337" t="str">
        <f>IF(MATCH(A182,'PLN &amp; IPP'!E:E,0)&gt;1,"yes","no")</f>
        <v>#N/A</v>
      </c>
      <c r="E182" s="338" t="s">
        <v>1956</v>
      </c>
      <c r="F182" s="337" t="s">
        <v>75</v>
      </c>
      <c r="G182" s="337" t="s">
        <v>2075</v>
      </c>
      <c r="H182" s="337" t="s">
        <v>3134</v>
      </c>
      <c r="I182" s="339"/>
      <c r="J182" s="337" t="s">
        <v>5016</v>
      </c>
      <c r="K182" s="337" t="s">
        <v>4806</v>
      </c>
      <c r="L182" s="340">
        <v>200.0</v>
      </c>
      <c r="M182" s="337" t="s">
        <v>48</v>
      </c>
      <c r="N182" s="337"/>
      <c r="O182" s="337" t="s">
        <v>137</v>
      </c>
      <c r="P182" s="337" t="s">
        <v>137</v>
      </c>
      <c r="Q182" s="340">
        <v>0.815946</v>
      </c>
      <c r="R182" s="340">
        <v>117.9308</v>
      </c>
      <c r="S182" s="340"/>
      <c r="T182" s="340"/>
      <c r="U182" s="340"/>
      <c r="V182" s="340"/>
      <c r="W182" s="340"/>
      <c r="X182" s="340"/>
      <c r="Y182" s="340"/>
      <c r="Z182" s="340"/>
      <c r="AA182" s="340"/>
      <c r="AB182" s="340"/>
      <c r="AC182" s="340"/>
      <c r="AD182" s="340"/>
      <c r="AE182" s="340"/>
      <c r="AF182" s="340"/>
      <c r="AG182" s="340"/>
      <c r="AH182" s="340"/>
      <c r="AI182" s="340"/>
      <c r="AJ182" s="340"/>
      <c r="AK182" s="340"/>
      <c r="AL182" s="340"/>
    </row>
    <row r="183">
      <c r="A183" s="66"/>
      <c r="B183" s="66"/>
      <c r="C183" s="66"/>
      <c r="D183" s="66"/>
      <c r="E183" s="66"/>
      <c r="F183" s="66"/>
      <c r="G183" s="66"/>
      <c r="H183" s="66"/>
      <c r="I183" s="206"/>
      <c r="J183" s="66"/>
      <c r="K183" s="66"/>
      <c r="L183" s="199"/>
      <c r="M183" s="66"/>
      <c r="N183" s="206"/>
      <c r="O183" s="66"/>
      <c r="P183" s="66"/>
      <c r="Q183" s="199"/>
      <c r="R183" s="199"/>
      <c r="S183" s="199"/>
      <c r="T183" s="199"/>
      <c r="U183" s="199"/>
      <c r="V183" s="199"/>
      <c r="W183" s="199"/>
      <c r="X183" s="199"/>
      <c r="Y183" s="199"/>
      <c r="Z183" s="199"/>
      <c r="AA183" s="199"/>
      <c r="AB183" s="199"/>
      <c r="AC183" s="199"/>
      <c r="AD183" s="199"/>
      <c r="AE183" s="199"/>
      <c r="AF183" s="199"/>
      <c r="AG183" s="199"/>
      <c r="AH183" s="199"/>
      <c r="AI183" s="199"/>
      <c r="AJ183" s="199"/>
      <c r="AK183" s="199"/>
      <c r="AL183" s="199"/>
    </row>
    <row r="184">
      <c r="A184" s="66"/>
      <c r="B184" s="66"/>
      <c r="C184" s="66"/>
      <c r="D184" s="66"/>
      <c r="E184" s="66"/>
      <c r="F184" s="66"/>
      <c r="G184" s="66"/>
      <c r="H184" s="66"/>
      <c r="I184" s="206"/>
      <c r="J184" s="66"/>
      <c r="K184" s="66"/>
      <c r="L184" s="199"/>
      <c r="M184" s="66"/>
      <c r="N184" s="206"/>
      <c r="O184" s="66"/>
      <c r="P184" s="66"/>
      <c r="Q184" s="199"/>
      <c r="R184" s="199"/>
      <c r="S184" s="199"/>
      <c r="T184" s="199"/>
      <c r="U184" s="199"/>
      <c r="V184" s="199"/>
      <c r="W184" s="199"/>
      <c r="X184" s="199"/>
      <c r="Y184" s="199"/>
      <c r="Z184" s="199"/>
      <c r="AA184" s="199"/>
      <c r="AB184" s="199"/>
      <c r="AC184" s="199"/>
      <c r="AD184" s="199"/>
      <c r="AE184" s="199"/>
      <c r="AF184" s="199"/>
      <c r="AG184" s="199"/>
      <c r="AH184" s="199"/>
      <c r="AI184" s="199"/>
      <c r="AJ184" s="199"/>
      <c r="AK184" s="199"/>
      <c r="AL184" s="199"/>
    </row>
    <row r="185">
      <c r="A185" s="66"/>
      <c r="B185" s="66"/>
      <c r="C185" s="66"/>
      <c r="D185" s="66"/>
      <c r="E185" s="66"/>
      <c r="F185" s="66"/>
      <c r="G185" s="66"/>
      <c r="H185" s="66"/>
      <c r="I185" s="206"/>
      <c r="J185" s="66"/>
      <c r="K185" s="66"/>
      <c r="L185" s="199"/>
      <c r="M185" s="66"/>
      <c r="N185" s="206"/>
      <c r="O185" s="66"/>
      <c r="P185" s="66"/>
      <c r="Q185" s="199"/>
      <c r="R185" s="199"/>
      <c r="S185" s="199"/>
      <c r="T185" s="199"/>
      <c r="U185" s="199"/>
      <c r="V185" s="199"/>
      <c r="W185" s="199"/>
      <c r="X185" s="199"/>
      <c r="Y185" s="199"/>
      <c r="Z185" s="199"/>
      <c r="AA185" s="199"/>
      <c r="AB185" s="199"/>
      <c r="AC185" s="199"/>
      <c r="AD185" s="199"/>
      <c r="AE185" s="199"/>
      <c r="AF185" s="199"/>
      <c r="AG185" s="199"/>
      <c r="AH185" s="199"/>
      <c r="AI185" s="199"/>
      <c r="AJ185" s="199"/>
      <c r="AK185" s="199"/>
      <c r="AL185" s="199"/>
    </row>
    <row r="186">
      <c r="A186" s="66"/>
      <c r="B186" s="66"/>
      <c r="C186" s="66"/>
      <c r="D186" s="66"/>
      <c r="E186" s="66"/>
      <c r="F186" s="66"/>
      <c r="G186" s="66"/>
      <c r="H186" s="66"/>
      <c r="I186" s="206"/>
      <c r="J186" s="66"/>
      <c r="K186" s="66"/>
      <c r="L186" s="199"/>
      <c r="M186" s="66"/>
      <c r="N186" s="206"/>
      <c r="O186" s="66"/>
      <c r="P186" s="66"/>
      <c r="Q186" s="199"/>
      <c r="R186" s="199"/>
      <c r="S186" s="199"/>
      <c r="T186" s="199"/>
      <c r="U186" s="199"/>
      <c r="V186" s="199"/>
      <c r="W186" s="199"/>
      <c r="X186" s="199"/>
      <c r="Y186" s="199"/>
      <c r="Z186" s="199"/>
      <c r="AA186" s="199"/>
      <c r="AB186" s="199"/>
      <c r="AC186" s="199"/>
      <c r="AD186" s="199"/>
      <c r="AE186" s="199"/>
      <c r="AF186" s="199"/>
      <c r="AG186" s="199"/>
      <c r="AH186" s="199"/>
      <c r="AI186" s="199"/>
      <c r="AJ186" s="199"/>
      <c r="AK186" s="199"/>
      <c r="AL186" s="199"/>
    </row>
    <row r="187">
      <c r="A187" s="66"/>
      <c r="B187" s="66"/>
      <c r="C187" s="66"/>
      <c r="D187" s="66"/>
      <c r="E187" s="66"/>
      <c r="F187" s="66"/>
      <c r="G187" s="66"/>
      <c r="H187" s="66"/>
      <c r="I187" s="206"/>
      <c r="J187" s="66"/>
      <c r="K187" s="66"/>
      <c r="L187" s="199"/>
      <c r="M187" s="66"/>
      <c r="N187" s="206"/>
      <c r="O187" s="66"/>
      <c r="P187" s="66"/>
      <c r="Q187" s="199"/>
      <c r="R187" s="199"/>
      <c r="S187" s="199"/>
      <c r="T187" s="199"/>
      <c r="U187" s="199"/>
      <c r="V187" s="199"/>
      <c r="W187" s="199"/>
      <c r="X187" s="199"/>
      <c r="Y187" s="199"/>
      <c r="Z187" s="199"/>
      <c r="AA187" s="199"/>
      <c r="AB187" s="199"/>
      <c r="AC187" s="199"/>
      <c r="AD187" s="199"/>
      <c r="AE187" s="199"/>
      <c r="AF187" s="199"/>
      <c r="AG187" s="199"/>
      <c r="AH187" s="199"/>
      <c r="AI187" s="199"/>
      <c r="AJ187" s="199"/>
      <c r="AK187" s="199"/>
      <c r="AL187" s="199"/>
    </row>
    <row r="188">
      <c r="A188" s="66"/>
      <c r="B188" s="66"/>
      <c r="C188" s="66"/>
      <c r="D188" s="66"/>
      <c r="E188" s="66"/>
      <c r="F188" s="66"/>
      <c r="G188" s="66"/>
      <c r="H188" s="66"/>
      <c r="I188" s="66"/>
      <c r="J188" s="66"/>
      <c r="K188" s="66"/>
      <c r="L188" s="199"/>
      <c r="M188" s="66"/>
      <c r="N188" s="206"/>
      <c r="O188" s="66"/>
      <c r="P188" s="66"/>
      <c r="Q188" s="199"/>
      <c r="R188" s="199"/>
      <c r="S188" s="199"/>
      <c r="T188" s="199"/>
      <c r="U188" s="199"/>
      <c r="V188" s="199"/>
      <c r="W188" s="199"/>
      <c r="X188" s="199"/>
      <c r="Y188" s="199"/>
      <c r="Z188" s="199"/>
      <c r="AA188" s="199"/>
      <c r="AB188" s="199"/>
      <c r="AC188" s="199"/>
      <c r="AD188" s="199"/>
      <c r="AE188" s="199"/>
      <c r="AF188" s="199"/>
      <c r="AG188" s="199"/>
      <c r="AH188" s="199"/>
      <c r="AI188" s="199"/>
      <c r="AJ188" s="199"/>
      <c r="AK188" s="199"/>
      <c r="AL188" s="199"/>
    </row>
    <row r="189">
      <c r="A189" s="66"/>
      <c r="B189" s="66"/>
      <c r="C189" s="66"/>
      <c r="D189" s="66"/>
      <c r="E189" s="66"/>
      <c r="F189" s="66"/>
      <c r="G189" s="66"/>
      <c r="H189" s="66"/>
      <c r="I189" s="66"/>
      <c r="J189" s="66"/>
      <c r="K189" s="66"/>
      <c r="L189" s="199"/>
      <c r="M189" s="66"/>
      <c r="N189" s="206"/>
      <c r="O189" s="66"/>
      <c r="P189" s="66"/>
      <c r="Q189" s="199"/>
      <c r="R189" s="199"/>
      <c r="S189" s="199"/>
      <c r="T189" s="199"/>
      <c r="U189" s="199"/>
      <c r="V189" s="199"/>
      <c r="W189" s="199"/>
      <c r="X189" s="199"/>
      <c r="Y189" s="199"/>
      <c r="Z189" s="199"/>
      <c r="AA189" s="199"/>
      <c r="AB189" s="199"/>
      <c r="AC189" s="199"/>
      <c r="AD189" s="199"/>
      <c r="AE189" s="199"/>
      <c r="AF189" s="199"/>
      <c r="AG189" s="199"/>
      <c r="AH189" s="199"/>
      <c r="AI189" s="199"/>
      <c r="AJ189" s="199"/>
      <c r="AK189" s="199"/>
      <c r="AL189" s="199"/>
    </row>
    <row r="190">
      <c r="A190" s="66"/>
      <c r="B190" s="66"/>
      <c r="C190" s="66"/>
      <c r="D190" s="66"/>
      <c r="E190" s="66"/>
      <c r="F190" s="66"/>
      <c r="G190" s="206"/>
      <c r="H190" s="66"/>
      <c r="I190" s="206"/>
      <c r="J190" s="66"/>
      <c r="K190" s="66"/>
      <c r="L190" s="199"/>
      <c r="M190" s="66"/>
      <c r="N190" s="206"/>
      <c r="O190" s="66"/>
      <c r="P190" s="66"/>
      <c r="Q190" s="199"/>
      <c r="R190" s="199"/>
      <c r="S190" s="199"/>
      <c r="T190" s="199"/>
      <c r="U190" s="199"/>
      <c r="V190" s="199"/>
      <c r="W190" s="199"/>
      <c r="X190" s="199"/>
      <c r="Y190" s="199"/>
      <c r="Z190" s="199"/>
      <c r="AA190" s="199"/>
      <c r="AB190" s="199"/>
      <c r="AC190" s="199"/>
      <c r="AD190" s="199"/>
      <c r="AE190" s="199"/>
      <c r="AF190" s="199"/>
      <c r="AG190" s="199"/>
      <c r="AH190" s="199"/>
      <c r="AI190" s="199"/>
      <c r="AJ190" s="199"/>
      <c r="AK190" s="199"/>
      <c r="AL190" s="199"/>
    </row>
    <row r="191">
      <c r="A191" s="66"/>
      <c r="B191" s="66"/>
      <c r="C191" s="66"/>
      <c r="D191" s="66"/>
      <c r="E191" s="346"/>
      <c r="F191" s="66"/>
      <c r="G191" s="66"/>
      <c r="H191" s="66"/>
      <c r="I191" s="206"/>
      <c r="J191" s="66"/>
      <c r="K191" s="66"/>
      <c r="L191" s="199"/>
      <c r="M191" s="66"/>
      <c r="N191" s="199"/>
      <c r="O191" s="66"/>
      <c r="P191" s="66"/>
      <c r="Q191" s="199"/>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row>
    <row r="192">
      <c r="A192" s="66"/>
      <c r="B192" s="66"/>
      <c r="C192" s="66"/>
      <c r="D192" s="66"/>
      <c r="E192" s="66"/>
      <c r="F192" s="66"/>
      <c r="G192" s="66"/>
      <c r="H192" s="66"/>
      <c r="I192" s="206"/>
      <c r="J192" s="66"/>
      <c r="K192" s="66"/>
      <c r="L192" s="199"/>
      <c r="M192" s="66"/>
      <c r="N192" s="199"/>
      <c r="O192" s="66"/>
      <c r="P192" s="66"/>
      <c r="Q192" s="199"/>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row>
    <row r="193">
      <c r="A193" s="66"/>
      <c r="B193" s="66"/>
      <c r="C193" s="66"/>
      <c r="D193" s="66"/>
      <c r="E193" s="66"/>
      <c r="F193" s="66"/>
      <c r="G193" s="66"/>
      <c r="H193" s="66"/>
      <c r="I193" s="66"/>
      <c r="J193" s="66"/>
      <c r="K193" s="66"/>
      <c r="L193" s="199"/>
      <c r="M193" s="66"/>
      <c r="N193" s="206"/>
      <c r="O193" s="66"/>
      <c r="P193" s="66"/>
      <c r="Q193" s="199"/>
      <c r="R193" s="199"/>
      <c r="S193" s="199"/>
      <c r="T193" s="199"/>
      <c r="U193" s="199"/>
      <c r="V193" s="199"/>
      <c r="W193" s="199"/>
      <c r="X193" s="199"/>
      <c r="Y193" s="199"/>
      <c r="Z193" s="199"/>
      <c r="AA193" s="199"/>
      <c r="AB193" s="199"/>
      <c r="AC193" s="199"/>
      <c r="AD193" s="199"/>
      <c r="AE193" s="199"/>
      <c r="AF193" s="199"/>
      <c r="AG193" s="199"/>
      <c r="AH193" s="199"/>
      <c r="AI193" s="199"/>
      <c r="AJ193" s="199"/>
      <c r="AK193" s="199"/>
      <c r="AL193" s="199"/>
    </row>
    <row r="194">
      <c r="A194" s="66"/>
      <c r="B194" s="66"/>
      <c r="C194" s="66"/>
      <c r="D194" s="66"/>
      <c r="E194" s="66"/>
      <c r="F194" s="66"/>
      <c r="G194" s="66"/>
      <c r="H194" s="66"/>
      <c r="I194" s="66"/>
      <c r="J194" s="66"/>
      <c r="K194" s="66"/>
      <c r="L194" s="199"/>
      <c r="M194" s="66"/>
      <c r="N194" s="206"/>
      <c r="O194" s="66"/>
      <c r="P194" s="66"/>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row>
    <row r="195">
      <c r="A195" s="66"/>
      <c r="B195" s="66"/>
      <c r="C195" s="66"/>
      <c r="D195" s="66"/>
      <c r="E195" s="66"/>
      <c r="F195" s="66"/>
      <c r="G195" s="66"/>
      <c r="H195" s="66"/>
      <c r="I195" s="206"/>
      <c r="J195" s="66"/>
      <c r="K195" s="66"/>
      <c r="L195" s="199"/>
      <c r="M195" s="66"/>
      <c r="N195" s="199"/>
      <c r="O195" s="66"/>
      <c r="P195" s="66"/>
      <c r="Q195" s="199"/>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row>
    <row r="196">
      <c r="A196" s="66"/>
      <c r="B196" s="66"/>
      <c r="C196" s="66"/>
      <c r="D196" s="66"/>
      <c r="E196" s="66"/>
      <c r="F196" s="66"/>
      <c r="G196" s="66"/>
      <c r="H196" s="66"/>
      <c r="I196" s="206"/>
      <c r="J196" s="66"/>
      <c r="K196" s="66"/>
      <c r="L196" s="199"/>
      <c r="M196" s="66"/>
      <c r="N196" s="199"/>
      <c r="O196" s="66"/>
      <c r="P196" s="66"/>
      <c r="Q196" s="199"/>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row>
    <row r="197">
      <c r="A197" s="66"/>
      <c r="B197" s="66"/>
      <c r="C197" s="66"/>
      <c r="D197" s="66"/>
      <c r="E197" s="66"/>
      <c r="F197" s="66"/>
      <c r="G197" s="66"/>
      <c r="H197" s="66"/>
      <c r="I197" s="206"/>
      <c r="J197" s="66"/>
      <c r="K197" s="66"/>
      <c r="L197" s="199"/>
      <c r="M197" s="66"/>
      <c r="N197" s="206"/>
      <c r="O197" s="66"/>
      <c r="P197" s="66"/>
      <c r="Q197" s="199"/>
      <c r="R197" s="199"/>
      <c r="S197" s="199"/>
      <c r="T197" s="199"/>
      <c r="U197" s="199"/>
      <c r="V197" s="199"/>
      <c r="W197" s="199"/>
      <c r="X197" s="199"/>
      <c r="Y197" s="199"/>
      <c r="Z197" s="199"/>
      <c r="AA197" s="199"/>
      <c r="AB197" s="199"/>
      <c r="AC197" s="199"/>
      <c r="AD197" s="199"/>
      <c r="AE197" s="199"/>
      <c r="AF197" s="199"/>
      <c r="AG197" s="199"/>
      <c r="AH197" s="199"/>
      <c r="AI197" s="199"/>
      <c r="AJ197" s="199"/>
      <c r="AK197" s="199"/>
      <c r="AL197" s="199"/>
    </row>
    <row r="198">
      <c r="A198" s="66"/>
      <c r="B198" s="66"/>
      <c r="C198" s="66"/>
      <c r="D198" s="66"/>
      <c r="E198" s="66"/>
      <c r="F198" s="66"/>
      <c r="G198" s="66"/>
      <c r="H198" s="66"/>
      <c r="I198" s="206"/>
      <c r="J198" s="66"/>
      <c r="K198" s="66"/>
      <c r="L198" s="199"/>
      <c r="M198" s="66"/>
      <c r="N198" s="206"/>
      <c r="O198" s="66"/>
      <c r="P198" s="66"/>
      <c r="Q198" s="199"/>
      <c r="R198" s="199"/>
      <c r="S198" s="199"/>
      <c r="T198" s="199"/>
      <c r="U198" s="199"/>
      <c r="V198" s="199"/>
      <c r="W198" s="199"/>
      <c r="X198" s="199"/>
      <c r="Y198" s="199"/>
      <c r="Z198" s="199"/>
      <c r="AA198" s="199"/>
      <c r="AB198" s="199"/>
      <c r="AC198" s="199"/>
      <c r="AD198" s="199"/>
      <c r="AE198" s="199"/>
      <c r="AF198" s="199"/>
      <c r="AG198" s="199"/>
      <c r="AH198" s="199"/>
      <c r="AI198" s="199"/>
      <c r="AJ198" s="199"/>
      <c r="AK198" s="199"/>
      <c r="AL198" s="199"/>
    </row>
    <row r="199">
      <c r="A199" s="66"/>
      <c r="B199" s="66"/>
      <c r="C199" s="66"/>
      <c r="D199" s="66"/>
      <c r="E199" s="66"/>
      <c r="F199" s="66"/>
      <c r="G199" s="66"/>
      <c r="H199" s="66"/>
      <c r="I199" s="66"/>
      <c r="J199" s="66"/>
      <c r="K199" s="66"/>
      <c r="L199" s="199"/>
      <c r="M199" s="66"/>
      <c r="N199" s="206"/>
      <c r="O199" s="66"/>
      <c r="P199" s="66"/>
      <c r="Q199" s="199"/>
      <c r="R199" s="199"/>
      <c r="S199" s="199"/>
      <c r="T199" s="199"/>
      <c r="U199" s="199"/>
      <c r="V199" s="199"/>
      <c r="W199" s="199"/>
      <c r="X199" s="199"/>
      <c r="Y199" s="199"/>
      <c r="Z199" s="199"/>
      <c r="AA199" s="199"/>
      <c r="AB199" s="199"/>
      <c r="AC199" s="199"/>
      <c r="AD199" s="199"/>
      <c r="AE199" s="199"/>
      <c r="AF199" s="199"/>
      <c r="AG199" s="199"/>
      <c r="AH199" s="199"/>
      <c r="AI199" s="199"/>
      <c r="AJ199" s="199"/>
      <c r="AK199" s="199"/>
      <c r="AL199" s="199"/>
    </row>
    <row r="200">
      <c r="A200" s="66"/>
      <c r="B200" s="66"/>
      <c r="C200" s="66"/>
      <c r="D200" s="66"/>
      <c r="E200" s="66"/>
      <c r="F200" s="66"/>
      <c r="G200" s="66"/>
      <c r="H200" s="66"/>
      <c r="I200" s="66"/>
      <c r="J200" s="66"/>
      <c r="K200" s="66"/>
      <c r="L200" s="199"/>
      <c r="M200" s="66"/>
      <c r="N200" s="206"/>
      <c r="O200" s="66"/>
      <c r="P200" s="66"/>
      <c r="Q200" s="199"/>
      <c r="R200" s="199"/>
      <c r="S200" s="199"/>
      <c r="T200" s="199"/>
      <c r="U200" s="199"/>
      <c r="V200" s="199"/>
      <c r="W200" s="199"/>
      <c r="X200" s="199"/>
      <c r="Y200" s="199"/>
      <c r="Z200" s="199"/>
      <c r="AA200" s="199"/>
      <c r="AB200" s="199"/>
      <c r="AC200" s="199"/>
      <c r="AD200" s="199"/>
      <c r="AE200" s="199"/>
      <c r="AF200" s="199"/>
      <c r="AG200" s="199"/>
      <c r="AH200" s="199"/>
      <c r="AI200" s="199"/>
      <c r="AJ200" s="199"/>
      <c r="AK200" s="199"/>
      <c r="AL200" s="199"/>
    </row>
    <row r="201">
      <c r="A201" s="66"/>
      <c r="B201" s="66"/>
      <c r="C201" s="66"/>
      <c r="D201" s="66"/>
      <c r="E201" s="66"/>
      <c r="F201" s="66"/>
      <c r="G201" s="66"/>
      <c r="H201" s="66"/>
      <c r="I201" s="66"/>
      <c r="J201" s="66"/>
      <c r="K201" s="66"/>
      <c r="L201" s="199"/>
      <c r="M201" s="66"/>
      <c r="N201" s="206"/>
      <c r="O201" s="66"/>
      <c r="P201" s="66"/>
      <c r="Q201" s="199"/>
      <c r="R201" s="199"/>
      <c r="S201" s="199"/>
      <c r="T201" s="199"/>
      <c r="U201" s="199"/>
      <c r="V201" s="199"/>
      <c r="W201" s="199"/>
      <c r="X201" s="199"/>
      <c r="Y201" s="199"/>
      <c r="Z201" s="199"/>
      <c r="AA201" s="199"/>
      <c r="AB201" s="199"/>
      <c r="AC201" s="199"/>
      <c r="AD201" s="199"/>
      <c r="AE201" s="199"/>
      <c r="AF201" s="199"/>
      <c r="AG201" s="199"/>
      <c r="AH201" s="199"/>
      <c r="AI201" s="199"/>
      <c r="AJ201" s="199"/>
      <c r="AK201" s="199"/>
      <c r="AL201" s="199"/>
    </row>
    <row r="202">
      <c r="A202" s="66"/>
      <c r="B202" s="66"/>
      <c r="C202" s="66"/>
      <c r="D202" s="66"/>
      <c r="E202" s="66"/>
      <c r="F202" s="66"/>
      <c r="G202" s="66"/>
      <c r="H202" s="66"/>
      <c r="I202" s="206"/>
      <c r="J202" s="66"/>
      <c r="K202" s="66"/>
      <c r="L202" s="199"/>
      <c r="M202" s="66"/>
      <c r="N202" s="206"/>
      <c r="O202" s="66"/>
      <c r="P202" s="66"/>
      <c r="Q202" s="199"/>
      <c r="R202" s="199"/>
      <c r="S202" s="199"/>
      <c r="T202" s="199"/>
      <c r="U202" s="199"/>
      <c r="V202" s="199"/>
      <c r="W202" s="199"/>
      <c r="X202" s="199"/>
      <c r="Y202" s="199"/>
      <c r="Z202" s="199"/>
      <c r="AA202" s="199"/>
      <c r="AB202" s="199"/>
      <c r="AC202" s="199"/>
      <c r="AD202" s="199"/>
      <c r="AE202" s="199"/>
      <c r="AF202" s="199"/>
      <c r="AG202" s="199"/>
      <c r="AH202" s="199"/>
      <c r="AI202" s="199"/>
      <c r="AJ202" s="199"/>
      <c r="AK202" s="199"/>
      <c r="AL202" s="199"/>
    </row>
    <row r="203">
      <c r="A203" s="66"/>
      <c r="B203" s="66"/>
      <c r="C203" s="66"/>
      <c r="D203" s="66"/>
      <c r="E203" s="66"/>
      <c r="F203" s="66"/>
      <c r="G203" s="66"/>
      <c r="H203" s="66"/>
      <c r="I203" s="206"/>
      <c r="J203" s="66"/>
      <c r="K203" s="66"/>
      <c r="L203" s="199"/>
      <c r="M203" s="66"/>
      <c r="N203" s="206"/>
      <c r="O203" s="66"/>
      <c r="P203" s="66"/>
      <c r="Q203" s="199"/>
      <c r="R203" s="199"/>
      <c r="S203" s="199"/>
      <c r="T203" s="199"/>
      <c r="U203" s="199"/>
      <c r="V203" s="199"/>
      <c r="W203" s="199"/>
      <c r="X203" s="199"/>
      <c r="Y203" s="199"/>
      <c r="Z203" s="199"/>
      <c r="AA203" s="199"/>
      <c r="AB203" s="199"/>
      <c r="AC203" s="199"/>
      <c r="AD203" s="199"/>
      <c r="AE203" s="199"/>
      <c r="AF203" s="199"/>
      <c r="AG203" s="199"/>
      <c r="AH203" s="199"/>
      <c r="AI203" s="199"/>
      <c r="AJ203" s="199"/>
      <c r="AK203" s="199"/>
      <c r="AL203" s="199"/>
    </row>
    <row r="204">
      <c r="A204" s="66"/>
      <c r="B204" s="66"/>
      <c r="C204" s="66"/>
      <c r="D204" s="66"/>
      <c r="E204" s="66"/>
      <c r="F204" s="66"/>
      <c r="G204" s="66"/>
      <c r="H204" s="66"/>
      <c r="I204" s="206"/>
      <c r="J204" s="66"/>
      <c r="K204" s="66"/>
      <c r="L204" s="199"/>
      <c r="M204" s="66"/>
      <c r="N204" s="206"/>
      <c r="O204" s="66"/>
      <c r="P204" s="66"/>
      <c r="Q204" s="199"/>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row>
    <row r="205">
      <c r="A205" s="66"/>
      <c r="B205" s="66"/>
      <c r="C205" s="66"/>
      <c r="D205" s="66"/>
      <c r="E205" s="66"/>
      <c r="F205" s="66"/>
      <c r="G205" s="66"/>
      <c r="H205" s="66"/>
      <c r="I205" s="206"/>
      <c r="J205" s="66"/>
      <c r="K205" s="66"/>
      <c r="L205" s="199"/>
      <c r="M205" s="66"/>
      <c r="N205" s="206"/>
      <c r="O205" s="66"/>
      <c r="P205" s="66"/>
      <c r="Q205" s="199"/>
      <c r="R205" s="199"/>
      <c r="S205" s="199"/>
      <c r="T205" s="199"/>
      <c r="U205" s="199"/>
      <c r="V205" s="199"/>
      <c r="W205" s="199"/>
      <c r="X205" s="199"/>
      <c r="Y205" s="199"/>
      <c r="Z205" s="199"/>
      <c r="AA205" s="199"/>
      <c r="AB205" s="199"/>
      <c r="AC205" s="199"/>
      <c r="AD205" s="199"/>
      <c r="AE205" s="199"/>
      <c r="AF205" s="199"/>
      <c r="AG205" s="199"/>
      <c r="AH205" s="199"/>
      <c r="AI205" s="199"/>
      <c r="AJ205" s="199"/>
      <c r="AK205" s="199"/>
      <c r="AL205" s="199"/>
    </row>
    <row r="206">
      <c r="A206" s="66"/>
      <c r="B206" s="66"/>
      <c r="C206" s="66"/>
      <c r="D206" s="66"/>
      <c r="E206" s="66"/>
      <c r="F206" s="66"/>
      <c r="G206" s="66"/>
      <c r="H206" s="66"/>
      <c r="I206" s="206"/>
      <c r="J206" s="66"/>
      <c r="K206" s="66"/>
      <c r="L206" s="199"/>
      <c r="M206" s="66"/>
      <c r="N206" s="206"/>
      <c r="O206" s="66"/>
      <c r="P206" s="66"/>
      <c r="Q206" s="199"/>
      <c r="R206" s="199"/>
      <c r="S206" s="199"/>
      <c r="T206" s="199"/>
      <c r="U206" s="199"/>
      <c r="V206" s="199"/>
      <c r="W206" s="199"/>
      <c r="X206" s="199"/>
      <c r="Y206" s="199"/>
      <c r="Z206" s="199"/>
      <c r="AA206" s="199"/>
      <c r="AB206" s="199"/>
      <c r="AC206" s="199"/>
      <c r="AD206" s="199"/>
      <c r="AE206" s="199"/>
      <c r="AF206" s="199"/>
      <c r="AG206" s="199"/>
      <c r="AH206" s="199"/>
      <c r="AI206" s="199"/>
      <c r="AJ206" s="199"/>
      <c r="AK206" s="199"/>
      <c r="AL206" s="199"/>
    </row>
    <row r="207">
      <c r="A207" s="66"/>
      <c r="B207" s="66"/>
      <c r="C207" s="66"/>
      <c r="D207" s="66"/>
      <c r="E207" s="66"/>
      <c r="F207" s="66"/>
      <c r="G207" s="66"/>
      <c r="H207" s="66"/>
      <c r="I207" s="66"/>
      <c r="J207" s="66"/>
      <c r="K207" s="66"/>
      <c r="L207" s="199"/>
      <c r="M207" s="66"/>
      <c r="N207" s="206"/>
      <c r="O207" s="66"/>
      <c r="P207" s="66"/>
      <c r="Q207" s="199"/>
      <c r="R207" s="199"/>
      <c r="S207" s="199"/>
      <c r="T207" s="199"/>
      <c r="U207" s="199"/>
      <c r="V207" s="199"/>
      <c r="W207" s="199"/>
      <c r="X207" s="199"/>
      <c r="Y207" s="199"/>
      <c r="Z207" s="199"/>
      <c r="AA207" s="199"/>
      <c r="AB207" s="199"/>
      <c r="AC207" s="199"/>
      <c r="AD207" s="199"/>
      <c r="AE207" s="199"/>
      <c r="AF207" s="199"/>
      <c r="AG207" s="199"/>
      <c r="AH207" s="199"/>
      <c r="AI207" s="199"/>
      <c r="AJ207" s="199"/>
      <c r="AK207" s="199"/>
      <c r="AL207" s="199"/>
    </row>
    <row r="208">
      <c r="A208" s="66"/>
      <c r="B208" s="66"/>
      <c r="C208" s="66"/>
      <c r="D208" s="66"/>
      <c r="E208" s="66"/>
      <c r="F208" s="66"/>
      <c r="G208" s="66"/>
      <c r="H208" s="66"/>
      <c r="I208" s="206"/>
      <c r="J208" s="66"/>
      <c r="K208" s="66"/>
      <c r="L208" s="199"/>
      <c r="M208" s="66"/>
      <c r="N208" s="206"/>
      <c r="O208" s="66"/>
      <c r="P208" s="66"/>
      <c r="Q208" s="199"/>
      <c r="R208" s="199"/>
      <c r="S208" s="199"/>
      <c r="T208" s="199"/>
      <c r="U208" s="199"/>
      <c r="V208" s="199"/>
      <c r="W208" s="199"/>
      <c r="X208" s="199"/>
      <c r="Y208" s="199"/>
      <c r="Z208" s="199"/>
      <c r="AA208" s="199"/>
      <c r="AB208" s="199"/>
      <c r="AC208" s="199"/>
      <c r="AD208" s="199"/>
      <c r="AE208" s="199"/>
      <c r="AF208" s="199"/>
      <c r="AG208" s="199"/>
      <c r="AH208" s="199"/>
      <c r="AI208" s="199"/>
      <c r="AJ208" s="199"/>
      <c r="AK208" s="199"/>
      <c r="AL208" s="199"/>
    </row>
    <row r="209">
      <c r="A209" s="66"/>
      <c r="B209" s="66"/>
      <c r="C209" s="66"/>
      <c r="D209" s="66"/>
      <c r="E209" s="66"/>
      <c r="F209" s="66"/>
      <c r="G209" s="66"/>
      <c r="H209" s="66"/>
      <c r="I209" s="206"/>
      <c r="J209" s="66"/>
      <c r="K209" s="66"/>
      <c r="L209" s="199"/>
      <c r="M209" s="66"/>
      <c r="N209" s="206"/>
      <c r="O209" s="66"/>
      <c r="P209" s="66"/>
      <c r="Q209" s="199"/>
      <c r="R209" s="199"/>
      <c r="S209" s="199"/>
      <c r="T209" s="199"/>
      <c r="U209" s="199"/>
      <c r="V209" s="199"/>
      <c r="W209" s="199"/>
      <c r="X209" s="199"/>
      <c r="Y209" s="199"/>
      <c r="Z209" s="199"/>
      <c r="AA209" s="199"/>
      <c r="AB209" s="199"/>
      <c r="AC209" s="199"/>
      <c r="AD209" s="199"/>
      <c r="AE209" s="199"/>
      <c r="AF209" s="199"/>
      <c r="AG209" s="199"/>
      <c r="AH209" s="199"/>
      <c r="AI209" s="199"/>
      <c r="AJ209" s="199"/>
      <c r="AK209" s="199"/>
      <c r="AL209" s="199"/>
    </row>
    <row r="210">
      <c r="A210" s="66"/>
      <c r="B210" s="66"/>
      <c r="C210" s="66"/>
      <c r="D210" s="66"/>
      <c r="E210" s="66"/>
      <c r="F210" s="66"/>
      <c r="G210" s="66"/>
      <c r="H210" s="66"/>
      <c r="I210" s="206"/>
      <c r="J210" s="66"/>
      <c r="K210" s="66"/>
      <c r="L210" s="199"/>
      <c r="M210" s="66"/>
      <c r="N210" s="206"/>
      <c r="O210" s="66"/>
      <c r="P210" s="66"/>
      <c r="Q210" s="199"/>
      <c r="R210" s="199"/>
      <c r="S210" s="199"/>
      <c r="T210" s="199"/>
      <c r="U210" s="199"/>
      <c r="V210" s="199"/>
      <c r="W210" s="199"/>
      <c r="X210" s="199"/>
      <c r="Y210" s="199"/>
      <c r="Z210" s="199"/>
      <c r="AA210" s="199"/>
      <c r="AB210" s="199"/>
      <c r="AC210" s="199"/>
      <c r="AD210" s="199"/>
      <c r="AE210" s="199"/>
      <c r="AF210" s="199"/>
      <c r="AG210" s="199"/>
      <c r="AH210" s="199"/>
      <c r="AI210" s="199"/>
      <c r="AJ210" s="199"/>
      <c r="AK210" s="199"/>
      <c r="AL210" s="199"/>
    </row>
    <row r="211">
      <c r="A211" s="66"/>
      <c r="B211" s="66"/>
      <c r="C211" s="66"/>
      <c r="D211" s="66"/>
      <c r="E211" s="66"/>
      <c r="F211" s="66"/>
      <c r="G211" s="66"/>
      <c r="H211" s="66"/>
      <c r="I211" s="206"/>
      <c r="J211" s="66"/>
      <c r="K211" s="66"/>
      <c r="L211" s="199"/>
      <c r="M211" s="66"/>
      <c r="N211" s="199"/>
      <c r="O211" s="66"/>
      <c r="P211" s="66"/>
      <c r="Q211" s="199"/>
      <c r="R211" s="199"/>
      <c r="S211" s="199"/>
      <c r="T211" s="199"/>
      <c r="U211" s="199"/>
      <c r="V211" s="199"/>
      <c r="W211" s="199"/>
      <c r="X211" s="199"/>
      <c r="Y211" s="199"/>
      <c r="Z211" s="199"/>
      <c r="AA211" s="199"/>
      <c r="AB211" s="199"/>
      <c r="AC211" s="199"/>
      <c r="AD211" s="199"/>
      <c r="AE211" s="199"/>
      <c r="AF211" s="199"/>
      <c r="AG211" s="199"/>
      <c r="AH211" s="199"/>
      <c r="AI211" s="199"/>
      <c r="AJ211" s="199"/>
      <c r="AK211" s="199"/>
      <c r="AL211" s="199"/>
    </row>
    <row r="212">
      <c r="A212" s="66"/>
      <c r="B212" s="66"/>
      <c r="C212" s="66"/>
      <c r="D212" s="66"/>
      <c r="E212" s="66"/>
      <c r="F212" s="66"/>
      <c r="G212" s="66"/>
      <c r="H212" s="66"/>
      <c r="I212" s="206"/>
      <c r="J212" s="66"/>
      <c r="K212" s="66"/>
      <c r="L212" s="199"/>
      <c r="M212" s="66"/>
      <c r="N212" s="206"/>
      <c r="O212" s="66"/>
      <c r="P212" s="66"/>
      <c r="Q212" s="199"/>
      <c r="R212" s="199"/>
      <c r="S212" s="199"/>
      <c r="T212" s="199"/>
      <c r="U212" s="199"/>
      <c r="V212" s="199"/>
      <c r="W212" s="199"/>
      <c r="X212" s="199"/>
      <c r="Y212" s="199"/>
      <c r="Z212" s="199"/>
      <c r="AA212" s="199"/>
      <c r="AB212" s="199"/>
      <c r="AC212" s="199"/>
      <c r="AD212" s="199"/>
      <c r="AE212" s="199"/>
      <c r="AF212" s="199"/>
      <c r="AG212" s="199"/>
      <c r="AH212" s="199"/>
      <c r="AI212" s="199"/>
      <c r="AJ212" s="199"/>
      <c r="AK212" s="199"/>
      <c r="AL212" s="199"/>
    </row>
    <row r="213">
      <c r="A213" s="66"/>
      <c r="B213" s="66"/>
      <c r="C213" s="66"/>
      <c r="D213" s="66"/>
      <c r="E213" s="66"/>
      <c r="F213" s="66"/>
      <c r="G213" s="66"/>
      <c r="H213" s="66"/>
      <c r="I213" s="206"/>
      <c r="J213" s="66"/>
      <c r="K213" s="66"/>
      <c r="L213" s="199"/>
      <c r="M213" s="66"/>
      <c r="N213" s="206"/>
      <c r="O213" s="66"/>
      <c r="P213" s="66"/>
      <c r="Q213" s="199"/>
      <c r="R213" s="199"/>
      <c r="S213" s="199"/>
      <c r="T213" s="199"/>
      <c r="U213" s="199"/>
      <c r="V213" s="199"/>
      <c r="W213" s="199"/>
      <c r="X213" s="199"/>
      <c r="Y213" s="199"/>
      <c r="Z213" s="199"/>
      <c r="AA213" s="199"/>
      <c r="AB213" s="199"/>
      <c r="AC213" s="199"/>
      <c r="AD213" s="199"/>
      <c r="AE213" s="199"/>
      <c r="AF213" s="199"/>
      <c r="AG213" s="199"/>
      <c r="AH213" s="199"/>
      <c r="AI213" s="199"/>
      <c r="AJ213" s="199"/>
      <c r="AK213" s="199"/>
      <c r="AL213" s="199"/>
    </row>
    <row r="214">
      <c r="A214" s="66"/>
      <c r="B214" s="66"/>
      <c r="C214" s="66"/>
      <c r="D214" s="66"/>
      <c r="E214" s="66"/>
      <c r="F214" s="66"/>
      <c r="G214" s="66"/>
      <c r="H214" s="66"/>
      <c r="I214" s="66"/>
      <c r="J214" s="66"/>
      <c r="K214" s="66"/>
      <c r="L214" s="199"/>
      <c r="M214" s="66"/>
      <c r="N214" s="206"/>
      <c r="O214" s="66"/>
      <c r="P214" s="66"/>
      <c r="Q214" s="199"/>
      <c r="R214" s="199"/>
      <c r="S214" s="199"/>
      <c r="T214" s="199"/>
      <c r="U214" s="199"/>
      <c r="V214" s="199"/>
      <c r="W214" s="199"/>
      <c r="X214" s="199"/>
      <c r="Y214" s="199"/>
      <c r="Z214" s="199"/>
      <c r="AA214" s="199"/>
      <c r="AB214" s="199"/>
      <c r="AC214" s="199"/>
      <c r="AD214" s="199"/>
      <c r="AE214" s="199"/>
      <c r="AF214" s="199"/>
      <c r="AG214" s="199"/>
      <c r="AH214" s="199"/>
      <c r="AI214" s="199"/>
      <c r="AJ214" s="199"/>
      <c r="AK214" s="199"/>
      <c r="AL214" s="199"/>
    </row>
    <row r="215">
      <c r="A215" s="66"/>
      <c r="B215" s="66"/>
      <c r="C215" s="66"/>
      <c r="D215" s="66"/>
      <c r="E215" s="66"/>
      <c r="F215" s="66"/>
      <c r="H215" s="66"/>
      <c r="I215" s="66"/>
      <c r="J215" s="66"/>
      <c r="K215" s="66"/>
      <c r="L215" s="199"/>
      <c r="M215" s="66"/>
      <c r="N215" s="206"/>
      <c r="O215" s="66"/>
      <c r="P215" s="66"/>
      <c r="Q215" s="199"/>
      <c r="R215" s="199"/>
      <c r="S215" s="199"/>
      <c r="T215" s="199"/>
      <c r="U215" s="199"/>
      <c r="V215" s="199"/>
      <c r="W215" s="199"/>
      <c r="X215" s="199"/>
      <c r="Y215" s="199"/>
      <c r="Z215" s="199"/>
      <c r="AA215" s="199"/>
      <c r="AB215" s="199"/>
      <c r="AC215" s="199"/>
      <c r="AD215" s="199"/>
      <c r="AE215" s="199"/>
      <c r="AF215" s="199"/>
      <c r="AG215" s="199"/>
      <c r="AH215" s="199"/>
      <c r="AI215" s="199"/>
      <c r="AJ215" s="199"/>
      <c r="AK215" s="199"/>
      <c r="AL215" s="199"/>
    </row>
    <row r="216">
      <c r="A216" s="66"/>
      <c r="B216" s="66"/>
      <c r="C216" s="66"/>
      <c r="D216" s="66"/>
      <c r="E216" s="66"/>
      <c r="F216" s="66"/>
      <c r="G216" s="66"/>
      <c r="H216" s="66"/>
      <c r="I216" s="206"/>
      <c r="J216" s="66"/>
      <c r="K216" s="66"/>
      <c r="L216" s="199"/>
      <c r="M216" s="66"/>
      <c r="N216" s="206"/>
      <c r="O216" s="66"/>
      <c r="P216" s="66"/>
      <c r="Q216" s="199"/>
      <c r="R216" s="199"/>
      <c r="S216" s="199"/>
      <c r="T216" s="199"/>
      <c r="U216" s="199"/>
      <c r="V216" s="199"/>
      <c r="W216" s="199"/>
      <c r="X216" s="199"/>
      <c r="Y216" s="199"/>
      <c r="Z216" s="199"/>
      <c r="AA216" s="199"/>
      <c r="AB216" s="199"/>
      <c r="AC216" s="199"/>
      <c r="AD216" s="199"/>
      <c r="AE216" s="199"/>
      <c r="AF216" s="199"/>
      <c r="AG216" s="199"/>
      <c r="AH216" s="199"/>
      <c r="AI216" s="199"/>
      <c r="AJ216" s="199"/>
      <c r="AK216" s="199"/>
      <c r="AL216" s="199"/>
    </row>
    <row r="217">
      <c r="A217" s="66"/>
      <c r="B217" s="66"/>
      <c r="C217" s="66"/>
      <c r="D217" s="66"/>
      <c r="E217" s="66"/>
      <c r="F217" s="66"/>
      <c r="G217" s="66"/>
      <c r="H217" s="66"/>
      <c r="I217" s="206"/>
      <c r="J217" s="66"/>
      <c r="K217" s="66"/>
      <c r="L217" s="199"/>
      <c r="M217" s="66"/>
      <c r="N217" s="206"/>
      <c r="O217" s="66"/>
      <c r="P217" s="66"/>
      <c r="Q217" s="199"/>
      <c r="R217" s="199"/>
      <c r="S217" s="199"/>
      <c r="T217" s="199"/>
      <c r="U217" s="199"/>
      <c r="V217" s="199"/>
      <c r="W217" s="199"/>
      <c r="X217" s="199"/>
      <c r="Y217" s="199"/>
      <c r="Z217" s="199"/>
      <c r="AA217" s="199"/>
      <c r="AB217" s="199"/>
      <c r="AC217" s="199"/>
      <c r="AD217" s="199"/>
      <c r="AE217" s="199"/>
      <c r="AF217" s="199"/>
      <c r="AG217" s="199"/>
      <c r="AH217" s="199"/>
      <c r="AI217" s="199"/>
      <c r="AJ217" s="199"/>
      <c r="AK217" s="199"/>
      <c r="AL217" s="199"/>
    </row>
    <row r="218">
      <c r="A218" s="66"/>
      <c r="B218" s="66"/>
      <c r="C218" s="66"/>
      <c r="D218" s="66"/>
      <c r="E218" s="66"/>
      <c r="F218" s="66"/>
      <c r="G218" s="66"/>
      <c r="H218" s="66"/>
      <c r="I218" s="206"/>
      <c r="J218" s="66"/>
      <c r="K218" s="66"/>
      <c r="L218" s="199"/>
      <c r="M218" s="66"/>
      <c r="N218" s="206"/>
      <c r="O218" s="66"/>
      <c r="P218" s="66"/>
      <c r="Q218" s="199"/>
      <c r="R218" s="199"/>
      <c r="S218" s="199"/>
      <c r="T218" s="199"/>
      <c r="U218" s="199"/>
      <c r="V218" s="199"/>
      <c r="W218" s="199"/>
      <c r="X218" s="199"/>
      <c r="Y218" s="199"/>
      <c r="Z218" s="199"/>
      <c r="AA218" s="199"/>
      <c r="AB218" s="199"/>
      <c r="AC218" s="199"/>
      <c r="AD218" s="199"/>
      <c r="AE218" s="199"/>
      <c r="AF218" s="199"/>
      <c r="AG218" s="199"/>
      <c r="AH218" s="199"/>
      <c r="AI218" s="199"/>
      <c r="AJ218" s="199"/>
      <c r="AK218" s="199"/>
      <c r="AL218" s="199"/>
    </row>
    <row r="219">
      <c r="A219" s="66"/>
      <c r="B219" s="66"/>
      <c r="C219" s="66"/>
      <c r="D219" s="66"/>
      <c r="E219" s="66"/>
      <c r="F219" s="66"/>
      <c r="G219" s="66"/>
      <c r="H219" s="66"/>
      <c r="I219" s="206"/>
      <c r="J219" s="66"/>
      <c r="K219" s="66"/>
      <c r="L219" s="199"/>
      <c r="M219" s="66"/>
      <c r="N219" s="206"/>
      <c r="O219" s="66"/>
      <c r="P219" s="66"/>
      <c r="Q219" s="199"/>
      <c r="R219" s="199"/>
      <c r="S219" s="199"/>
      <c r="T219" s="199"/>
      <c r="U219" s="199"/>
      <c r="V219" s="199"/>
      <c r="W219" s="199"/>
      <c r="X219" s="199"/>
      <c r="Y219" s="199"/>
      <c r="Z219" s="199"/>
      <c r="AA219" s="199"/>
      <c r="AB219" s="199"/>
      <c r="AC219" s="199"/>
      <c r="AD219" s="199"/>
      <c r="AE219" s="199"/>
      <c r="AF219" s="199"/>
      <c r="AG219" s="199"/>
      <c r="AH219" s="199"/>
      <c r="AI219" s="199"/>
      <c r="AJ219" s="199"/>
      <c r="AK219" s="199"/>
      <c r="AL219" s="199"/>
    </row>
    <row r="220">
      <c r="A220" s="66"/>
      <c r="B220" s="66"/>
      <c r="C220" s="66"/>
      <c r="D220" s="66"/>
      <c r="E220" s="66"/>
      <c r="F220" s="66"/>
      <c r="G220" s="206"/>
      <c r="H220" s="66"/>
      <c r="I220" s="206"/>
      <c r="J220" s="66"/>
      <c r="K220" s="66"/>
      <c r="L220" s="199"/>
      <c r="M220" s="66"/>
      <c r="N220" s="199"/>
      <c r="O220" s="66"/>
      <c r="P220" s="66"/>
      <c r="Q220" s="199"/>
      <c r="R220" s="199"/>
      <c r="S220" s="199"/>
      <c r="T220" s="199"/>
      <c r="U220" s="199"/>
      <c r="V220" s="199"/>
      <c r="W220" s="199"/>
      <c r="X220" s="199"/>
      <c r="Y220" s="199"/>
      <c r="Z220" s="199"/>
      <c r="AA220" s="199"/>
      <c r="AB220" s="199"/>
      <c r="AC220" s="199"/>
      <c r="AD220" s="199"/>
      <c r="AE220" s="199"/>
      <c r="AF220" s="199"/>
      <c r="AG220" s="199"/>
      <c r="AH220" s="199"/>
      <c r="AI220" s="199"/>
      <c r="AJ220" s="199"/>
      <c r="AK220" s="199"/>
      <c r="AL220" s="199"/>
    </row>
    <row r="221">
      <c r="A221" s="66"/>
      <c r="B221" s="66"/>
      <c r="C221" s="66"/>
      <c r="D221" s="66"/>
      <c r="E221" s="66"/>
      <c r="F221" s="66"/>
      <c r="G221" s="66"/>
      <c r="H221" s="66"/>
      <c r="I221" s="206"/>
      <c r="J221" s="66"/>
      <c r="K221" s="66"/>
      <c r="L221" s="199"/>
      <c r="M221" s="66"/>
      <c r="N221" s="199"/>
      <c r="O221" s="66"/>
      <c r="P221" s="66"/>
      <c r="Q221" s="199"/>
      <c r="R221" s="199"/>
      <c r="S221" s="199"/>
      <c r="T221" s="199"/>
      <c r="U221" s="199"/>
      <c r="V221" s="199"/>
      <c r="W221" s="199"/>
      <c r="X221" s="199"/>
      <c r="Y221" s="199"/>
      <c r="Z221" s="199"/>
      <c r="AA221" s="199"/>
      <c r="AB221" s="199"/>
      <c r="AC221" s="199"/>
      <c r="AD221" s="199"/>
      <c r="AE221" s="199"/>
      <c r="AF221" s="199"/>
      <c r="AG221" s="199"/>
      <c r="AH221" s="199"/>
      <c r="AI221" s="199"/>
      <c r="AJ221" s="199"/>
      <c r="AK221" s="199"/>
      <c r="AL221" s="199"/>
    </row>
    <row r="222">
      <c r="A222" s="66"/>
      <c r="B222" s="66"/>
      <c r="C222" s="66"/>
      <c r="D222" s="66"/>
      <c r="E222" s="66"/>
      <c r="F222" s="66"/>
      <c r="G222" s="66"/>
      <c r="H222" s="66"/>
      <c r="I222" s="206"/>
      <c r="J222" s="66"/>
      <c r="K222" s="66"/>
      <c r="L222" s="199"/>
      <c r="M222" s="66"/>
      <c r="N222" s="199"/>
      <c r="O222" s="66"/>
      <c r="P222" s="66"/>
      <c r="Q222" s="199"/>
      <c r="R222" s="199"/>
      <c r="S222" s="199"/>
      <c r="T222" s="199"/>
      <c r="U222" s="199"/>
      <c r="V222" s="199"/>
      <c r="W222" s="199"/>
      <c r="X222" s="199"/>
      <c r="Y222" s="199"/>
      <c r="Z222" s="199"/>
      <c r="AA222" s="199"/>
      <c r="AB222" s="199"/>
      <c r="AC222" s="199"/>
      <c r="AD222" s="199"/>
      <c r="AE222" s="199"/>
      <c r="AF222" s="199"/>
      <c r="AG222" s="199"/>
      <c r="AH222" s="199"/>
      <c r="AI222" s="199"/>
      <c r="AJ222" s="199"/>
      <c r="AK222" s="199"/>
      <c r="AL222" s="199"/>
    </row>
    <row r="223">
      <c r="A223" s="66"/>
      <c r="B223" s="66"/>
      <c r="C223" s="66"/>
      <c r="D223" s="66"/>
      <c r="E223" s="66"/>
      <c r="F223" s="66"/>
      <c r="G223" s="206"/>
      <c r="H223" s="66"/>
      <c r="I223" s="206"/>
      <c r="J223" s="66"/>
      <c r="K223" s="66"/>
      <c r="L223" s="199"/>
      <c r="M223" s="66"/>
      <c r="N223" s="199"/>
      <c r="O223" s="66"/>
      <c r="P223" s="66"/>
      <c r="Q223" s="199"/>
      <c r="R223" s="199"/>
      <c r="S223" s="199"/>
      <c r="T223" s="199"/>
      <c r="U223" s="199"/>
      <c r="V223" s="199"/>
      <c r="W223" s="199"/>
      <c r="X223" s="199"/>
      <c r="Y223" s="199"/>
      <c r="Z223" s="199"/>
      <c r="AA223" s="199"/>
      <c r="AB223" s="199"/>
      <c r="AC223" s="199"/>
      <c r="AD223" s="199"/>
      <c r="AE223" s="199"/>
      <c r="AF223" s="199"/>
      <c r="AG223" s="199"/>
      <c r="AH223" s="199"/>
      <c r="AI223" s="199"/>
      <c r="AJ223" s="199"/>
      <c r="AK223" s="199"/>
      <c r="AL223" s="199"/>
    </row>
    <row r="224">
      <c r="A224" s="66"/>
      <c r="B224" s="66"/>
      <c r="C224" s="66"/>
      <c r="D224" s="66"/>
      <c r="E224" s="66"/>
      <c r="F224" s="66"/>
      <c r="G224" s="66"/>
      <c r="H224" s="66"/>
      <c r="I224" s="206"/>
      <c r="J224" s="66"/>
      <c r="K224" s="66"/>
      <c r="L224" s="199"/>
      <c r="M224" s="66"/>
      <c r="N224" s="206"/>
      <c r="O224" s="66"/>
      <c r="P224" s="66"/>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row>
    <row r="225">
      <c r="A225" s="66"/>
      <c r="B225" s="66"/>
      <c r="C225" s="66"/>
      <c r="D225" s="66"/>
      <c r="E225" s="66"/>
      <c r="F225" s="66"/>
      <c r="G225" s="66"/>
      <c r="H225" s="66"/>
      <c r="I225" s="66"/>
      <c r="J225" s="66"/>
      <c r="K225" s="66"/>
      <c r="L225" s="199"/>
      <c r="M225" s="66"/>
      <c r="N225" s="199"/>
      <c r="O225" s="66"/>
      <c r="P225" s="66"/>
      <c r="Q225" s="199"/>
      <c r="R225" s="199"/>
      <c r="S225" s="199"/>
      <c r="T225" s="199"/>
      <c r="U225" s="199"/>
      <c r="V225" s="199"/>
      <c r="W225" s="199"/>
      <c r="X225" s="199"/>
      <c r="Y225" s="199"/>
      <c r="Z225" s="199"/>
      <c r="AA225" s="199"/>
      <c r="AB225" s="199"/>
      <c r="AC225" s="199"/>
      <c r="AD225" s="199"/>
      <c r="AE225" s="199"/>
      <c r="AF225" s="199"/>
      <c r="AG225" s="199"/>
      <c r="AH225" s="199"/>
      <c r="AI225" s="199"/>
      <c r="AJ225" s="199"/>
      <c r="AK225" s="199"/>
      <c r="AL225" s="199"/>
    </row>
    <row r="226">
      <c r="A226" s="66"/>
      <c r="B226" s="66"/>
      <c r="C226" s="66"/>
      <c r="D226" s="66"/>
      <c r="E226" s="66"/>
      <c r="F226" s="66"/>
      <c r="G226" s="66"/>
      <c r="H226" s="66"/>
      <c r="I226" s="66"/>
      <c r="J226" s="66"/>
      <c r="K226" s="66"/>
      <c r="L226" s="199"/>
      <c r="M226" s="66"/>
      <c r="N226" s="199"/>
      <c r="O226" s="66"/>
      <c r="P226" s="66"/>
      <c r="Q226" s="199"/>
      <c r="R226" s="199"/>
      <c r="S226" s="199"/>
      <c r="T226" s="199"/>
      <c r="U226" s="199"/>
      <c r="V226" s="199"/>
      <c r="W226" s="199"/>
      <c r="X226" s="199"/>
      <c r="Y226" s="199"/>
      <c r="Z226" s="199"/>
      <c r="AA226" s="199"/>
      <c r="AB226" s="199"/>
      <c r="AC226" s="199"/>
      <c r="AD226" s="199"/>
      <c r="AE226" s="199"/>
      <c r="AF226" s="199"/>
      <c r="AG226" s="199"/>
      <c r="AH226" s="199"/>
      <c r="AI226" s="199"/>
      <c r="AJ226" s="199"/>
      <c r="AK226" s="199"/>
      <c r="AL226" s="199"/>
    </row>
    <row r="227">
      <c r="A227" s="66"/>
      <c r="B227" s="66"/>
      <c r="C227" s="66"/>
      <c r="D227" s="66"/>
      <c r="E227" s="66"/>
      <c r="F227" s="66"/>
      <c r="G227" s="66"/>
      <c r="H227" s="66"/>
      <c r="I227" s="206"/>
      <c r="J227" s="66"/>
      <c r="K227" s="66"/>
      <c r="L227" s="199"/>
      <c r="M227" s="66"/>
      <c r="N227" s="199"/>
      <c r="O227" s="66"/>
      <c r="P227" s="66"/>
      <c r="Q227" s="199"/>
      <c r="R227" s="199"/>
      <c r="S227" s="199"/>
      <c r="T227" s="199"/>
      <c r="U227" s="199"/>
      <c r="V227" s="199"/>
      <c r="W227" s="199"/>
      <c r="X227" s="199"/>
      <c r="Y227" s="199"/>
      <c r="Z227" s="199"/>
      <c r="AA227" s="199"/>
      <c r="AB227" s="199"/>
      <c r="AC227" s="199"/>
      <c r="AD227" s="199"/>
      <c r="AE227" s="199"/>
      <c r="AF227" s="199"/>
      <c r="AG227" s="199"/>
      <c r="AH227" s="199"/>
      <c r="AI227" s="199"/>
      <c r="AJ227" s="199"/>
      <c r="AK227" s="199"/>
      <c r="AL227" s="199"/>
    </row>
    <row r="228">
      <c r="A228" s="66"/>
      <c r="B228" s="66"/>
      <c r="C228" s="66"/>
      <c r="D228" s="66"/>
      <c r="E228" s="66"/>
      <c r="F228" s="66"/>
      <c r="G228" s="66"/>
      <c r="H228" s="66"/>
      <c r="I228" s="206"/>
      <c r="J228" s="66"/>
      <c r="K228" s="66"/>
      <c r="L228" s="199"/>
      <c r="M228" s="66"/>
      <c r="N228" s="206"/>
      <c r="O228" s="66"/>
      <c r="P228" s="66"/>
      <c r="Q228" s="199"/>
      <c r="R228" s="199"/>
      <c r="S228" s="199"/>
      <c r="T228" s="199"/>
      <c r="U228" s="199"/>
      <c r="V228" s="199"/>
      <c r="W228" s="199"/>
      <c r="X228" s="199"/>
      <c r="Y228" s="199"/>
      <c r="Z228" s="199"/>
      <c r="AA228" s="199"/>
      <c r="AB228" s="199"/>
      <c r="AC228" s="199"/>
      <c r="AD228" s="199"/>
      <c r="AE228" s="199"/>
      <c r="AF228" s="199"/>
      <c r="AG228" s="199"/>
      <c r="AH228" s="199"/>
      <c r="AI228" s="199"/>
      <c r="AJ228" s="199"/>
      <c r="AK228" s="199"/>
      <c r="AL228" s="199"/>
    </row>
    <row r="229">
      <c r="A229" s="66"/>
      <c r="B229" s="66"/>
      <c r="C229" s="66"/>
      <c r="D229" s="66"/>
      <c r="E229" s="66"/>
      <c r="F229" s="66"/>
      <c r="G229" s="66"/>
      <c r="H229" s="66"/>
      <c r="I229" s="206"/>
      <c r="J229" s="66"/>
      <c r="K229" s="66"/>
      <c r="L229" s="199"/>
      <c r="M229" s="66"/>
      <c r="N229" s="206"/>
      <c r="O229" s="66"/>
      <c r="P229" s="66"/>
      <c r="Q229" s="199"/>
      <c r="R229" s="199"/>
      <c r="S229" s="199"/>
      <c r="T229" s="199"/>
      <c r="U229" s="199"/>
      <c r="V229" s="199"/>
      <c r="W229" s="199"/>
      <c r="X229" s="199"/>
      <c r="Y229" s="199"/>
      <c r="Z229" s="199"/>
      <c r="AA229" s="199"/>
      <c r="AB229" s="199"/>
      <c r="AC229" s="199"/>
      <c r="AD229" s="199"/>
      <c r="AE229" s="199"/>
      <c r="AF229" s="199"/>
      <c r="AG229" s="199"/>
      <c r="AH229" s="199"/>
      <c r="AI229" s="199"/>
      <c r="AJ229" s="199"/>
      <c r="AK229" s="199"/>
      <c r="AL229" s="199"/>
    </row>
    <row r="230">
      <c r="A230" s="66"/>
      <c r="B230" s="66"/>
      <c r="C230" s="66"/>
      <c r="D230" s="66"/>
      <c r="E230" s="66"/>
      <c r="F230" s="66"/>
      <c r="G230" s="66"/>
      <c r="H230" s="66"/>
      <c r="I230" s="206"/>
      <c r="J230" s="66"/>
      <c r="K230" s="66"/>
      <c r="L230" s="199"/>
      <c r="M230" s="66"/>
      <c r="N230" s="206"/>
      <c r="O230" s="66"/>
      <c r="P230" s="66"/>
      <c r="Q230" s="199"/>
      <c r="R230" s="199"/>
      <c r="S230" s="199"/>
      <c r="T230" s="199"/>
      <c r="U230" s="199"/>
      <c r="V230" s="199"/>
      <c r="W230" s="199"/>
      <c r="X230" s="199"/>
      <c r="Y230" s="199"/>
      <c r="Z230" s="199"/>
      <c r="AA230" s="199"/>
      <c r="AB230" s="199"/>
      <c r="AC230" s="199"/>
      <c r="AD230" s="199"/>
      <c r="AE230" s="199"/>
      <c r="AF230" s="199"/>
      <c r="AG230" s="199"/>
      <c r="AH230" s="199"/>
      <c r="AI230" s="199"/>
      <c r="AJ230" s="199"/>
      <c r="AK230" s="199"/>
      <c r="AL230" s="199"/>
    </row>
    <row r="231">
      <c r="A231" s="66"/>
      <c r="B231" s="66"/>
      <c r="C231" s="66"/>
      <c r="D231" s="66"/>
      <c r="E231" s="66"/>
      <c r="F231" s="66"/>
      <c r="G231" s="66"/>
      <c r="H231" s="66"/>
      <c r="I231" s="206"/>
      <c r="J231" s="66"/>
      <c r="K231" s="66"/>
      <c r="L231" s="199"/>
      <c r="M231" s="66"/>
      <c r="N231" s="199"/>
      <c r="O231" s="66"/>
      <c r="P231" s="66"/>
      <c r="Q231" s="199"/>
      <c r="R231" s="199"/>
      <c r="S231" s="199"/>
      <c r="T231" s="199"/>
      <c r="U231" s="199"/>
      <c r="V231" s="199"/>
      <c r="W231" s="199"/>
      <c r="X231" s="199"/>
      <c r="Y231" s="199"/>
      <c r="Z231" s="199"/>
      <c r="AA231" s="199"/>
      <c r="AB231" s="199"/>
      <c r="AC231" s="199"/>
      <c r="AD231" s="199"/>
      <c r="AE231" s="199"/>
      <c r="AF231" s="199"/>
      <c r="AG231" s="199"/>
      <c r="AH231" s="199"/>
      <c r="AI231" s="199"/>
      <c r="AJ231" s="199"/>
      <c r="AK231" s="199"/>
      <c r="AL231" s="199"/>
    </row>
    <row r="232">
      <c r="A232" s="66"/>
      <c r="B232" s="66"/>
      <c r="C232" s="66"/>
      <c r="D232" s="66"/>
      <c r="E232" s="66"/>
      <c r="F232" s="66"/>
      <c r="G232" s="66"/>
      <c r="H232" s="66"/>
      <c r="I232" s="66"/>
      <c r="J232" s="66"/>
      <c r="K232" s="66"/>
      <c r="L232" s="199"/>
      <c r="M232" s="66"/>
      <c r="N232" s="199"/>
      <c r="O232" s="66"/>
      <c r="P232" s="66"/>
      <c r="Q232" s="199"/>
      <c r="R232" s="199"/>
      <c r="S232" s="199"/>
      <c r="T232" s="199"/>
      <c r="U232" s="199"/>
      <c r="V232" s="199"/>
      <c r="W232" s="199"/>
      <c r="X232" s="199"/>
      <c r="Y232" s="199"/>
      <c r="Z232" s="199"/>
      <c r="AA232" s="199"/>
      <c r="AB232" s="199"/>
      <c r="AC232" s="199"/>
      <c r="AD232" s="199"/>
      <c r="AE232" s="199"/>
      <c r="AF232" s="199"/>
      <c r="AG232" s="199"/>
      <c r="AH232" s="199"/>
      <c r="AI232" s="199"/>
      <c r="AJ232" s="199"/>
      <c r="AK232" s="199"/>
      <c r="AL232" s="199"/>
    </row>
    <row r="233">
      <c r="A233" s="66"/>
      <c r="B233" s="66"/>
      <c r="C233" s="66"/>
      <c r="D233" s="66"/>
      <c r="E233" s="66"/>
      <c r="F233" s="66"/>
      <c r="G233" s="66"/>
      <c r="H233" s="66"/>
      <c r="I233" s="66"/>
      <c r="J233" s="66"/>
      <c r="K233" s="66"/>
      <c r="L233" s="199"/>
      <c r="M233" s="66"/>
      <c r="N233" s="199"/>
      <c r="O233" s="66"/>
      <c r="P233" s="66"/>
      <c r="Q233" s="199"/>
      <c r="R233" s="199"/>
      <c r="S233" s="199"/>
      <c r="T233" s="199"/>
      <c r="U233" s="199"/>
      <c r="V233" s="199"/>
      <c r="W233" s="199"/>
      <c r="X233" s="199"/>
      <c r="Y233" s="199"/>
      <c r="Z233" s="199"/>
      <c r="AA233" s="199"/>
      <c r="AB233" s="199"/>
      <c r="AC233" s="199"/>
      <c r="AD233" s="199"/>
      <c r="AE233" s="199"/>
      <c r="AF233" s="199"/>
      <c r="AG233" s="199"/>
      <c r="AH233" s="199"/>
      <c r="AI233" s="199"/>
      <c r="AJ233" s="199"/>
      <c r="AK233" s="199"/>
      <c r="AL233" s="199"/>
    </row>
    <row r="234">
      <c r="A234" s="66"/>
      <c r="B234" s="66"/>
      <c r="C234" s="66"/>
      <c r="D234" s="66"/>
      <c r="E234" s="66"/>
      <c r="F234" s="66"/>
      <c r="G234" s="66"/>
      <c r="H234" s="66"/>
      <c r="I234" s="206"/>
      <c r="J234" s="66"/>
      <c r="K234" s="66"/>
      <c r="L234" s="199"/>
      <c r="M234" s="66"/>
      <c r="N234" s="199"/>
      <c r="O234" s="66"/>
      <c r="P234" s="66"/>
      <c r="Q234" s="199"/>
      <c r="R234" s="199"/>
      <c r="S234" s="199"/>
      <c r="T234" s="199"/>
      <c r="U234" s="199"/>
      <c r="V234" s="199"/>
      <c r="W234" s="199"/>
      <c r="X234" s="199"/>
      <c r="Y234" s="199"/>
      <c r="Z234" s="199"/>
      <c r="AA234" s="199"/>
      <c r="AB234" s="199"/>
      <c r="AC234" s="199"/>
      <c r="AD234" s="199"/>
      <c r="AE234" s="199"/>
      <c r="AF234" s="199"/>
      <c r="AG234" s="199"/>
      <c r="AH234" s="199"/>
      <c r="AI234" s="199"/>
      <c r="AJ234" s="199"/>
      <c r="AK234" s="199"/>
      <c r="AL234" s="199"/>
    </row>
    <row r="235">
      <c r="A235" s="66"/>
      <c r="B235" s="66"/>
      <c r="C235" s="66"/>
      <c r="D235" s="66"/>
      <c r="E235" s="66"/>
      <c r="F235" s="66"/>
      <c r="G235" s="66"/>
      <c r="H235" s="66"/>
      <c r="I235" s="206"/>
      <c r="J235" s="66"/>
      <c r="K235" s="66"/>
      <c r="L235" s="199"/>
      <c r="M235" s="66"/>
      <c r="N235" s="199"/>
      <c r="O235" s="66"/>
      <c r="P235" s="66"/>
      <c r="Q235" s="199"/>
      <c r="R235" s="199"/>
      <c r="S235" s="199"/>
      <c r="T235" s="199"/>
      <c r="U235" s="199"/>
      <c r="V235" s="199"/>
      <c r="W235" s="199"/>
      <c r="X235" s="199"/>
      <c r="Y235" s="199"/>
      <c r="Z235" s="199"/>
      <c r="AA235" s="199"/>
      <c r="AB235" s="199"/>
      <c r="AC235" s="199"/>
      <c r="AD235" s="199"/>
      <c r="AE235" s="199"/>
      <c r="AF235" s="199"/>
      <c r="AG235" s="199"/>
      <c r="AH235" s="199"/>
      <c r="AI235" s="199"/>
      <c r="AJ235" s="199"/>
      <c r="AK235" s="199"/>
      <c r="AL235" s="199"/>
    </row>
    <row r="236">
      <c r="A236" s="66"/>
      <c r="B236" s="66"/>
      <c r="C236" s="66"/>
      <c r="D236" s="66"/>
      <c r="E236" s="66"/>
      <c r="F236" s="66"/>
      <c r="H236" s="66"/>
      <c r="I236" s="206"/>
      <c r="J236" s="66"/>
      <c r="K236" s="66"/>
      <c r="L236" s="199"/>
      <c r="M236" s="66"/>
      <c r="N236" s="199"/>
      <c r="O236" s="66"/>
      <c r="P236" s="66"/>
      <c r="Q236" s="199"/>
      <c r="R236" s="199"/>
      <c r="S236" s="199"/>
      <c r="T236" s="199"/>
      <c r="U236" s="199"/>
      <c r="V236" s="199"/>
      <c r="W236" s="199"/>
      <c r="X236" s="199"/>
      <c r="Y236" s="199"/>
      <c r="Z236" s="199"/>
      <c r="AA236" s="199"/>
      <c r="AB236" s="199"/>
      <c r="AC236" s="199"/>
      <c r="AD236" s="199"/>
      <c r="AE236" s="199"/>
      <c r="AF236" s="199"/>
      <c r="AG236" s="199"/>
      <c r="AH236" s="199"/>
      <c r="AI236" s="199"/>
      <c r="AJ236" s="199"/>
      <c r="AK236" s="199"/>
      <c r="AL236" s="199"/>
    </row>
    <row r="237">
      <c r="A237" s="66"/>
      <c r="B237" s="66"/>
      <c r="C237" s="66"/>
      <c r="D237" s="66"/>
      <c r="E237" s="66"/>
      <c r="F237" s="66"/>
      <c r="G237" s="66"/>
      <c r="H237" s="66"/>
      <c r="I237" s="206"/>
      <c r="J237" s="66"/>
      <c r="K237" s="66"/>
      <c r="L237" s="199"/>
      <c r="M237" s="66"/>
      <c r="N237" s="199"/>
      <c r="O237" s="66"/>
      <c r="P237" s="66"/>
      <c r="Q237" s="199"/>
      <c r="R237" s="199"/>
      <c r="S237" s="199"/>
      <c r="T237" s="199"/>
      <c r="U237" s="199"/>
      <c r="V237" s="199"/>
      <c r="W237" s="199"/>
      <c r="X237" s="199"/>
      <c r="Y237" s="199"/>
      <c r="Z237" s="199"/>
      <c r="AA237" s="199"/>
      <c r="AB237" s="199"/>
      <c r="AC237" s="199"/>
      <c r="AD237" s="199"/>
      <c r="AE237" s="199"/>
      <c r="AF237" s="199"/>
      <c r="AG237" s="199"/>
      <c r="AH237" s="199"/>
      <c r="AI237" s="199"/>
      <c r="AJ237" s="199"/>
      <c r="AK237" s="199"/>
      <c r="AL237" s="199"/>
    </row>
    <row r="238">
      <c r="A238" s="66"/>
      <c r="B238" s="66"/>
      <c r="C238" s="66"/>
      <c r="D238" s="66"/>
      <c r="E238" s="66"/>
      <c r="F238" s="66"/>
      <c r="G238" s="66"/>
      <c r="H238" s="66"/>
      <c r="I238" s="206"/>
      <c r="J238" s="66"/>
      <c r="K238" s="66"/>
      <c r="L238" s="199"/>
      <c r="M238" s="66"/>
      <c r="N238" s="199"/>
      <c r="O238" s="66"/>
      <c r="P238" s="66"/>
      <c r="Q238" s="199"/>
      <c r="R238" s="199"/>
      <c r="S238" s="199"/>
      <c r="T238" s="199"/>
      <c r="U238" s="199"/>
      <c r="V238" s="199"/>
      <c r="W238" s="199"/>
      <c r="X238" s="199"/>
      <c r="Y238" s="199"/>
      <c r="Z238" s="199"/>
      <c r="AA238" s="199"/>
      <c r="AB238" s="199"/>
      <c r="AC238" s="199"/>
      <c r="AD238" s="199"/>
      <c r="AE238" s="199"/>
      <c r="AF238" s="199"/>
      <c r="AG238" s="199"/>
      <c r="AH238" s="199"/>
      <c r="AI238" s="199"/>
      <c r="AJ238" s="199"/>
      <c r="AK238" s="199"/>
      <c r="AL238" s="199"/>
    </row>
    <row r="239">
      <c r="A239" s="66"/>
      <c r="B239" s="66"/>
      <c r="C239" s="66"/>
      <c r="D239" s="66"/>
      <c r="E239" s="66"/>
      <c r="F239" s="66"/>
      <c r="G239" s="66"/>
      <c r="H239" s="66"/>
      <c r="I239" s="206"/>
      <c r="J239" s="66"/>
      <c r="K239" s="66"/>
      <c r="L239" s="199"/>
      <c r="M239" s="66"/>
      <c r="N239" s="199"/>
      <c r="O239" s="66"/>
      <c r="P239" s="66"/>
      <c r="Q239" s="199"/>
      <c r="R239" s="199"/>
      <c r="S239" s="199"/>
      <c r="T239" s="199"/>
      <c r="U239" s="199"/>
      <c r="V239" s="199"/>
      <c r="W239" s="199"/>
      <c r="X239" s="199"/>
      <c r="Y239" s="199"/>
      <c r="Z239" s="199"/>
      <c r="AA239" s="199"/>
      <c r="AB239" s="199"/>
      <c r="AC239" s="199"/>
      <c r="AD239" s="199"/>
      <c r="AE239" s="199"/>
      <c r="AF239" s="199"/>
      <c r="AG239" s="199"/>
      <c r="AH239" s="199"/>
      <c r="AI239" s="199"/>
      <c r="AJ239" s="199"/>
      <c r="AK239" s="199"/>
      <c r="AL239" s="199"/>
    </row>
    <row r="240">
      <c r="A240" s="66"/>
      <c r="B240" s="66"/>
      <c r="C240" s="66"/>
      <c r="D240" s="66"/>
      <c r="E240" s="66"/>
      <c r="F240" s="66"/>
      <c r="G240" s="66"/>
      <c r="H240" s="66"/>
      <c r="I240" s="206"/>
      <c r="J240" s="66"/>
      <c r="K240" s="66"/>
      <c r="L240" s="199"/>
      <c r="M240" s="66"/>
      <c r="N240" s="199"/>
      <c r="O240" s="66"/>
      <c r="P240" s="66"/>
      <c r="Q240" s="199"/>
      <c r="R240" s="199"/>
      <c r="S240" s="199"/>
      <c r="T240" s="199"/>
      <c r="U240" s="199"/>
      <c r="V240" s="199"/>
      <c r="W240" s="199"/>
      <c r="X240" s="199"/>
      <c r="Y240" s="199"/>
      <c r="Z240" s="199"/>
      <c r="AA240" s="199"/>
      <c r="AB240" s="199"/>
      <c r="AC240" s="199"/>
      <c r="AD240" s="199"/>
      <c r="AE240" s="199"/>
      <c r="AF240" s="199"/>
      <c r="AG240" s="199"/>
      <c r="AH240" s="199"/>
      <c r="AI240" s="199"/>
      <c r="AJ240" s="199"/>
      <c r="AK240" s="199"/>
      <c r="AL240" s="199"/>
    </row>
    <row r="241">
      <c r="A241" s="66"/>
      <c r="B241" s="66"/>
      <c r="C241" s="66"/>
      <c r="D241" s="66"/>
      <c r="E241" s="66"/>
      <c r="F241" s="66"/>
      <c r="G241" s="66"/>
      <c r="H241" s="66"/>
      <c r="I241" s="206"/>
      <c r="J241" s="66"/>
      <c r="K241" s="66"/>
      <c r="L241" s="199"/>
      <c r="M241" s="66"/>
      <c r="N241" s="199"/>
      <c r="O241" s="66"/>
      <c r="P241" s="66"/>
      <c r="Q241" s="199"/>
      <c r="R241" s="199"/>
      <c r="S241" s="199"/>
      <c r="T241" s="199"/>
      <c r="U241" s="199"/>
      <c r="V241" s="199"/>
      <c r="W241" s="199"/>
      <c r="X241" s="199"/>
      <c r="Y241" s="199"/>
      <c r="Z241" s="199"/>
      <c r="AA241" s="199"/>
      <c r="AB241" s="199"/>
      <c r="AC241" s="199"/>
      <c r="AD241" s="199"/>
      <c r="AE241" s="199"/>
      <c r="AF241" s="199"/>
      <c r="AG241" s="199"/>
      <c r="AH241" s="199"/>
      <c r="AI241" s="199"/>
      <c r="AJ241" s="199"/>
      <c r="AK241" s="199"/>
      <c r="AL241" s="199"/>
    </row>
    <row r="242">
      <c r="A242" s="66"/>
      <c r="B242" s="66"/>
      <c r="C242" s="66"/>
      <c r="D242" s="66"/>
      <c r="E242" s="66"/>
      <c r="F242" s="66"/>
      <c r="G242" s="66"/>
      <c r="H242" s="66"/>
      <c r="I242" s="206"/>
      <c r="J242" s="66"/>
      <c r="K242" s="66"/>
      <c r="L242" s="199"/>
      <c r="M242" s="66"/>
      <c r="N242" s="206"/>
      <c r="O242" s="66"/>
      <c r="P242" s="66"/>
      <c r="Q242" s="199"/>
      <c r="R242" s="199"/>
      <c r="S242" s="199"/>
      <c r="T242" s="199"/>
      <c r="U242" s="199"/>
      <c r="V242" s="199"/>
      <c r="W242" s="199"/>
      <c r="X242" s="199"/>
      <c r="Y242" s="199"/>
      <c r="Z242" s="199"/>
      <c r="AA242" s="199"/>
      <c r="AB242" s="199"/>
      <c r="AC242" s="199"/>
      <c r="AD242" s="199"/>
      <c r="AE242" s="199"/>
      <c r="AF242" s="199"/>
      <c r="AG242" s="199"/>
      <c r="AH242" s="199"/>
      <c r="AI242" s="199"/>
      <c r="AJ242" s="199"/>
      <c r="AK242" s="199"/>
      <c r="AL242" s="199"/>
    </row>
    <row r="243">
      <c r="A243" s="66"/>
      <c r="B243" s="66"/>
      <c r="C243" s="66"/>
      <c r="D243" s="66"/>
      <c r="E243" s="66"/>
      <c r="F243" s="66"/>
      <c r="G243" s="66"/>
      <c r="H243" s="66"/>
      <c r="I243" s="66"/>
      <c r="J243" s="66"/>
      <c r="K243" s="66"/>
      <c r="L243" s="199"/>
      <c r="M243" s="66"/>
      <c r="N243" s="206"/>
      <c r="O243" s="66"/>
      <c r="P243" s="66"/>
      <c r="Q243" s="199"/>
      <c r="R243" s="199"/>
      <c r="S243" s="199"/>
      <c r="T243" s="199"/>
      <c r="U243" s="199"/>
      <c r="V243" s="199"/>
      <c r="W243" s="199"/>
      <c r="X243" s="199"/>
      <c r="Y243" s="199"/>
      <c r="Z243" s="199"/>
      <c r="AA243" s="199"/>
      <c r="AB243" s="199"/>
      <c r="AC243" s="199"/>
      <c r="AD243" s="199"/>
      <c r="AE243" s="199"/>
      <c r="AF243" s="199"/>
      <c r="AG243" s="199"/>
      <c r="AH243" s="199"/>
      <c r="AI243" s="199"/>
      <c r="AJ243" s="199"/>
      <c r="AK243" s="199"/>
      <c r="AL243" s="199"/>
    </row>
    <row r="244">
      <c r="A244" s="66"/>
      <c r="B244" s="66"/>
      <c r="C244" s="66"/>
      <c r="D244" s="66"/>
      <c r="E244" s="66"/>
      <c r="F244" s="66"/>
      <c r="G244" s="66"/>
      <c r="H244" s="66"/>
      <c r="I244" s="206"/>
      <c r="J244" s="66"/>
      <c r="K244" s="66"/>
      <c r="L244" s="199"/>
      <c r="M244" s="66"/>
      <c r="N244" s="199"/>
      <c r="O244" s="66"/>
      <c r="P244" s="66"/>
      <c r="Q244" s="199"/>
      <c r="R244" s="199"/>
      <c r="S244" s="199"/>
      <c r="T244" s="199"/>
      <c r="U244" s="199"/>
      <c r="V244" s="199"/>
      <c r="W244" s="199"/>
      <c r="X244" s="199"/>
      <c r="Y244" s="199"/>
      <c r="Z244" s="199"/>
      <c r="AA244" s="199"/>
      <c r="AB244" s="199"/>
      <c r="AC244" s="199"/>
      <c r="AD244" s="199"/>
      <c r="AE244" s="199"/>
      <c r="AF244" s="199"/>
      <c r="AG244" s="199"/>
      <c r="AH244" s="199"/>
      <c r="AI244" s="199"/>
      <c r="AJ244" s="199"/>
      <c r="AK244" s="199"/>
      <c r="AL244" s="199"/>
    </row>
    <row r="245">
      <c r="A245" s="66"/>
      <c r="B245" s="66"/>
      <c r="C245" s="66"/>
      <c r="D245" s="66"/>
      <c r="E245" s="66"/>
      <c r="F245" s="66"/>
      <c r="G245" s="66"/>
      <c r="H245" s="66"/>
      <c r="I245" s="206"/>
      <c r="J245" s="66"/>
      <c r="K245" s="66"/>
      <c r="L245" s="199"/>
      <c r="M245" s="66"/>
      <c r="N245" s="199"/>
      <c r="O245" s="66"/>
      <c r="P245" s="66"/>
      <c r="Q245" s="199"/>
      <c r="R245" s="199"/>
      <c r="S245" s="199"/>
      <c r="T245" s="199"/>
      <c r="U245" s="199"/>
      <c r="V245" s="199"/>
      <c r="W245" s="199"/>
      <c r="X245" s="199"/>
      <c r="Y245" s="199"/>
      <c r="Z245" s="199"/>
      <c r="AA245" s="199"/>
      <c r="AB245" s="199"/>
      <c r="AC245" s="199"/>
      <c r="AD245" s="199"/>
      <c r="AE245" s="199"/>
      <c r="AF245" s="199"/>
      <c r="AG245" s="199"/>
      <c r="AH245" s="199"/>
      <c r="AI245" s="199"/>
      <c r="AJ245" s="199"/>
      <c r="AK245" s="199"/>
      <c r="AL245" s="199"/>
    </row>
    <row r="246">
      <c r="A246" s="66"/>
      <c r="B246" s="66"/>
      <c r="C246" s="66"/>
      <c r="D246" s="66"/>
      <c r="E246" s="66"/>
      <c r="F246" s="66"/>
      <c r="G246" s="66"/>
      <c r="H246" s="66"/>
      <c r="I246" s="206"/>
      <c r="J246" s="66"/>
      <c r="K246" s="66"/>
      <c r="L246" s="199"/>
      <c r="M246" s="66"/>
      <c r="N246" s="199"/>
      <c r="O246" s="66"/>
      <c r="P246" s="66"/>
      <c r="Q246" s="199"/>
      <c r="R246" s="199"/>
      <c r="S246" s="199"/>
      <c r="T246" s="199"/>
      <c r="U246" s="199"/>
      <c r="V246" s="199"/>
      <c r="W246" s="199"/>
      <c r="X246" s="199"/>
      <c r="Y246" s="199"/>
      <c r="Z246" s="199"/>
      <c r="AA246" s="199"/>
      <c r="AB246" s="199"/>
      <c r="AC246" s="199"/>
      <c r="AD246" s="199"/>
      <c r="AE246" s="199"/>
      <c r="AF246" s="199"/>
      <c r="AG246" s="199"/>
      <c r="AH246" s="199"/>
      <c r="AI246" s="199"/>
      <c r="AJ246" s="199"/>
      <c r="AK246" s="199"/>
      <c r="AL246" s="199"/>
    </row>
    <row r="247">
      <c r="A247" s="66"/>
      <c r="B247" s="66"/>
      <c r="C247" s="66"/>
      <c r="D247" s="66"/>
      <c r="E247" s="66"/>
      <c r="F247" s="66"/>
      <c r="G247" s="66"/>
      <c r="H247" s="66"/>
      <c r="I247" s="206"/>
      <c r="J247" s="66"/>
      <c r="K247" s="66"/>
      <c r="L247" s="199"/>
      <c r="M247" s="66"/>
      <c r="N247" s="199"/>
      <c r="O247" s="66"/>
      <c r="P247" s="66"/>
      <c r="Q247" s="199"/>
      <c r="R247" s="199"/>
      <c r="S247" s="199"/>
      <c r="T247" s="199"/>
      <c r="U247" s="199"/>
      <c r="V247" s="199"/>
      <c r="W247" s="199"/>
      <c r="X247" s="199"/>
      <c r="Y247" s="199"/>
      <c r="Z247" s="199"/>
      <c r="AA247" s="199"/>
      <c r="AB247" s="199"/>
      <c r="AC247" s="199"/>
      <c r="AD247" s="199"/>
      <c r="AE247" s="199"/>
      <c r="AF247" s="199"/>
      <c r="AG247" s="199"/>
      <c r="AH247" s="199"/>
      <c r="AI247" s="199"/>
      <c r="AJ247" s="199"/>
      <c r="AK247" s="199"/>
      <c r="AL247" s="199"/>
    </row>
    <row r="248">
      <c r="A248" s="66"/>
      <c r="B248" s="66"/>
      <c r="C248" s="66"/>
      <c r="D248" s="66"/>
      <c r="E248" s="66"/>
      <c r="F248" s="66"/>
      <c r="H248" s="66"/>
      <c r="I248" s="206"/>
      <c r="J248" s="66"/>
      <c r="K248" s="66"/>
      <c r="L248" s="199"/>
      <c r="M248" s="66"/>
      <c r="N248" s="199"/>
      <c r="O248" s="66"/>
      <c r="P248" s="66"/>
      <c r="Q248" s="199"/>
      <c r="R248" s="199"/>
      <c r="S248" s="199"/>
      <c r="T248" s="199"/>
      <c r="U248" s="199"/>
      <c r="V248" s="199"/>
      <c r="W248" s="199"/>
      <c r="X248" s="199"/>
      <c r="Y248" s="199"/>
      <c r="Z248" s="199"/>
      <c r="AA248" s="199"/>
      <c r="AB248" s="199"/>
      <c r="AC248" s="199"/>
      <c r="AD248" s="199"/>
      <c r="AE248" s="199"/>
      <c r="AF248" s="199"/>
      <c r="AG248" s="199"/>
      <c r="AH248" s="199"/>
      <c r="AI248" s="199"/>
      <c r="AJ248" s="199"/>
      <c r="AK248" s="199"/>
      <c r="AL248" s="199"/>
    </row>
    <row r="249">
      <c r="A249" s="66"/>
      <c r="B249" s="66"/>
      <c r="C249" s="66"/>
      <c r="D249" s="66"/>
      <c r="E249" s="66"/>
      <c r="F249" s="66"/>
      <c r="G249" s="66"/>
      <c r="H249" s="66"/>
      <c r="I249" s="206"/>
      <c r="J249" s="66"/>
      <c r="K249" s="66"/>
      <c r="L249" s="199"/>
      <c r="M249" s="66"/>
      <c r="N249" s="199"/>
      <c r="O249" s="66"/>
      <c r="P249" s="66"/>
      <c r="Q249" s="199"/>
      <c r="R249" s="199"/>
      <c r="S249" s="199"/>
      <c r="T249" s="199"/>
      <c r="U249" s="199"/>
      <c r="V249" s="199"/>
      <c r="W249" s="199"/>
      <c r="X249" s="199"/>
      <c r="Y249" s="199"/>
      <c r="Z249" s="199"/>
      <c r="AA249" s="199"/>
      <c r="AB249" s="199"/>
      <c r="AC249" s="199"/>
      <c r="AD249" s="199"/>
      <c r="AE249" s="199"/>
      <c r="AF249" s="199"/>
      <c r="AG249" s="199"/>
      <c r="AH249" s="199"/>
      <c r="AI249" s="199"/>
      <c r="AJ249" s="199"/>
      <c r="AK249" s="199"/>
      <c r="AL249" s="199"/>
    </row>
    <row r="250">
      <c r="A250" s="66"/>
      <c r="B250" s="66"/>
      <c r="C250" s="66"/>
      <c r="D250" s="66"/>
      <c r="E250" s="66"/>
      <c r="F250" s="66"/>
      <c r="G250" s="66"/>
      <c r="H250" s="66"/>
      <c r="I250" s="206"/>
      <c r="J250" s="66"/>
      <c r="K250" s="66"/>
      <c r="L250" s="199"/>
      <c r="M250" s="66"/>
      <c r="N250" s="199"/>
      <c r="O250" s="66"/>
      <c r="P250" s="66"/>
      <c r="Q250" s="199"/>
      <c r="R250" s="199"/>
      <c r="S250" s="199"/>
      <c r="T250" s="199"/>
      <c r="U250" s="199"/>
      <c r="V250" s="199"/>
      <c r="W250" s="199"/>
      <c r="X250" s="199"/>
      <c r="Y250" s="199"/>
      <c r="Z250" s="199"/>
      <c r="AA250" s="199"/>
      <c r="AB250" s="199"/>
      <c r="AC250" s="199"/>
      <c r="AD250" s="199"/>
      <c r="AE250" s="199"/>
      <c r="AF250" s="199"/>
      <c r="AG250" s="199"/>
      <c r="AH250" s="199"/>
      <c r="AI250" s="199"/>
      <c r="AJ250" s="199"/>
      <c r="AK250" s="199"/>
      <c r="AL250" s="199"/>
    </row>
    <row r="251">
      <c r="A251" s="66"/>
      <c r="B251" s="66"/>
      <c r="C251" s="66"/>
      <c r="D251" s="66"/>
      <c r="E251" s="66"/>
      <c r="F251" s="66"/>
      <c r="G251" s="66"/>
      <c r="H251" s="66"/>
      <c r="I251" s="206"/>
      <c r="J251" s="66"/>
      <c r="K251" s="66"/>
      <c r="L251" s="199"/>
      <c r="M251" s="66"/>
      <c r="N251" s="206"/>
      <c r="O251" s="66"/>
      <c r="P251" s="66"/>
      <c r="Q251" s="199"/>
      <c r="R251" s="199"/>
      <c r="S251" s="199"/>
      <c r="T251" s="199"/>
      <c r="U251" s="199"/>
      <c r="V251" s="199"/>
      <c r="W251" s="199"/>
      <c r="X251" s="199"/>
      <c r="Y251" s="199"/>
      <c r="Z251" s="199"/>
      <c r="AA251" s="199"/>
      <c r="AB251" s="199"/>
      <c r="AC251" s="199"/>
      <c r="AD251" s="199"/>
      <c r="AE251" s="199"/>
      <c r="AF251" s="199"/>
      <c r="AG251" s="199"/>
      <c r="AH251" s="199"/>
      <c r="AI251" s="199"/>
      <c r="AJ251" s="199"/>
      <c r="AK251" s="199"/>
      <c r="AL251" s="199"/>
    </row>
    <row r="252">
      <c r="A252" s="66"/>
      <c r="B252" s="66"/>
      <c r="C252" s="66"/>
      <c r="D252" s="66"/>
      <c r="E252" s="66"/>
      <c r="F252" s="66"/>
      <c r="G252" s="66"/>
      <c r="H252" s="66"/>
      <c r="I252" s="206"/>
      <c r="J252" s="66"/>
      <c r="K252" s="66"/>
      <c r="L252" s="199"/>
      <c r="M252" s="66"/>
      <c r="N252" s="206"/>
      <c r="O252" s="66"/>
      <c r="P252" s="66"/>
      <c r="Q252" s="199"/>
      <c r="R252" s="199"/>
      <c r="S252" s="199"/>
      <c r="T252" s="199"/>
      <c r="U252" s="199"/>
      <c r="V252" s="199"/>
      <c r="W252" s="199"/>
      <c r="X252" s="199"/>
      <c r="Y252" s="199"/>
      <c r="Z252" s="199"/>
      <c r="AA252" s="199"/>
      <c r="AB252" s="199"/>
      <c r="AC252" s="199"/>
      <c r="AD252" s="199"/>
      <c r="AE252" s="199"/>
      <c r="AF252" s="199"/>
      <c r="AG252" s="199"/>
      <c r="AH252" s="199"/>
      <c r="AI252" s="199"/>
      <c r="AJ252" s="199"/>
      <c r="AK252" s="199"/>
      <c r="AL252" s="199"/>
    </row>
    <row r="253">
      <c r="A253" s="66"/>
      <c r="B253" s="66"/>
      <c r="C253" s="66"/>
      <c r="D253" s="66"/>
      <c r="E253" s="66"/>
      <c r="F253" s="66"/>
      <c r="G253" s="66"/>
      <c r="H253" s="66"/>
      <c r="I253" s="66"/>
      <c r="J253" s="66"/>
      <c r="K253" s="66"/>
      <c r="L253" s="199"/>
      <c r="M253" s="66"/>
      <c r="N253" s="206"/>
      <c r="O253" s="66"/>
      <c r="P253" s="66"/>
      <c r="Q253" s="199"/>
      <c r="R253" s="199"/>
      <c r="S253" s="199"/>
      <c r="T253" s="199"/>
      <c r="U253" s="199"/>
      <c r="V253" s="199"/>
      <c r="W253" s="199"/>
      <c r="X253" s="199"/>
      <c r="Y253" s="199"/>
      <c r="Z253" s="199"/>
      <c r="AA253" s="199"/>
      <c r="AB253" s="199"/>
      <c r="AC253" s="199"/>
      <c r="AD253" s="199"/>
      <c r="AE253" s="199"/>
      <c r="AF253" s="199"/>
      <c r="AG253" s="199"/>
      <c r="AH253" s="199"/>
      <c r="AI253" s="199"/>
      <c r="AJ253" s="199"/>
      <c r="AK253" s="199"/>
      <c r="AL253" s="199"/>
    </row>
    <row r="254">
      <c r="A254" s="66"/>
      <c r="B254" s="66"/>
      <c r="C254" s="66"/>
      <c r="D254" s="66"/>
      <c r="E254" s="66"/>
      <c r="F254" s="66"/>
      <c r="G254" s="66"/>
      <c r="H254" s="66"/>
      <c r="I254" s="66"/>
      <c r="J254" s="66"/>
      <c r="K254" s="66"/>
      <c r="L254" s="199"/>
      <c r="M254" s="66"/>
      <c r="N254" s="206"/>
      <c r="O254" s="66"/>
      <c r="P254" s="66"/>
      <c r="Q254" s="199"/>
      <c r="R254" s="199"/>
      <c r="S254" s="199"/>
      <c r="T254" s="199"/>
      <c r="U254" s="199"/>
      <c r="V254" s="199"/>
      <c r="W254" s="199"/>
      <c r="X254" s="199"/>
      <c r="Y254" s="199"/>
      <c r="Z254" s="199"/>
      <c r="AA254" s="199"/>
      <c r="AB254" s="199"/>
      <c r="AC254" s="199"/>
      <c r="AD254" s="199"/>
      <c r="AE254" s="199"/>
      <c r="AF254" s="199"/>
      <c r="AG254" s="199"/>
      <c r="AH254" s="199"/>
      <c r="AI254" s="199"/>
      <c r="AJ254" s="199"/>
      <c r="AK254" s="199"/>
      <c r="AL254" s="199"/>
    </row>
    <row r="255">
      <c r="A255" s="66"/>
      <c r="B255" s="66"/>
      <c r="C255" s="66"/>
      <c r="D255" s="66"/>
      <c r="E255" s="66"/>
      <c r="F255" s="66"/>
      <c r="G255" s="66"/>
      <c r="H255" s="66"/>
      <c r="I255" s="206"/>
      <c r="J255" s="66"/>
      <c r="K255" s="66"/>
      <c r="L255" s="199"/>
      <c r="M255" s="66"/>
      <c r="N255" s="206"/>
      <c r="O255" s="66"/>
      <c r="P255" s="66"/>
      <c r="Q255" s="199"/>
      <c r="R255" s="199"/>
      <c r="S255" s="199"/>
      <c r="T255" s="199"/>
      <c r="U255" s="199"/>
      <c r="V255" s="199"/>
      <c r="W255" s="199"/>
      <c r="X255" s="199"/>
      <c r="Y255" s="199"/>
      <c r="Z255" s="199"/>
      <c r="AA255" s="199"/>
      <c r="AB255" s="199"/>
      <c r="AC255" s="199"/>
      <c r="AD255" s="199"/>
      <c r="AE255" s="199"/>
      <c r="AF255" s="199"/>
      <c r="AG255" s="199"/>
      <c r="AH255" s="199"/>
      <c r="AI255" s="199"/>
      <c r="AJ255" s="199"/>
      <c r="AK255" s="199"/>
      <c r="AL255" s="199"/>
    </row>
    <row r="256">
      <c r="A256" s="66"/>
      <c r="B256" s="66"/>
      <c r="C256" s="66"/>
      <c r="D256" s="66"/>
      <c r="E256" s="66"/>
      <c r="F256" s="66"/>
      <c r="G256" s="66"/>
      <c r="H256" s="66"/>
      <c r="I256" s="206"/>
      <c r="J256" s="66"/>
      <c r="K256" s="66"/>
      <c r="L256" s="199"/>
      <c r="M256" s="66"/>
      <c r="N256" s="206"/>
      <c r="O256" s="66"/>
      <c r="P256" s="66"/>
      <c r="Q256" s="199"/>
      <c r="R256" s="199"/>
      <c r="S256" s="199"/>
      <c r="T256" s="199"/>
      <c r="U256" s="199"/>
      <c r="V256" s="199"/>
      <c r="W256" s="199"/>
      <c r="X256" s="199"/>
      <c r="Y256" s="199"/>
      <c r="Z256" s="199"/>
      <c r="AA256" s="199"/>
      <c r="AB256" s="199"/>
      <c r="AC256" s="199"/>
      <c r="AD256" s="199"/>
      <c r="AE256" s="199"/>
      <c r="AF256" s="199"/>
      <c r="AG256" s="199"/>
      <c r="AH256" s="199"/>
      <c r="AI256" s="199"/>
      <c r="AJ256" s="199"/>
      <c r="AK256" s="199"/>
      <c r="AL256" s="199"/>
    </row>
    <row r="257">
      <c r="A257" s="66"/>
      <c r="B257" s="66"/>
      <c r="C257" s="66"/>
      <c r="D257" s="66"/>
      <c r="E257" s="66"/>
      <c r="F257" s="66"/>
      <c r="H257" s="66"/>
      <c r="I257" s="206"/>
      <c r="J257" s="66"/>
      <c r="K257" s="66"/>
      <c r="L257" s="199"/>
      <c r="M257" s="66"/>
      <c r="N257" s="206"/>
      <c r="O257" s="66"/>
      <c r="P257" s="66"/>
      <c r="Q257" s="199"/>
      <c r="R257" s="199"/>
      <c r="S257" s="199"/>
      <c r="T257" s="199"/>
      <c r="U257" s="199"/>
      <c r="V257" s="199"/>
      <c r="W257" s="199"/>
      <c r="X257" s="199"/>
      <c r="Y257" s="199"/>
      <c r="Z257" s="199"/>
      <c r="AA257" s="199"/>
      <c r="AB257" s="199"/>
      <c r="AC257" s="199"/>
      <c r="AD257" s="199"/>
      <c r="AE257" s="199"/>
      <c r="AF257" s="199"/>
      <c r="AG257" s="199"/>
      <c r="AH257" s="199"/>
      <c r="AI257" s="199"/>
      <c r="AJ257" s="199"/>
      <c r="AK257" s="199"/>
      <c r="AL257" s="199"/>
    </row>
    <row r="258">
      <c r="A258" s="66"/>
      <c r="B258" s="66"/>
      <c r="C258" s="66"/>
      <c r="D258" s="66"/>
      <c r="E258" s="66"/>
      <c r="F258" s="66"/>
      <c r="H258" s="66"/>
      <c r="I258" s="206"/>
      <c r="J258" s="66"/>
      <c r="K258" s="66"/>
      <c r="L258" s="199"/>
      <c r="M258" s="66"/>
      <c r="N258" s="206"/>
      <c r="O258" s="66"/>
      <c r="P258" s="66"/>
      <c r="Q258" s="199"/>
      <c r="R258" s="199"/>
      <c r="S258" s="199"/>
      <c r="T258" s="199"/>
      <c r="U258" s="199"/>
      <c r="V258" s="199"/>
      <c r="W258" s="199"/>
      <c r="X258" s="199"/>
      <c r="Y258" s="199"/>
      <c r="Z258" s="199"/>
      <c r="AA258" s="199"/>
      <c r="AB258" s="199"/>
      <c r="AC258" s="199"/>
      <c r="AD258" s="199"/>
      <c r="AE258" s="199"/>
      <c r="AF258" s="199"/>
      <c r="AG258" s="199"/>
      <c r="AH258" s="199"/>
      <c r="AI258" s="199"/>
      <c r="AJ258" s="199"/>
      <c r="AK258" s="199"/>
      <c r="AL258" s="199"/>
    </row>
    <row r="259">
      <c r="A259" s="66"/>
      <c r="B259" s="66"/>
      <c r="C259" s="66"/>
      <c r="D259" s="66"/>
      <c r="E259" s="66"/>
      <c r="F259" s="66"/>
      <c r="G259" s="66"/>
      <c r="H259" s="66"/>
      <c r="I259" s="206"/>
      <c r="J259" s="66"/>
      <c r="K259" s="66"/>
      <c r="L259" s="199"/>
      <c r="M259" s="66"/>
      <c r="N259" s="206"/>
      <c r="O259" s="66"/>
      <c r="P259" s="66"/>
      <c r="Q259" s="199"/>
      <c r="R259" s="199"/>
      <c r="S259" s="199"/>
      <c r="T259" s="199"/>
      <c r="U259" s="199"/>
      <c r="V259" s="199"/>
      <c r="W259" s="199"/>
      <c r="X259" s="199"/>
      <c r="Y259" s="199"/>
      <c r="Z259" s="199"/>
      <c r="AA259" s="199"/>
      <c r="AB259" s="199"/>
      <c r="AC259" s="199"/>
      <c r="AD259" s="199"/>
      <c r="AE259" s="199"/>
      <c r="AF259" s="199"/>
      <c r="AG259" s="199"/>
      <c r="AH259" s="199"/>
      <c r="AI259" s="199"/>
      <c r="AJ259" s="199"/>
      <c r="AK259" s="199"/>
      <c r="AL259" s="199"/>
    </row>
    <row r="260">
      <c r="A260" s="66"/>
      <c r="B260" s="66"/>
      <c r="C260" s="66"/>
      <c r="D260" s="66"/>
      <c r="E260" s="66"/>
      <c r="F260" s="66"/>
      <c r="G260" s="66"/>
      <c r="H260" s="66"/>
      <c r="I260" s="206"/>
      <c r="J260" s="66"/>
      <c r="K260" s="66"/>
      <c r="L260" s="199"/>
      <c r="M260" s="66"/>
      <c r="N260" s="206"/>
      <c r="O260" s="66"/>
      <c r="P260" s="66"/>
      <c r="Q260" s="199"/>
      <c r="R260" s="199"/>
      <c r="S260" s="199"/>
      <c r="T260" s="199"/>
      <c r="U260" s="199"/>
      <c r="V260" s="199"/>
      <c r="W260" s="199"/>
      <c r="X260" s="199"/>
      <c r="Y260" s="199"/>
      <c r="Z260" s="199"/>
      <c r="AA260" s="199"/>
      <c r="AB260" s="199"/>
      <c r="AC260" s="199"/>
      <c r="AD260" s="199"/>
      <c r="AE260" s="199"/>
      <c r="AF260" s="199"/>
      <c r="AG260" s="199"/>
      <c r="AH260" s="199"/>
      <c r="AI260" s="199"/>
      <c r="AJ260" s="199"/>
      <c r="AK260" s="199"/>
      <c r="AL260" s="199"/>
    </row>
    <row r="261">
      <c r="A261" s="66"/>
      <c r="B261" s="66"/>
      <c r="C261" s="66"/>
      <c r="D261" s="66"/>
      <c r="E261" s="66"/>
      <c r="F261" s="66"/>
      <c r="G261" s="66"/>
      <c r="H261" s="66"/>
      <c r="I261" s="206"/>
      <c r="J261" s="66"/>
      <c r="K261" s="66"/>
      <c r="L261" s="199"/>
      <c r="M261" s="66"/>
      <c r="N261" s="206"/>
      <c r="O261" s="66"/>
      <c r="P261" s="66"/>
      <c r="Q261" s="199"/>
      <c r="R261" s="199"/>
      <c r="S261" s="199"/>
      <c r="T261" s="199"/>
      <c r="U261" s="199"/>
      <c r="V261" s="199"/>
      <c r="W261" s="199"/>
      <c r="X261" s="199"/>
      <c r="Y261" s="199"/>
      <c r="Z261" s="199"/>
      <c r="AA261" s="199"/>
      <c r="AB261" s="199"/>
      <c r="AC261" s="199"/>
      <c r="AD261" s="199"/>
      <c r="AE261" s="199"/>
      <c r="AF261" s="199"/>
      <c r="AG261" s="199"/>
      <c r="AH261" s="199"/>
      <c r="AI261" s="199"/>
      <c r="AJ261" s="199"/>
      <c r="AK261" s="199"/>
      <c r="AL261" s="199"/>
    </row>
    <row r="262">
      <c r="A262" s="66"/>
      <c r="B262" s="66"/>
      <c r="C262" s="66"/>
      <c r="D262" s="66"/>
      <c r="E262" s="66"/>
      <c r="F262" s="66"/>
      <c r="G262" s="66"/>
      <c r="H262" s="66"/>
      <c r="I262" s="206"/>
      <c r="J262" s="66"/>
      <c r="K262" s="66"/>
      <c r="L262" s="199"/>
      <c r="M262" s="66"/>
      <c r="N262" s="199"/>
      <c r="O262" s="66"/>
      <c r="P262" s="66"/>
      <c r="Q262" s="199"/>
      <c r="R262" s="199"/>
      <c r="S262" s="199"/>
      <c r="T262" s="199"/>
      <c r="U262" s="199"/>
      <c r="V262" s="199"/>
      <c r="W262" s="199"/>
      <c r="X262" s="199"/>
      <c r="Y262" s="199"/>
      <c r="Z262" s="199"/>
      <c r="AA262" s="199"/>
      <c r="AB262" s="199"/>
      <c r="AC262" s="199"/>
      <c r="AD262" s="199"/>
      <c r="AE262" s="199"/>
      <c r="AF262" s="199"/>
      <c r="AG262" s="199"/>
      <c r="AH262" s="199"/>
      <c r="AI262" s="199"/>
      <c r="AJ262" s="199"/>
      <c r="AK262" s="199"/>
      <c r="AL262" s="199"/>
    </row>
    <row r="263">
      <c r="A263" s="66"/>
      <c r="B263" s="66"/>
      <c r="C263" s="66"/>
      <c r="D263" s="66"/>
      <c r="E263" s="66"/>
      <c r="F263" s="66"/>
      <c r="G263" s="66"/>
      <c r="H263" s="66"/>
      <c r="I263" s="206"/>
      <c r="J263" s="66"/>
      <c r="K263" s="66"/>
      <c r="L263" s="199"/>
      <c r="M263" s="66"/>
      <c r="N263" s="199"/>
      <c r="O263" s="66"/>
      <c r="P263" s="66"/>
      <c r="Q263" s="199"/>
      <c r="R263" s="199"/>
      <c r="S263" s="199"/>
      <c r="T263" s="199"/>
      <c r="U263" s="199"/>
      <c r="V263" s="199"/>
      <c r="W263" s="199"/>
      <c r="X263" s="199"/>
      <c r="Y263" s="199"/>
      <c r="Z263" s="199"/>
      <c r="AA263" s="199"/>
      <c r="AB263" s="199"/>
      <c r="AC263" s="199"/>
      <c r="AD263" s="199"/>
      <c r="AE263" s="199"/>
      <c r="AF263" s="199"/>
      <c r="AG263" s="199"/>
      <c r="AH263" s="199"/>
      <c r="AI263" s="199"/>
      <c r="AJ263" s="199"/>
      <c r="AK263" s="199"/>
      <c r="AL263" s="199"/>
    </row>
    <row r="264">
      <c r="A264" s="66"/>
      <c r="B264" s="66"/>
      <c r="C264" s="66"/>
      <c r="D264" s="66"/>
      <c r="E264" s="66"/>
      <c r="F264" s="66"/>
      <c r="G264" s="66"/>
      <c r="H264" s="66"/>
      <c r="I264" s="206"/>
      <c r="J264" s="66"/>
      <c r="K264" s="66"/>
      <c r="L264" s="199"/>
      <c r="M264" s="66"/>
      <c r="N264" s="199"/>
      <c r="O264" s="66"/>
      <c r="P264" s="66"/>
      <c r="Q264" s="199"/>
      <c r="R264" s="199"/>
      <c r="S264" s="199"/>
      <c r="T264" s="199"/>
      <c r="U264" s="199"/>
      <c r="V264" s="199"/>
      <c r="W264" s="199"/>
      <c r="X264" s="199"/>
      <c r="Y264" s="199"/>
      <c r="Z264" s="199"/>
      <c r="AA264" s="199"/>
      <c r="AB264" s="199"/>
      <c r="AC264" s="199"/>
      <c r="AD264" s="199"/>
      <c r="AE264" s="199"/>
      <c r="AF264" s="199"/>
      <c r="AG264" s="199"/>
      <c r="AH264" s="199"/>
      <c r="AI264" s="199"/>
      <c r="AJ264" s="199"/>
      <c r="AK264" s="199"/>
      <c r="AL264" s="199"/>
    </row>
    <row r="265">
      <c r="A265" s="66"/>
      <c r="B265" s="66"/>
      <c r="C265" s="66"/>
      <c r="D265" s="66"/>
      <c r="E265" s="66"/>
      <c r="F265" s="66"/>
      <c r="G265" s="66"/>
      <c r="H265" s="66"/>
      <c r="I265" s="206"/>
      <c r="J265" s="66"/>
      <c r="K265" s="66"/>
      <c r="L265" s="199"/>
      <c r="M265" s="66"/>
      <c r="N265" s="199"/>
      <c r="O265" s="66"/>
      <c r="P265" s="66"/>
      <c r="Q265" s="199"/>
      <c r="R265" s="199"/>
      <c r="S265" s="199"/>
      <c r="T265" s="199"/>
      <c r="U265" s="199"/>
      <c r="V265" s="199"/>
      <c r="W265" s="199"/>
      <c r="X265" s="199"/>
      <c r="Y265" s="199"/>
      <c r="Z265" s="199"/>
      <c r="AA265" s="199"/>
      <c r="AB265" s="199"/>
      <c r="AC265" s="199"/>
      <c r="AD265" s="199"/>
      <c r="AE265" s="199"/>
      <c r="AF265" s="199"/>
      <c r="AG265" s="199"/>
      <c r="AH265" s="199"/>
      <c r="AI265" s="199"/>
      <c r="AJ265" s="199"/>
      <c r="AK265" s="199"/>
      <c r="AL265" s="199"/>
    </row>
    <row r="266">
      <c r="A266" s="66"/>
      <c r="B266" s="66"/>
      <c r="C266" s="66"/>
      <c r="D266" s="66"/>
      <c r="E266" s="66"/>
      <c r="F266" s="66"/>
      <c r="G266" s="66"/>
      <c r="H266" s="66"/>
      <c r="I266" s="206"/>
      <c r="J266" s="66"/>
      <c r="K266" s="66"/>
      <c r="L266" s="199"/>
      <c r="M266" s="66"/>
      <c r="N266" s="199"/>
      <c r="O266" s="66"/>
      <c r="P266" s="66"/>
      <c r="Q266" s="199"/>
      <c r="R266" s="199"/>
      <c r="S266" s="199"/>
      <c r="T266" s="199"/>
      <c r="U266" s="199"/>
      <c r="V266" s="199"/>
      <c r="W266" s="199"/>
      <c r="X266" s="199"/>
      <c r="Y266" s="199"/>
      <c r="Z266" s="199"/>
      <c r="AA266" s="199"/>
      <c r="AB266" s="199"/>
      <c r="AC266" s="199"/>
      <c r="AD266" s="199"/>
      <c r="AE266" s="199"/>
      <c r="AF266" s="199"/>
      <c r="AG266" s="199"/>
      <c r="AH266" s="199"/>
      <c r="AI266" s="199"/>
      <c r="AJ266" s="199"/>
      <c r="AK266" s="199"/>
      <c r="AL266" s="199"/>
    </row>
    <row r="267">
      <c r="A267" s="66"/>
      <c r="B267" s="66"/>
      <c r="C267" s="66"/>
      <c r="D267" s="66"/>
      <c r="E267" s="66"/>
      <c r="F267" s="66"/>
      <c r="G267" s="66"/>
      <c r="H267" s="66"/>
      <c r="I267" s="206"/>
      <c r="J267" s="66"/>
      <c r="K267" s="66"/>
      <c r="L267" s="199"/>
      <c r="M267" s="66"/>
      <c r="N267" s="199"/>
      <c r="O267" s="66"/>
      <c r="P267" s="66"/>
      <c r="Q267" s="199"/>
      <c r="R267" s="199"/>
      <c r="S267" s="199"/>
      <c r="T267" s="199"/>
      <c r="U267" s="199"/>
      <c r="V267" s="199"/>
      <c r="W267" s="199"/>
      <c r="X267" s="199"/>
      <c r="Y267" s="199"/>
      <c r="Z267" s="199"/>
      <c r="AA267" s="199"/>
      <c r="AB267" s="199"/>
      <c r="AC267" s="199"/>
      <c r="AD267" s="199"/>
      <c r="AE267" s="199"/>
      <c r="AF267" s="199"/>
      <c r="AG267" s="199"/>
      <c r="AH267" s="199"/>
      <c r="AI267" s="199"/>
      <c r="AJ267" s="199"/>
      <c r="AK267" s="199"/>
      <c r="AL267" s="199"/>
    </row>
    <row r="268">
      <c r="A268" s="66"/>
      <c r="B268" s="66"/>
      <c r="C268" s="66"/>
      <c r="D268" s="66"/>
      <c r="E268" s="66"/>
      <c r="F268" s="66"/>
      <c r="G268" s="66"/>
      <c r="H268" s="66"/>
      <c r="I268" s="206"/>
      <c r="J268" s="66"/>
      <c r="K268" s="66"/>
      <c r="L268" s="199"/>
      <c r="M268" s="66"/>
      <c r="N268" s="206"/>
      <c r="O268" s="66"/>
      <c r="P268" s="66"/>
      <c r="Q268" s="199"/>
      <c r="R268" s="199"/>
      <c r="S268" s="199"/>
      <c r="T268" s="199"/>
      <c r="U268" s="199"/>
      <c r="V268" s="199"/>
      <c r="W268" s="199"/>
      <c r="X268" s="199"/>
      <c r="Y268" s="199"/>
      <c r="Z268" s="199"/>
      <c r="AA268" s="199"/>
      <c r="AB268" s="199"/>
      <c r="AC268" s="199"/>
      <c r="AD268" s="199"/>
      <c r="AE268" s="199"/>
      <c r="AF268" s="199"/>
      <c r="AG268" s="199"/>
      <c r="AH268" s="199"/>
      <c r="AI268" s="199"/>
      <c r="AJ268" s="199"/>
      <c r="AK268" s="199"/>
      <c r="AL268" s="199"/>
    </row>
    <row r="269">
      <c r="A269" s="66"/>
      <c r="B269" s="66"/>
      <c r="C269" s="66"/>
      <c r="D269" s="66"/>
      <c r="E269" s="66"/>
      <c r="F269" s="66"/>
      <c r="G269" s="66"/>
      <c r="H269" s="66"/>
      <c r="I269" s="206"/>
      <c r="J269" s="66"/>
      <c r="K269" s="66"/>
      <c r="L269" s="199"/>
      <c r="M269" s="66"/>
      <c r="N269" s="206"/>
      <c r="O269" s="66"/>
      <c r="P269" s="66"/>
      <c r="Q269" s="199"/>
      <c r="R269" s="199"/>
      <c r="S269" s="199"/>
      <c r="T269" s="199"/>
      <c r="U269" s="199"/>
      <c r="V269" s="199"/>
      <c r="W269" s="199"/>
      <c r="X269" s="199"/>
      <c r="Y269" s="199"/>
      <c r="Z269" s="199"/>
      <c r="AA269" s="199"/>
      <c r="AB269" s="199"/>
      <c r="AC269" s="199"/>
      <c r="AD269" s="199"/>
      <c r="AE269" s="199"/>
      <c r="AF269" s="199"/>
      <c r="AG269" s="199"/>
      <c r="AH269" s="199"/>
      <c r="AI269" s="199"/>
      <c r="AJ269" s="199"/>
      <c r="AK269" s="199"/>
      <c r="AL269" s="199"/>
    </row>
    <row r="270">
      <c r="A270" s="66"/>
      <c r="B270" s="66"/>
      <c r="C270" s="66"/>
      <c r="D270" s="66"/>
      <c r="E270" s="66"/>
      <c r="F270" s="66"/>
      <c r="G270" s="66"/>
      <c r="H270" s="66"/>
      <c r="I270" s="206"/>
      <c r="J270" s="66"/>
      <c r="K270" s="66"/>
      <c r="L270" s="199"/>
      <c r="M270" s="66"/>
      <c r="N270" s="206"/>
      <c r="O270" s="66"/>
      <c r="P270" s="66"/>
      <c r="Q270" s="199"/>
      <c r="R270" s="199"/>
      <c r="S270" s="199"/>
      <c r="T270" s="199"/>
      <c r="U270" s="199"/>
      <c r="V270" s="199"/>
      <c r="W270" s="199"/>
      <c r="X270" s="199"/>
      <c r="Y270" s="199"/>
      <c r="Z270" s="199"/>
      <c r="AA270" s="199"/>
      <c r="AB270" s="199"/>
      <c r="AC270" s="199"/>
      <c r="AD270" s="199"/>
      <c r="AE270" s="199"/>
      <c r="AF270" s="199"/>
      <c r="AG270" s="199"/>
      <c r="AH270" s="199"/>
      <c r="AI270" s="199"/>
      <c r="AJ270" s="199"/>
      <c r="AK270" s="199"/>
      <c r="AL270" s="199"/>
    </row>
    <row r="271">
      <c r="A271" s="66"/>
      <c r="B271" s="66"/>
      <c r="C271" s="66"/>
      <c r="D271" s="66"/>
      <c r="E271" s="66"/>
      <c r="F271" s="66"/>
      <c r="G271" s="66"/>
      <c r="H271" s="66"/>
      <c r="I271" s="206"/>
      <c r="J271" s="66"/>
      <c r="K271" s="66"/>
      <c r="L271" s="199"/>
      <c r="M271" s="66"/>
      <c r="N271" s="206"/>
      <c r="O271" s="66"/>
      <c r="P271" s="66"/>
      <c r="Q271" s="199"/>
      <c r="R271" s="199"/>
      <c r="S271" s="199"/>
      <c r="T271" s="199"/>
      <c r="U271" s="199"/>
      <c r="V271" s="199"/>
      <c r="W271" s="199"/>
      <c r="X271" s="199"/>
      <c r="Y271" s="199"/>
      <c r="Z271" s="199"/>
      <c r="AA271" s="199"/>
      <c r="AB271" s="199"/>
      <c r="AC271" s="199"/>
      <c r="AD271" s="199"/>
      <c r="AE271" s="199"/>
      <c r="AF271" s="199"/>
      <c r="AG271" s="199"/>
      <c r="AH271" s="199"/>
      <c r="AI271" s="199"/>
      <c r="AJ271" s="199"/>
      <c r="AK271" s="199"/>
      <c r="AL271" s="199"/>
    </row>
    <row r="272">
      <c r="A272" s="66"/>
      <c r="B272" s="66"/>
      <c r="C272" s="66"/>
      <c r="D272" s="66"/>
      <c r="E272" s="66"/>
      <c r="F272" s="66"/>
      <c r="G272" s="66"/>
      <c r="H272" s="66"/>
      <c r="I272" s="66"/>
      <c r="J272" s="66"/>
      <c r="K272" s="66"/>
      <c r="L272" s="199"/>
      <c r="M272" s="66"/>
      <c r="N272" s="199"/>
      <c r="O272" s="66"/>
      <c r="P272" s="66"/>
      <c r="Q272" s="199"/>
      <c r="R272" s="199"/>
      <c r="S272" s="199"/>
      <c r="T272" s="199"/>
      <c r="U272" s="199"/>
      <c r="V272" s="199"/>
      <c r="W272" s="199"/>
      <c r="X272" s="199"/>
      <c r="Y272" s="199"/>
      <c r="Z272" s="199"/>
      <c r="AA272" s="199"/>
      <c r="AB272" s="199"/>
      <c r="AC272" s="199"/>
      <c r="AD272" s="199"/>
      <c r="AE272" s="199"/>
      <c r="AF272" s="199"/>
      <c r="AG272" s="199"/>
      <c r="AH272" s="199"/>
      <c r="AI272" s="199"/>
      <c r="AJ272" s="199"/>
      <c r="AK272" s="199"/>
      <c r="AL272" s="199"/>
    </row>
    <row r="273">
      <c r="A273" s="66"/>
      <c r="B273" s="66"/>
      <c r="C273" s="66"/>
      <c r="D273" s="66"/>
      <c r="E273" s="66"/>
      <c r="F273" s="66"/>
      <c r="G273" s="66"/>
      <c r="H273" s="66"/>
      <c r="I273" s="66"/>
      <c r="J273" s="66"/>
      <c r="K273" s="66"/>
      <c r="L273" s="199"/>
      <c r="M273" s="66"/>
      <c r="N273" s="199"/>
      <c r="O273" s="66"/>
      <c r="P273" s="66"/>
      <c r="Q273" s="199"/>
      <c r="R273" s="199"/>
      <c r="S273" s="199"/>
      <c r="T273" s="199"/>
      <c r="U273" s="199"/>
      <c r="V273" s="199"/>
      <c r="W273" s="199"/>
      <c r="X273" s="199"/>
      <c r="Y273" s="199"/>
      <c r="Z273" s="199"/>
      <c r="AA273" s="199"/>
      <c r="AB273" s="199"/>
      <c r="AC273" s="199"/>
      <c r="AD273" s="199"/>
      <c r="AE273" s="199"/>
      <c r="AF273" s="199"/>
      <c r="AG273" s="199"/>
      <c r="AH273" s="199"/>
      <c r="AI273" s="199"/>
      <c r="AJ273" s="199"/>
      <c r="AK273" s="199"/>
      <c r="AL273" s="199"/>
    </row>
    <row r="274">
      <c r="A274" s="66"/>
      <c r="B274" s="66"/>
      <c r="C274" s="66"/>
      <c r="D274" s="66"/>
      <c r="E274" s="66"/>
      <c r="F274" s="66"/>
      <c r="G274" s="66"/>
      <c r="H274" s="66"/>
      <c r="I274" s="66"/>
      <c r="J274" s="66"/>
      <c r="K274" s="66"/>
      <c r="L274" s="199"/>
      <c r="M274" s="66"/>
      <c r="N274" s="206"/>
      <c r="O274" s="66"/>
      <c r="P274" s="66"/>
      <c r="Q274" s="199"/>
      <c r="R274" s="199"/>
      <c r="S274" s="199"/>
      <c r="T274" s="199"/>
      <c r="U274" s="199"/>
      <c r="V274" s="199"/>
      <c r="W274" s="199"/>
      <c r="X274" s="199"/>
      <c r="Y274" s="199"/>
      <c r="Z274" s="199"/>
      <c r="AA274" s="199"/>
      <c r="AB274" s="199"/>
      <c r="AC274" s="199"/>
      <c r="AD274" s="199"/>
      <c r="AE274" s="199"/>
      <c r="AF274" s="199"/>
      <c r="AG274" s="199"/>
      <c r="AH274" s="199"/>
      <c r="AI274" s="199"/>
      <c r="AJ274" s="199"/>
      <c r="AK274" s="199"/>
      <c r="AL274" s="199"/>
    </row>
    <row r="275">
      <c r="A275" s="66"/>
      <c r="B275" s="66"/>
      <c r="C275" s="66"/>
      <c r="D275" s="66"/>
      <c r="E275" s="66"/>
      <c r="F275" s="66"/>
      <c r="G275" s="66"/>
      <c r="H275" s="66"/>
      <c r="I275" s="66"/>
      <c r="J275" s="66"/>
      <c r="K275" s="66"/>
      <c r="L275" s="199"/>
      <c r="M275" s="66"/>
      <c r="N275" s="206"/>
      <c r="O275" s="66"/>
      <c r="P275" s="66"/>
      <c r="Q275" s="199"/>
      <c r="R275" s="199"/>
      <c r="S275" s="199"/>
      <c r="T275" s="199"/>
      <c r="U275" s="199"/>
      <c r="V275" s="199"/>
      <c r="W275" s="199"/>
      <c r="X275" s="199"/>
      <c r="Y275" s="199"/>
      <c r="Z275" s="199"/>
      <c r="AA275" s="199"/>
      <c r="AB275" s="199"/>
      <c r="AC275" s="199"/>
      <c r="AD275" s="199"/>
      <c r="AE275" s="199"/>
      <c r="AF275" s="199"/>
      <c r="AG275" s="199"/>
      <c r="AH275" s="199"/>
      <c r="AI275" s="199"/>
      <c r="AJ275" s="199"/>
      <c r="AK275" s="199"/>
      <c r="AL275" s="199"/>
    </row>
    <row r="276">
      <c r="A276" s="66"/>
      <c r="B276" s="66"/>
      <c r="C276" s="66"/>
      <c r="D276" s="66"/>
      <c r="E276" s="66"/>
      <c r="F276" s="66"/>
      <c r="G276" s="66"/>
      <c r="H276" s="66"/>
      <c r="I276" s="66"/>
      <c r="J276" s="66"/>
      <c r="K276" s="66"/>
      <c r="L276" s="199"/>
      <c r="M276" s="66"/>
      <c r="N276" s="206"/>
      <c r="O276" s="66"/>
      <c r="P276" s="66"/>
      <c r="Q276" s="199"/>
      <c r="R276" s="199"/>
      <c r="S276" s="199"/>
      <c r="T276" s="199"/>
      <c r="U276" s="199"/>
      <c r="V276" s="199"/>
      <c r="W276" s="199"/>
      <c r="X276" s="199"/>
      <c r="Y276" s="199"/>
      <c r="Z276" s="199"/>
      <c r="AA276" s="199"/>
      <c r="AB276" s="199"/>
      <c r="AC276" s="199"/>
      <c r="AD276" s="199"/>
      <c r="AE276" s="199"/>
      <c r="AF276" s="199"/>
      <c r="AG276" s="199"/>
      <c r="AH276" s="199"/>
      <c r="AI276" s="199"/>
      <c r="AJ276" s="199"/>
      <c r="AK276" s="199"/>
      <c r="AL276" s="199"/>
    </row>
    <row r="277">
      <c r="A277" s="66"/>
      <c r="B277" s="66"/>
      <c r="C277" s="66"/>
      <c r="D277" s="66"/>
      <c r="E277" s="66"/>
      <c r="F277" s="66"/>
      <c r="G277" s="66"/>
      <c r="H277" s="66"/>
      <c r="I277" s="66"/>
      <c r="J277" s="66"/>
      <c r="K277" s="66"/>
      <c r="L277" s="199"/>
      <c r="M277" s="66"/>
      <c r="N277" s="206"/>
      <c r="O277" s="66"/>
      <c r="P277" s="66"/>
      <c r="Q277" s="199"/>
      <c r="R277" s="199"/>
      <c r="S277" s="199"/>
      <c r="T277" s="199"/>
      <c r="U277" s="199"/>
      <c r="V277" s="199"/>
      <c r="W277" s="199"/>
      <c r="X277" s="199"/>
      <c r="Y277" s="199"/>
      <c r="Z277" s="199"/>
      <c r="AA277" s="199"/>
      <c r="AB277" s="199"/>
      <c r="AC277" s="199"/>
      <c r="AD277" s="199"/>
      <c r="AE277" s="199"/>
      <c r="AF277" s="199"/>
      <c r="AG277" s="199"/>
      <c r="AH277" s="199"/>
      <c r="AI277" s="199"/>
      <c r="AJ277" s="199"/>
      <c r="AK277" s="199"/>
      <c r="AL277" s="199"/>
    </row>
    <row r="278">
      <c r="A278" s="66"/>
      <c r="B278" s="66"/>
      <c r="C278" s="66"/>
      <c r="D278" s="66"/>
      <c r="E278" s="66"/>
      <c r="F278" s="66"/>
      <c r="G278" s="66"/>
      <c r="H278" s="66"/>
      <c r="I278" s="66"/>
      <c r="J278" s="66"/>
      <c r="K278" s="66"/>
      <c r="L278" s="199"/>
      <c r="M278" s="66"/>
      <c r="N278" s="206"/>
      <c r="O278" s="66"/>
      <c r="P278" s="66"/>
      <c r="Q278" s="199"/>
      <c r="R278" s="199"/>
      <c r="S278" s="199"/>
      <c r="T278" s="199"/>
      <c r="U278" s="199"/>
      <c r="V278" s="199"/>
      <c r="W278" s="199"/>
      <c r="X278" s="199"/>
      <c r="Y278" s="199"/>
      <c r="Z278" s="199"/>
      <c r="AA278" s="199"/>
      <c r="AB278" s="199"/>
      <c r="AC278" s="199"/>
      <c r="AD278" s="199"/>
      <c r="AE278" s="199"/>
      <c r="AF278" s="199"/>
      <c r="AG278" s="199"/>
      <c r="AH278" s="199"/>
      <c r="AI278" s="199"/>
      <c r="AJ278" s="199"/>
      <c r="AK278" s="199"/>
      <c r="AL278" s="199"/>
    </row>
    <row r="279">
      <c r="A279" s="66"/>
      <c r="B279" s="66"/>
      <c r="C279" s="66"/>
      <c r="D279" s="66"/>
      <c r="E279" s="66"/>
      <c r="F279" s="66"/>
      <c r="G279" s="66"/>
      <c r="H279" s="66"/>
      <c r="I279" s="206"/>
      <c r="J279" s="66"/>
      <c r="K279" s="66"/>
      <c r="L279" s="199"/>
      <c r="M279" s="66"/>
      <c r="N279" s="206"/>
      <c r="O279" s="66"/>
      <c r="P279" s="66"/>
      <c r="Q279" s="199"/>
      <c r="R279" s="199"/>
      <c r="S279" s="199"/>
      <c r="T279" s="199"/>
      <c r="U279" s="199"/>
      <c r="V279" s="199"/>
      <c r="W279" s="199"/>
      <c r="X279" s="199"/>
      <c r="Y279" s="199"/>
      <c r="Z279" s="199"/>
      <c r="AA279" s="199"/>
      <c r="AB279" s="199"/>
      <c r="AC279" s="199"/>
      <c r="AD279" s="199"/>
      <c r="AE279" s="199"/>
      <c r="AF279" s="199"/>
      <c r="AG279" s="199"/>
      <c r="AH279" s="199"/>
      <c r="AI279" s="199"/>
      <c r="AJ279" s="199"/>
      <c r="AK279" s="199"/>
      <c r="AL279" s="199"/>
    </row>
    <row r="280">
      <c r="A280" s="66"/>
      <c r="B280" s="66"/>
      <c r="C280" s="66"/>
      <c r="D280" s="66"/>
      <c r="E280" s="66"/>
      <c r="F280" s="66"/>
      <c r="G280" s="66"/>
      <c r="H280" s="66"/>
      <c r="I280" s="206"/>
      <c r="J280" s="66"/>
      <c r="K280" s="66"/>
      <c r="L280" s="199"/>
      <c r="M280" s="66"/>
      <c r="N280" s="206"/>
      <c r="O280" s="66"/>
      <c r="P280" s="66"/>
      <c r="Q280" s="199"/>
      <c r="R280" s="199"/>
      <c r="S280" s="199"/>
      <c r="T280" s="199"/>
      <c r="U280" s="199"/>
      <c r="V280" s="199"/>
      <c r="W280" s="199"/>
      <c r="X280" s="199"/>
      <c r="Y280" s="199"/>
      <c r="Z280" s="199"/>
      <c r="AA280" s="199"/>
      <c r="AB280" s="199"/>
      <c r="AC280" s="199"/>
      <c r="AD280" s="199"/>
      <c r="AE280" s="199"/>
      <c r="AF280" s="199"/>
      <c r="AG280" s="199"/>
      <c r="AH280" s="199"/>
      <c r="AI280" s="199"/>
      <c r="AJ280" s="199"/>
      <c r="AK280" s="199"/>
      <c r="AL280" s="199"/>
    </row>
    <row r="281">
      <c r="A281" s="66"/>
      <c r="B281" s="66"/>
      <c r="C281" s="66"/>
      <c r="D281" s="66"/>
      <c r="E281" s="66"/>
      <c r="F281" s="66"/>
      <c r="H281" s="66"/>
      <c r="I281" s="66"/>
      <c r="J281" s="66"/>
      <c r="K281" s="66"/>
      <c r="L281" s="199"/>
      <c r="M281" s="66"/>
      <c r="N281" s="206"/>
      <c r="O281" s="66"/>
      <c r="P281" s="66"/>
      <c r="Q281" s="199"/>
      <c r="R281" s="199"/>
      <c r="S281" s="199"/>
      <c r="T281" s="199"/>
      <c r="U281" s="199"/>
      <c r="V281" s="199"/>
      <c r="W281" s="199"/>
      <c r="X281" s="199"/>
      <c r="Y281" s="199"/>
      <c r="Z281" s="199"/>
      <c r="AA281" s="199"/>
      <c r="AB281" s="199"/>
      <c r="AC281" s="199"/>
      <c r="AD281" s="199"/>
      <c r="AE281" s="199"/>
      <c r="AF281" s="199"/>
      <c r="AG281" s="199"/>
      <c r="AH281" s="199"/>
      <c r="AI281" s="199"/>
      <c r="AJ281" s="199"/>
      <c r="AK281" s="199"/>
      <c r="AL281" s="199"/>
    </row>
    <row r="282">
      <c r="A282" s="66"/>
      <c r="B282" s="66"/>
      <c r="C282" s="66"/>
      <c r="D282" s="66"/>
      <c r="E282" s="66"/>
      <c r="F282" s="66"/>
      <c r="G282" s="66"/>
      <c r="H282" s="66"/>
      <c r="I282" s="206"/>
      <c r="J282" s="66"/>
      <c r="K282" s="66"/>
      <c r="L282" s="199"/>
      <c r="M282" s="66"/>
      <c r="N282" s="206"/>
      <c r="O282" s="66"/>
      <c r="P282" s="66"/>
      <c r="Q282" s="199"/>
      <c r="R282" s="199"/>
      <c r="S282" s="199"/>
      <c r="T282" s="199"/>
      <c r="U282" s="199"/>
      <c r="V282" s="199"/>
      <c r="W282" s="199"/>
      <c r="X282" s="199"/>
      <c r="Y282" s="199"/>
      <c r="Z282" s="199"/>
      <c r="AA282" s="199"/>
      <c r="AB282" s="199"/>
      <c r="AC282" s="199"/>
      <c r="AD282" s="199"/>
      <c r="AE282" s="199"/>
      <c r="AF282" s="199"/>
      <c r="AG282" s="199"/>
      <c r="AH282" s="199"/>
      <c r="AI282" s="199"/>
      <c r="AJ282" s="199"/>
      <c r="AK282" s="199"/>
      <c r="AL282" s="199"/>
    </row>
    <row r="283">
      <c r="A283" s="66"/>
      <c r="B283" s="66"/>
      <c r="C283" s="66"/>
      <c r="D283" s="66"/>
      <c r="E283" s="66"/>
      <c r="F283" s="66"/>
      <c r="G283" s="66"/>
      <c r="H283" s="66"/>
      <c r="I283" s="66"/>
      <c r="J283" s="66"/>
      <c r="K283" s="66"/>
      <c r="L283" s="199"/>
      <c r="M283" s="66"/>
      <c r="N283" s="206"/>
      <c r="O283" s="66"/>
      <c r="P283" s="66"/>
      <c r="Q283" s="199"/>
      <c r="R283" s="199"/>
      <c r="S283" s="199"/>
      <c r="T283" s="199"/>
      <c r="U283" s="199"/>
      <c r="V283" s="199"/>
      <c r="W283" s="199"/>
      <c r="X283" s="199"/>
      <c r="Y283" s="199"/>
      <c r="Z283" s="199"/>
      <c r="AA283" s="199"/>
      <c r="AB283" s="199"/>
      <c r="AC283" s="199"/>
      <c r="AD283" s="199"/>
      <c r="AE283" s="199"/>
      <c r="AF283" s="199"/>
      <c r="AG283" s="199"/>
      <c r="AH283" s="199"/>
      <c r="AI283" s="199"/>
      <c r="AJ283" s="199"/>
      <c r="AK283" s="199"/>
      <c r="AL283" s="199"/>
    </row>
    <row r="284">
      <c r="A284" s="66"/>
      <c r="B284" s="66"/>
      <c r="C284" s="66"/>
      <c r="D284" s="66"/>
      <c r="E284" s="66"/>
      <c r="F284" s="66"/>
      <c r="G284" s="66"/>
      <c r="H284" s="66"/>
      <c r="I284" s="66"/>
      <c r="J284" s="66"/>
      <c r="K284" s="66"/>
      <c r="L284" s="199"/>
      <c r="M284" s="66"/>
      <c r="N284" s="206"/>
      <c r="O284" s="66"/>
      <c r="P284" s="66"/>
      <c r="Q284" s="199"/>
      <c r="R284" s="199"/>
      <c r="S284" s="199"/>
      <c r="T284" s="199"/>
      <c r="U284" s="199"/>
      <c r="V284" s="199"/>
      <c r="W284" s="199"/>
      <c r="X284" s="199"/>
      <c r="Y284" s="199"/>
      <c r="Z284" s="199"/>
      <c r="AA284" s="199"/>
      <c r="AB284" s="199"/>
      <c r="AC284" s="199"/>
      <c r="AD284" s="199"/>
      <c r="AE284" s="199"/>
      <c r="AF284" s="199"/>
      <c r="AG284" s="199"/>
      <c r="AH284" s="199"/>
      <c r="AI284" s="199"/>
      <c r="AJ284" s="199"/>
      <c r="AK284" s="199"/>
      <c r="AL284" s="199"/>
    </row>
    <row r="285">
      <c r="A285" s="66"/>
      <c r="B285" s="66"/>
      <c r="C285" s="66"/>
      <c r="D285" s="66"/>
      <c r="E285" s="66"/>
      <c r="F285" s="66"/>
      <c r="G285" s="66"/>
      <c r="H285" s="66"/>
      <c r="I285" s="66"/>
      <c r="J285" s="66"/>
      <c r="K285" s="66"/>
      <c r="L285" s="199"/>
      <c r="M285" s="66"/>
      <c r="N285" s="206"/>
      <c r="O285" s="66"/>
      <c r="P285" s="66"/>
      <c r="Q285" s="199"/>
      <c r="R285" s="199"/>
      <c r="S285" s="199"/>
      <c r="T285" s="199"/>
      <c r="U285" s="199"/>
      <c r="V285" s="199"/>
      <c r="W285" s="199"/>
      <c r="X285" s="199"/>
      <c r="Y285" s="199"/>
      <c r="Z285" s="199"/>
      <c r="AA285" s="199"/>
      <c r="AB285" s="199"/>
      <c r="AC285" s="199"/>
      <c r="AD285" s="199"/>
      <c r="AE285" s="199"/>
      <c r="AF285" s="199"/>
      <c r="AG285" s="199"/>
      <c r="AH285" s="199"/>
      <c r="AI285" s="199"/>
      <c r="AJ285" s="199"/>
      <c r="AK285" s="199"/>
      <c r="AL285" s="199"/>
    </row>
    <row r="286">
      <c r="A286" s="66"/>
      <c r="B286" s="66"/>
      <c r="C286" s="66"/>
      <c r="D286" s="66"/>
      <c r="E286" s="66"/>
      <c r="F286" s="66"/>
      <c r="G286" s="66"/>
      <c r="H286" s="66"/>
      <c r="I286" s="66"/>
      <c r="J286" s="66"/>
      <c r="K286" s="66"/>
      <c r="L286" s="199"/>
      <c r="M286" s="66"/>
      <c r="N286" s="206"/>
      <c r="O286" s="66"/>
      <c r="P286" s="66"/>
      <c r="Q286" s="199"/>
      <c r="R286" s="199"/>
      <c r="S286" s="199"/>
      <c r="T286" s="199"/>
      <c r="U286" s="199"/>
      <c r="V286" s="199"/>
      <c r="W286" s="199"/>
      <c r="X286" s="199"/>
      <c r="Y286" s="199"/>
      <c r="Z286" s="199"/>
      <c r="AA286" s="199"/>
      <c r="AB286" s="199"/>
      <c r="AC286" s="199"/>
      <c r="AD286" s="199"/>
      <c r="AE286" s="199"/>
      <c r="AF286" s="199"/>
      <c r="AG286" s="199"/>
      <c r="AH286" s="199"/>
      <c r="AI286" s="199"/>
      <c r="AJ286" s="199"/>
      <c r="AK286" s="199"/>
      <c r="AL286" s="199"/>
    </row>
    <row r="287">
      <c r="A287" s="66"/>
      <c r="B287" s="66"/>
      <c r="C287" s="66"/>
      <c r="D287" s="66"/>
      <c r="E287" s="66"/>
      <c r="F287" s="66"/>
      <c r="G287" s="66"/>
      <c r="H287" s="66"/>
      <c r="I287" s="206"/>
      <c r="J287" s="66"/>
      <c r="K287" s="66"/>
      <c r="L287" s="199"/>
      <c r="M287" s="66"/>
      <c r="N287" s="206"/>
      <c r="O287" s="66"/>
      <c r="P287" s="66"/>
      <c r="Q287" s="199"/>
      <c r="R287" s="199"/>
      <c r="S287" s="199"/>
      <c r="T287" s="199"/>
      <c r="U287" s="199"/>
      <c r="V287" s="199"/>
      <c r="W287" s="199"/>
      <c r="X287" s="199"/>
      <c r="Y287" s="199"/>
      <c r="Z287" s="199"/>
      <c r="AA287" s="199"/>
      <c r="AB287" s="199"/>
      <c r="AC287" s="199"/>
      <c r="AD287" s="199"/>
      <c r="AE287" s="199"/>
      <c r="AF287" s="199"/>
      <c r="AG287" s="199"/>
      <c r="AH287" s="199"/>
      <c r="AI287" s="199"/>
      <c r="AJ287" s="199"/>
      <c r="AK287" s="199"/>
      <c r="AL287" s="199"/>
    </row>
    <row r="288">
      <c r="A288" s="66"/>
      <c r="B288" s="66"/>
      <c r="C288" s="66"/>
      <c r="D288" s="66"/>
      <c r="E288" s="66"/>
      <c r="F288" s="66"/>
      <c r="G288" s="66"/>
      <c r="H288" s="66"/>
      <c r="I288" s="206"/>
      <c r="J288" s="66"/>
      <c r="K288" s="66"/>
      <c r="L288" s="199"/>
      <c r="M288" s="66"/>
      <c r="N288" s="206"/>
      <c r="O288" s="66"/>
      <c r="P288" s="66"/>
      <c r="Q288" s="199"/>
      <c r="R288" s="199"/>
      <c r="S288" s="199"/>
      <c r="T288" s="199"/>
      <c r="U288" s="199"/>
      <c r="V288" s="199"/>
      <c r="W288" s="199"/>
      <c r="X288" s="199"/>
      <c r="Y288" s="199"/>
      <c r="Z288" s="199"/>
      <c r="AA288" s="199"/>
      <c r="AB288" s="199"/>
      <c r="AC288" s="199"/>
      <c r="AD288" s="199"/>
      <c r="AE288" s="199"/>
      <c r="AF288" s="199"/>
      <c r="AG288" s="199"/>
      <c r="AH288" s="199"/>
      <c r="AI288" s="199"/>
      <c r="AJ288" s="199"/>
      <c r="AK288" s="199"/>
      <c r="AL288" s="199"/>
    </row>
    <row r="289">
      <c r="A289" s="66"/>
      <c r="B289" s="66"/>
      <c r="C289" s="66"/>
      <c r="D289" s="66"/>
      <c r="E289" s="66"/>
      <c r="F289" s="66"/>
      <c r="H289" s="66"/>
      <c r="I289" s="206"/>
      <c r="J289" s="66"/>
      <c r="K289" s="66"/>
      <c r="L289" s="199"/>
      <c r="M289" s="66"/>
      <c r="N289" s="206"/>
      <c r="O289" s="66"/>
      <c r="P289" s="66"/>
      <c r="Q289" s="199"/>
      <c r="R289" s="199"/>
      <c r="S289" s="199"/>
      <c r="T289" s="199"/>
      <c r="U289" s="199"/>
      <c r="V289" s="199"/>
      <c r="W289" s="199"/>
      <c r="X289" s="199"/>
      <c r="Y289" s="199"/>
      <c r="Z289" s="199"/>
      <c r="AA289" s="199"/>
      <c r="AB289" s="199"/>
      <c r="AC289" s="199"/>
      <c r="AD289" s="199"/>
      <c r="AE289" s="199"/>
      <c r="AF289" s="199"/>
      <c r="AG289" s="199"/>
      <c r="AH289" s="199"/>
      <c r="AI289" s="199"/>
      <c r="AJ289" s="199"/>
      <c r="AK289" s="199"/>
      <c r="AL289" s="199"/>
    </row>
    <row r="290">
      <c r="A290" s="66"/>
      <c r="B290" s="66"/>
      <c r="C290" s="66"/>
      <c r="D290" s="66"/>
      <c r="E290" s="66"/>
      <c r="F290" s="66"/>
      <c r="G290" s="66"/>
      <c r="H290" s="66"/>
      <c r="I290" s="206"/>
      <c r="J290" s="66"/>
      <c r="K290" s="66"/>
      <c r="L290" s="199"/>
      <c r="M290" s="66"/>
      <c r="N290" s="199"/>
      <c r="O290" s="66"/>
      <c r="P290" s="66"/>
      <c r="Q290" s="199"/>
      <c r="R290" s="199"/>
      <c r="S290" s="199"/>
      <c r="T290" s="199"/>
      <c r="U290" s="199"/>
      <c r="V290" s="199"/>
      <c r="W290" s="199"/>
      <c r="X290" s="199"/>
      <c r="Y290" s="199"/>
      <c r="Z290" s="199"/>
      <c r="AA290" s="199"/>
      <c r="AB290" s="199"/>
      <c r="AC290" s="199"/>
      <c r="AD290" s="199"/>
      <c r="AE290" s="199"/>
      <c r="AF290" s="199"/>
      <c r="AG290" s="199"/>
      <c r="AH290" s="199"/>
      <c r="AI290" s="199"/>
      <c r="AJ290" s="199"/>
      <c r="AK290" s="199"/>
      <c r="AL290" s="199"/>
    </row>
    <row r="291">
      <c r="A291" s="66"/>
      <c r="B291" s="66"/>
      <c r="C291" s="66"/>
      <c r="D291" s="66"/>
      <c r="E291" s="66"/>
      <c r="F291" s="66"/>
      <c r="G291" s="66"/>
      <c r="H291" s="66"/>
      <c r="I291" s="206"/>
      <c r="J291" s="66"/>
      <c r="K291" s="66"/>
      <c r="L291" s="199"/>
      <c r="M291" s="66"/>
      <c r="N291" s="199"/>
      <c r="O291" s="66"/>
      <c r="P291" s="66"/>
      <c r="Q291" s="199"/>
      <c r="R291" s="199"/>
      <c r="S291" s="199"/>
      <c r="T291" s="199"/>
      <c r="U291" s="199"/>
      <c r="V291" s="199"/>
      <c r="W291" s="199"/>
      <c r="X291" s="199"/>
      <c r="Y291" s="199"/>
      <c r="Z291" s="199"/>
      <c r="AA291" s="199"/>
      <c r="AB291" s="199"/>
      <c r="AC291" s="199"/>
      <c r="AD291" s="199"/>
      <c r="AE291" s="199"/>
      <c r="AF291" s="199"/>
      <c r="AG291" s="199"/>
      <c r="AH291" s="199"/>
      <c r="AI291" s="199"/>
      <c r="AJ291" s="199"/>
      <c r="AK291" s="199"/>
      <c r="AL291" s="199"/>
    </row>
    <row r="292">
      <c r="A292" s="66"/>
      <c r="B292" s="66"/>
      <c r="C292" s="66"/>
      <c r="D292" s="66"/>
      <c r="E292" s="66"/>
      <c r="F292" s="66"/>
      <c r="G292" s="66"/>
      <c r="H292" s="66"/>
      <c r="I292" s="206"/>
      <c r="J292" s="66"/>
      <c r="K292" s="66"/>
      <c r="L292" s="199"/>
      <c r="M292" s="66"/>
      <c r="N292" s="206"/>
      <c r="O292" s="66"/>
      <c r="P292" s="66"/>
      <c r="Q292" s="199"/>
      <c r="R292" s="199"/>
      <c r="S292" s="199"/>
      <c r="T292" s="199"/>
      <c r="U292" s="199"/>
      <c r="V292" s="199"/>
      <c r="W292" s="199"/>
      <c r="X292" s="199"/>
      <c r="Y292" s="199"/>
      <c r="Z292" s="199"/>
      <c r="AA292" s="199"/>
      <c r="AB292" s="199"/>
      <c r="AC292" s="199"/>
      <c r="AD292" s="199"/>
      <c r="AE292" s="199"/>
      <c r="AF292" s="199"/>
      <c r="AG292" s="199"/>
      <c r="AH292" s="199"/>
      <c r="AI292" s="199"/>
      <c r="AJ292" s="199"/>
      <c r="AK292" s="199"/>
      <c r="AL292" s="199"/>
    </row>
    <row r="293">
      <c r="A293" s="66"/>
      <c r="B293" s="66"/>
      <c r="C293" s="66"/>
      <c r="D293" s="66"/>
      <c r="E293" s="66"/>
      <c r="F293" s="66"/>
      <c r="G293" s="66"/>
      <c r="H293" s="66"/>
      <c r="I293" s="206"/>
      <c r="J293" s="66"/>
      <c r="K293" s="66"/>
      <c r="L293" s="199"/>
      <c r="M293" s="66"/>
      <c r="N293" s="206"/>
      <c r="O293" s="66"/>
      <c r="P293" s="66"/>
      <c r="Q293" s="199"/>
      <c r="R293" s="199"/>
      <c r="S293" s="199"/>
      <c r="T293" s="199"/>
      <c r="U293" s="199"/>
      <c r="V293" s="199"/>
      <c r="W293" s="199"/>
      <c r="X293" s="199"/>
      <c r="Y293" s="199"/>
      <c r="Z293" s="199"/>
      <c r="AA293" s="199"/>
      <c r="AB293" s="199"/>
      <c r="AC293" s="199"/>
      <c r="AD293" s="199"/>
      <c r="AE293" s="199"/>
      <c r="AF293" s="199"/>
      <c r="AG293" s="199"/>
      <c r="AH293" s="199"/>
      <c r="AI293" s="199"/>
      <c r="AJ293" s="199"/>
      <c r="AK293" s="199"/>
      <c r="AL293" s="199"/>
    </row>
    <row r="294">
      <c r="A294" s="66"/>
      <c r="B294" s="66"/>
      <c r="C294" s="66"/>
      <c r="D294" s="66"/>
      <c r="E294" s="66"/>
      <c r="F294" s="66"/>
      <c r="G294" s="66"/>
      <c r="H294" s="66"/>
      <c r="J294" s="66"/>
      <c r="K294" s="66"/>
      <c r="L294" s="199"/>
      <c r="M294" s="66"/>
      <c r="N294" s="206"/>
      <c r="O294" s="66"/>
      <c r="P294" s="66"/>
      <c r="Q294" s="199"/>
      <c r="R294" s="199"/>
      <c r="S294" s="199"/>
      <c r="T294" s="199"/>
      <c r="U294" s="199"/>
      <c r="V294" s="199"/>
      <c r="W294" s="199"/>
      <c r="X294" s="199"/>
      <c r="Y294" s="199"/>
      <c r="Z294" s="199"/>
      <c r="AA294" s="199"/>
      <c r="AB294" s="199"/>
      <c r="AC294" s="199"/>
      <c r="AD294" s="199"/>
      <c r="AE294" s="199"/>
      <c r="AF294" s="199"/>
      <c r="AG294" s="199"/>
      <c r="AH294" s="199"/>
      <c r="AI294" s="199"/>
      <c r="AJ294" s="199"/>
      <c r="AK294" s="199"/>
      <c r="AL294" s="199"/>
    </row>
    <row r="295">
      <c r="A295" s="66"/>
      <c r="B295" s="66"/>
      <c r="C295" s="66"/>
      <c r="D295" s="66"/>
      <c r="E295" s="66"/>
      <c r="F295" s="66"/>
      <c r="G295" s="66"/>
      <c r="H295" s="66"/>
      <c r="J295" s="66"/>
      <c r="K295" s="66"/>
      <c r="L295" s="199"/>
      <c r="M295" s="66"/>
      <c r="N295" s="206"/>
      <c r="O295" s="66"/>
      <c r="P295" s="66"/>
      <c r="Q295" s="199"/>
      <c r="R295" s="199"/>
      <c r="S295" s="199"/>
      <c r="T295" s="199"/>
      <c r="U295" s="199"/>
      <c r="V295" s="199"/>
      <c r="W295" s="199"/>
      <c r="X295" s="199"/>
      <c r="Y295" s="199"/>
      <c r="Z295" s="199"/>
      <c r="AA295" s="199"/>
      <c r="AB295" s="199"/>
      <c r="AC295" s="199"/>
      <c r="AD295" s="199"/>
      <c r="AE295" s="199"/>
      <c r="AF295" s="199"/>
      <c r="AG295" s="199"/>
      <c r="AH295" s="199"/>
      <c r="AI295" s="199"/>
      <c r="AJ295" s="199"/>
      <c r="AK295" s="199"/>
      <c r="AL295" s="199"/>
    </row>
    <row r="296">
      <c r="A296" s="66"/>
      <c r="B296" s="66"/>
      <c r="C296" s="66"/>
      <c r="D296" s="66"/>
      <c r="E296" s="66"/>
      <c r="F296" s="66"/>
      <c r="G296" s="66"/>
      <c r="H296" s="66"/>
      <c r="I296" s="206"/>
      <c r="J296" s="66"/>
      <c r="K296" s="66"/>
      <c r="L296" s="199"/>
      <c r="M296" s="66"/>
      <c r="N296" s="199"/>
      <c r="O296" s="66"/>
      <c r="P296" s="66"/>
      <c r="Q296" s="199"/>
      <c r="R296" s="199"/>
      <c r="S296" s="199"/>
      <c r="T296" s="199"/>
      <c r="U296" s="199"/>
      <c r="V296" s="199"/>
      <c r="W296" s="199"/>
      <c r="X296" s="199"/>
      <c r="Y296" s="199"/>
      <c r="Z296" s="199"/>
      <c r="AA296" s="199"/>
      <c r="AB296" s="199"/>
      <c r="AC296" s="199"/>
      <c r="AD296" s="199"/>
      <c r="AE296" s="199"/>
      <c r="AF296" s="199"/>
      <c r="AG296" s="199"/>
      <c r="AH296" s="199"/>
      <c r="AI296" s="199"/>
      <c r="AJ296" s="199"/>
      <c r="AK296" s="199"/>
      <c r="AL296" s="199"/>
    </row>
    <row r="297">
      <c r="A297" s="66"/>
      <c r="B297" s="66"/>
      <c r="C297" s="66"/>
      <c r="D297" s="66"/>
      <c r="E297" s="66"/>
      <c r="F297" s="66"/>
      <c r="G297" s="66"/>
      <c r="H297" s="66"/>
      <c r="I297" s="206"/>
      <c r="J297" s="66"/>
      <c r="K297" s="66"/>
      <c r="L297" s="199"/>
      <c r="M297" s="66"/>
      <c r="N297" s="199"/>
      <c r="O297" s="66"/>
      <c r="P297" s="66"/>
      <c r="Q297" s="199"/>
      <c r="R297" s="199"/>
      <c r="S297" s="199"/>
      <c r="T297" s="199"/>
      <c r="U297" s="199"/>
      <c r="V297" s="199"/>
      <c r="W297" s="199"/>
      <c r="X297" s="199"/>
      <c r="Y297" s="199"/>
      <c r="Z297" s="199"/>
      <c r="AA297" s="199"/>
      <c r="AB297" s="199"/>
      <c r="AC297" s="199"/>
      <c r="AD297" s="199"/>
      <c r="AE297" s="199"/>
      <c r="AF297" s="199"/>
      <c r="AG297" s="199"/>
      <c r="AH297" s="199"/>
      <c r="AI297" s="199"/>
      <c r="AJ297" s="199"/>
      <c r="AK297" s="199"/>
      <c r="AL297" s="199"/>
    </row>
    <row r="298">
      <c r="A298" s="66"/>
      <c r="B298" s="66"/>
      <c r="C298" s="66"/>
      <c r="D298" s="66"/>
      <c r="E298" s="66"/>
      <c r="F298" s="66"/>
      <c r="G298" s="66"/>
      <c r="H298" s="66"/>
      <c r="I298" s="206"/>
      <c r="J298" s="66"/>
      <c r="K298" s="66"/>
      <c r="L298" s="199"/>
      <c r="M298" s="66"/>
      <c r="N298" s="206"/>
      <c r="O298" s="66"/>
      <c r="P298" s="66"/>
      <c r="Q298" s="199"/>
      <c r="R298" s="199"/>
      <c r="S298" s="199"/>
      <c r="T298" s="199"/>
      <c r="U298" s="199"/>
      <c r="V298" s="199"/>
      <c r="W298" s="199"/>
      <c r="X298" s="199"/>
      <c r="Y298" s="199"/>
      <c r="Z298" s="199"/>
      <c r="AA298" s="199"/>
      <c r="AB298" s="199"/>
      <c r="AC298" s="199"/>
      <c r="AD298" s="199"/>
      <c r="AE298" s="199"/>
      <c r="AF298" s="199"/>
      <c r="AG298" s="199"/>
      <c r="AH298" s="199"/>
      <c r="AI298" s="199"/>
      <c r="AJ298" s="199"/>
      <c r="AK298" s="199"/>
      <c r="AL298" s="199"/>
    </row>
    <row r="299">
      <c r="A299" s="66"/>
      <c r="B299" s="66"/>
      <c r="C299" s="66"/>
      <c r="D299" s="66"/>
      <c r="E299" s="66"/>
      <c r="F299" s="66"/>
      <c r="G299" s="66"/>
      <c r="H299" s="66"/>
      <c r="I299" s="206"/>
      <c r="J299" s="66"/>
      <c r="K299" s="66"/>
      <c r="L299" s="199"/>
      <c r="M299" s="66"/>
      <c r="N299" s="206"/>
      <c r="O299" s="66"/>
      <c r="P299" s="66"/>
      <c r="Q299" s="199"/>
      <c r="R299" s="199"/>
      <c r="S299" s="199"/>
      <c r="T299" s="199"/>
      <c r="U299" s="199"/>
      <c r="V299" s="199"/>
      <c r="W299" s="199"/>
      <c r="X299" s="199"/>
      <c r="Y299" s="199"/>
      <c r="Z299" s="199"/>
      <c r="AA299" s="199"/>
      <c r="AB299" s="199"/>
      <c r="AC299" s="199"/>
      <c r="AD299" s="199"/>
      <c r="AE299" s="199"/>
      <c r="AF299" s="199"/>
      <c r="AG299" s="199"/>
      <c r="AH299" s="199"/>
      <c r="AI299" s="199"/>
      <c r="AJ299" s="199"/>
      <c r="AK299" s="199"/>
      <c r="AL299" s="199"/>
    </row>
    <row r="300">
      <c r="A300" s="66"/>
      <c r="B300" s="66"/>
      <c r="C300" s="66"/>
      <c r="D300" s="66"/>
      <c r="E300" s="66"/>
      <c r="F300" s="66"/>
      <c r="G300" s="66"/>
      <c r="H300" s="66"/>
      <c r="I300" s="66"/>
      <c r="J300" s="66"/>
      <c r="K300" s="66"/>
      <c r="L300" s="199"/>
      <c r="M300" s="66"/>
      <c r="N300" s="206"/>
      <c r="O300" s="66"/>
      <c r="P300" s="66"/>
      <c r="Q300" s="199"/>
      <c r="R300" s="199"/>
      <c r="S300" s="199"/>
      <c r="T300" s="199"/>
      <c r="U300" s="199"/>
      <c r="V300" s="199"/>
      <c r="W300" s="199"/>
      <c r="X300" s="199"/>
      <c r="Y300" s="199"/>
      <c r="Z300" s="199"/>
      <c r="AA300" s="199"/>
      <c r="AB300" s="199"/>
      <c r="AC300" s="199"/>
      <c r="AD300" s="199"/>
      <c r="AE300" s="199"/>
      <c r="AF300" s="199"/>
      <c r="AG300" s="199"/>
      <c r="AH300" s="199"/>
      <c r="AI300" s="199"/>
      <c r="AJ300" s="199"/>
      <c r="AK300" s="199"/>
      <c r="AL300" s="199"/>
    </row>
    <row r="301">
      <c r="A301" s="66"/>
      <c r="B301" s="66"/>
      <c r="C301" s="66"/>
      <c r="D301" s="66"/>
      <c r="E301" s="66"/>
      <c r="F301" s="66"/>
      <c r="G301" s="66"/>
      <c r="H301" s="66"/>
      <c r="I301" s="66"/>
      <c r="J301" s="66"/>
      <c r="K301" s="66"/>
      <c r="L301" s="199"/>
      <c r="M301" s="66"/>
      <c r="N301" s="206"/>
      <c r="O301" s="66"/>
      <c r="P301" s="66"/>
      <c r="Q301" s="199"/>
      <c r="R301" s="199"/>
      <c r="S301" s="199"/>
      <c r="T301" s="199"/>
      <c r="U301" s="199"/>
      <c r="V301" s="199"/>
      <c r="W301" s="199"/>
      <c r="X301" s="199"/>
      <c r="Y301" s="199"/>
      <c r="Z301" s="199"/>
      <c r="AA301" s="199"/>
      <c r="AB301" s="199"/>
      <c r="AC301" s="199"/>
      <c r="AD301" s="199"/>
      <c r="AE301" s="199"/>
      <c r="AF301" s="199"/>
      <c r="AG301" s="199"/>
      <c r="AH301" s="199"/>
      <c r="AI301" s="199"/>
      <c r="AJ301" s="199"/>
      <c r="AK301" s="199"/>
      <c r="AL301" s="199"/>
    </row>
    <row r="302">
      <c r="A302" s="66"/>
      <c r="B302" s="66"/>
      <c r="C302" s="66"/>
      <c r="D302" s="66"/>
      <c r="E302" s="66"/>
      <c r="F302" s="66"/>
      <c r="G302" s="66"/>
      <c r="H302" s="66"/>
      <c r="I302" s="66"/>
      <c r="J302" s="66"/>
      <c r="K302" s="66"/>
      <c r="L302" s="199"/>
      <c r="M302" s="66"/>
      <c r="N302" s="206"/>
      <c r="O302" s="66"/>
      <c r="P302" s="66"/>
      <c r="Q302" s="199"/>
      <c r="R302" s="199"/>
      <c r="S302" s="199"/>
      <c r="T302" s="199"/>
      <c r="U302" s="199"/>
      <c r="V302" s="199"/>
      <c r="W302" s="199"/>
      <c r="X302" s="199"/>
      <c r="Y302" s="199"/>
      <c r="Z302" s="199"/>
      <c r="AA302" s="199"/>
      <c r="AB302" s="199"/>
      <c r="AC302" s="199"/>
      <c r="AD302" s="199"/>
      <c r="AE302" s="199"/>
      <c r="AF302" s="199"/>
      <c r="AG302" s="199"/>
      <c r="AH302" s="199"/>
      <c r="AI302" s="199"/>
      <c r="AJ302" s="199"/>
      <c r="AK302" s="199"/>
      <c r="AL302" s="199"/>
    </row>
    <row r="303">
      <c r="A303" s="66"/>
      <c r="B303" s="66"/>
      <c r="C303" s="66"/>
      <c r="D303" s="66"/>
      <c r="E303" s="66"/>
      <c r="F303" s="66"/>
      <c r="G303" s="66"/>
      <c r="H303" s="66"/>
      <c r="I303" s="206"/>
      <c r="J303" s="66"/>
      <c r="K303" s="66"/>
      <c r="L303" s="199"/>
      <c r="M303" s="66"/>
      <c r="N303" s="206"/>
      <c r="O303" s="66"/>
      <c r="P303" s="66"/>
      <c r="Q303" s="199"/>
      <c r="R303" s="199"/>
      <c r="S303" s="199"/>
      <c r="T303" s="199"/>
      <c r="U303" s="199"/>
      <c r="V303" s="199"/>
      <c r="W303" s="199"/>
      <c r="X303" s="199"/>
      <c r="Y303" s="199"/>
      <c r="Z303" s="199"/>
      <c r="AA303" s="199"/>
      <c r="AB303" s="199"/>
      <c r="AC303" s="199"/>
      <c r="AD303" s="199"/>
      <c r="AE303" s="199"/>
      <c r="AF303" s="199"/>
      <c r="AG303" s="199"/>
      <c r="AH303" s="199"/>
      <c r="AI303" s="199"/>
      <c r="AJ303" s="199"/>
      <c r="AK303" s="199"/>
      <c r="AL303" s="199"/>
    </row>
    <row r="304">
      <c r="A304" s="66"/>
      <c r="B304" s="66"/>
      <c r="C304" s="66"/>
      <c r="D304" s="66"/>
      <c r="E304" s="66"/>
      <c r="F304" s="66"/>
      <c r="G304" s="66"/>
      <c r="H304" s="66"/>
      <c r="I304" s="206"/>
      <c r="J304" s="66"/>
      <c r="K304" s="66"/>
      <c r="L304" s="199"/>
      <c r="M304" s="66"/>
      <c r="N304" s="206"/>
      <c r="O304" s="66"/>
      <c r="P304" s="66"/>
      <c r="Q304" s="199"/>
      <c r="R304" s="199"/>
      <c r="S304" s="199"/>
      <c r="T304" s="199"/>
      <c r="U304" s="199"/>
      <c r="V304" s="199"/>
      <c r="W304" s="199"/>
      <c r="X304" s="199"/>
      <c r="Y304" s="199"/>
      <c r="Z304" s="199"/>
      <c r="AA304" s="199"/>
      <c r="AB304" s="199"/>
      <c r="AC304" s="199"/>
      <c r="AD304" s="199"/>
      <c r="AE304" s="199"/>
      <c r="AF304" s="199"/>
      <c r="AG304" s="199"/>
      <c r="AH304" s="199"/>
      <c r="AI304" s="199"/>
      <c r="AJ304" s="199"/>
      <c r="AK304" s="199"/>
      <c r="AL304" s="199"/>
    </row>
    <row r="305">
      <c r="A305" s="66"/>
      <c r="B305" s="66"/>
      <c r="C305" s="66"/>
      <c r="D305" s="66"/>
      <c r="E305" s="66"/>
      <c r="F305" s="66"/>
      <c r="H305" s="66"/>
      <c r="I305" s="206"/>
      <c r="J305" s="66"/>
      <c r="K305" s="66"/>
      <c r="L305" s="199"/>
      <c r="M305" s="66"/>
      <c r="N305" s="206"/>
      <c r="O305" s="66"/>
      <c r="P305" s="66"/>
      <c r="Q305" s="199"/>
      <c r="R305" s="199"/>
      <c r="S305" s="199"/>
      <c r="T305" s="199"/>
      <c r="U305" s="199"/>
      <c r="V305" s="199"/>
      <c r="W305" s="199"/>
      <c r="X305" s="199"/>
      <c r="Y305" s="199"/>
      <c r="Z305" s="199"/>
      <c r="AA305" s="199"/>
      <c r="AB305" s="199"/>
      <c r="AC305" s="199"/>
      <c r="AD305" s="199"/>
      <c r="AE305" s="199"/>
      <c r="AF305" s="199"/>
      <c r="AG305" s="199"/>
      <c r="AH305" s="199"/>
      <c r="AI305" s="199"/>
      <c r="AJ305" s="199"/>
      <c r="AK305" s="199"/>
      <c r="AL305" s="199"/>
    </row>
    <row r="306">
      <c r="A306" s="66"/>
      <c r="B306" s="66"/>
      <c r="C306" s="66"/>
      <c r="D306" s="66"/>
      <c r="E306" s="66"/>
      <c r="F306" s="66"/>
      <c r="G306" s="66"/>
      <c r="H306" s="66"/>
      <c r="J306" s="66"/>
      <c r="K306" s="66"/>
      <c r="L306" s="199"/>
      <c r="M306" s="66"/>
      <c r="N306" s="206"/>
      <c r="O306" s="66"/>
      <c r="P306" s="66"/>
      <c r="Q306" s="199"/>
      <c r="R306" s="199"/>
      <c r="S306" s="199"/>
      <c r="T306" s="199"/>
      <c r="U306" s="199"/>
      <c r="V306" s="199"/>
      <c r="W306" s="199"/>
      <c r="X306" s="199"/>
      <c r="Y306" s="199"/>
      <c r="Z306" s="199"/>
      <c r="AA306" s="199"/>
      <c r="AB306" s="199"/>
      <c r="AC306" s="199"/>
      <c r="AD306" s="199"/>
      <c r="AE306" s="199"/>
      <c r="AF306" s="199"/>
      <c r="AG306" s="199"/>
      <c r="AH306" s="199"/>
      <c r="AI306" s="199"/>
      <c r="AJ306" s="199"/>
      <c r="AK306" s="199"/>
      <c r="AL306" s="199"/>
    </row>
    <row r="307">
      <c r="A307" s="66"/>
      <c r="B307" s="66"/>
      <c r="C307" s="66"/>
      <c r="D307" s="66"/>
      <c r="E307" s="66"/>
      <c r="F307" s="66"/>
      <c r="G307" s="66"/>
      <c r="H307" s="66"/>
      <c r="J307" s="66"/>
      <c r="K307" s="66"/>
      <c r="L307" s="199"/>
      <c r="M307" s="66"/>
      <c r="N307" s="206"/>
      <c r="O307" s="66"/>
      <c r="P307" s="66"/>
      <c r="Q307" s="199"/>
      <c r="R307" s="199"/>
      <c r="S307" s="199"/>
      <c r="T307" s="199"/>
      <c r="U307" s="199"/>
      <c r="V307" s="199"/>
      <c r="W307" s="199"/>
      <c r="X307" s="199"/>
      <c r="Y307" s="199"/>
      <c r="Z307" s="199"/>
      <c r="AA307" s="199"/>
      <c r="AB307" s="199"/>
      <c r="AC307" s="199"/>
      <c r="AD307" s="199"/>
      <c r="AE307" s="199"/>
      <c r="AF307" s="199"/>
      <c r="AG307" s="199"/>
      <c r="AH307" s="199"/>
      <c r="AI307" s="199"/>
      <c r="AJ307" s="199"/>
      <c r="AK307" s="199"/>
      <c r="AL307" s="199"/>
    </row>
    <row r="308">
      <c r="A308" s="66"/>
      <c r="B308" s="66"/>
      <c r="C308" s="66"/>
      <c r="D308" s="66"/>
      <c r="E308" s="66"/>
      <c r="F308" s="66"/>
      <c r="G308" s="66"/>
      <c r="H308" s="66"/>
      <c r="I308" s="206"/>
      <c r="J308" s="66"/>
      <c r="K308" s="66"/>
      <c r="L308" s="199"/>
      <c r="M308" s="66"/>
      <c r="N308" s="199"/>
      <c r="O308" s="66"/>
      <c r="P308" s="66"/>
      <c r="Q308" s="199"/>
      <c r="R308" s="199"/>
      <c r="S308" s="199"/>
      <c r="T308" s="199"/>
      <c r="U308" s="199"/>
      <c r="V308" s="199"/>
      <c r="W308" s="199"/>
      <c r="X308" s="199"/>
      <c r="Y308" s="199"/>
      <c r="Z308" s="199"/>
      <c r="AA308" s="199"/>
      <c r="AB308" s="199"/>
      <c r="AC308" s="199"/>
      <c r="AD308" s="199"/>
      <c r="AE308" s="199"/>
      <c r="AF308" s="199"/>
      <c r="AG308" s="199"/>
      <c r="AH308" s="199"/>
      <c r="AI308" s="199"/>
      <c r="AJ308" s="199"/>
      <c r="AK308" s="199"/>
      <c r="AL308" s="199"/>
    </row>
    <row r="309">
      <c r="A309" s="66"/>
      <c r="B309" s="66"/>
      <c r="C309" s="66"/>
      <c r="D309" s="66"/>
      <c r="E309" s="66"/>
      <c r="F309" s="66"/>
      <c r="G309" s="66"/>
      <c r="H309" s="66"/>
      <c r="I309" s="206"/>
      <c r="J309" s="66"/>
      <c r="K309" s="66"/>
      <c r="L309" s="199"/>
      <c r="M309" s="66"/>
      <c r="N309" s="206"/>
      <c r="O309" s="66"/>
      <c r="P309" s="66"/>
      <c r="Q309" s="199"/>
      <c r="R309" s="199"/>
      <c r="S309" s="199"/>
      <c r="T309" s="199"/>
      <c r="U309" s="199"/>
      <c r="V309" s="199"/>
      <c r="W309" s="199"/>
      <c r="X309" s="199"/>
      <c r="Y309" s="199"/>
      <c r="Z309" s="199"/>
      <c r="AA309" s="199"/>
      <c r="AB309" s="199"/>
      <c r="AC309" s="199"/>
      <c r="AD309" s="199"/>
      <c r="AE309" s="199"/>
      <c r="AF309" s="199"/>
      <c r="AG309" s="199"/>
      <c r="AH309" s="199"/>
      <c r="AI309" s="199"/>
      <c r="AJ309" s="199"/>
      <c r="AK309" s="199"/>
      <c r="AL309" s="199"/>
    </row>
    <row r="310">
      <c r="S310" s="199"/>
      <c r="T310" s="199"/>
      <c r="U310" s="199"/>
      <c r="V310" s="199"/>
      <c r="W310" s="199"/>
      <c r="X310" s="199"/>
      <c r="Y310" s="199"/>
      <c r="Z310" s="199"/>
      <c r="AA310" s="199"/>
      <c r="AB310" s="199"/>
      <c r="AC310" s="199"/>
      <c r="AD310" s="199"/>
      <c r="AE310" s="199"/>
      <c r="AF310" s="199"/>
      <c r="AG310" s="199"/>
      <c r="AH310" s="199"/>
      <c r="AI310" s="199"/>
      <c r="AJ310" s="199"/>
      <c r="AK310" s="199"/>
      <c r="AL310" s="199"/>
    </row>
    <row r="311">
      <c r="S311" s="199"/>
      <c r="T311" s="199"/>
      <c r="U311" s="199"/>
      <c r="V311" s="199"/>
      <c r="W311" s="199"/>
      <c r="X311" s="199"/>
      <c r="Y311" s="199"/>
      <c r="Z311" s="199"/>
      <c r="AA311" s="199"/>
      <c r="AB311" s="199"/>
      <c r="AC311" s="199"/>
      <c r="AD311" s="199"/>
      <c r="AE311" s="199"/>
      <c r="AF311" s="199"/>
      <c r="AG311" s="199"/>
      <c r="AH311" s="199"/>
      <c r="AI311" s="199"/>
      <c r="AJ311" s="199"/>
      <c r="AK311" s="199"/>
      <c r="AL311" s="199"/>
    </row>
    <row r="312">
      <c r="S312" s="199"/>
      <c r="T312" s="199"/>
      <c r="U312" s="199"/>
      <c r="V312" s="199"/>
      <c r="W312" s="199"/>
      <c r="X312" s="199"/>
      <c r="Y312" s="199"/>
      <c r="Z312" s="199"/>
      <c r="AA312" s="199"/>
      <c r="AB312" s="199"/>
      <c r="AC312" s="199"/>
      <c r="AD312" s="199"/>
      <c r="AE312" s="199"/>
      <c r="AF312" s="199"/>
      <c r="AG312" s="199"/>
      <c r="AH312" s="199"/>
      <c r="AI312" s="199"/>
      <c r="AJ312" s="199"/>
      <c r="AK312" s="199"/>
      <c r="AL312" s="199"/>
    </row>
    <row r="313">
      <c r="S313" s="199"/>
      <c r="T313" s="199"/>
      <c r="U313" s="199"/>
      <c r="V313" s="199"/>
      <c r="W313" s="199"/>
      <c r="X313" s="199"/>
      <c r="Y313" s="199"/>
      <c r="Z313" s="199"/>
      <c r="AA313" s="199"/>
      <c r="AB313" s="199"/>
      <c r="AC313" s="199"/>
      <c r="AD313" s="199"/>
      <c r="AE313" s="199"/>
      <c r="AF313" s="199"/>
      <c r="AG313" s="199"/>
      <c r="AH313" s="199"/>
      <c r="AI313" s="199"/>
      <c r="AJ313" s="199"/>
      <c r="AK313" s="199"/>
      <c r="AL313" s="199"/>
    </row>
    <row r="314">
      <c r="S314" s="199"/>
      <c r="T314" s="199"/>
      <c r="U314" s="199"/>
      <c r="V314" s="199"/>
      <c r="W314" s="199"/>
      <c r="X314" s="199"/>
      <c r="Y314" s="199"/>
      <c r="Z314" s="199"/>
      <c r="AA314" s="199"/>
      <c r="AB314" s="199"/>
      <c r="AC314" s="199"/>
      <c r="AD314" s="199"/>
      <c r="AE314" s="199"/>
      <c r="AF314" s="199"/>
      <c r="AG314" s="199"/>
      <c r="AH314" s="199"/>
      <c r="AI314" s="199"/>
      <c r="AJ314" s="199"/>
      <c r="AK314" s="199"/>
      <c r="AL314" s="199"/>
    </row>
    <row r="315">
      <c r="S315" s="199"/>
      <c r="T315" s="199"/>
      <c r="U315" s="199"/>
      <c r="V315" s="199"/>
      <c r="W315" s="199"/>
      <c r="X315" s="199"/>
      <c r="Y315" s="199"/>
      <c r="Z315" s="199"/>
      <c r="AA315" s="199"/>
      <c r="AB315" s="199"/>
      <c r="AC315" s="199"/>
      <c r="AD315" s="199"/>
      <c r="AE315" s="199"/>
      <c r="AF315" s="199"/>
      <c r="AG315" s="199"/>
      <c r="AH315" s="199"/>
      <c r="AI315" s="199"/>
      <c r="AJ315" s="199"/>
      <c r="AK315" s="199"/>
      <c r="AL315" s="199"/>
    </row>
    <row r="316">
      <c r="S316" s="199"/>
      <c r="T316" s="199"/>
      <c r="U316" s="199"/>
      <c r="V316" s="199"/>
      <c r="W316" s="199"/>
      <c r="X316" s="199"/>
      <c r="Y316" s="199"/>
      <c r="Z316" s="199"/>
      <c r="AA316" s="199"/>
      <c r="AB316" s="199"/>
      <c r="AC316" s="199"/>
      <c r="AD316" s="199"/>
      <c r="AE316" s="199"/>
      <c r="AF316" s="199"/>
      <c r="AG316" s="199"/>
      <c r="AH316" s="199"/>
      <c r="AI316" s="199"/>
      <c r="AJ316" s="199"/>
      <c r="AK316" s="199"/>
      <c r="AL316" s="199"/>
    </row>
    <row r="317">
      <c r="S317" s="199"/>
      <c r="T317" s="199"/>
      <c r="U317" s="199"/>
      <c r="V317" s="199"/>
      <c r="W317" s="199"/>
      <c r="X317" s="199"/>
      <c r="Y317" s="199"/>
      <c r="Z317" s="199"/>
      <c r="AA317" s="199"/>
      <c r="AB317" s="199"/>
      <c r="AC317" s="199"/>
      <c r="AD317" s="199"/>
      <c r="AE317" s="199"/>
      <c r="AF317" s="199"/>
      <c r="AG317" s="199"/>
      <c r="AH317" s="199"/>
      <c r="AI317" s="199"/>
      <c r="AJ317" s="199"/>
      <c r="AK317" s="199"/>
      <c r="AL317" s="199"/>
    </row>
    <row r="318">
      <c r="S318" s="199"/>
      <c r="T318" s="199"/>
      <c r="U318" s="199"/>
      <c r="V318" s="199"/>
      <c r="W318" s="199"/>
      <c r="X318" s="199"/>
      <c r="Y318" s="199"/>
      <c r="Z318" s="199"/>
      <c r="AA318" s="199"/>
      <c r="AB318" s="199"/>
      <c r="AC318" s="199"/>
      <c r="AD318" s="199"/>
      <c r="AE318" s="199"/>
      <c r="AF318" s="199"/>
      <c r="AG318" s="199"/>
      <c r="AH318" s="199"/>
      <c r="AI318" s="199"/>
      <c r="AJ318" s="199"/>
      <c r="AK318" s="199"/>
      <c r="AL318" s="199"/>
    </row>
    <row r="319">
      <c r="S319" s="199"/>
      <c r="T319" s="199"/>
      <c r="U319" s="199"/>
      <c r="V319" s="199"/>
      <c r="W319" s="199"/>
      <c r="X319" s="199"/>
      <c r="Y319" s="199"/>
      <c r="Z319" s="199"/>
      <c r="AA319" s="199"/>
      <c r="AB319" s="199"/>
      <c r="AC319" s="199"/>
      <c r="AD319" s="199"/>
      <c r="AE319" s="199"/>
      <c r="AF319" s="199"/>
      <c r="AG319" s="199"/>
      <c r="AH319" s="199"/>
      <c r="AI319" s="199"/>
      <c r="AJ319" s="199"/>
      <c r="AK319" s="199"/>
      <c r="AL319" s="199"/>
    </row>
    <row r="320">
      <c r="S320" s="199"/>
      <c r="T320" s="199"/>
      <c r="U320" s="199"/>
      <c r="V320" s="199"/>
      <c r="W320" s="199"/>
      <c r="X320" s="199"/>
      <c r="Y320" s="199"/>
      <c r="Z320" s="199"/>
      <c r="AA320" s="199"/>
      <c r="AB320" s="199"/>
      <c r="AC320" s="199"/>
      <c r="AD320" s="199"/>
      <c r="AE320" s="199"/>
      <c r="AF320" s="199"/>
      <c r="AG320" s="199"/>
      <c r="AH320" s="199"/>
      <c r="AI320" s="199"/>
      <c r="AJ320" s="199"/>
      <c r="AK320" s="199"/>
      <c r="AL320" s="199"/>
    </row>
    <row r="321">
      <c r="S321" s="199"/>
      <c r="T321" s="199"/>
      <c r="U321" s="199"/>
      <c r="V321" s="199"/>
      <c r="W321" s="199"/>
      <c r="X321" s="199"/>
      <c r="Y321" s="199"/>
      <c r="Z321" s="199"/>
      <c r="AA321" s="199"/>
      <c r="AB321" s="199"/>
      <c r="AC321" s="199"/>
      <c r="AD321" s="199"/>
      <c r="AE321" s="199"/>
      <c r="AF321" s="199"/>
      <c r="AG321" s="199"/>
      <c r="AH321" s="199"/>
      <c r="AI321" s="199"/>
      <c r="AJ321" s="199"/>
      <c r="AK321" s="199"/>
      <c r="AL321" s="199"/>
    </row>
    <row r="322">
      <c r="S322" s="199"/>
      <c r="T322" s="199"/>
      <c r="U322" s="199"/>
      <c r="V322" s="199"/>
      <c r="W322" s="199"/>
      <c r="X322" s="199"/>
      <c r="Y322" s="199"/>
      <c r="Z322" s="199"/>
      <c r="AA322" s="199"/>
      <c r="AB322" s="199"/>
      <c r="AC322" s="199"/>
      <c r="AD322" s="199"/>
      <c r="AE322" s="199"/>
      <c r="AF322" s="199"/>
      <c r="AG322" s="199"/>
      <c r="AH322" s="199"/>
      <c r="AI322" s="199"/>
      <c r="AJ322" s="199"/>
      <c r="AK322" s="199"/>
      <c r="AL322" s="199"/>
    </row>
    <row r="323">
      <c r="S323" s="199"/>
      <c r="T323" s="199"/>
      <c r="U323" s="199"/>
      <c r="V323" s="199"/>
      <c r="W323" s="199"/>
      <c r="X323" s="199"/>
      <c r="Y323" s="199"/>
      <c r="Z323" s="199"/>
      <c r="AA323" s="199"/>
      <c r="AB323" s="199"/>
      <c r="AC323" s="199"/>
      <c r="AD323" s="199"/>
      <c r="AE323" s="199"/>
      <c r="AF323" s="199"/>
      <c r="AG323" s="199"/>
      <c r="AH323" s="199"/>
      <c r="AI323" s="199"/>
      <c r="AJ323" s="199"/>
      <c r="AK323" s="199"/>
      <c r="AL323" s="199"/>
    </row>
    <row r="324">
      <c r="S324" s="199"/>
      <c r="T324" s="199"/>
      <c r="U324" s="199"/>
      <c r="V324" s="199"/>
      <c r="W324" s="199"/>
      <c r="X324" s="199"/>
      <c r="Y324" s="199"/>
      <c r="Z324" s="199"/>
      <c r="AA324" s="199"/>
      <c r="AB324" s="199"/>
      <c r="AC324" s="199"/>
      <c r="AD324" s="199"/>
      <c r="AE324" s="199"/>
      <c r="AF324" s="199"/>
      <c r="AG324" s="199"/>
      <c r="AH324" s="199"/>
      <c r="AI324" s="199"/>
      <c r="AJ324" s="199"/>
      <c r="AK324" s="199"/>
      <c r="AL324" s="199"/>
    </row>
    <row r="325">
      <c r="S325" s="199"/>
      <c r="T325" s="199"/>
      <c r="U325" s="199"/>
      <c r="V325" s="199"/>
      <c r="W325" s="199"/>
      <c r="X325" s="199"/>
      <c r="Y325" s="199"/>
      <c r="Z325" s="199"/>
      <c r="AA325" s="199"/>
      <c r="AB325" s="199"/>
      <c r="AC325" s="199"/>
      <c r="AD325" s="199"/>
      <c r="AE325" s="199"/>
      <c r="AF325" s="199"/>
      <c r="AG325" s="199"/>
      <c r="AH325" s="199"/>
      <c r="AI325" s="199"/>
      <c r="AJ325" s="199"/>
      <c r="AK325" s="199"/>
      <c r="AL325" s="199"/>
    </row>
    <row r="326">
      <c r="S326" s="199"/>
      <c r="T326" s="199"/>
      <c r="U326" s="199"/>
      <c r="V326" s="199"/>
      <c r="W326" s="199"/>
      <c r="X326" s="199"/>
      <c r="Y326" s="199"/>
      <c r="Z326" s="199"/>
      <c r="AA326" s="199"/>
      <c r="AB326" s="199"/>
      <c r="AC326" s="199"/>
      <c r="AD326" s="199"/>
      <c r="AE326" s="199"/>
      <c r="AF326" s="199"/>
      <c r="AG326" s="199"/>
      <c r="AH326" s="199"/>
      <c r="AI326" s="199"/>
      <c r="AJ326" s="199"/>
      <c r="AK326" s="199"/>
      <c r="AL326" s="199"/>
    </row>
    <row r="327">
      <c r="S327" s="199"/>
      <c r="T327" s="199"/>
      <c r="U327" s="199"/>
      <c r="V327" s="199"/>
      <c r="W327" s="199"/>
      <c r="X327" s="199"/>
      <c r="Y327" s="199"/>
      <c r="Z327" s="199"/>
      <c r="AA327" s="199"/>
      <c r="AB327" s="199"/>
      <c r="AC327" s="199"/>
      <c r="AD327" s="199"/>
      <c r="AE327" s="199"/>
      <c r="AF327" s="199"/>
      <c r="AG327" s="199"/>
      <c r="AH327" s="199"/>
      <c r="AI327" s="199"/>
      <c r="AJ327" s="199"/>
      <c r="AK327" s="199"/>
      <c r="AL327" s="199"/>
    </row>
    <row r="328">
      <c r="S328" s="199"/>
      <c r="T328" s="199"/>
      <c r="U328" s="199"/>
      <c r="V328" s="199"/>
      <c r="W328" s="199"/>
      <c r="X328" s="199"/>
      <c r="Y328" s="199"/>
      <c r="Z328" s="199"/>
      <c r="AA328" s="199"/>
      <c r="AB328" s="199"/>
      <c r="AC328" s="199"/>
      <c r="AD328" s="199"/>
      <c r="AE328" s="199"/>
      <c r="AF328" s="199"/>
      <c r="AG328" s="199"/>
      <c r="AH328" s="199"/>
      <c r="AI328" s="199"/>
      <c r="AJ328" s="199"/>
      <c r="AK328" s="199"/>
      <c r="AL328" s="199"/>
    </row>
    <row r="329">
      <c r="S329" s="199"/>
      <c r="T329" s="199"/>
      <c r="U329" s="199"/>
      <c r="V329" s="199"/>
      <c r="W329" s="199"/>
      <c r="X329" s="199"/>
      <c r="Y329" s="199"/>
      <c r="Z329" s="199"/>
      <c r="AA329" s="199"/>
      <c r="AB329" s="199"/>
      <c r="AC329" s="199"/>
      <c r="AD329" s="199"/>
      <c r="AE329" s="199"/>
      <c r="AF329" s="199"/>
      <c r="AG329" s="199"/>
      <c r="AH329" s="199"/>
      <c r="AI329" s="199"/>
      <c r="AJ329" s="199"/>
      <c r="AK329" s="199"/>
      <c r="AL329" s="199"/>
    </row>
    <row r="330">
      <c r="S330" s="199"/>
      <c r="T330" s="199"/>
      <c r="U330" s="199"/>
      <c r="V330" s="199"/>
      <c r="W330" s="199"/>
      <c r="X330" s="199"/>
      <c r="Y330" s="199"/>
      <c r="Z330" s="199"/>
      <c r="AA330" s="199"/>
      <c r="AB330" s="199"/>
      <c r="AC330" s="199"/>
      <c r="AD330" s="199"/>
      <c r="AE330" s="199"/>
      <c r="AF330" s="199"/>
      <c r="AG330" s="199"/>
      <c r="AH330" s="199"/>
      <c r="AI330" s="199"/>
      <c r="AJ330" s="199"/>
      <c r="AK330" s="199"/>
      <c r="AL330" s="199"/>
    </row>
    <row r="331">
      <c r="S331" s="199"/>
      <c r="T331" s="199"/>
      <c r="U331" s="199"/>
      <c r="V331" s="199"/>
      <c r="W331" s="199"/>
      <c r="X331" s="199"/>
      <c r="Y331" s="199"/>
      <c r="Z331" s="199"/>
      <c r="AA331" s="199"/>
      <c r="AB331" s="199"/>
      <c r="AC331" s="199"/>
      <c r="AD331" s="199"/>
      <c r="AE331" s="199"/>
      <c r="AF331" s="199"/>
      <c r="AG331" s="199"/>
      <c r="AH331" s="199"/>
      <c r="AI331" s="199"/>
      <c r="AJ331" s="199"/>
      <c r="AK331" s="199"/>
      <c r="AL331" s="199"/>
    </row>
    <row r="332">
      <c r="S332" s="199"/>
      <c r="T332" s="199"/>
      <c r="U332" s="199"/>
      <c r="V332" s="199"/>
      <c r="W332" s="199"/>
      <c r="X332" s="199"/>
      <c r="Y332" s="199"/>
      <c r="Z332" s="199"/>
      <c r="AA332" s="199"/>
      <c r="AB332" s="199"/>
      <c r="AC332" s="199"/>
      <c r="AD332" s="199"/>
      <c r="AE332" s="199"/>
      <c r="AF332" s="199"/>
      <c r="AG332" s="199"/>
      <c r="AH332" s="199"/>
      <c r="AI332" s="199"/>
      <c r="AJ332" s="199"/>
      <c r="AK332" s="199"/>
      <c r="AL332" s="199"/>
    </row>
    <row r="333">
      <c r="S333" s="199"/>
      <c r="T333" s="199"/>
      <c r="U333" s="199"/>
      <c r="V333" s="199"/>
      <c r="W333" s="199"/>
      <c r="X333" s="199"/>
      <c r="Y333" s="199"/>
      <c r="Z333" s="199"/>
      <c r="AA333" s="199"/>
      <c r="AB333" s="199"/>
      <c r="AC333" s="199"/>
      <c r="AD333" s="199"/>
      <c r="AE333" s="199"/>
      <c r="AF333" s="199"/>
      <c r="AG333" s="199"/>
      <c r="AH333" s="199"/>
      <c r="AI333" s="199"/>
      <c r="AJ333" s="199"/>
      <c r="AK333" s="199"/>
      <c r="AL333" s="199"/>
    </row>
    <row r="334">
      <c r="S334" s="199"/>
      <c r="T334" s="199"/>
      <c r="U334" s="199"/>
      <c r="V334" s="199"/>
      <c r="W334" s="199"/>
      <c r="X334" s="199"/>
      <c r="Y334" s="199"/>
      <c r="Z334" s="199"/>
      <c r="AA334" s="199"/>
      <c r="AB334" s="199"/>
      <c r="AC334" s="199"/>
      <c r="AD334" s="199"/>
      <c r="AE334" s="199"/>
      <c r="AF334" s="199"/>
      <c r="AG334" s="199"/>
      <c r="AH334" s="199"/>
      <c r="AI334" s="199"/>
      <c r="AJ334" s="199"/>
      <c r="AK334" s="199"/>
      <c r="AL334" s="199"/>
    </row>
  </sheetData>
  <autoFilter ref="$A$1:$R$182"/>
  <customSheetViews>
    <customSheetView guid="{1ABCEE0A-E2F2-4387-B822-307B394F131B}" filter="1" showAutoFilter="1">
      <autoFilter ref="$A$1:$R$182"/>
    </customSheetView>
  </customSheetViews>
  <mergeCells count="14">
    <mergeCell ref="F281:G281"/>
    <mergeCell ref="F289:G289"/>
    <mergeCell ref="H294:I294"/>
    <mergeCell ref="H295:I295"/>
    <mergeCell ref="F305:G305"/>
    <mergeCell ref="H306:I306"/>
    <mergeCell ref="H307:I307"/>
    <mergeCell ref="H82:I82"/>
    <mergeCell ref="H83:I83"/>
    <mergeCell ref="F215:G215"/>
    <mergeCell ref="F236:G236"/>
    <mergeCell ref="F248:G248"/>
    <mergeCell ref="F257:G257"/>
    <mergeCell ref="F258:G258"/>
  </mergeCells>
  <conditionalFormatting sqref="D2:D182">
    <cfRule type="containsText" dxfId="2" priority="1" operator="containsText" text="yes">
      <formula>NOT(ISERROR(SEARCH(("yes"),(D2))))</formula>
    </cfRule>
  </conditionalFormatting>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s>
  <drawing r:id="rId18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0.0"/>
    <col customWidth="1" min="3" max="3" width="9.88"/>
    <col customWidth="1" min="4" max="4" width="9.13"/>
    <col customWidth="1" min="5" max="5" width="11.5"/>
    <col customWidth="1" min="6" max="6" width="9.13"/>
    <col customWidth="1" min="7" max="7" width="7.5"/>
    <col customWidth="1" min="8" max="8" width="7.0"/>
    <col customWidth="1" min="9" max="9" width="10.13"/>
    <col customWidth="1" min="10" max="10" width="8.88"/>
  </cols>
  <sheetData>
    <row r="1">
      <c r="A1" s="347" t="s">
        <v>5017</v>
      </c>
      <c r="B1" s="348"/>
      <c r="C1" s="348"/>
      <c r="D1" s="348"/>
      <c r="E1" s="348"/>
      <c r="F1" s="348"/>
      <c r="G1" s="348"/>
      <c r="H1" s="348"/>
      <c r="I1" s="348"/>
      <c r="J1" s="348"/>
      <c r="K1" s="349"/>
      <c r="L1" s="349"/>
      <c r="M1" s="349"/>
      <c r="N1" s="349"/>
      <c r="O1" s="349"/>
      <c r="P1" s="349"/>
      <c r="Q1" s="349"/>
      <c r="R1" s="349"/>
      <c r="S1" s="349"/>
      <c r="T1" s="349"/>
      <c r="U1" s="349"/>
      <c r="V1" s="349"/>
      <c r="W1" s="349"/>
      <c r="X1" s="349"/>
      <c r="Y1" s="349"/>
      <c r="Z1" s="349"/>
    </row>
    <row r="2">
      <c r="A2" s="348"/>
      <c r="B2" s="348"/>
      <c r="C2" s="348"/>
      <c r="D2" s="348"/>
      <c r="E2" s="348"/>
      <c r="F2" s="348"/>
      <c r="G2" s="348"/>
      <c r="H2" s="348"/>
      <c r="I2" s="348"/>
      <c r="J2" s="348"/>
      <c r="K2" s="349"/>
      <c r="L2" s="349"/>
      <c r="M2" s="349"/>
      <c r="N2" s="349"/>
      <c r="O2" s="349"/>
      <c r="P2" s="349"/>
      <c r="Q2" s="349"/>
      <c r="R2" s="349"/>
      <c r="S2" s="349"/>
      <c r="T2" s="349"/>
      <c r="U2" s="349"/>
      <c r="V2" s="349"/>
      <c r="W2" s="349"/>
      <c r="X2" s="349"/>
      <c r="Y2" s="349"/>
      <c r="Z2" s="349"/>
    </row>
    <row r="3">
      <c r="A3" s="348" t="s">
        <v>4166</v>
      </c>
      <c r="B3" s="350" t="s">
        <v>4227</v>
      </c>
      <c r="C3" s="350" t="s">
        <v>5018</v>
      </c>
      <c r="D3" s="350" t="s">
        <v>9</v>
      </c>
      <c r="E3" s="350" t="s">
        <v>8</v>
      </c>
      <c r="F3" s="350" t="s">
        <v>7</v>
      </c>
      <c r="G3" s="350" t="s">
        <v>5019</v>
      </c>
      <c r="H3" s="350" t="s">
        <v>5020</v>
      </c>
      <c r="I3" s="350" t="s">
        <v>2168</v>
      </c>
      <c r="J3" s="350" t="s">
        <v>5021</v>
      </c>
      <c r="K3" s="349"/>
      <c r="L3" s="349"/>
      <c r="M3" s="349"/>
      <c r="N3" s="349"/>
      <c r="O3" s="349"/>
      <c r="P3" s="349"/>
      <c r="Q3" s="349"/>
      <c r="R3" s="349"/>
      <c r="S3" s="349"/>
      <c r="T3" s="349"/>
      <c r="U3" s="349"/>
      <c r="V3" s="349"/>
      <c r="W3" s="349"/>
      <c r="X3" s="349"/>
      <c r="Y3" s="349"/>
      <c r="Z3" s="349"/>
    </row>
    <row r="4">
      <c r="A4" s="351">
        <v>2014.0</v>
      </c>
      <c r="B4" s="352">
        <v>28670.0</v>
      </c>
      <c r="C4" s="352">
        <v>16991.0</v>
      </c>
      <c r="D4" s="352">
        <v>4090.0</v>
      </c>
      <c r="E4" s="352">
        <v>6134.0</v>
      </c>
      <c r="F4" s="352">
        <v>23091.0</v>
      </c>
      <c r="G4" s="352">
        <v>1860.0</v>
      </c>
      <c r="H4" s="353">
        <v>0.0</v>
      </c>
      <c r="I4" s="353">
        <v>0.0</v>
      </c>
      <c r="J4" s="352">
        <v>4395.0</v>
      </c>
    </row>
    <row r="5">
      <c r="A5" s="351">
        <v>2015.0</v>
      </c>
      <c r="B5" s="352">
        <v>28670.0</v>
      </c>
      <c r="C5" s="352">
        <v>15891.0</v>
      </c>
      <c r="D5" s="352">
        <v>5090.0</v>
      </c>
      <c r="E5" s="352">
        <v>4143.0</v>
      </c>
      <c r="F5" s="352">
        <v>25427.0</v>
      </c>
      <c r="G5" s="352">
        <v>1800.0</v>
      </c>
      <c r="H5" s="353">
        <v>0.0</v>
      </c>
      <c r="I5" s="353">
        <v>0.0</v>
      </c>
      <c r="J5" s="352">
        <v>4455.0</v>
      </c>
    </row>
    <row r="6">
      <c r="A6" s="351">
        <v>2016.0</v>
      </c>
      <c r="B6" s="352">
        <v>26150.0</v>
      </c>
      <c r="C6" s="352">
        <v>9644.0</v>
      </c>
      <c r="D6" s="352">
        <v>3990.0</v>
      </c>
      <c r="E6" s="352">
        <v>9156.0</v>
      </c>
      <c r="F6" s="352">
        <v>26911.0</v>
      </c>
      <c r="G6" s="352">
        <v>7160.0</v>
      </c>
      <c r="H6" s="353">
        <v>0.0</v>
      </c>
      <c r="I6" s="353">
        <v>0.0</v>
      </c>
      <c r="J6" s="352">
        <v>7425.0</v>
      </c>
    </row>
    <row r="7">
      <c r="A7" s="351">
        <v>2017.0</v>
      </c>
      <c r="B7" s="352">
        <v>17115.0</v>
      </c>
      <c r="C7" s="352">
        <v>6140.0</v>
      </c>
      <c r="D7" s="352">
        <v>4894.0</v>
      </c>
      <c r="E7" s="352">
        <v>10917.0</v>
      </c>
      <c r="F7" s="352">
        <v>29090.0</v>
      </c>
      <c r="G7" s="352">
        <v>19010.0</v>
      </c>
      <c r="H7" s="353">
        <v>0.0</v>
      </c>
      <c r="I7" s="353">
        <v>0.0</v>
      </c>
      <c r="J7" s="352">
        <v>10685.0</v>
      </c>
    </row>
    <row r="8">
      <c r="A8" s="351">
        <v>2018.0</v>
      </c>
      <c r="B8" s="352">
        <v>14515.0</v>
      </c>
      <c r="C8" s="352">
        <v>5570.0</v>
      </c>
      <c r="D8" s="352">
        <v>4040.0</v>
      </c>
      <c r="E8" s="352">
        <v>12531.0</v>
      </c>
      <c r="F8" s="352">
        <v>29930.0</v>
      </c>
      <c r="G8" s="352">
        <v>14100.0</v>
      </c>
      <c r="H8" s="353">
        <v>0.0</v>
      </c>
      <c r="I8" s="353">
        <v>0.0</v>
      </c>
      <c r="J8" s="352">
        <v>18795.0</v>
      </c>
    </row>
    <row r="9">
      <c r="A9" s="351">
        <v>2019.0</v>
      </c>
      <c r="B9" s="352">
        <v>10210.0</v>
      </c>
      <c r="C9" s="352">
        <v>9150.0</v>
      </c>
      <c r="D9" s="352">
        <v>2980.0</v>
      </c>
      <c r="E9" s="352">
        <v>13135.0</v>
      </c>
      <c r="F9" s="352">
        <v>34091.0</v>
      </c>
      <c r="G9" s="352">
        <v>11700.0</v>
      </c>
      <c r="H9" s="353">
        <v>0.0</v>
      </c>
      <c r="I9" s="353">
        <v>0.0</v>
      </c>
      <c r="J9" s="352">
        <v>22840.0</v>
      </c>
    </row>
    <row r="10">
      <c r="A10" s="351">
        <v>2020.0</v>
      </c>
      <c r="B10" s="352">
        <v>8760.0</v>
      </c>
      <c r="C10" s="352">
        <v>8760.0</v>
      </c>
      <c r="D10" s="352">
        <v>2520.0</v>
      </c>
      <c r="E10" s="352">
        <v>13349.0</v>
      </c>
      <c r="F10" s="352">
        <v>37017.0</v>
      </c>
      <c r="G10" s="352">
        <v>5250.0</v>
      </c>
      <c r="H10" s="353">
        <v>0.0</v>
      </c>
      <c r="I10" s="353">
        <v>0.0</v>
      </c>
      <c r="J10" s="352">
        <v>30140.0</v>
      </c>
    </row>
    <row r="11">
      <c r="A11" s="351">
        <v>2021.0</v>
      </c>
      <c r="B11" s="352">
        <v>1630.0</v>
      </c>
      <c r="C11" s="352">
        <v>7880.0</v>
      </c>
      <c r="D11" s="352">
        <v>2020.0</v>
      </c>
      <c r="E11" s="352">
        <v>17249.0</v>
      </c>
      <c r="F11" s="352">
        <v>39447.0</v>
      </c>
      <c r="G11" s="352">
        <v>11180.0</v>
      </c>
      <c r="H11" s="353">
        <v>0.0</v>
      </c>
      <c r="I11" s="353">
        <v>0.0</v>
      </c>
      <c r="J11" s="352">
        <v>32970.0</v>
      </c>
    </row>
    <row r="12">
      <c r="A12" s="351">
        <v>2022.0</v>
      </c>
      <c r="B12" s="352">
        <v>2800.0</v>
      </c>
      <c r="C12" s="352">
        <v>3980.0</v>
      </c>
      <c r="D12" s="353">
        <v>700.0</v>
      </c>
      <c r="E12" s="352">
        <v>18849.0</v>
      </c>
      <c r="F12" s="352">
        <v>40647.0</v>
      </c>
      <c r="G12" s="352">
        <v>8170.0</v>
      </c>
      <c r="H12" s="353">
        <v>0.0</v>
      </c>
      <c r="I12" s="353">
        <v>0.0</v>
      </c>
      <c r="J12" s="352">
        <v>41710.0</v>
      </c>
    </row>
    <row r="15">
      <c r="A15" s="2" t="s">
        <v>5022</v>
      </c>
    </row>
    <row r="16">
      <c r="A16" s="315" t="s">
        <v>5023</v>
      </c>
    </row>
  </sheetData>
  <hyperlinks>
    <hyperlink r:id="rId1" ref="A16"/>
  </hyperlinks>
  <drawing r:id="rId2"/>
</worksheet>
</file>