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ran\Documents\energy_system_modelling\EnergyScope_multi_cells\Data\exogenous_data\regions\"/>
    </mc:Choice>
  </mc:AlternateContent>
  <xr:revisionPtr revIDLastSave="0" documentId="13_ncr:1_{E9CF04A1-A7B7-4467-BFA3-2C192238113F}" xr6:coauthVersionLast="47" xr6:coauthVersionMax="47" xr10:uidLastSave="{00000000-0000-0000-0000-000000000000}"/>
  <bookViews>
    <workbookView xWindow="-108" yWindow="-108" windowWidth="23256" windowHeight="12456" activeTab="2" xr2:uid="{A3DEC639-04B8-42B0-AC68-9EFCA543CE55}"/>
  </bookViews>
  <sheets>
    <sheet name="NED_emissions" sheetId="1" r:id="rId1"/>
    <sheet name="Energy_emissions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E24" i="3"/>
  <c r="C3" i="3"/>
  <c r="C7" i="3"/>
  <c r="C10" i="3"/>
  <c r="C11" i="3"/>
  <c r="C15" i="3"/>
  <c r="C18" i="3"/>
  <c r="C19" i="3"/>
  <c r="C23" i="3"/>
  <c r="C27" i="3"/>
  <c r="C31" i="3"/>
  <c r="B33" i="3"/>
  <c r="C33" i="3" s="1"/>
  <c r="B3" i="3"/>
  <c r="E3" i="3" s="1"/>
  <c r="B4" i="3"/>
  <c r="B41" i="3" s="1"/>
  <c r="B5" i="3"/>
  <c r="B6" i="3"/>
  <c r="C6" i="3" s="1"/>
  <c r="B7" i="3"/>
  <c r="E7" i="3" s="1"/>
  <c r="B8" i="3"/>
  <c r="C8" i="3" s="1"/>
  <c r="B9" i="3"/>
  <c r="C9" i="3" s="1"/>
  <c r="B10" i="3"/>
  <c r="E10" i="3" s="1"/>
  <c r="B11" i="3"/>
  <c r="E11" i="3" s="1"/>
  <c r="B12" i="3"/>
  <c r="C12" i="3" s="1"/>
  <c r="B13" i="3"/>
  <c r="C13" i="3" s="1"/>
  <c r="B14" i="3"/>
  <c r="C14" i="3" s="1"/>
  <c r="B15" i="3"/>
  <c r="E15" i="3" s="1"/>
  <c r="B16" i="3"/>
  <c r="C16" i="3" s="1"/>
  <c r="B17" i="3"/>
  <c r="C17" i="3" s="1"/>
  <c r="B18" i="3"/>
  <c r="E18" i="3" s="1"/>
  <c r="B19" i="3"/>
  <c r="E19" i="3" s="1"/>
  <c r="B20" i="3"/>
  <c r="C20" i="3" s="1"/>
  <c r="B21" i="3"/>
  <c r="C21" i="3" s="1"/>
  <c r="B22" i="3"/>
  <c r="C22" i="3" s="1"/>
  <c r="B23" i="3"/>
  <c r="E23" i="3" s="1"/>
  <c r="B24" i="3"/>
  <c r="C24" i="3" s="1"/>
  <c r="B25" i="3"/>
  <c r="E25" i="3" s="1"/>
  <c r="B26" i="3"/>
  <c r="C26" i="3" s="1"/>
  <c r="B27" i="3"/>
  <c r="E27" i="3" s="1"/>
  <c r="B28" i="3"/>
  <c r="C28" i="3" s="1"/>
  <c r="B29" i="3"/>
  <c r="C29" i="3" s="1"/>
  <c r="B30" i="3"/>
  <c r="C30" i="3" s="1"/>
  <c r="B31" i="3"/>
  <c r="E31" i="3" s="1"/>
  <c r="B32" i="3"/>
  <c r="C32" i="3" s="1"/>
  <c r="B2" i="3"/>
  <c r="C2" i="3" s="1"/>
  <c r="A30" i="3"/>
  <c r="A31" i="3"/>
  <c r="A32" i="3"/>
  <c r="A33" i="3"/>
  <c r="A2" i="3"/>
  <c r="A3" i="3"/>
  <c r="A4" i="3"/>
  <c r="A5" i="3"/>
  <c r="A6" i="3"/>
  <c r="A8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1" i="3"/>
  <c r="E26" i="3" l="1"/>
  <c r="E2" i="3"/>
  <c r="C25" i="3"/>
  <c r="E32" i="3"/>
  <c r="E16" i="3"/>
  <c r="E8" i="3"/>
  <c r="E30" i="3"/>
  <c r="E22" i="3"/>
  <c r="E14" i="3"/>
  <c r="E6" i="3"/>
  <c r="B36" i="3"/>
  <c r="C36" i="3" s="1"/>
  <c r="C38" i="3" s="1"/>
  <c r="E29" i="3"/>
  <c r="E21" i="3"/>
  <c r="E13" i="3"/>
  <c r="E5" i="3"/>
  <c r="E17" i="3"/>
  <c r="C5" i="3"/>
  <c r="E28" i="3"/>
  <c r="E20" i="3"/>
  <c r="E12" i="3"/>
  <c r="E4" i="3"/>
  <c r="C4" i="3"/>
</calcChain>
</file>

<file path=xl/sharedStrings.xml><?xml version="1.0" encoding="utf-8"?>
<sst xmlns="http://schemas.openxmlformats.org/spreadsheetml/2006/main" count="179" uniqueCount="148">
  <si>
    <t>GEO/SIEC</t>
  </si>
  <si>
    <t>Total [kTCO2]</t>
  </si>
  <si>
    <t>Solid fossil fuels</t>
  </si>
  <si>
    <t>Anthracite</t>
  </si>
  <si>
    <t>Coking coal</t>
  </si>
  <si>
    <t>Other bituminous coal</t>
  </si>
  <si>
    <t>Sub-bituminous coal</t>
  </si>
  <si>
    <t>Lignite</t>
  </si>
  <si>
    <t>Coke oven coke</t>
  </si>
  <si>
    <t>Gas coke</t>
  </si>
  <si>
    <t>Patent fuel</t>
  </si>
  <si>
    <t>Brown coal briquettes</t>
  </si>
  <si>
    <t>Coal tar</t>
  </si>
  <si>
    <t>Manufactured gases</t>
  </si>
  <si>
    <t>Coke oven gas</t>
  </si>
  <si>
    <t>Gas works gas</t>
  </si>
  <si>
    <t>Blast furnace gas</t>
  </si>
  <si>
    <t>Other recovered gases</t>
  </si>
  <si>
    <t>Peat and peat products</t>
  </si>
  <si>
    <t>Peat</t>
  </si>
  <si>
    <t>Peat products</t>
  </si>
  <si>
    <t>Oil shale and oil sands</t>
  </si>
  <si>
    <t>Natural gas</t>
  </si>
  <si>
    <t>Oil and petroleum products (excluding biofuel portion)</t>
  </si>
  <si>
    <t>Crude oil</t>
  </si>
  <si>
    <t>Natural gas liquids</t>
  </si>
  <si>
    <t>Refinery feedstocks</t>
  </si>
  <si>
    <t>Additives and oxygenates (excluding biofuel portion)</t>
  </si>
  <si>
    <t>Other hydrocarbons</t>
  </si>
  <si>
    <t>Refinery gas</t>
  </si>
  <si>
    <t>Ethane</t>
  </si>
  <si>
    <t>Liquefied petroleum gases</t>
  </si>
  <si>
    <t>Naphtha</t>
  </si>
  <si>
    <t>Aviation gasoline</t>
  </si>
  <si>
    <t>Motor gasoline (excluding biofuel portion)</t>
  </si>
  <si>
    <t>Gasoline-type jet fuel</t>
  </si>
  <si>
    <t>Kerosene-type jet fuel (excluding biofuel portion)</t>
  </si>
  <si>
    <t>Other kerosene</t>
  </si>
  <si>
    <t>Gas oil and diesel oil (excluding biofuel portion)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</si>
  <si>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</si>
  <si>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</si>
  <si>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</si>
  <si>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</si>
  <si>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</si>
  <si>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</si>
  <si>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</si>
  <si>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</si>
  <si>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</si>
  <si>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Geothermal</t>
  </si>
  <si>
    <t>Wind</t>
  </si>
  <si>
    <t>Solar thermal</t>
  </si>
  <si>
    <t>Solar photovoltaic</t>
  </si>
  <si>
    <t>Tide, wave, ocean</t>
  </si>
  <si>
    <t>Ambient heat (heat pumps)</t>
  </si>
  <si>
    <t>Primary solid biofuels</t>
  </si>
  <si>
    <t>Charcoal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</si>
  <si>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</si>
  <si>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</si>
  <si>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</si>
  <si>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</si>
  <si>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</si>
  <si>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</si>
  <si>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</si>
  <si>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Biogases</t>
  </si>
  <si>
    <t>Industrial waste (non-renewable)</t>
  </si>
  <si>
    <t>Renewable municipal waste</t>
  </si>
  <si>
    <t>Non-renewable municipal waste</t>
  </si>
  <si>
    <t>Non-renewable waste</t>
  </si>
  <si>
    <t>Nuclear heat</t>
  </si>
  <si>
    <t>Electricity</t>
  </si>
  <si>
    <t>Heat</t>
  </si>
  <si>
    <t>Bioenergy</t>
  </si>
  <si>
    <t>Fossil energy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</si>
  <si>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</si>
  <si>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</si>
  <si>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</si>
  <si>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</si>
  <si>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</si>
  <si>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</si>
  <si>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</si>
  <si>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</si>
  <si>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</si>
  <si>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</si>
  <si>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</si>
  <si>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</si>
  <si>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</si>
  <si>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</si>
  <si>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</si>
  <si>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</si>
  <si>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</si>
  <si>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</si>
  <si>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</si>
  <si>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</si>
  <si>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</si>
  <si>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</si>
  <si>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</si>
  <si>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</si>
  <si>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</si>
  <si>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</si>
  <si>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</si>
  <si>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</si>
  <si>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</si>
  <si>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</si>
  <si>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</si>
  <si>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</si>
  <si>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</si>
  <si>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</si>
  <si>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</si>
  <si>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</si>
  <si>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</si>
  <si>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</si>
  <si>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</si>
  <si>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</si>
  <si>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</si>
  <si>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</si>
  <si>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</si>
  <si>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Last update</t>
  </si>
  <si>
    <t>Extracted on</t>
  </si>
  <si>
    <t>Source of data</t>
  </si>
  <si>
    <t>European Environment Agency (EEA)</t>
  </si>
  <si>
    <t>UNIT</t>
  </si>
  <si>
    <t>Thousand tonnes</t>
  </si>
  <si>
    <t>AIRPOL</t>
  </si>
  <si>
    <t>Greenhouse gases (CO2, N2O in CO2 equivalent, CH4 in CO2 equivalent, HFC in CO2 equivalent, PFC in CO2 equivalent, SF6 in CO2 equivalent, NF3 in CO2 equivalent)</t>
  </si>
  <si>
    <t>TIME</t>
  </si>
  <si>
    <t>1990</t>
  </si>
  <si>
    <t>GEO/SRC_CRF</t>
  </si>
  <si>
    <t>Energy</t>
  </si>
  <si>
    <t>Biological treatment of solid waste</t>
  </si>
  <si>
    <t>Waste composting</t>
  </si>
  <si>
    <t>Anaerobic digestion at biogas facilities</t>
  </si>
  <si>
    <t>Incineration and open burning of waste</t>
  </si>
  <si>
    <t>Waste incineration</t>
  </si>
  <si>
    <t>Open burning of waste</t>
  </si>
  <si>
    <t>European Union - 28 countries (2013-2020) and Iceland under the Kyoto Protocol</t>
  </si>
  <si>
    <t>not available</t>
  </si>
  <si>
    <t>Greenhouse gas emissions by source sector (source0 EEA) [env_air_gge]</t>
  </si>
  <si>
    <t>03/06/2021  16015053</t>
  </si>
  <si>
    <t>20/07/2021  17038001</t>
  </si>
  <si>
    <t>Special value0</t>
  </si>
  <si>
    <t>source 0 https0//ec.europa.eu/eurostat/web/climate-change/data/database</t>
  </si>
  <si>
    <t>Total [ktCO2]</t>
  </si>
  <si>
    <t>Total [MtCO2]</t>
  </si>
  <si>
    <t>NED/Energy</t>
  </si>
  <si>
    <t>Czech Republic</t>
  </si>
  <si>
    <t>Germany</t>
  </si>
  <si>
    <t>Switzerland is just put as a copy of Austria for now. Need to be updated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</si>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</sst>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"/>
    <numFmt numFmtId="165" formatCode="#,##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1" xfId="0" applyFont="1" applyFill="1" applyBorder="1"/>
    <xf numFmtId="4" fontId="2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  <xf numFmtId="165" fontId="2" fillId="0" borderId="1" xfId="0" applyNumberFormat="1" applyFont="1" applyBorder="1"/>
    <xf numFmtId="2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BEE9-014B-47BC-B2EA-93DFB5CB2553}">
  <dimension ref="A1:BU44"/>
  <sheetViews>
    <sheetView workbookViewId="0">
      <selection activeCell="B4" sqref="B4"/>
    </sheetView>
  </sheetViews>
  <sheetFormatPr baseColWidth="10"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>
        <v>268260.68253557495</v>
      </c>
      <c r="C2">
        <v>0</v>
      </c>
      <c r="D2">
        <v>5504.8</v>
      </c>
      <c r="E2">
        <v>5543.5599999999995</v>
      </c>
      <c r="F2">
        <v>94558.565199999997</v>
      </c>
      <c r="G2">
        <v>0</v>
      </c>
      <c r="H2">
        <v>337179.77919999999</v>
      </c>
      <c r="I2">
        <v>4699789.6988000004</v>
      </c>
      <c r="J2">
        <v>0</v>
      </c>
      <c r="K2">
        <v>0</v>
      </c>
      <c r="L2">
        <v>545228.99199999997</v>
      </c>
      <c r="M2">
        <v>1412619.6</v>
      </c>
      <c r="N2">
        <v>0</v>
      </c>
      <c r="O2">
        <v>29106.540000000005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33158969.3292</v>
      </c>
      <c r="X2">
        <v>0</v>
      </c>
      <c r="Y2">
        <v>0</v>
      </c>
      <c r="Z2">
        <v>5290305.2620000001</v>
      </c>
      <c r="AA2">
        <v>0</v>
      </c>
      <c r="AB2">
        <v>0</v>
      </c>
      <c r="AC2">
        <v>0</v>
      </c>
      <c r="AD2">
        <v>1852225.6500000001</v>
      </c>
      <c r="AE2">
        <v>427223.72</v>
      </c>
      <c r="AF2">
        <v>8046897.2254999997</v>
      </c>
      <c r="AG2">
        <v>96159133.932799995</v>
      </c>
      <c r="AH2">
        <v>0</v>
      </c>
      <c r="AI2">
        <v>2253753.81</v>
      </c>
      <c r="AJ2">
        <v>0</v>
      </c>
      <c r="AK2">
        <v>0</v>
      </c>
      <c r="AL2">
        <v>1995972.7600000002</v>
      </c>
      <c r="AM2">
        <v>12537838.559999999</v>
      </c>
      <c r="AN2">
        <v>7686578.5200000005</v>
      </c>
      <c r="AO2">
        <v>3128297.4768749997</v>
      </c>
      <c r="AP2">
        <v>17572163.627299998</v>
      </c>
      <c r="AQ2">
        <v>1750147.6823999998</v>
      </c>
      <c r="AR2">
        <v>5147442.72</v>
      </c>
      <c r="AS2">
        <v>51332229.454200007</v>
      </c>
      <c r="AT2">
        <v>12791971.270099999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">
      <c r="A3" t="s">
        <v>74</v>
      </c>
      <c r="B3">
        <v>300779.077930575</v>
      </c>
      <c r="C3">
        <v>0</v>
      </c>
      <c r="D3">
        <v>5504.8</v>
      </c>
      <c r="E3">
        <v>5543.5599999999995</v>
      </c>
      <c r="F3">
        <v>94558.565199999997</v>
      </c>
      <c r="G3">
        <v>0</v>
      </c>
      <c r="H3">
        <v>337179.77919999999</v>
      </c>
      <c r="I3">
        <v>4699789.6988000004</v>
      </c>
      <c r="J3">
        <v>0</v>
      </c>
      <c r="K3">
        <v>0</v>
      </c>
      <c r="L3">
        <v>545228.99199999997</v>
      </c>
      <c r="M3">
        <v>1412619.6</v>
      </c>
      <c r="N3">
        <v>0</v>
      </c>
      <c r="O3">
        <v>29106.540000000005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36810557.599200003</v>
      </c>
      <c r="X3">
        <v>0</v>
      </c>
      <c r="Y3">
        <v>0</v>
      </c>
      <c r="Z3">
        <v>5290305.2620000001</v>
      </c>
      <c r="AA3">
        <v>0</v>
      </c>
      <c r="AB3">
        <v>0</v>
      </c>
      <c r="AC3">
        <v>0</v>
      </c>
      <c r="AD3">
        <v>2159279.1</v>
      </c>
      <c r="AE3">
        <v>1750588.84</v>
      </c>
      <c r="AF3">
        <v>10377893.2555</v>
      </c>
      <c r="AG3">
        <v>105184672.8828</v>
      </c>
      <c r="AH3">
        <v>0</v>
      </c>
      <c r="AI3">
        <v>2253753.81</v>
      </c>
      <c r="AJ3">
        <v>0</v>
      </c>
      <c r="AK3">
        <v>0</v>
      </c>
      <c r="AL3">
        <v>1995972.7600000002</v>
      </c>
      <c r="AM3">
        <v>14325352.859999999</v>
      </c>
      <c r="AN3">
        <v>8909219.8800000008</v>
      </c>
      <c r="AO3">
        <v>3611124.0993750002</v>
      </c>
      <c r="AP3">
        <v>19994318.147300001</v>
      </c>
      <c r="AQ3">
        <v>1905442.7948999999</v>
      </c>
      <c r="AR3">
        <v>5514354.7199999997</v>
      </c>
      <c r="AS3">
        <v>59413382.194200002</v>
      </c>
      <c r="AT3">
        <v>14153328.190099999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 t="s">
        <v>75</v>
      </c>
      <c r="B4">
        <v>229998.4016904</v>
      </c>
      <c r="C4">
        <v>0</v>
      </c>
      <c r="D4">
        <v>5504.8</v>
      </c>
      <c r="E4">
        <v>5543.5599999999995</v>
      </c>
      <c r="F4">
        <v>18851.1312</v>
      </c>
      <c r="G4">
        <v>0</v>
      </c>
      <c r="H4">
        <v>336334.152</v>
      </c>
      <c r="I4">
        <v>3812746.19</v>
      </c>
      <c r="J4">
        <v>0</v>
      </c>
      <c r="K4">
        <v>0</v>
      </c>
      <c r="L4">
        <v>545228.99199999997</v>
      </c>
      <c r="M4">
        <v>1412619.6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24940877.131499998</v>
      </c>
      <c r="X4">
        <v>0</v>
      </c>
      <c r="Y4">
        <v>0</v>
      </c>
      <c r="Z4">
        <v>5290305.2620000001</v>
      </c>
      <c r="AA4">
        <v>0</v>
      </c>
      <c r="AB4">
        <v>0</v>
      </c>
      <c r="AC4">
        <v>0</v>
      </c>
      <c r="AD4">
        <v>1852225.6500000001</v>
      </c>
      <c r="AE4">
        <v>208651.51999999999</v>
      </c>
      <c r="AF4">
        <v>6594499.2855000002</v>
      </c>
      <c r="AG4">
        <v>84490637.406800002</v>
      </c>
      <c r="AH4">
        <v>0</v>
      </c>
      <c r="AI4">
        <v>2195424</v>
      </c>
      <c r="AJ4">
        <v>0</v>
      </c>
      <c r="AK4">
        <v>0</v>
      </c>
      <c r="AL4">
        <v>1977077.44</v>
      </c>
      <c r="AM4">
        <v>11795430.66</v>
      </c>
      <c r="AN4">
        <v>7548992.2800000003</v>
      </c>
      <c r="AO4">
        <v>2434299.7035000003</v>
      </c>
      <c r="AP4">
        <v>13752264.527999999</v>
      </c>
      <c r="AQ4">
        <v>1501691.7975000001</v>
      </c>
      <c r="AR4">
        <v>4747770.72</v>
      </c>
      <c r="AS4">
        <v>42193173.473999999</v>
      </c>
      <c r="AT4">
        <v>12338252.406399999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 t="s">
        <v>76</v>
      </c>
      <c r="B5">
        <v>9423.5991332999984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984546.75329999998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255428.80000000002</v>
      </c>
      <c r="AG5">
        <v>4337894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232738.97999999998</v>
      </c>
      <c r="AP5">
        <v>843536.4</v>
      </c>
      <c r="AQ5">
        <v>14047.5</v>
      </c>
      <c r="AR5">
        <v>54835.199999999997</v>
      </c>
      <c r="AS5">
        <v>1117291.5</v>
      </c>
      <c r="AT5">
        <v>1583280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t="s">
        <v>77</v>
      </c>
      <c r="B6">
        <v>3923.6666526999998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1536094.1277000001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2302866.1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84706.425000000003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t="s">
        <v>78</v>
      </c>
      <c r="B7">
        <v>5598.1716209750002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151099.26</v>
      </c>
      <c r="AG7">
        <v>2694632.61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254075.02537499997</v>
      </c>
      <c r="AP7">
        <v>580390.93929999997</v>
      </c>
      <c r="AQ7">
        <v>45168.893399999994</v>
      </c>
      <c r="AR7">
        <v>0</v>
      </c>
      <c r="AS7">
        <v>1628274.7001999998</v>
      </c>
      <c r="AT7">
        <v>244530.19269999999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t="s">
        <v>79</v>
      </c>
      <c r="B8">
        <v>1006.6806475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67217.287499999991</v>
      </c>
      <c r="AP8">
        <v>245701.59999999998</v>
      </c>
      <c r="AQ8">
        <v>0</v>
      </c>
      <c r="AR8">
        <v>0</v>
      </c>
      <c r="AS8">
        <v>693761.76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t="s">
        <v>80</v>
      </c>
      <c r="B9">
        <v>71106.736583199992</v>
      </c>
      <c r="C9">
        <v>0</v>
      </c>
      <c r="D9">
        <v>0</v>
      </c>
      <c r="E9">
        <v>0</v>
      </c>
      <c r="F9">
        <v>18851.1312</v>
      </c>
      <c r="G9">
        <v>0</v>
      </c>
      <c r="H9">
        <v>0</v>
      </c>
      <c r="I9">
        <v>3137129.16</v>
      </c>
      <c r="J9">
        <v>0</v>
      </c>
      <c r="K9">
        <v>0</v>
      </c>
      <c r="L9">
        <v>545228.99199999997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5296451.49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1046623.05</v>
      </c>
      <c r="AE9">
        <v>0</v>
      </c>
      <c r="AF9">
        <v>2399642.52</v>
      </c>
      <c r="AG9">
        <v>31127834.549999997</v>
      </c>
      <c r="AH9">
        <v>0</v>
      </c>
      <c r="AI9">
        <v>0</v>
      </c>
      <c r="AJ9">
        <v>0</v>
      </c>
      <c r="AK9">
        <v>0</v>
      </c>
      <c r="AL9">
        <v>62984.4</v>
      </c>
      <c r="AM9">
        <v>4317436.5</v>
      </c>
      <c r="AN9">
        <v>5741098.5599999996</v>
      </c>
      <c r="AO9">
        <v>824475.87</v>
      </c>
      <c r="AP9">
        <v>4322750.22</v>
      </c>
      <c r="AQ9">
        <v>768004.91999999993</v>
      </c>
      <c r="AR9">
        <v>42588</v>
      </c>
      <c r="AS9">
        <v>9404761.8600000013</v>
      </c>
      <c r="AT9">
        <v>2050875.3599999999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t="s">
        <v>81</v>
      </c>
      <c r="B10">
        <v>679.01004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425933.64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83122.2</v>
      </c>
      <c r="AQ10">
        <v>0</v>
      </c>
      <c r="AR10">
        <v>0</v>
      </c>
      <c r="AS10">
        <v>169954.2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 t="s">
        <v>82</v>
      </c>
      <c r="B11">
        <v>1659.3111864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1009093.1400000001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185978.22599999997</v>
      </c>
      <c r="AQ11">
        <v>11294.19</v>
      </c>
      <c r="AR11">
        <v>0</v>
      </c>
      <c r="AS11">
        <v>425912.00400000002</v>
      </c>
      <c r="AT11">
        <v>27033.626399999997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t="s">
        <v>83</v>
      </c>
      <c r="B12">
        <v>2175.6075118999997</v>
      </c>
      <c r="C12">
        <v>0</v>
      </c>
      <c r="D12">
        <v>0</v>
      </c>
      <c r="E12">
        <v>0</v>
      </c>
      <c r="F12">
        <v>0</v>
      </c>
      <c r="G12">
        <v>0</v>
      </c>
      <c r="H12">
        <v>336334.152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227004.9474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192449.15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388959.11999999994</v>
      </c>
      <c r="AQ12">
        <v>8470.6424999999999</v>
      </c>
      <c r="AR12">
        <v>186732</v>
      </c>
      <c r="AS12">
        <v>661804.55999999994</v>
      </c>
      <c r="AT12">
        <v>173852.94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 t="s">
        <v>84</v>
      </c>
      <c r="B13">
        <v>18911.273812200001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879324.13470000005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8875493.8499999996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231530.89499999999</v>
      </c>
      <c r="AP13">
        <v>1119730.8</v>
      </c>
      <c r="AQ13">
        <v>155295.11249999999</v>
      </c>
      <c r="AR13">
        <v>704340</v>
      </c>
      <c r="AS13">
        <v>5080323.24</v>
      </c>
      <c r="AT13">
        <v>1865235.7799999998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 t="s">
        <v>85</v>
      </c>
      <c r="B14">
        <v>40813.933011466666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770097.06666666665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4479586.0098000001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208651.51999999999</v>
      </c>
      <c r="AF14">
        <v>1552007.6</v>
      </c>
      <c r="AG14">
        <v>15588381.149999999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3291447.9</v>
      </c>
      <c r="AN14">
        <v>0</v>
      </c>
      <c r="AO14">
        <v>488473.71750000003</v>
      </c>
      <c r="AP14">
        <v>2749233.78</v>
      </c>
      <c r="AQ14">
        <v>251295.72750000001</v>
      </c>
      <c r="AR14">
        <v>864864</v>
      </c>
      <c r="AS14">
        <v>9771349.6799999997</v>
      </c>
      <c r="AT14">
        <v>798544.86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t="s">
        <v>86</v>
      </c>
      <c r="B15">
        <v>1875.0560789999997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870952.5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218572.2</v>
      </c>
      <c r="AF15">
        <v>0</v>
      </c>
      <c r="AG15">
        <v>254938.86599999998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11291.380499999999</v>
      </c>
      <c r="AP15">
        <v>117866.4</v>
      </c>
      <c r="AQ15">
        <v>33874.141499999998</v>
      </c>
      <c r="AR15">
        <v>0</v>
      </c>
      <c r="AS15">
        <v>270345</v>
      </c>
      <c r="AT15">
        <v>97215.591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 t="s">
        <v>87</v>
      </c>
      <c r="B16">
        <v>31667.718255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3940239.6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402801.3</v>
      </c>
      <c r="AE16">
        <v>0</v>
      </c>
      <c r="AF16">
        <v>153837.80000000002</v>
      </c>
      <c r="AG16">
        <v>7234123.5999999996</v>
      </c>
      <c r="AH16">
        <v>0</v>
      </c>
      <c r="AI16">
        <v>2195424</v>
      </c>
      <c r="AJ16">
        <v>0</v>
      </c>
      <c r="AK16">
        <v>0</v>
      </c>
      <c r="AL16">
        <v>1771544.1</v>
      </c>
      <c r="AM16">
        <v>2402218.2599999998</v>
      </c>
      <c r="AN16">
        <v>891648.00000000012</v>
      </c>
      <c r="AO16">
        <v>211302.495</v>
      </c>
      <c r="AP16">
        <v>2121155.4</v>
      </c>
      <c r="AQ16">
        <v>137665.5</v>
      </c>
      <c r="AR16">
        <v>1306368</v>
      </c>
      <c r="AS16">
        <v>7597582.2000000002</v>
      </c>
      <c r="AT16">
        <v>1301808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t="s">
        <v>88</v>
      </c>
      <c r="B17">
        <v>107.05662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107056.62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 t="s">
        <v>89</v>
      </c>
      <c r="B18">
        <v>257.29144350000001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5880.2834999999995</v>
      </c>
      <c r="AP18">
        <v>119665.18199999999</v>
      </c>
      <c r="AQ18">
        <v>0</v>
      </c>
      <c r="AR18">
        <v>0</v>
      </c>
      <c r="AS18">
        <v>131745.978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 t="s">
        <v>90</v>
      </c>
      <c r="B19">
        <v>2253.360682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1511014.23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30287.559999999998</v>
      </c>
      <c r="AQ19">
        <v>0</v>
      </c>
      <c r="AR19">
        <v>0</v>
      </c>
      <c r="AS19">
        <v>641690.89200000011</v>
      </c>
      <c r="AT19">
        <v>70368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t="s">
        <v>91</v>
      </c>
      <c r="B20">
        <v>67.213554999999999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2902.6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5647.0950000000003</v>
      </c>
      <c r="AP20">
        <v>29466.6</v>
      </c>
      <c r="AQ20">
        <v>0</v>
      </c>
      <c r="AR20">
        <v>0</v>
      </c>
      <c r="AS20">
        <v>29197.260000000002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 t="s">
        <v>92</v>
      </c>
      <c r="B21">
        <v>5094.8319974999995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1296633.6900000002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5969.26</v>
      </c>
      <c r="AG21">
        <v>1288430.75</v>
      </c>
      <c r="AH21">
        <v>0</v>
      </c>
      <c r="AI21">
        <v>0</v>
      </c>
      <c r="AJ21">
        <v>0</v>
      </c>
      <c r="AK21">
        <v>0</v>
      </c>
      <c r="AL21">
        <v>12596.880000000001</v>
      </c>
      <c r="AM21">
        <v>739221.6</v>
      </c>
      <c r="AN21">
        <v>0</v>
      </c>
      <c r="AO21">
        <v>0</v>
      </c>
      <c r="AP21">
        <v>391905.78</v>
      </c>
      <c r="AQ21">
        <v>81882.877499999988</v>
      </c>
      <c r="AR21">
        <v>0</v>
      </c>
      <c r="AS21">
        <v>1278191.1599999999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t="s">
        <v>93</v>
      </c>
      <c r="B22">
        <v>19.167360000000002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2946.6600000000003</v>
      </c>
      <c r="AQ22">
        <v>0</v>
      </c>
      <c r="AR22">
        <v>0</v>
      </c>
      <c r="AS22">
        <v>16220.7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t="s">
        <v>94</v>
      </c>
      <c r="B23">
        <v>29590.872996433332</v>
      </c>
      <c r="C23">
        <v>0</v>
      </c>
      <c r="D23">
        <v>0</v>
      </c>
      <c r="E23">
        <v>5543.5599999999995</v>
      </c>
      <c r="F23">
        <v>0</v>
      </c>
      <c r="G23">
        <v>0</v>
      </c>
      <c r="H23">
        <v>0</v>
      </c>
      <c r="I23">
        <v>487224.60000000003</v>
      </c>
      <c r="J23">
        <v>0</v>
      </c>
      <c r="K23">
        <v>0</v>
      </c>
      <c r="L23">
        <v>0</v>
      </c>
      <c r="M23">
        <v>642522.53333333333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5343338.9163000006</v>
      </c>
      <c r="X23">
        <v>0</v>
      </c>
      <c r="Y23">
        <v>0</v>
      </c>
      <c r="Z23">
        <v>5290305.2620000001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1997254.1355000001</v>
      </c>
      <c r="AG23">
        <v>8752899.3068000004</v>
      </c>
      <c r="AH23">
        <v>0</v>
      </c>
      <c r="AI23">
        <v>0</v>
      </c>
      <c r="AJ23">
        <v>0</v>
      </c>
      <c r="AK23">
        <v>0</v>
      </c>
      <c r="AL23">
        <v>142548.94</v>
      </c>
      <c r="AM23">
        <v>1742906.0999999999</v>
      </c>
      <c r="AN23">
        <v>3173.4</v>
      </c>
      <c r="AO23">
        <v>195990.72</v>
      </c>
      <c r="AP23">
        <v>427881.42</v>
      </c>
      <c r="AQ23">
        <v>101970.80249999999</v>
      </c>
      <c r="AR23">
        <v>1394426.8799999999</v>
      </c>
      <c r="AS23">
        <v>1602750.42</v>
      </c>
      <c r="AT23">
        <v>1460136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t="s">
        <v>95</v>
      </c>
      <c r="B24">
        <v>4951.3344999999999</v>
      </c>
      <c r="C24">
        <v>0</v>
      </c>
      <c r="D24">
        <v>5504.8</v>
      </c>
      <c r="E24">
        <v>0</v>
      </c>
      <c r="F24">
        <v>0</v>
      </c>
      <c r="G24">
        <v>0</v>
      </c>
      <c r="H24">
        <v>0</v>
      </c>
      <c r="I24">
        <v>40088.1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836619.3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1479487.2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32140.68</v>
      </c>
      <c r="AP24">
        <v>502486.16</v>
      </c>
      <c r="AQ24">
        <v>0</v>
      </c>
      <c r="AR24">
        <v>193616.63999999998</v>
      </c>
      <c r="AS24">
        <v>1821560.4000000001</v>
      </c>
      <c r="AT24">
        <v>39831.219999999994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t="s">
        <v>96</v>
      </c>
      <c r="B25">
        <v>11943.442881600002</v>
      </c>
      <c r="C25">
        <v>0</v>
      </c>
      <c r="D25">
        <v>0</v>
      </c>
      <c r="E25">
        <v>0</v>
      </c>
      <c r="F25">
        <v>29765.889999999996</v>
      </c>
      <c r="G25">
        <v>0</v>
      </c>
      <c r="H25">
        <v>845.62720000000002</v>
      </c>
      <c r="I25">
        <v>747423.09440000006</v>
      </c>
      <c r="J25">
        <v>0</v>
      </c>
      <c r="K25">
        <v>0</v>
      </c>
      <c r="L25">
        <v>0</v>
      </c>
      <c r="M25">
        <v>0</v>
      </c>
      <c r="N25">
        <v>0</v>
      </c>
      <c r="O25">
        <v>29106.540000000005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4514411.88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262647.44</v>
      </c>
      <c r="AG25">
        <v>3043306.05</v>
      </c>
      <c r="AH25">
        <v>0</v>
      </c>
      <c r="AI25">
        <v>58329.81</v>
      </c>
      <c r="AJ25">
        <v>0</v>
      </c>
      <c r="AK25">
        <v>0</v>
      </c>
      <c r="AL25">
        <v>6298.4400000000005</v>
      </c>
      <c r="AM25">
        <v>3186.2999999999997</v>
      </c>
      <c r="AN25">
        <v>0</v>
      </c>
      <c r="AO25">
        <v>158118.65999999997</v>
      </c>
      <c r="AP25">
        <v>1007757.72</v>
      </c>
      <c r="AQ25">
        <v>56470.95</v>
      </c>
      <c r="AR25">
        <v>0</v>
      </c>
      <c r="AS25">
        <v>1975681.26</v>
      </c>
      <c r="AT25">
        <v>50093.219999999994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t="s">
        <v>97</v>
      </c>
      <c r="B26">
        <v>6646.7268924999989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8953.8900000000012</v>
      </c>
      <c r="AG26">
        <v>4406759.3499999996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819263.52</v>
      </c>
      <c r="AO26">
        <v>101647.70999999999</v>
      </c>
      <c r="AP26">
        <v>365385.84</v>
      </c>
      <c r="AQ26">
        <v>31059.022499999999</v>
      </c>
      <c r="AR26">
        <v>0</v>
      </c>
      <c r="AS26">
        <v>901870.92</v>
      </c>
      <c r="AT26">
        <v>11786.640000000001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 t="s">
        <v>98</v>
      </c>
      <c r="B27">
        <v>2744.6103599999997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1001864.3999999999</v>
      </c>
      <c r="AQ27">
        <v>0</v>
      </c>
      <c r="AR27">
        <v>399672</v>
      </c>
      <c r="AS27">
        <v>1343073.96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 t="s">
        <v>99</v>
      </c>
      <c r="B28">
        <v>28.041742500000002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19571.099999999999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8470.6424999999999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t="s">
        <v>100</v>
      </c>
      <c r="B29">
        <v>5129.3153650000004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148304.33000000002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1112290.8499999999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41421.899999999994</v>
      </c>
      <c r="AN29">
        <v>0</v>
      </c>
      <c r="AO29">
        <v>39529.664999999994</v>
      </c>
      <c r="AP29">
        <v>111973.07999999999</v>
      </c>
      <c r="AQ29">
        <v>0</v>
      </c>
      <c r="AR29">
        <v>0</v>
      </c>
      <c r="AS29">
        <v>1171134.54</v>
      </c>
      <c r="AT29">
        <v>2504661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 t="s">
        <v>101</v>
      </c>
      <c r="B30">
        <v>4510.8310000000001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7724.9699999999993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402801.3</v>
      </c>
      <c r="AE30">
        <v>0</v>
      </c>
      <c r="AF30">
        <v>224471.94</v>
      </c>
      <c r="AG30">
        <v>1363453.3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93808.8</v>
      </c>
      <c r="AO30">
        <v>56470.95</v>
      </c>
      <c r="AP30">
        <v>347705.88</v>
      </c>
      <c r="AQ30">
        <v>22588.38</v>
      </c>
      <c r="AR30">
        <v>0</v>
      </c>
      <c r="AS30">
        <v>1540966.5</v>
      </c>
      <c r="AT30">
        <v>450838.98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t="s">
        <v>102</v>
      </c>
      <c r="B31">
        <v>6075.8206058999995</v>
      </c>
      <c r="C31">
        <v>0</v>
      </c>
      <c r="D31">
        <v>0</v>
      </c>
      <c r="E31">
        <v>0</v>
      </c>
      <c r="F31">
        <v>45941.543999999994</v>
      </c>
      <c r="G31">
        <v>0</v>
      </c>
      <c r="H31">
        <v>0</v>
      </c>
      <c r="I31">
        <v>139620.41440000001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1032681.98</v>
      </c>
      <c r="AG31">
        <v>2084322.15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137586.23999999999</v>
      </c>
      <c r="AO31">
        <v>118588.995</v>
      </c>
      <c r="AP31">
        <v>474412.25999999995</v>
      </c>
      <c r="AQ31">
        <v>31059.022499999999</v>
      </c>
      <c r="AR31">
        <v>0</v>
      </c>
      <c r="AS31">
        <v>1949728.1400000001</v>
      </c>
      <c r="AT31">
        <v>61879.86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 t="s">
        <v>103</v>
      </c>
      <c r="B32">
        <v>251.71237500000001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5647.0950000000003</v>
      </c>
      <c r="AP32">
        <v>20626.62</v>
      </c>
      <c r="AQ32">
        <v>0</v>
      </c>
      <c r="AR32">
        <v>163800</v>
      </c>
      <c r="AS32">
        <v>61638.659999999996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 t="s">
        <v>104</v>
      </c>
      <c r="B33">
        <v>5728.3455650000005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531632.64000000001</v>
      </c>
      <c r="AF33">
        <v>2223549.35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22588.38</v>
      </c>
      <c r="AP33">
        <v>324132.59999999998</v>
      </c>
      <c r="AQ33">
        <v>5647.0950000000003</v>
      </c>
      <c r="AR33">
        <v>1352988</v>
      </c>
      <c r="AS33">
        <v>1197087.6599999999</v>
      </c>
      <c r="AT33">
        <v>70719.839999999997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t="s">
        <v>105</v>
      </c>
      <c r="B34">
        <v>32518.395395000003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3651588.27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307053.45</v>
      </c>
      <c r="AE34">
        <v>1323365.1200000001</v>
      </c>
      <c r="AF34">
        <v>2330996.0300000003</v>
      </c>
      <c r="AG34">
        <v>9025538.9499999993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1787514.2999999998</v>
      </c>
      <c r="AN34">
        <v>1222641.3600000001</v>
      </c>
      <c r="AO34">
        <v>482826.62249999994</v>
      </c>
      <c r="AP34">
        <v>2422154.52</v>
      </c>
      <c r="AQ34">
        <v>155295.11249999999</v>
      </c>
      <c r="AR34">
        <v>366912</v>
      </c>
      <c r="AS34">
        <v>8081152.7400000002</v>
      </c>
      <c r="AT34">
        <v>1361356.9200000002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t="s">
        <v>107</v>
      </c>
      <c r="B36">
        <v>258.22872000000001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141439.67999999999</v>
      </c>
      <c r="AQ36">
        <v>0</v>
      </c>
      <c r="AR36">
        <v>0</v>
      </c>
      <c r="AS36">
        <v>116789.04000000001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t="s">
        <v>108</v>
      </c>
      <c r="B37">
        <v>834.8332494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49250.563199999997</v>
      </c>
      <c r="AQ37">
        <v>0</v>
      </c>
      <c r="AR37">
        <v>0</v>
      </c>
      <c r="AS37">
        <v>169862.6862</v>
      </c>
      <c r="AT37">
        <v>615720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t="s">
        <v>109</v>
      </c>
      <c r="B38">
        <v>1341.1404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969759</v>
      </c>
      <c r="AQ38">
        <v>0</v>
      </c>
      <c r="AR38">
        <v>0</v>
      </c>
      <c r="AS38">
        <v>371381.4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 t="s">
        <v>110</v>
      </c>
      <c r="B39">
        <v>8757.3144150000007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413260.65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4794919.5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98775.299999999988</v>
      </c>
      <c r="AN39">
        <v>0</v>
      </c>
      <c r="AO39">
        <v>90353.52</v>
      </c>
      <c r="AP39">
        <v>875158.0199999999</v>
      </c>
      <c r="AQ39">
        <v>39529.664999999994</v>
      </c>
      <c r="AR39">
        <v>0</v>
      </c>
      <c r="AS39">
        <v>2244944.8800000004</v>
      </c>
      <c r="AT39">
        <v>200372.87999999998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t="s">
        <v>114</v>
      </c>
      <c r="B43">
        <v>20553.897000000001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1591636.2</v>
      </c>
      <c r="AQ43">
        <v>0</v>
      </c>
      <c r="AR43">
        <v>0</v>
      </c>
      <c r="AS43">
        <v>7729768.7999999998</v>
      </c>
      <c r="AT43">
        <v>11232492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C91-6CCF-4168-9853-CB5DF0994E8D}">
  <dimension ref="A1:H50"/>
  <sheetViews>
    <sheetView workbookViewId="0">
      <selection activeCell="F12" sqref="F12"/>
    </sheetView>
  </sheetViews>
  <sheetFormatPr baseColWidth="10" defaultColWidth="9.77734375" defaultRowHeight="14.4" x14ac:dyDescent="0.3"/>
  <cols>
    <col min="2" max="2" width="23.6640625" customWidth="1"/>
    <col min="3" max="3" width="28.77734375" bestFit="1" customWidth="1"/>
    <col min="4" max="4" width="16.109375" bestFit="1" customWidth="1"/>
    <col min="5" max="5" width="32.44140625" bestFit="1" customWidth="1"/>
    <col min="6" max="6" width="32.88671875" bestFit="1" customWidth="1"/>
    <col min="7" max="7" width="16.21875" bestFit="1" customWidth="1"/>
    <col min="8" max="8" width="19.33203125" bestFit="1" customWidth="1"/>
    <col min="258" max="258" width="23.6640625" customWidth="1"/>
    <col min="259" max="259" width="28.77734375" bestFit="1" customWidth="1"/>
    <col min="260" max="260" width="16.109375" bestFit="1" customWidth="1"/>
    <col min="261" max="261" width="32.44140625" bestFit="1" customWidth="1"/>
    <col min="262" max="262" width="32.88671875" bestFit="1" customWidth="1"/>
    <col min="263" max="263" width="16.21875" bestFit="1" customWidth="1"/>
    <col min="264" max="264" width="19.33203125" bestFit="1" customWidth="1"/>
    <col min="514" max="514" width="23.6640625" customWidth="1"/>
    <col min="515" max="515" width="28.77734375" bestFit="1" customWidth="1"/>
    <col min="516" max="516" width="16.109375" bestFit="1" customWidth="1"/>
    <col min="517" max="517" width="32.44140625" bestFit="1" customWidth="1"/>
    <col min="518" max="518" width="32.88671875" bestFit="1" customWidth="1"/>
    <col min="519" max="519" width="16.21875" bestFit="1" customWidth="1"/>
    <col min="520" max="520" width="19.33203125" bestFit="1" customWidth="1"/>
    <col min="770" max="770" width="23.6640625" customWidth="1"/>
    <col min="771" max="771" width="28.77734375" bestFit="1" customWidth="1"/>
    <col min="772" max="772" width="16.109375" bestFit="1" customWidth="1"/>
    <col min="773" max="773" width="32.44140625" bestFit="1" customWidth="1"/>
    <col min="774" max="774" width="32.88671875" bestFit="1" customWidth="1"/>
    <col min="775" max="775" width="16.21875" bestFit="1" customWidth="1"/>
    <col min="776" max="776" width="19.33203125" bestFit="1" customWidth="1"/>
    <col min="1026" max="1026" width="23.6640625" customWidth="1"/>
    <col min="1027" max="1027" width="28.77734375" bestFit="1" customWidth="1"/>
    <col min="1028" max="1028" width="16.109375" bestFit="1" customWidth="1"/>
    <col min="1029" max="1029" width="32.44140625" bestFit="1" customWidth="1"/>
    <col min="1030" max="1030" width="32.88671875" bestFit="1" customWidth="1"/>
    <col min="1031" max="1031" width="16.21875" bestFit="1" customWidth="1"/>
    <col min="1032" max="1032" width="19.33203125" bestFit="1" customWidth="1"/>
    <col min="1282" max="1282" width="23.6640625" customWidth="1"/>
    <col min="1283" max="1283" width="28.77734375" bestFit="1" customWidth="1"/>
    <col min="1284" max="1284" width="16.109375" bestFit="1" customWidth="1"/>
    <col min="1285" max="1285" width="32.44140625" bestFit="1" customWidth="1"/>
    <col min="1286" max="1286" width="32.88671875" bestFit="1" customWidth="1"/>
    <col min="1287" max="1287" width="16.21875" bestFit="1" customWidth="1"/>
    <col min="1288" max="1288" width="19.33203125" bestFit="1" customWidth="1"/>
    <col min="1538" max="1538" width="23.6640625" customWidth="1"/>
    <col min="1539" max="1539" width="28.77734375" bestFit="1" customWidth="1"/>
    <col min="1540" max="1540" width="16.109375" bestFit="1" customWidth="1"/>
    <col min="1541" max="1541" width="32.44140625" bestFit="1" customWidth="1"/>
    <col min="1542" max="1542" width="32.88671875" bestFit="1" customWidth="1"/>
    <col min="1543" max="1543" width="16.21875" bestFit="1" customWidth="1"/>
    <col min="1544" max="1544" width="19.33203125" bestFit="1" customWidth="1"/>
    <col min="1794" max="1794" width="23.6640625" customWidth="1"/>
    <col min="1795" max="1795" width="28.77734375" bestFit="1" customWidth="1"/>
    <col min="1796" max="1796" width="16.109375" bestFit="1" customWidth="1"/>
    <col min="1797" max="1797" width="32.44140625" bestFit="1" customWidth="1"/>
    <col min="1798" max="1798" width="32.88671875" bestFit="1" customWidth="1"/>
    <col min="1799" max="1799" width="16.21875" bestFit="1" customWidth="1"/>
    <col min="1800" max="1800" width="19.33203125" bestFit="1" customWidth="1"/>
    <col min="2050" max="2050" width="23.6640625" customWidth="1"/>
    <col min="2051" max="2051" width="28.77734375" bestFit="1" customWidth="1"/>
    <col min="2052" max="2052" width="16.109375" bestFit="1" customWidth="1"/>
    <col min="2053" max="2053" width="32.44140625" bestFit="1" customWidth="1"/>
    <col min="2054" max="2054" width="32.88671875" bestFit="1" customWidth="1"/>
    <col min="2055" max="2055" width="16.21875" bestFit="1" customWidth="1"/>
    <col min="2056" max="2056" width="19.33203125" bestFit="1" customWidth="1"/>
    <col min="2306" max="2306" width="23.6640625" customWidth="1"/>
    <col min="2307" max="2307" width="28.77734375" bestFit="1" customWidth="1"/>
    <col min="2308" max="2308" width="16.109375" bestFit="1" customWidth="1"/>
    <col min="2309" max="2309" width="32.44140625" bestFit="1" customWidth="1"/>
    <col min="2310" max="2310" width="32.88671875" bestFit="1" customWidth="1"/>
    <col min="2311" max="2311" width="16.21875" bestFit="1" customWidth="1"/>
    <col min="2312" max="2312" width="19.33203125" bestFit="1" customWidth="1"/>
    <col min="2562" max="2562" width="23.6640625" customWidth="1"/>
    <col min="2563" max="2563" width="28.77734375" bestFit="1" customWidth="1"/>
    <col min="2564" max="2564" width="16.109375" bestFit="1" customWidth="1"/>
    <col min="2565" max="2565" width="32.44140625" bestFit="1" customWidth="1"/>
    <col min="2566" max="2566" width="32.88671875" bestFit="1" customWidth="1"/>
    <col min="2567" max="2567" width="16.21875" bestFit="1" customWidth="1"/>
    <col min="2568" max="2568" width="19.33203125" bestFit="1" customWidth="1"/>
    <col min="2818" max="2818" width="23.6640625" customWidth="1"/>
    <col min="2819" max="2819" width="28.77734375" bestFit="1" customWidth="1"/>
    <col min="2820" max="2820" width="16.109375" bestFit="1" customWidth="1"/>
    <col min="2821" max="2821" width="32.44140625" bestFit="1" customWidth="1"/>
    <col min="2822" max="2822" width="32.88671875" bestFit="1" customWidth="1"/>
    <col min="2823" max="2823" width="16.21875" bestFit="1" customWidth="1"/>
    <col min="2824" max="2824" width="19.33203125" bestFit="1" customWidth="1"/>
    <col min="3074" max="3074" width="23.6640625" customWidth="1"/>
    <col min="3075" max="3075" width="28.77734375" bestFit="1" customWidth="1"/>
    <col min="3076" max="3076" width="16.109375" bestFit="1" customWidth="1"/>
    <col min="3077" max="3077" width="32.44140625" bestFit="1" customWidth="1"/>
    <col min="3078" max="3078" width="32.88671875" bestFit="1" customWidth="1"/>
    <col min="3079" max="3079" width="16.21875" bestFit="1" customWidth="1"/>
    <col min="3080" max="3080" width="19.33203125" bestFit="1" customWidth="1"/>
    <col min="3330" max="3330" width="23.6640625" customWidth="1"/>
    <col min="3331" max="3331" width="28.77734375" bestFit="1" customWidth="1"/>
    <col min="3332" max="3332" width="16.109375" bestFit="1" customWidth="1"/>
    <col min="3333" max="3333" width="32.44140625" bestFit="1" customWidth="1"/>
    <col min="3334" max="3334" width="32.88671875" bestFit="1" customWidth="1"/>
    <col min="3335" max="3335" width="16.21875" bestFit="1" customWidth="1"/>
    <col min="3336" max="3336" width="19.33203125" bestFit="1" customWidth="1"/>
    <col min="3586" max="3586" width="23.6640625" customWidth="1"/>
    <col min="3587" max="3587" width="28.77734375" bestFit="1" customWidth="1"/>
    <col min="3588" max="3588" width="16.109375" bestFit="1" customWidth="1"/>
    <col min="3589" max="3589" width="32.44140625" bestFit="1" customWidth="1"/>
    <col min="3590" max="3590" width="32.88671875" bestFit="1" customWidth="1"/>
    <col min="3591" max="3591" width="16.21875" bestFit="1" customWidth="1"/>
    <col min="3592" max="3592" width="19.33203125" bestFit="1" customWidth="1"/>
    <col min="3842" max="3842" width="23.6640625" customWidth="1"/>
    <col min="3843" max="3843" width="28.77734375" bestFit="1" customWidth="1"/>
    <col min="3844" max="3844" width="16.109375" bestFit="1" customWidth="1"/>
    <col min="3845" max="3845" width="32.44140625" bestFit="1" customWidth="1"/>
    <col min="3846" max="3846" width="32.88671875" bestFit="1" customWidth="1"/>
    <col min="3847" max="3847" width="16.21875" bestFit="1" customWidth="1"/>
    <col min="3848" max="3848" width="19.33203125" bestFit="1" customWidth="1"/>
    <col min="4098" max="4098" width="23.6640625" customWidth="1"/>
    <col min="4099" max="4099" width="28.77734375" bestFit="1" customWidth="1"/>
    <col min="4100" max="4100" width="16.109375" bestFit="1" customWidth="1"/>
    <col min="4101" max="4101" width="32.44140625" bestFit="1" customWidth="1"/>
    <col min="4102" max="4102" width="32.88671875" bestFit="1" customWidth="1"/>
    <col min="4103" max="4103" width="16.21875" bestFit="1" customWidth="1"/>
    <col min="4104" max="4104" width="19.33203125" bestFit="1" customWidth="1"/>
    <col min="4354" max="4354" width="23.6640625" customWidth="1"/>
    <col min="4355" max="4355" width="28.77734375" bestFit="1" customWidth="1"/>
    <col min="4356" max="4356" width="16.109375" bestFit="1" customWidth="1"/>
    <col min="4357" max="4357" width="32.44140625" bestFit="1" customWidth="1"/>
    <col min="4358" max="4358" width="32.88671875" bestFit="1" customWidth="1"/>
    <col min="4359" max="4359" width="16.21875" bestFit="1" customWidth="1"/>
    <col min="4360" max="4360" width="19.33203125" bestFit="1" customWidth="1"/>
    <col min="4610" max="4610" width="23.6640625" customWidth="1"/>
    <col min="4611" max="4611" width="28.77734375" bestFit="1" customWidth="1"/>
    <col min="4612" max="4612" width="16.109375" bestFit="1" customWidth="1"/>
    <col min="4613" max="4613" width="32.44140625" bestFit="1" customWidth="1"/>
    <col min="4614" max="4614" width="32.88671875" bestFit="1" customWidth="1"/>
    <col min="4615" max="4615" width="16.21875" bestFit="1" customWidth="1"/>
    <col min="4616" max="4616" width="19.33203125" bestFit="1" customWidth="1"/>
    <col min="4866" max="4866" width="23.6640625" customWidth="1"/>
    <col min="4867" max="4867" width="28.77734375" bestFit="1" customWidth="1"/>
    <col min="4868" max="4868" width="16.109375" bestFit="1" customWidth="1"/>
    <col min="4869" max="4869" width="32.44140625" bestFit="1" customWidth="1"/>
    <col min="4870" max="4870" width="32.88671875" bestFit="1" customWidth="1"/>
    <col min="4871" max="4871" width="16.21875" bestFit="1" customWidth="1"/>
    <col min="4872" max="4872" width="19.33203125" bestFit="1" customWidth="1"/>
    <col min="5122" max="5122" width="23.6640625" customWidth="1"/>
    <col min="5123" max="5123" width="28.77734375" bestFit="1" customWidth="1"/>
    <col min="5124" max="5124" width="16.109375" bestFit="1" customWidth="1"/>
    <col min="5125" max="5125" width="32.44140625" bestFit="1" customWidth="1"/>
    <col min="5126" max="5126" width="32.88671875" bestFit="1" customWidth="1"/>
    <col min="5127" max="5127" width="16.21875" bestFit="1" customWidth="1"/>
    <col min="5128" max="5128" width="19.33203125" bestFit="1" customWidth="1"/>
    <col min="5378" max="5378" width="23.6640625" customWidth="1"/>
    <col min="5379" max="5379" width="28.77734375" bestFit="1" customWidth="1"/>
    <col min="5380" max="5380" width="16.109375" bestFit="1" customWidth="1"/>
    <col min="5381" max="5381" width="32.44140625" bestFit="1" customWidth="1"/>
    <col min="5382" max="5382" width="32.88671875" bestFit="1" customWidth="1"/>
    <col min="5383" max="5383" width="16.21875" bestFit="1" customWidth="1"/>
    <col min="5384" max="5384" width="19.33203125" bestFit="1" customWidth="1"/>
    <col min="5634" max="5634" width="23.6640625" customWidth="1"/>
    <col min="5635" max="5635" width="28.77734375" bestFit="1" customWidth="1"/>
    <col min="5636" max="5636" width="16.109375" bestFit="1" customWidth="1"/>
    <col min="5637" max="5637" width="32.44140625" bestFit="1" customWidth="1"/>
    <col min="5638" max="5638" width="32.88671875" bestFit="1" customWidth="1"/>
    <col min="5639" max="5639" width="16.21875" bestFit="1" customWidth="1"/>
    <col min="5640" max="5640" width="19.33203125" bestFit="1" customWidth="1"/>
    <col min="5890" max="5890" width="23.6640625" customWidth="1"/>
    <col min="5891" max="5891" width="28.77734375" bestFit="1" customWidth="1"/>
    <col min="5892" max="5892" width="16.109375" bestFit="1" customWidth="1"/>
    <col min="5893" max="5893" width="32.44140625" bestFit="1" customWidth="1"/>
    <col min="5894" max="5894" width="32.88671875" bestFit="1" customWidth="1"/>
    <col min="5895" max="5895" width="16.21875" bestFit="1" customWidth="1"/>
    <col min="5896" max="5896" width="19.33203125" bestFit="1" customWidth="1"/>
    <col min="6146" max="6146" width="23.6640625" customWidth="1"/>
    <col min="6147" max="6147" width="28.77734375" bestFit="1" customWidth="1"/>
    <col min="6148" max="6148" width="16.109375" bestFit="1" customWidth="1"/>
    <col min="6149" max="6149" width="32.44140625" bestFit="1" customWidth="1"/>
    <col min="6150" max="6150" width="32.88671875" bestFit="1" customWidth="1"/>
    <col min="6151" max="6151" width="16.21875" bestFit="1" customWidth="1"/>
    <col min="6152" max="6152" width="19.33203125" bestFit="1" customWidth="1"/>
    <col min="6402" max="6402" width="23.6640625" customWidth="1"/>
    <col min="6403" max="6403" width="28.77734375" bestFit="1" customWidth="1"/>
    <col min="6404" max="6404" width="16.109375" bestFit="1" customWidth="1"/>
    <col min="6405" max="6405" width="32.44140625" bestFit="1" customWidth="1"/>
    <col min="6406" max="6406" width="32.88671875" bestFit="1" customWidth="1"/>
    <col min="6407" max="6407" width="16.21875" bestFit="1" customWidth="1"/>
    <col min="6408" max="6408" width="19.33203125" bestFit="1" customWidth="1"/>
    <col min="6658" max="6658" width="23.6640625" customWidth="1"/>
    <col min="6659" max="6659" width="28.77734375" bestFit="1" customWidth="1"/>
    <col min="6660" max="6660" width="16.109375" bestFit="1" customWidth="1"/>
    <col min="6661" max="6661" width="32.44140625" bestFit="1" customWidth="1"/>
    <col min="6662" max="6662" width="32.88671875" bestFit="1" customWidth="1"/>
    <col min="6663" max="6663" width="16.21875" bestFit="1" customWidth="1"/>
    <col min="6664" max="6664" width="19.33203125" bestFit="1" customWidth="1"/>
    <col min="6914" max="6914" width="23.6640625" customWidth="1"/>
    <col min="6915" max="6915" width="28.77734375" bestFit="1" customWidth="1"/>
    <col min="6916" max="6916" width="16.109375" bestFit="1" customWidth="1"/>
    <col min="6917" max="6917" width="32.44140625" bestFit="1" customWidth="1"/>
    <col min="6918" max="6918" width="32.88671875" bestFit="1" customWidth="1"/>
    <col min="6919" max="6919" width="16.21875" bestFit="1" customWidth="1"/>
    <col min="6920" max="6920" width="19.33203125" bestFit="1" customWidth="1"/>
    <col min="7170" max="7170" width="23.6640625" customWidth="1"/>
    <col min="7171" max="7171" width="28.77734375" bestFit="1" customWidth="1"/>
    <col min="7172" max="7172" width="16.109375" bestFit="1" customWidth="1"/>
    <col min="7173" max="7173" width="32.44140625" bestFit="1" customWidth="1"/>
    <col min="7174" max="7174" width="32.88671875" bestFit="1" customWidth="1"/>
    <col min="7175" max="7175" width="16.21875" bestFit="1" customWidth="1"/>
    <col min="7176" max="7176" width="19.33203125" bestFit="1" customWidth="1"/>
    <col min="7426" max="7426" width="23.6640625" customWidth="1"/>
    <col min="7427" max="7427" width="28.77734375" bestFit="1" customWidth="1"/>
    <col min="7428" max="7428" width="16.109375" bestFit="1" customWidth="1"/>
    <col min="7429" max="7429" width="32.44140625" bestFit="1" customWidth="1"/>
    <col min="7430" max="7430" width="32.88671875" bestFit="1" customWidth="1"/>
    <col min="7431" max="7431" width="16.21875" bestFit="1" customWidth="1"/>
    <col min="7432" max="7432" width="19.33203125" bestFit="1" customWidth="1"/>
    <col min="7682" max="7682" width="23.6640625" customWidth="1"/>
    <col min="7683" max="7683" width="28.77734375" bestFit="1" customWidth="1"/>
    <col min="7684" max="7684" width="16.109375" bestFit="1" customWidth="1"/>
    <col min="7685" max="7685" width="32.44140625" bestFit="1" customWidth="1"/>
    <col min="7686" max="7686" width="32.88671875" bestFit="1" customWidth="1"/>
    <col min="7687" max="7687" width="16.21875" bestFit="1" customWidth="1"/>
    <col min="7688" max="7688" width="19.33203125" bestFit="1" customWidth="1"/>
    <col min="7938" max="7938" width="23.6640625" customWidth="1"/>
    <col min="7939" max="7939" width="28.77734375" bestFit="1" customWidth="1"/>
    <col min="7940" max="7940" width="16.109375" bestFit="1" customWidth="1"/>
    <col min="7941" max="7941" width="32.44140625" bestFit="1" customWidth="1"/>
    <col min="7942" max="7942" width="32.88671875" bestFit="1" customWidth="1"/>
    <col min="7943" max="7943" width="16.21875" bestFit="1" customWidth="1"/>
    <col min="7944" max="7944" width="19.33203125" bestFit="1" customWidth="1"/>
    <col min="8194" max="8194" width="23.6640625" customWidth="1"/>
    <col min="8195" max="8195" width="28.77734375" bestFit="1" customWidth="1"/>
    <col min="8196" max="8196" width="16.109375" bestFit="1" customWidth="1"/>
    <col min="8197" max="8197" width="32.44140625" bestFit="1" customWidth="1"/>
    <col min="8198" max="8198" width="32.88671875" bestFit="1" customWidth="1"/>
    <col min="8199" max="8199" width="16.21875" bestFit="1" customWidth="1"/>
    <col min="8200" max="8200" width="19.33203125" bestFit="1" customWidth="1"/>
    <col min="8450" max="8450" width="23.6640625" customWidth="1"/>
    <col min="8451" max="8451" width="28.77734375" bestFit="1" customWidth="1"/>
    <col min="8452" max="8452" width="16.109375" bestFit="1" customWidth="1"/>
    <col min="8453" max="8453" width="32.44140625" bestFit="1" customWidth="1"/>
    <col min="8454" max="8454" width="32.88671875" bestFit="1" customWidth="1"/>
    <col min="8455" max="8455" width="16.21875" bestFit="1" customWidth="1"/>
    <col min="8456" max="8456" width="19.33203125" bestFit="1" customWidth="1"/>
    <col min="8706" max="8706" width="23.6640625" customWidth="1"/>
    <col min="8707" max="8707" width="28.77734375" bestFit="1" customWidth="1"/>
    <col min="8708" max="8708" width="16.109375" bestFit="1" customWidth="1"/>
    <col min="8709" max="8709" width="32.44140625" bestFit="1" customWidth="1"/>
    <col min="8710" max="8710" width="32.88671875" bestFit="1" customWidth="1"/>
    <col min="8711" max="8711" width="16.21875" bestFit="1" customWidth="1"/>
    <col min="8712" max="8712" width="19.33203125" bestFit="1" customWidth="1"/>
    <col min="8962" max="8962" width="23.6640625" customWidth="1"/>
    <col min="8963" max="8963" width="28.77734375" bestFit="1" customWidth="1"/>
    <col min="8964" max="8964" width="16.109375" bestFit="1" customWidth="1"/>
    <col min="8965" max="8965" width="32.44140625" bestFit="1" customWidth="1"/>
    <col min="8966" max="8966" width="32.88671875" bestFit="1" customWidth="1"/>
    <col min="8967" max="8967" width="16.21875" bestFit="1" customWidth="1"/>
    <col min="8968" max="8968" width="19.33203125" bestFit="1" customWidth="1"/>
    <col min="9218" max="9218" width="23.6640625" customWidth="1"/>
    <col min="9219" max="9219" width="28.77734375" bestFit="1" customWidth="1"/>
    <col min="9220" max="9220" width="16.109375" bestFit="1" customWidth="1"/>
    <col min="9221" max="9221" width="32.44140625" bestFit="1" customWidth="1"/>
    <col min="9222" max="9222" width="32.88671875" bestFit="1" customWidth="1"/>
    <col min="9223" max="9223" width="16.21875" bestFit="1" customWidth="1"/>
    <col min="9224" max="9224" width="19.33203125" bestFit="1" customWidth="1"/>
    <col min="9474" max="9474" width="23.6640625" customWidth="1"/>
    <col min="9475" max="9475" width="28.77734375" bestFit="1" customWidth="1"/>
    <col min="9476" max="9476" width="16.109375" bestFit="1" customWidth="1"/>
    <col min="9477" max="9477" width="32.44140625" bestFit="1" customWidth="1"/>
    <col min="9478" max="9478" width="32.88671875" bestFit="1" customWidth="1"/>
    <col min="9479" max="9479" width="16.21875" bestFit="1" customWidth="1"/>
    <col min="9480" max="9480" width="19.33203125" bestFit="1" customWidth="1"/>
    <col min="9730" max="9730" width="23.6640625" customWidth="1"/>
    <col min="9731" max="9731" width="28.77734375" bestFit="1" customWidth="1"/>
    <col min="9732" max="9732" width="16.109375" bestFit="1" customWidth="1"/>
    <col min="9733" max="9733" width="32.44140625" bestFit="1" customWidth="1"/>
    <col min="9734" max="9734" width="32.88671875" bestFit="1" customWidth="1"/>
    <col min="9735" max="9735" width="16.21875" bestFit="1" customWidth="1"/>
    <col min="9736" max="9736" width="19.33203125" bestFit="1" customWidth="1"/>
    <col min="9986" max="9986" width="23.6640625" customWidth="1"/>
    <col min="9987" max="9987" width="28.77734375" bestFit="1" customWidth="1"/>
    <col min="9988" max="9988" width="16.109375" bestFit="1" customWidth="1"/>
    <col min="9989" max="9989" width="32.44140625" bestFit="1" customWidth="1"/>
    <col min="9990" max="9990" width="32.88671875" bestFit="1" customWidth="1"/>
    <col min="9991" max="9991" width="16.21875" bestFit="1" customWidth="1"/>
    <col min="9992" max="9992" width="19.33203125" bestFit="1" customWidth="1"/>
    <col min="10242" max="10242" width="23.6640625" customWidth="1"/>
    <col min="10243" max="10243" width="28.77734375" bestFit="1" customWidth="1"/>
    <col min="10244" max="10244" width="16.109375" bestFit="1" customWidth="1"/>
    <col min="10245" max="10245" width="32.44140625" bestFit="1" customWidth="1"/>
    <col min="10246" max="10246" width="32.88671875" bestFit="1" customWidth="1"/>
    <col min="10247" max="10247" width="16.21875" bestFit="1" customWidth="1"/>
    <col min="10248" max="10248" width="19.33203125" bestFit="1" customWidth="1"/>
    <col min="10498" max="10498" width="23.6640625" customWidth="1"/>
    <col min="10499" max="10499" width="28.77734375" bestFit="1" customWidth="1"/>
    <col min="10500" max="10500" width="16.109375" bestFit="1" customWidth="1"/>
    <col min="10501" max="10501" width="32.44140625" bestFit="1" customWidth="1"/>
    <col min="10502" max="10502" width="32.88671875" bestFit="1" customWidth="1"/>
    <col min="10503" max="10503" width="16.21875" bestFit="1" customWidth="1"/>
    <col min="10504" max="10504" width="19.33203125" bestFit="1" customWidth="1"/>
    <col min="10754" max="10754" width="23.6640625" customWidth="1"/>
    <col min="10755" max="10755" width="28.77734375" bestFit="1" customWidth="1"/>
    <col min="10756" max="10756" width="16.109375" bestFit="1" customWidth="1"/>
    <col min="10757" max="10757" width="32.44140625" bestFit="1" customWidth="1"/>
    <col min="10758" max="10758" width="32.88671875" bestFit="1" customWidth="1"/>
    <col min="10759" max="10759" width="16.21875" bestFit="1" customWidth="1"/>
    <col min="10760" max="10760" width="19.33203125" bestFit="1" customWidth="1"/>
    <col min="11010" max="11010" width="23.6640625" customWidth="1"/>
    <col min="11011" max="11011" width="28.77734375" bestFit="1" customWidth="1"/>
    <col min="11012" max="11012" width="16.109375" bestFit="1" customWidth="1"/>
    <col min="11013" max="11013" width="32.44140625" bestFit="1" customWidth="1"/>
    <col min="11014" max="11014" width="32.88671875" bestFit="1" customWidth="1"/>
    <col min="11015" max="11015" width="16.21875" bestFit="1" customWidth="1"/>
    <col min="11016" max="11016" width="19.33203125" bestFit="1" customWidth="1"/>
    <col min="11266" max="11266" width="23.6640625" customWidth="1"/>
    <col min="11267" max="11267" width="28.77734375" bestFit="1" customWidth="1"/>
    <col min="11268" max="11268" width="16.109375" bestFit="1" customWidth="1"/>
    <col min="11269" max="11269" width="32.44140625" bestFit="1" customWidth="1"/>
    <col min="11270" max="11270" width="32.88671875" bestFit="1" customWidth="1"/>
    <col min="11271" max="11271" width="16.21875" bestFit="1" customWidth="1"/>
    <col min="11272" max="11272" width="19.33203125" bestFit="1" customWidth="1"/>
    <col min="11522" max="11522" width="23.6640625" customWidth="1"/>
    <col min="11523" max="11523" width="28.77734375" bestFit="1" customWidth="1"/>
    <col min="11524" max="11524" width="16.109375" bestFit="1" customWidth="1"/>
    <col min="11525" max="11525" width="32.44140625" bestFit="1" customWidth="1"/>
    <col min="11526" max="11526" width="32.88671875" bestFit="1" customWidth="1"/>
    <col min="11527" max="11527" width="16.21875" bestFit="1" customWidth="1"/>
    <col min="11528" max="11528" width="19.33203125" bestFit="1" customWidth="1"/>
    <col min="11778" max="11778" width="23.6640625" customWidth="1"/>
    <col min="11779" max="11779" width="28.77734375" bestFit="1" customWidth="1"/>
    <col min="11780" max="11780" width="16.109375" bestFit="1" customWidth="1"/>
    <col min="11781" max="11781" width="32.44140625" bestFit="1" customWidth="1"/>
    <col min="11782" max="11782" width="32.88671875" bestFit="1" customWidth="1"/>
    <col min="11783" max="11783" width="16.21875" bestFit="1" customWidth="1"/>
    <col min="11784" max="11784" width="19.33203125" bestFit="1" customWidth="1"/>
    <col min="12034" max="12034" width="23.6640625" customWidth="1"/>
    <col min="12035" max="12035" width="28.77734375" bestFit="1" customWidth="1"/>
    <col min="12036" max="12036" width="16.109375" bestFit="1" customWidth="1"/>
    <col min="12037" max="12037" width="32.44140625" bestFit="1" customWidth="1"/>
    <col min="12038" max="12038" width="32.88671875" bestFit="1" customWidth="1"/>
    <col min="12039" max="12039" width="16.21875" bestFit="1" customWidth="1"/>
    <col min="12040" max="12040" width="19.33203125" bestFit="1" customWidth="1"/>
    <col min="12290" max="12290" width="23.6640625" customWidth="1"/>
    <col min="12291" max="12291" width="28.77734375" bestFit="1" customWidth="1"/>
    <col min="12292" max="12292" width="16.109375" bestFit="1" customWidth="1"/>
    <col min="12293" max="12293" width="32.44140625" bestFit="1" customWidth="1"/>
    <col min="12294" max="12294" width="32.88671875" bestFit="1" customWidth="1"/>
    <col min="12295" max="12295" width="16.21875" bestFit="1" customWidth="1"/>
    <col min="12296" max="12296" width="19.33203125" bestFit="1" customWidth="1"/>
    <col min="12546" max="12546" width="23.6640625" customWidth="1"/>
    <col min="12547" max="12547" width="28.77734375" bestFit="1" customWidth="1"/>
    <col min="12548" max="12548" width="16.109375" bestFit="1" customWidth="1"/>
    <col min="12549" max="12549" width="32.44140625" bestFit="1" customWidth="1"/>
    <col min="12550" max="12550" width="32.88671875" bestFit="1" customWidth="1"/>
    <col min="12551" max="12551" width="16.21875" bestFit="1" customWidth="1"/>
    <col min="12552" max="12552" width="19.33203125" bestFit="1" customWidth="1"/>
    <col min="12802" max="12802" width="23.6640625" customWidth="1"/>
    <col min="12803" max="12803" width="28.77734375" bestFit="1" customWidth="1"/>
    <col min="12804" max="12804" width="16.109375" bestFit="1" customWidth="1"/>
    <col min="12805" max="12805" width="32.44140625" bestFit="1" customWidth="1"/>
    <col min="12806" max="12806" width="32.88671875" bestFit="1" customWidth="1"/>
    <col min="12807" max="12807" width="16.21875" bestFit="1" customWidth="1"/>
    <col min="12808" max="12808" width="19.33203125" bestFit="1" customWidth="1"/>
    <col min="13058" max="13058" width="23.6640625" customWidth="1"/>
    <col min="13059" max="13059" width="28.77734375" bestFit="1" customWidth="1"/>
    <col min="13060" max="13060" width="16.109375" bestFit="1" customWidth="1"/>
    <col min="13061" max="13061" width="32.44140625" bestFit="1" customWidth="1"/>
    <col min="13062" max="13062" width="32.88671875" bestFit="1" customWidth="1"/>
    <col min="13063" max="13063" width="16.21875" bestFit="1" customWidth="1"/>
    <col min="13064" max="13064" width="19.33203125" bestFit="1" customWidth="1"/>
    <col min="13314" max="13314" width="23.6640625" customWidth="1"/>
    <col min="13315" max="13315" width="28.77734375" bestFit="1" customWidth="1"/>
    <col min="13316" max="13316" width="16.109375" bestFit="1" customWidth="1"/>
    <col min="13317" max="13317" width="32.44140625" bestFit="1" customWidth="1"/>
    <col min="13318" max="13318" width="32.88671875" bestFit="1" customWidth="1"/>
    <col min="13319" max="13319" width="16.21875" bestFit="1" customWidth="1"/>
    <col min="13320" max="13320" width="19.33203125" bestFit="1" customWidth="1"/>
    <col min="13570" max="13570" width="23.6640625" customWidth="1"/>
    <col min="13571" max="13571" width="28.77734375" bestFit="1" customWidth="1"/>
    <col min="13572" max="13572" width="16.109375" bestFit="1" customWidth="1"/>
    <col min="13573" max="13573" width="32.44140625" bestFit="1" customWidth="1"/>
    <col min="13574" max="13574" width="32.88671875" bestFit="1" customWidth="1"/>
    <col min="13575" max="13575" width="16.21875" bestFit="1" customWidth="1"/>
    <col min="13576" max="13576" width="19.33203125" bestFit="1" customWidth="1"/>
    <col min="13826" max="13826" width="23.6640625" customWidth="1"/>
    <col min="13827" max="13827" width="28.77734375" bestFit="1" customWidth="1"/>
    <col min="13828" max="13828" width="16.109375" bestFit="1" customWidth="1"/>
    <col min="13829" max="13829" width="32.44140625" bestFit="1" customWidth="1"/>
    <col min="13830" max="13830" width="32.88671875" bestFit="1" customWidth="1"/>
    <col min="13831" max="13831" width="16.21875" bestFit="1" customWidth="1"/>
    <col min="13832" max="13832" width="19.33203125" bestFit="1" customWidth="1"/>
    <col min="14082" max="14082" width="23.6640625" customWidth="1"/>
    <col min="14083" max="14083" width="28.77734375" bestFit="1" customWidth="1"/>
    <col min="14084" max="14084" width="16.109375" bestFit="1" customWidth="1"/>
    <col min="14085" max="14085" width="32.44140625" bestFit="1" customWidth="1"/>
    <col min="14086" max="14086" width="32.88671875" bestFit="1" customWidth="1"/>
    <col min="14087" max="14087" width="16.21875" bestFit="1" customWidth="1"/>
    <col min="14088" max="14088" width="19.33203125" bestFit="1" customWidth="1"/>
    <col min="14338" max="14338" width="23.6640625" customWidth="1"/>
    <col min="14339" max="14339" width="28.77734375" bestFit="1" customWidth="1"/>
    <col min="14340" max="14340" width="16.109375" bestFit="1" customWidth="1"/>
    <col min="14341" max="14341" width="32.44140625" bestFit="1" customWidth="1"/>
    <col min="14342" max="14342" width="32.88671875" bestFit="1" customWidth="1"/>
    <col min="14343" max="14343" width="16.21875" bestFit="1" customWidth="1"/>
    <col min="14344" max="14344" width="19.33203125" bestFit="1" customWidth="1"/>
    <col min="14594" max="14594" width="23.6640625" customWidth="1"/>
    <col min="14595" max="14595" width="28.77734375" bestFit="1" customWidth="1"/>
    <col min="14596" max="14596" width="16.109375" bestFit="1" customWidth="1"/>
    <col min="14597" max="14597" width="32.44140625" bestFit="1" customWidth="1"/>
    <col min="14598" max="14598" width="32.88671875" bestFit="1" customWidth="1"/>
    <col min="14599" max="14599" width="16.21875" bestFit="1" customWidth="1"/>
    <col min="14600" max="14600" width="19.33203125" bestFit="1" customWidth="1"/>
    <col min="14850" max="14850" width="23.6640625" customWidth="1"/>
    <col min="14851" max="14851" width="28.77734375" bestFit="1" customWidth="1"/>
    <col min="14852" max="14852" width="16.109375" bestFit="1" customWidth="1"/>
    <col min="14853" max="14853" width="32.44140625" bestFit="1" customWidth="1"/>
    <col min="14854" max="14854" width="32.88671875" bestFit="1" customWidth="1"/>
    <col min="14855" max="14855" width="16.21875" bestFit="1" customWidth="1"/>
    <col min="14856" max="14856" width="19.33203125" bestFit="1" customWidth="1"/>
    <col min="15106" max="15106" width="23.6640625" customWidth="1"/>
    <col min="15107" max="15107" width="28.77734375" bestFit="1" customWidth="1"/>
    <col min="15108" max="15108" width="16.109375" bestFit="1" customWidth="1"/>
    <col min="15109" max="15109" width="32.44140625" bestFit="1" customWidth="1"/>
    <col min="15110" max="15110" width="32.88671875" bestFit="1" customWidth="1"/>
    <col min="15111" max="15111" width="16.21875" bestFit="1" customWidth="1"/>
    <col min="15112" max="15112" width="19.33203125" bestFit="1" customWidth="1"/>
    <col min="15362" max="15362" width="23.6640625" customWidth="1"/>
    <col min="15363" max="15363" width="28.77734375" bestFit="1" customWidth="1"/>
    <col min="15364" max="15364" width="16.109375" bestFit="1" customWidth="1"/>
    <col min="15365" max="15365" width="32.44140625" bestFit="1" customWidth="1"/>
    <col min="15366" max="15366" width="32.88671875" bestFit="1" customWidth="1"/>
    <col min="15367" max="15367" width="16.21875" bestFit="1" customWidth="1"/>
    <col min="15368" max="15368" width="19.33203125" bestFit="1" customWidth="1"/>
    <col min="15618" max="15618" width="23.6640625" customWidth="1"/>
    <col min="15619" max="15619" width="28.77734375" bestFit="1" customWidth="1"/>
    <col min="15620" max="15620" width="16.109375" bestFit="1" customWidth="1"/>
    <col min="15621" max="15621" width="32.44140625" bestFit="1" customWidth="1"/>
    <col min="15622" max="15622" width="32.88671875" bestFit="1" customWidth="1"/>
    <col min="15623" max="15623" width="16.21875" bestFit="1" customWidth="1"/>
    <col min="15624" max="15624" width="19.33203125" bestFit="1" customWidth="1"/>
    <col min="15874" max="15874" width="23.6640625" customWidth="1"/>
    <col min="15875" max="15875" width="28.77734375" bestFit="1" customWidth="1"/>
    <col min="15876" max="15876" width="16.109375" bestFit="1" customWidth="1"/>
    <col min="15877" max="15877" width="32.44140625" bestFit="1" customWidth="1"/>
    <col min="15878" max="15878" width="32.88671875" bestFit="1" customWidth="1"/>
    <col min="15879" max="15879" width="16.21875" bestFit="1" customWidth="1"/>
    <col min="15880" max="15880" width="19.33203125" bestFit="1" customWidth="1"/>
    <col min="16130" max="16130" width="23.6640625" customWidth="1"/>
    <col min="16131" max="16131" width="28.77734375" bestFit="1" customWidth="1"/>
    <col min="16132" max="16132" width="16.109375" bestFit="1" customWidth="1"/>
    <col min="16133" max="16133" width="32.44140625" bestFit="1" customWidth="1"/>
    <col min="16134" max="16134" width="32.88671875" bestFit="1" customWidth="1"/>
    <col min="16135" max="16135" width="16.21875" bestFit="1" customWidth="1"/>
    <col min="16136" max="16136" width="19.33203125" bestFit="1" customWidth="1"/>
  </cols>
  <sheetData>
    <row r="1" spans="1:8" x14ac:dyDescent="0.3">
      <c r="A1" s="1" t="s">
        <v>136</v>
      </c>
    </row>
    <row r="3" spans="1:8" x14ac:dyDescent="0.3">
      <c r="A3" s="1" t="s">
        <v>116</v>
      </c>
      <c r="B3" s="2" t="s">
        <v>137</v>
      </c>
    </row>
    <row r="4" spans="1:8" x14ac:dyDescent="0.3">
      <c r="A4" s="1" t="s">
        <v>117</v>
      </c>
      <c r="B4" s="2" t="s">
        <v>138</v>
      </c>
    </row>
    <row r="5" spans="1:8" x14ac:dyDescent="0.3">
      <c r="A5" s="1" t="s">
        <v>118</v>
      </c>
      <c r="B5" s="1" t="s">
        <v>119</v>
      </c>
    </row>
    <row r="7" spans="1:8" x14ac:dyDescent="0.3">
      <c r="A7" s="1" t="s">
        <v>120</v>
      </c>
      <c r="B7" s="1" t="s">
        <v>121</v>
      </c>
    </row>
    <row r="8" spans="1:8" x14ac:dyDescent="0.3">
      <c r="A8" s="1" t="s">
        <v>122</v>
      </c>
      <c r="B8" s="1" t="s">
        <v>123</v>
      </c>
    </row>
    <row r="9" spans="1:8" x14ac:dyDescent="0.3">
      <c r="A9" s="1" t="s">
        <v>124</v>
      </c>
      <c r="B9" s="1" t="s">
        <v>125</v>
      </c>
    </row>
    <row r="11" spans="1:8" x14ac:dyDescent="0.3">
      <c r="A11" s="3" t="s">
        <v>126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  <c r="H11" s="3" t="s">
        <v>133</v>
      </c>
    </row>
    <row r="12" spans="1:8" x14ac:dyDescent="0.3">
      <c r="A12" s="3" t="s">
        <v>73</v>
      </c>
      <c r="B12" s="4">
        <v>3741639.25</v>
      </c>
      <c r="C12" s="4">
        <v>928.13</v>
      </c>
      <c r="D12" s="4">
        <v>919.32</v>
      </c>
      <c r="E12" s="4">
        <v>8.81</v>
      </c>
      <c r="F12" s="4">
        <v>4573.2700000000004</v>
      </c>
      <c r="G12" s="4">
        <v>3909.48</v>
      </c>
      <c r="H12" s="4">
        <v>663.78</v>
      </c>
    </row>
    <row r="13" spans="1:8" x14ac:dyDescent="0.3">
      <c r="A13" s="3" t="s">
        <v>134</v>
      </c>
      <c r="B13" s="4">
        <v>4357580.0599999996</v>
      </c>
      <c r="C13" s="4">
        <v>959.23</v>
      </c>
      <c r="D13" s="4">
        <v>950.42</v>
      </c>
      <c r="E13" s="4">
        <v>8.81</v>
      </c>
      <c r="F13" s="4">
        <v>6059.68</v>
      </c>
      <c r="G13" s="4">
        <v>5354.08</v>
      </c>
      <c r="H13" s="4">
        <v>705.59</v>
      </c>
    </row>
    <row r="14" spans="1:8" x14ac:dyDescent="0.3">
      <c r="A14" s="3" t="s">
        <v>74</v>
      </c>
      <c r="B14" s="4">
        <v>4353610.49</v>
      </c>
      <c r="C14" s="4">
        <v>959.23</v>
      </c>
      <c r="D14" s="4">
        <v>950.42</v>
      </c>
      <c r="E14" s="4">
        <v>8.81</v>
      </c>
      <c r="F14" s="4">
        <v>6042.85</v>
      </c>
      <c r="G14" s="4">
        <v>5353.85</v>
      </c>
      <c r="H14" s="4">
        <v>689.01</v>
      </c>
    </row>
    <row r="15" spans="1:8" x14ac:dyDescent="0.3">
      <c r="A15" s="3" t="s">
        <v>76</v>
      </c>
      <c r="B15" s="4">
        <v>103793.03</v>
      </c>
      <c r="C15" s="4">
        <v>6.54</v>
      </c>
      <c r="D15" s="4">
        <v>6.54</v>
      </c>
      <c r="E15" s="5">
        <v>0</v>
      </c>
      <c r="F15" s="4">
        <v>302.14</v>
      </c>
      <c r="G15" s="4">
        <v>302.14</v>
      </c>
      <c r="H15" s="5">
        <v>0</v>
      </c>
    </row>
    <row r="16" spans="1:8" x14ac:dyDescent="0.3">
      <c r="A16" s="3" t="s">
        <v>77</v>
      </c>
      <c r="B16" s="4">
        <v>71288.990000000005</v>
      </c>
      <c r="C16" s="6">
        <v>0</v>
      </c>
      <c r="D16" s="5">
        <v>0</v>
      </c>
      <c r="E16" s="5">
        <v>0</v>
      </c>
      <c r="F16" s="4">
        <v>21.39</v>
      </c>
      <c r="G16" s="4">
        <v>21.39</v>
      </c>
      <c r="H16" s="5">
        <v>0</v>
      </c>
    </row>
    <row r="17" spans="1:8" x14ac:dyDescent="0.3">
      <c r="A17" s="3" t="s">
        <v>78</v>
      </c>
      <c r="B17" s="4">
        <v>161311.73000000001</v>
      </c>
      <c r="C17" s="5">
        <v>0</v>
      </c>
      <c r="D17" s="5">
        <v>0</v>
      </c>
      <c r="E17" s="5">
        <v>0</v>
      </c>
      <c r="F17" s="4">
        <v>20.48</v>
      </c>
      <c r="G17" s="4">
        <v>20.48</v>
      </c>
      <c r="H17" s="5">
        <v>0</v>
      </c>
    </row>
    <row r="18" spans="1:8" x14ac:dyDescent="0.3">
      <c r="A18" s="3" t="s">
        <v>79</v>
      </c>
      <c r="B18" s="4">
        <v>52408.17</v>
      </c>
      <c r="C18" s="4">
        <v>54.52</v>
      </c>
      <c r="D18" s="4">
        <v>48.92</v>
      </c>
      <c r="E18" s="4">
        <v>5.59</v>
      </c>
      <c r="F18" s="7">
        <v>0.2</v>
      </c>
      <c r="G18" s="7">
        <v>0.2</v>
      </c>
      <c r="H18" s="5">
        <v>0</v>
      </c>
    </row>
    <row r="19" spans="1:8" x14ac:dyDescent="0.3">
      <c r="A19" s="3" t="s">
        <v>80</v>
      </c>
      <c r="B19" s="4">
        <v>1036998.49</v>
      </c>
      <c r="C19" s="4">
        <v>41.31</v>
      </c>
      <c r="D19" s="4">
        <v>41.31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s="3" t="s">
        <v>81</v>
      </c>
      <c r="B20" s="4">
        <v>37015.870000000003</v>
      </c>
      <c r="C20" s="4">
        <v>1.1599999999999999</v>
      </c>
      <c r="D20" s="4">
        <v>1.1599999999999999</v>
      </c>
      <c r="E20" s="5">
        <v>0</v>
      </c>
      <c r="F20" s="7">
        <v>3.7</v>
      </c>
      <c r="G20" s="4">
        <v>0.83</v>
      </c>
      <c r="H20" s="4">
        <v>2.87</v>
      </c>
    </row>
    <row r="21" spans="1:8" x14ac:dyDescent="0.3">
      <c r="A21" s="3" t="s">
        <v>82</v>
      </c>
      <c r="B21" s="4">
        <v>31023.69</v>
      </c>
      <c r="C21" s="6">
        <v>0</v>
      </c>
      <c r="D21" s="5">
        <v>0</v>
      </c>
      <c r="E21" s="5">
        <v>0</v>
      </c>
      <c r="F21" s="4">
        <v>97.74</v>
      </c>
      <c r="G21" s="7">
        <v>83.8</v>
      </c>
      <c r="H21" s="4">
        <v>13.93</v>
      </c>
    </row>
    <row r="22" spans="1:8" x14ac:dyDescent="0.3">
      <c r="A22" s="3" t="s">
        <v>83</v>
      </c>
      <c r="B22" s="4">
        <v>77026.710000000006</v>
      </c>
      <c r="C22" s="4">
        <v>0.47</v>
      </c>
      <c r="D22" s="5">
        <v>0</v>
      </c>
      <c r="E22" s="4">
        <v>0.47</v>
      </c>
      <c r="F22" s="4">
        <v>0.35</v>
      </c>
      <c r="G22" s="4">
        <v>0.35</v>
      </c>
      <c r="H22" s="5">
        <v>0</v>
      </c>
    </row>
    <row r="23" spans="1:8" x14ac:dyDescent="0.3">
      <c r="A23" s="3" t="s">
        <v>84</v>
      </c>
      <c r="B23" s="4">
        <v>213000.05</v>
      </c>
      <c r="C23" s="4">
        <v>204.39</v>
      </c>
      <c r="D23" s="4">
        <v>204.39</v>
      </c>
      <c r="E23" s="5">
        <v>0</v>
      </c>
      <c r="F23" s="4">
        <v>597.73</v>
      </c>
      <c r="G23" s="4">
        <v>87.48</v>
      </c>
      <c r="H23" s="4">
        <v>510.25</v>
      </c>
    </row>
    <row r="24" spans="1:8" x14ac:dyDescent="0.3">
      <c r="A24" s="3" t="s">
        <v>85</v>
      </c>
      <c r="B24" s="4">
        <v>366521.18</v>
      </c>
      <c r="C24" s="4">
        <v>312.39</v>
      </c>
      <c r="D24" s="4">
        <v>310.08</v>
      </c>
      <c r="E24" s="7">
        <v>2.2999999999999998</v>
      </c>
      <c r="F24" s="4">
        <v>2378.35</v>
      </c>
      <c r="G24" s="4">
        <v>2312.7800000000002</v>
      </c>
      <c r="H24" s="4">
        <v>65.569999999999993</v>
      </c>
    </row>
    <row r="25" spans="1:8" x14ac:dyDescent="0.3">
      <c r="A25" s="3" t="s">
        <v>86</v>
      </c>
      <c r="B25" s="7">
        <v>21439.599999999999</v>
      </c>
      <c r="C25" s="5">
        <v>0</v>
      </c>
      <c r="D25" s="5">
        <v>0</v>
      </c>
      <c r="E25" s="5">
        <v>0</v>
      </c>
      <c r="F25" s="4">
        <v>0.54</v>
      </c>
      <c r="G25" s="4">
        <v>0.54</v>
      </c>
      <c r="H25" s="5">
        <v>0</v>
      </c>
    </row>
    <row r="26" spans="1:8" x14ac:dyDescent="0.3">
      <c r="A26" s="3" t="s">
        <v>87</v>
      </c>
      <c r="B26" s="4">
        <v>425321.96</v>
      </c>
      <c r="C26" s="6">
        <v>25</v>
      </c>
      <c r="D26" s="4">
        <v>24.92</v>
      </c>
      <c r="E26" s="4">
        <v>0.08</v>
      </c>
      <c r="F26" s="4">
        <v>598.74</v>
      </c>
      <c r="G26" s="4">
        <v>533.66</v>
      </c>
      <c r="H26" s="4">
        <v>65.08</v>
      </c>
    </row>
    <row r="27" spans="1:8" x14ac:dyDescent="0.3">
      <c r="A27" s="3" t="s">
        <v>88</v>
      </c>
      <c r="B27" s="4">
        <v>3981.88</v>
      </c>
      <c r="C27" s="6">
        <v>0</v>
      </c>
      <c r="D27" s="5">
        <v>0</v>
      </c>
      <c r="E27" s="5">
        <v>0</v>
      </c>
      <c r="F27" s="6">
        <v>0</v>
      </c>
      <c r="G27" s="5">
        <v>0</v>
      </c>
      <c r="H27" s="5">
        <v>0</v>
      </c>
    </row>
    <row r="28" spans="1:8" x14ac:dyDescent="0.3">
      <c r="A28" s="3" t="s">
        <v>89</v>
      </c>
      <c r="B28" s="4">
        <v>19495.32</v>
      </c>
      <c r="C28" s="4">
        <v>28.62</v>
      </c>
      <c r="D28" s="4">
        <v>28.62</v>
      </c>
      <c r="E28" s="5">
        <v>0</v>
      </c>
      <c r="F28" s="4">
        <v>0.59</v>
      </c>
      <c r="G28" s="4">
        <v>0.59</v>
      </c>
      <c r="H28" s="5">
        <v>0</v>
      </c>
    </row>
    <row r="29" spans="1:8" x14ac:dyDescent="0.3">
      <c r="A29" s="3" t="s">
        <v>90</v>
      </c>
      <c r="B29" s="4">
        <v>33122.49</v>
      </c>
      <c r="C29" s="4">
        <v>0.35</v>
      </c>
      <c r="D29" s="4">
        <v>0.35</v>
      </c>
      <c r="E29" s="5">
        <v>0</v>
      </c>
      <c r="F29" s="4">
        <v>2.74</v>
      </c>
      <c r="G29" s="4">
        <v>2.74</v>
      </c>
      <c r="H29" s="5">
        <v>0</v>
      </c>
    </row>
    <row r="30" spans="1:8" x14ac:dyDescent="0.3">
      <c r="A30" s="3" t="s">
        <v>91</v>
      </c>
      <c r="B30" s="4">
        <v>10301.39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3">
      <c r="A31" s="3" t="s">
        <v>92</v>
      </c>
      <c r="B31" s="4">
        <v>69363.240000000005</v>
      </c>
      <c r="C31" s="4">
        <v>8.58</v>
      </c>
      <c r="D31" s="4">
        <v>8.58</v>
      </c>
      <c r="E31" s="5">
        <v>0</v>
      </c>
      <c r="F31" s="4">
        <v>98.91</v>
      </c>
      <c r="G31" s="4">
        <v>98.91</v>
      </c>
      <c r="H31" s="5">
        <v>0</v>
      </c>
    </row>
    <row r="32" spans="1:8" x14ac:dyDescent="0.3">
      <c r="A32" s="3" t="s">
        <v>93</v>
      </c>
      <c r="B32" s="4">
        <v>2417.35</v>
      </c>
      <c r="C32" s="6">
        <v>0</v>
      </c>
      <c r="D32" s="5">
        <v>0</v>
      </c>
      <c r="E32" s="5">
        <v>0</v>
      </c>
      <c r="F32" s="4">
        <v>0.43</v>
      </c>
      <c r="G32" s="4">
        <v>0.43</v>
      </c>
      <c r="H32" s="5">
        <v>0</v>
      </c>
    </row>
    <row r="33" spans="1:8" x14ac:dyDescent="0.3">
      <c r="A33" s="3" t="s">
        <v>94</v>
      </c>
      <c r="B33" s="4">
        <v>158554.67000000001</v>
      </c>
      <c r="C33" s="7">
        <v>10.8</v>
      </c>
      <c r="D33" s="7">
        <v>10.8</v>
      </c>
      <c r="E33" s="5">
        <v>0</v>
      </c>
      <c r="F33" s="4">
        <v>6.09</v>
      </c>
      <c r="G33" s="5">
        <v>0</v>
      </c>
      <c r="H33" s="4">
        <v>6.09</v>
      </c>
    </row>
    <row r="34" spans="1:8" x14ac:dyDescent="0.3">
      <c r="A34" s="3" t="s">
        <v>95</v>
      </c>
      <c r="B34" s="4">
        <v>52804.34</v>
      </c>
      <c r="C34" s="4">
        <v>35.74</v>
      </c>
      <c r="D34" s="4">
        <v>35.74</v>
      </c>
      <c r="E34" s="5">
        <v>0</v>
      </c>
      <c r="F34" s="4">
        <v>28.07</v>
      </c>
      <c r="G34" s="4">
        <v>28.07</v>
      </c>
      <c r="H34" s="5">
        <v>0</v>
      </c>
    </row>
    <row r="35" spans="1:8" x14ac:dyDescent="0.3">
      <c r="A35" s="3" t="s">
        <v>96</v>
      </c>
      <c r="B35" s="4">
        <v>382393.85</v>
      </c>
      <c r="C35" s="4">
        <v>21.79</v>
      </c>
      <c r="D35" s="4">
        <v>21.79</v>
      </c>
      <c r="E35" s="5">
        <v>0</v>
      </c>
      <c r="F35" s="4">
        <v>357.53</v>
      </c>
      <c r="G35" s="4">
        <v>357.53</v>
      </c>
      <c r="H35" s="5">
        <v>0</v>
      </c>
    </row>
    <row r="36" spans="1:8" x14ac:dyDescent="0.3">
      <c r="A36" s="3" t="s">
        <v>97</v>
      </c>
      <c r="B36" s="4">
        <v>40659.85</v>
      </c>
      <c r="C36" s="4">
        <v>8.6199999999999992</v>
      </c>
      <c r="D36" s="4">
        <v>8.6199999999999992</v>
      </c>
      <c r="E36" s="5">
        <v>0</v>
      </c>
      <c r="F36" s="4">
        <v>8.23</v>
      </c>
      <c r="G36" s="4">
        <v>8.23</v>
      </c>
      <c r="H36" s="5">
        <v>0</v>
      </c>
    </row>
    <row r="37" spans="1:8" x14ac:dyDescent="0.3">
      <c r="A37" s="3" t="s">
        <v>98</v>
      </c>
      <c r="B37" s="4">
        <v>194810.94</v>
      </c>
      <c r="C37" s="6">
        <v>0</v>
      </c>
      <c r="D37" s="5">
        <v>0</v>
      </c>
      <c r="E37" s="5">
        <v>0</v>
      </c>
      <c r="F37" s="7">
        <v>1.3</v>
      </c>
      <c r="G37" s="7">
        <v>1.3</v>
      </c>
      <c r="H37" s="5">
        <v>0</v>
      </c>
    </row>
    <row r="38" spans="1:8" x14ac:dyDescent="0.3">
      <c r="A38" s="3" t="s">
        <v>99</v>
      </c>
      <c r="B38" s="4">
        <v>14633.64</v>
      </c>
      <c r="C38" s="6">
        <v>0</v>
      </c>
      <c r="D38" s="5">
        <v>0</v>
      </c>
      <c r="E38" s="5">
        <v>0</v>
      </c>
      <c r="F38" s="6">
        <v>2</v>
      </c>
      <c r="G38" s="6">
        <v>2</v>
      </c>
      <c r="H38" s="5">
        <v>0</v>
      </c>
    </row>
    <row r="39" spans="1:8" x14ac:dyDescent="0.3">
      <c r="A39" s="3" t="s">
        <v>100</v>
      </c>
      <c r="B39" s="4">
        <v>56279.49</v>
      </c>
      <c r="C39" s="4">
        <v>111.33</v>
      </c>
      <c r="D39" s="4">
        <v>111.33</v>
      </c>
      <c r="E39" s="5">
        <v>0</v>
      </c>
      <c r="F39" s="4">
        <v>1.1599999999999999</v>
      </c>
      <c r="G39" s="4">
        <v>1.1599999999999999</v>
      </c>
      <c r="H39" s="5">
        <v>0</v>
      </c>
    </row>
    <row r="40" spans="1:8" x14ac:dyDescent="0.3">
      <c r="A40" s="3" t="s">
        <v>101</v>
      </c>
      <c r="B40" s="4">
        <v>53501.37</v>
      </c>
      <c r="C40" s="7">
        <v>44.1</v>
      </c>
      <c r="D40" s="4">
        <v>44.01</v>
      </c>
      <c r="E40" s="4">
        <v>0.09</v>
      </c>
      <c r="F40" s="5">
        <v>0</v>
      </c>
      <c r="G40" s="5">
        <v>0</v>
      </c>
      <c r="H40" s="5">
        <v>0</v>
      </c>
    </row>
    <row r="41" spans="1:8" x14ac:dyDescent="0.3">
      <c r="A41" s="3" t="s">
        <v>102</v>
      </c>
      <c r="B41" s="4">
        <v>52169.97</v>
      </c>
      <c r="C41" s="4">
        <v>12.44</v>
      </c>
      <c r="D41" s="4">
        <v>12.17</v>
      </c>
      <c r="E41" s="4">
        <v>0.27</v>
      </c>
      <c r="F41" s="4">
        <v>44.85</v>
      </c>
      <c r="G41" s="4">
        <v>44.85</v>
      </c>
      <c r="H41" s="5">
        <v>0</v>
      </c>
    </row>
    <row r="42" spans="1:8" x14ac:dyDescent="0.3">
      <c r="A42" s="3" t="s">
        <v>103</v>
      </c>
      <c r="B42" s="7">
        <v>1849.1</v>
      </c>
      <c r="C42" s="5">
        <v>0</v>
      </c>
      <c r="D42" s="5">
        <v>0</v>
      </c>
      <c r="E42" s="5">
        <v>0</v>
      </c>
      <c r="F42" s="4">
        <v>15.06</v>
      </c>
      <c r="G42" s="5">
        <v>0</v>
      </c>
      <c r="H42" s="4">
        <v>15.06</v>
      </c>
    </row>
    <row r="43" spans="1:8" x14ac:dyDescent="0.3">
      <c r="A43" s="3" t="s">
        <v>105</v>
      </c>
      <c r="B43" s="4">
        <v>611971.24</v>
      </c>
      <c r="C43" s="7">
        <v>31.1</v>
      </c>
      <c r="D43" s="7">
        <v>31.1</v>
      </c>
      <c r="E43" s="5">
        <v>0</v>
      </c>
      <c r="F43" s="4">
        <v>1469.58</v>
      </c>
      <c r="G43" s="4">
        <v>1444.36</v>
      </c>
      <c r="H43" s="4">
        <v>25.22</v>
      </c>
    </row>
    <row r="45" spans="1:8" x14ac:dyDescent="0.3">
      <c r="A45" s="1" t="s">
        <v>139</v>
      </c>
    </row>
    <row r="46" spans="1:8" x14ac:dyDescent="0.3">
      <c r="A46" s="1">
        <v>0</v>
      </c>
      <c r="B46" s="1" t="s">
        <v>135</v>
      </c>
    </row>
    <row r="50" spans="1:1" x14ac:dyDescent="0.3">
      <c r="A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A27F-559B-41FB-BDD6-C8E8803E0531}">
  <dimension ref="A1:G41"/>
  <sheetViews>
    <sheetView tabSelected="1" topLeftCell="A13" workbookViewId="0">
      <selection activeCell="D33" sqref="D33"/>
    </sheetView>
  </sheetViews>
  <sheetFormatPr baseColWidth="10" defaultRowHeight="14.4" x14ac:dyDescent="0.3"/>
  <cols>
    <col min="1" max="1" width="14.6640625" customWidth="1"/>
    <col min="2" max="2" width="12" style="8" bestFit="1" customWidth="1"/>
    <col min="5" max="5" width="11.5546875" style="9"/>
  </cols>
  <sheetData>
    <row r="1" spans="1:5" x14ac:dyDescent="0.3">
      <c r="A1" t="str">
        <f>Energy_emissions!A11</f>
        <v>GEO/SRC_CRF</v>
      </c>
      <c r="B1" s="8" t="s">
        <v>141</v>
      </c>
      <c r="C1" t="s">
        <v>142</v>
      </c>
      <c r="E1" s="9" t="s">
        <v>143</v>
      </c>
    </row>
    <row r="2" spans="1:5" x14ac:dyDescent="0.3">
      <c r="A2" t="str">
        <f>Energy_emissions!A12</f>
        <v>European Union - 27 countries (from 2020)</v>
      </c>
      <c r="B2" s="8">
        <f>Energy_emissions!B12+Energy_emissions!C12+Energy_emissions!F12+NED_emissions!B2</f>
        <v>4015401.3325355747</v>
      </c>
      <c r="C2">
        <f>B2/1000</f>
        <v>4015.4013325355745</v>
      </c>
      <c r="E2" s="9">
        <f>NED_emissions!B2/(B2-NED_emissions!B2)</f>
        <v>7.1590769493954001E-2</v>
      </c>
    </row>
    <row r="3" spans="1:5" x14ac:dyDescent="0.3">
      <c r="A3" t="str">
        <f>Energy_emissions!A13</f>
        <v>European Union - 28 countries (2013-2020) and Iceland under the Kyoto Protocol</v>
      </c>
      <c r="B3" s="8">
        <f>Energy_emissions!B13+Energy_emissions!C13+Energy_emissions!F13+NED_emissions!B3</f>
        <v>4665378.047930575</v>
      </c>
      <c r="C3">
        <f t="shared" ref="C3:C33" si="0">B3/1000</f>
        <v>4665.3780479305751</v>
      </c>
      <c r="E3" s="9">
        <f>NED_emissions!B3/(B3-NED_emissions!B3)</f>
        <v>6.8913336597010433E-2</v>
      </c>
    </row>
    <row r="4" spans="1:5" x14ac:dyDescent="0.3">
      <c r="A4" t="str">
        <f>Energy_emissions!A14</f>
        <v>European Union - 28 countries (2013-2020)</v>
      </c>
      <c r="B4" s="8">
        <f>Energy_emissions!B14+Energy_emissions!C14+Energy_emissions!F14+NED_emissions!B4</f>
        <v>4590610.9716904005</v>
      </c>
      <c r="C4">
        <f t="shared" si="0"/>
        <v>4590.6109716904002</v>
      </c>
      <c r="E4" s="9">
        <f>NED_emissions!B4/(B4-NED_emissions!B4)</f>
        <v>5.2744516509615064E-2</v>
      </c>
    </row>
    <row r="5" spans="1:5" x14ac:dyDescent="0.3">
      <c r="A5" t="str">
        <f>Energy_emissions!A15</f>
        <v>Belgium</v>
      </c>
      <c r="B5" s="8">
        <f>Energy_emissions!B15+Energy_emissions!C15+Energy_emissions!F15+NED_emissions!B5</f>
        <v>113525.30913329999</v>
      </c>
      <c r="C5">
        <f t="shared" si="0"/>
        <v>113.52530913329998</v>
      </c>
      <c r="E5" s="9">
        <f>NED_emissions!B5/(B5-NED_emissions!B5)</f>
        <v>9.0523000374345422E-2</v>
      </c>
    </row>
    <row r="6" spans="1:5" x14ac:dyDescent="0.3">
      <c r="A6" t="str">
        <f>Energy_emissions!A16</f>
        <v>Bulgaria</v>
      </c>
      <c r="B6" s="8">
        <f>Energy_emissions!B16+Energy_emissions!C16+Energy_emissions!F16+NED_emissions!B6</f>
        <v>75234.04665270001</v>
      </c>
      <c r="C6">
        <f t="shared" si="0"/>
        <v>75.234046652700016</v>
      </c>
      <c r="E6" s="9">
        <f>NED_emissions!B6/(B6-NED_emissions!B6)</f>
        <v>5.5022377565510094E-2</v>
      </c>
    </row>
    <row r="7" spans="1:5" x14ac:dyDescent="0.3">
      <c r="A7" t="s">
        <v>144</v>
      </c>
      <c r="B7" s="8">
        <f>Energy_emissions!B17+Energy_emissions!C17+Energy_emissions!F17+NED_emissions!B7</f>
        <v>166930.38162097501</v>
      </c>
      <c r="C7">
        <f t="shared" si="0"/>
        <v>166.930381620975</v>
      </c>
      <c r="E7" s="9">
        <f>NED_emissions!B7/(B7-NED_emissions!B7)</f>
        <v>3.4699652480896404E-2</v>
      </c>
    </row>
    <row r="8" spans="1:5" x14ac:dyDescent="0.3">
      <c r="A8" t="str">
        <f>Energy_emissions!A18</f>
        <v>Denmark</v>
      </c>
      <c r="B8" s="8">
        <f>Energy_emissions!B18+Energy_emissions!C18+Energy_emissions!F18+NED_emissions!B8</f>
        <v>53469.57064749999</v>
      </c>
      <c r="C8">
        <f t="shared" si="0"/>
        <v>53.469570647499992</v>
      </c>
      <c r="E8" s="9">
        <f>NED_emissions!B8/(B8-NED_emissions!B8)</f>
        <v>1.9188432957086429E-2</v>
      </c>
    </row>
    <row r="9" spans="1:5" x14ac:dyDescent="0.3">
      <c r="A9" t="s">
        <v>145</v>
      </c>
      <c r="B9" s="8">
        <f>Energy_emissions!B19+Energy_emissions!C19+Energy_emissions!F19+NED_emissions!B9</f>
        <v>1108146.5365832001</v>
      </c>
      <c r="C9">
        <f t="shared" si="0"/>
        <v>1108.1465365832</v>
      </c>
      <c r="E9" s="9">
        <f>NED_emissions!B9/(B9-NED_emissions!B9)</f>
        <v>6.8567027594505045E-2</v>
      </c>
    </row>
    <row r="10" spans="1:5" x14ac:dyDescent="0.3">
      <c r="A10" t="str">
        <f>Energy_emissions!A20</f>
        <v>Estonia</v>
      </c>
      <c r="B10" s="8">
        <f>Energy_emissions!B20+Energy_emissions!C20+Energy_emissions!F20+NED_emissions!B10</f>
        <v>37699.740040000004</v>
      </c>
      <c r="C10">
        <f t="shared" si="0"/>
        <v>37.699740040000002</v>
      </c>
      <c r="E10" s="9">
        <f>NED_emissions!B10/(B10-NED_emissions!B10)</f>
        <v>1.8341346591490768E-2</v>
      </c>
    </row>
    <row r="11" spans="1:5" x14ac:dyDescent="0.3">
      <c r="A11" t="str">
        <f>Energy_emissions!A21</f>
        <v>Ireland</v>
      </c>
      <c r="B11" s="8">
        <f>Energy_emissions!B21+Energy_emissions!C21+Energy_emissions!F21+NED_emissions!B11</f>
        <v>32780.741186400002</v>
      </c>
      <c r="C11">
        <f t="shared" si="0"/>
        <v>32.7807411864</v>
      </c>
      <c r="E11" s="9">
        <f>NED_emissions!B11/(B11-NED_emissions!B11)</f>
        <v>5.3317318208064339E-2</v>
      </c>
    </row>
    <row r="12" spans="1:5" x14ac:dyDescent="0.3">
      <c r="A12" t="str">
        <f>Energy_emissions!A22</f>
        <v>Greece</v>
      </c>
      <c r="B12" s="8">
        <f>Energy_emissions!B22+Energy_emissions!C22+Energy_emissions!F22+NED_emissions!B12</f>
        <v>79203.137511900015</v>
      </c>
      <c r="C12">
        <f t="shared" si="0"/>
        <v>79.20313751190001</v>
      </c>
      <c r="E12" s="9">
        <f>NED_emissions!B12/(B12-NED_emissions!B12)</f>
        <v>2.8244544669938129E-2</v>
      </c>
    </row>
    <row r="13" spans="1:5" x14ac:dyDescent="0.3">
      <c r="A13" t="str">
        <f>Energy_emissions!A23</f>
        <v>Spain</v>
      </c>
      <c r="B13" s="8">
        <f>Energy_emissions!B23+Energy_emissions!C23+Energy_emissions!F23+NED_emissions!B13</f>
        <v>232713.44381220001</v>
      </c>
      <c r="C13">
        <f t="shared" si="0"/>
        <v>232.71344381220001</v>
      </c>
      <c r="E13" s="9">
        <f>NED_emissions!B13/(B13-NED_emissions!B13)</f>
        <v>8.8452207066934824E-2</v>
      </c>
    </row>
    <row r="14" spans="1:5" x14ac:dyDescent="0.3">
      <c r="A14" t="str">
        <f>Energy_emissions!A24</f>
        <v>France</v>
      </c>
      <c r="B14" s="8">
        <f>Energy_emissions!B24+Energy_emissions!C24+Energy_emissions!F24+NED_emissions!B14</f>
        <v>410025.85301146668</v>
      </c>
      <c r="C14">
        <f t="shared" si="0"/>
        <v>410.02585301146667</v>
      </c>
      <c r="E14" s="9">
        <f>NED_emissions!B14/(B14-NED_emissions!B14)</f>
        <v>0.11054337847886023</v>
      </c>
    </row>
    <row r="15" spans="1:5" x14ac:dyDescent="0.3">
      <c r="A15" t="str">
        <f>Energy_emissions!A25</f>
        <v>Croatia</v>
      </c>
      <c r="B15" s="8">
        <f>Energy_emissions!B25+Energy_emissions!C25+Energy_emissions!F25+NED_emissions!B15</f>
        <v>23315.196078999998</v>
      </c>
      <c r="C15">
        <f t="shared" si="0"/>
        <v>23.315196078999996</v>
      </c>
      <c r="E15" s="9">
        <f>NED_emissions!B15/(B15-NED_emissions!B15)</f>
        <v>8.7455402763228218E-2</v>
      </c>
    </row>
    <row r="16" spans="1:5" x14ac:dyDescent="0.3">
      <c r="A16" t="str">
        <f>Energy_emissions!A26</f>
        <v>Italy</v>
      </c>
      <c r="B16" s="8">
        <f>Energy_emissions!B26+Energy_emissions!C26+Energy_emissions!F26+NED_emissions!B16</f>
        <v>457613.41825500003</v>
      </c>
      <c r="C16">
        <f t="shared" si="0"/>
        <v>457.613418255</v>
      </c>
      <c r="E16" s="9">
        <f>NED_emissions!B16/(B16-NED_emissions!B16)</f>
        <v>7.4346843400461604E-2</v>
      </c>
    </row>
    <row r="17" spans="1:5" x14ac:dyDescent="0.3">
      <c r="A17" t="str">
        <f>Energy_emissions!A27</f>
        <v>Cyprus</v>
      </c>
      <c r="B17" s="8">
        <f>Energy_emissions!B27+Energy_emissions!C27+Energy_emissions!F27+NED_emissions!B17</f>
        <v>4088.9366199999999</v>
      </c>
      <c r="C17">
        <f t="shared" si="0"/>
        <v>4.0889366200000001</v>
      </c>
      <c r="E17" s="9">
        <f>NED_emissions!B17/(B17-NED_emissions!B17)</f>
        <v>2.688594834600741E-2</v>
      </c>
    </row>
    <row r="18" spans="1:5" x14ac:dyDescent="0.3">
      <c r="A18" t="str">
        <f>Energy_emissions!A28</f>
        <v>Latvia</v>
      </c>
      <c r="B18" s="8">
        <f>Energy_emissions!B28+Energy_emissions!C28+Energy_emissions!F28+NED_emissions!B18</f>
        <v>19781.821443499997</v>
      </c>
      <c r="C18">
        <f t="shared" si="0"/>
        <v>19.781821443499997</v>
      </c>
      <c r="E18" s="9">
        <f>NED_emissions!B18/(B18-NED_emissions!B18)</f>
        <v>1.3177855933023742E-2</v>
      </c>
    </row>
    <row r="19" spans="1:5" x14ac:dyDescent="0.3">
      <c r="A19" t="str">
        <f>Energy_emissions!A29</f>
        <v>Lithuania</v>
      </c>
      <c r="B19" s="8">
        <f>Energy_emissions!B29+Energy_emissions!C29+Energy_emissions!F29+NED_emissions!B19</f>
        <v>35378.940681999993</v>
      </c>
      <c r="C19">
        <f t="shared" si="0"/>
        <v>35.378940681999993</v>
      </c>
      <c r="E19" s="9">
        <f>NED_emissions!B19/(B19-NED_emissions!B19)</f>
        <v>6.8024791777230781E-2</v>
      </c>
    </row>
    <row r="20" spans="1:5" x14ac:dyDescent="0.3">
      <c r="A20" t="str">
        <f>Energy_emissions!A30</f>
        <v>Luxembourg</v>
      </c>
      <c r="B20" s="8">
        <f>Energy_emissions!B30+Energy_emissions!C30+Energy_emissions!F30+NED_emissions!B20</f>
        <v>10368.603555</v>
      </c>
      <c r="C20">
        <f t="shared" si="0"/>
        <v>10.368603555</v>
      </c>
      <c r="E20" s="9">
        <f>NED_emissions!B20/(B20-NED_emissions!B20)</f>
        <v>6.5247073453194183E-3</v>
      </c>
    </row>
    <row r="21" spans="1:5" x14ac:dyDescent="0.3">
      <c r="A21" t="str">
        <f>Energy_emissions!A31</f>
        <v>Hungary</v>
      </c>
      <c r="B21" s="8">
        <f>Energy_emissions!B31+Energy_emissions!C31+Energy_emissions!F31+NED_emissions!B21</f>
        <v>74565.561997500015</v>
      </c>
      <c r="C21">
        <f t="shared" si="0"/>
        <v>74.565561997500012</v>
      </c>
      <c r="E21" s="9">
        <f>NED_emissions!B21/(B21-NED_emissions!B21)</f>
        <v>7.3337821518501364E-2</v>
      </c>
    </row>
    <row r="22" spans="1:5" x14ac:dyDescent="0.3">
      <c r="A22" t="str">
        <f>Energy_emissions!A32</f>
        <v>Malta</v>
      </c>
      <c r="B22" s="8">
        <f>Energy_emissions!B32+Energy_emissions!C32+Energy_emissions!F32+NED_emissions!B22</f>
        <v>2436.9473599999997</v>
      </c>
      <c r="C22">
        <f t="shared" si="0"/>
        <v>2.4369473599999996</v>
      </c>
      <c r="E22" s="9">
        <f>NED_emissions!B22/(B22-NED_emissions!B22)</f>
        <v>7.9276691841275899E-3</v>
      </c>
    </row>
    <row r="23" spans="1:5" x14ac:dyDescent="0.3">
      <c r="A23" t="str">
        <f>Energy_emissions!A33</f>
        <v>Netherlands</v>
      </c>
      <c r="B23" s="8">
        <f>Energy_emissions!B33+Energy_emissions!C33+Energy_emissions!F33+NED_emissions!B23</f>
        <v>188162.43299643334</v>
      </c>
      <c r="C23">
        <f t="shared" si="0"/>
        <v>188.16243299643335</v>
      </c>
      <c r="E23" s="9">
        <f>NED_emissions!B23/(B23-NED_emissions!B23)</f>
        <v>0.18660895431963545</v>
      </c>
    </row>
    <row r="24" spans="1:5" x14ac:dyDescent="0.3">
      <c r="A24" t="str">
        <f>Energy_emissions!A34</f>
        <v>Austria</v>
      </c>
      <c r="B24" s="8">
        <f>Energy_emissions!B34+Energy_emissions!C34+Energy_emissions!F34+NED_emissions!B24</f>
        <v>57819.484499999991</v>
      </c>
      <c r="C24">
        <f t="shared" si="0"/>
        <v>57.819484499999994</v>
      </c>
      <c r="E24" s="9">
        <f>NED_emissions!B24/(B24-NED_emissions!B24)</f>
        <v>9.3654393051392962E-2</v>
      </c>
    </row>
    <row r="25" spans="1:5" x14ac:dyDescent="0.3">
      <c r="A25" t="str">
        <f>Energy_emissions!A35</f>
        <v>Poland</v>
      </c>
      <c r="B25" s="8">
        <f>Energy_emissions!B35+Energy_emissions!C35+Energy_emissions!F35+NED_emissions!B25</f>
        <v>394716.61288159998</v>
      </c>
      <c r="C25">
        <f t="shared" si="0"/>
        <v>394.71661288159999</v>
      </c>
      <c r="E25" s="9">
        <f>NED_emissions!B25/(B25-NED_emissions!B25)</f>
        <v>3.1202403453721696E-2</v>
      </c>
    </row>
    <row r="26" spans="1:5" x14ac:dyDescent="0.3">
      <c r="A26" t="str">
        <f>Energy_emissions!A36</f>
        <v>Portugal</v>
      </c>
      <c r="B26" s="8">
        <f>Energy_emissions!B36+Energy_emissions!C36+Energy_emissions!F36+NED_emissions!B26</f>
        <v>47323.426892500007</v>
      </c>
      <c r="C26">
        <f t="shared" si="0"/>
        <v>47.323426892500009</v>
      </c>
      <c r="E26" s="9">
        <f>NED_emissions!B26/(B26-NED_emissions!B26)</f>
        <v>0.16340378871688208</v>
      </c>
    </row>
    <row r="27" spans="1:5" x14ac:dyDescent="0.3">
      <c r="A27" t="str">
        <f>Energy_emissions!A37</f>
        <v>Romania</v>
      </c>
      <c r="B27" s="8">
        <f>Energy_emissions!B37+Energy_emissions!C37+Energy_emissions!F37+NED_emissions!B27</f>
        <v>197556.85035999998</v>
      </c>
      <c r="C27">
        <f t="shared" si="0"/>
        <v>197.55685035999997</v>
      </c>
      <c r="E27" s="9">
        <f>NED_emissions!B27/(B27-NED_emissions!B27)</f>
        <v>1.4088490333050941E-2</v>
      </c>
    </row>
    <row r="28" spans="1:5" x14ac:dyDescent="0.3">
      <c r="A28" t="str">
        <f>Energy_emissions!A38</f>
        <v>Slovenia</v>
      </c>
      <c r="B28" s="8">
        <f>Energy_emissions!B38+Energy_emissions!C38+Energy_emissions!F38+NED_emissions!B28</f>
        <v>14663.681742499999</v>
      </c>
      <c r="C28">
        <f t="shared" si="0"/>
        <v>14.6636817425</v>
      </c>
      <c r="E28" s="9">
        <f>NED_emissions!B28/(B28-NED_emissions!B28)</f>
        <v>1.9159901787690872E-3</v>
      </c>
    </row>
    <row r="29" spans="1:5" x14ac:dyDescent="0.3">
      <c r="A29" t="str">
        <f>Energy_emissions!A39</f>
        <v>Slovakia</v>
      </c>
      <c r="B29" s="8">
        <f>Energy_emissions!B39+Energy_emissions!C39+Energy_emissions!F39+NED_emissions!B29</f>
        <v>61521.295365000005</v>
      </c>
      <c r="C29">
        <f t="shared" si="0"/>
        <v>61.521295365000007</v>
      </c>
      <c r="E29" s="9">
        <f>NED_emissions!B29/(B29-NED_emissions!B29)</f>
        <v>9.095824202306782E-2</v>
      </c>
    </row>
    <row r="30" spans="1:5" x14ac:dyDescent="0.3">
      <c r="A30" t="str">
        <f>Energy_emissions!A40</f>
        <v>Finland</v>
      </c>
      <c r="B30" s="8">
        <f>Energy_emissions!B40+Energy_emissions!C40+Energy_emissions!F40+NED_emissions!B30</f>
        <v>58056.300999999999</v>
      </c>
      <c r="C30">
        <f t="shared" si="0"/>
        <v>58.056300999999998</v>
      </c>
      <c r="E30" s="9">
        <f>NED_emissions!B30/(B30-NED_emissions!B30)</f>
        <v>8.4242999454482326E-2</v>
      </c>
    </row>
    <row r="31" spans="1:5" x14ac:dyDescent="0.3">
      <c r="A31" t="str">
        <f>Energy_emissions!A41</f>
        <v>Sweden</v>
      </c>
      <c r="B31" s="8">
        <f>Energy_emissions!B41+Energy_emissions!C41+Energy_emissions!F41+NED_emissions!B31</f>
        <v>58303.080605900002</v>
      </c>
      <c r="C31">
        <f t="shared" si="0"/>
        <v>58.3030806059</v>
      </c>
      <c r="E31" s="9">
        <f>NED_emissions!B31/(B31-NED_emissions!B31)</f>
        <v>0.11633427841897123</v>
      </c>
    </row>
    <row r="32" spans="1:5" x14ac:dyDescent="0.3">
      <c r="A32" t="str">
        <f>Energy_emissions!A42</f>
        <v>Iceland</v>
      </c>
      <c r="B32" s="8">
        <f>Energy_emissions!B42+Energy_emissions!C42+Energy_emissions!F42+NED_emissions!B32</f>
        <v>2115.8723749999999</v>
      </c>
      <c r="C32">
        <f t="shared" si="0"/>
        <v>2.1158723749999999</v>
      </c>
      <c r="E32" s="9">
        <f>NED_emissions!B32/(B32-NED_emissions!B32)</f>
        <v>0.13502723746888681</v>
      </c>
    </row>
    <row r="33" spans="1:7" x14ac:dyDescent="0.3">
      <c r="A33" t="str">
        <f>Energy_emissions!A43</f>
        <v>United Kingdom</v>
      </c>
      <c r="B33" s="8">
        <f>Energy_emissions!B43+Energy_emissions!C43+Energy_emissions!F43+NED_emissions!B34</f>
        <v>645990.31539499993</v>
      </c>
      <c r="C33">
        <f t="shared" si="0"/>
        <v>645.99031539499993</v>
      </c>
    </row>
    <row r="34" spans="1:7" x14ac:dyDescent="0.3">
      <c r="A34" t="s">
        <v>147</v>
      </c>
      <c r="B34" s="8">
        <v>57819.484499999991</v>
      </c>
      <c r="C34">
        <v>57.819484499999994</v>
      </c>
      <c r="E34" s="9">
        <v>9.3654393051392962E-2</v>
      </c>
      <c r="G34" t="s">
        <v>146</v>
      </c>
    </row>
    <row r="36" spans="1:7" x14ac:dyDescent="0.3">
      <c r="B36" s="8">
        <f>B5+B8+B9+B11+B13+B14+B16+B20+B23+B24+B26+B31+B33</f>
        <v>3416242.2165738996</v>
      </c>
      <c r="C36">
        <f>B36/1000</f>
        <v>3416.2422165738994</v>
      </c>
    </row>
    <row r="38" spans="1:7" x14ac:dyDescent="0.3">
      <c r="C38">
        <f>C36*0.45</f>
        <v>1537.3089974582547</v>
      </c>
    </row>
    <row r="41" spans="1:7" x14ac:dyDescent="0.3">
      <c r="B41" s="8">
        <f>1368834/B4</f>
        <v>0.29818122433841399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4194A53A0F44DAF2D4F7F2458A273" ma:contentTypeVersion="12" ma:contentTypeDescription="Crée un document." ma:contentTypeScope="" ma:versionID="127fe5e6d42b101edfc505d84c9d768b">
  <xsd:schema xmlns:xsd="http://www.w3.org/2001/XMLSchema" xmlns:xs="http://www.w3.org/2001/XMLSchema" xmlns:p="http://schemas.microsoft.com/office/2006/metadata/properties" xmlns:ns3="675f09de-db82-404b-9abe-bfc98ca07cf6" xmlns:ns4="da85cfff-9c1c-4da5-8e97-1c9e178f5867" targetNamespace="http://schemas.microsoft.com/office/2006/metadata/properties" ma:root="true" ma:fieldsID="72a6f8cd0503559135c347cc3623baf5" ns3:_="" ns4:_="">
    <xsd:import namespace="675f09de-db82-404b-9abe-bfc98ca07cf6"/>
    <xsd:import namespace="da85cfff-9c1c-4da5-8e97-1c9e178f58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f09de-db82-404b-9abe-bfc98ca07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5cfff-9c1c-4da5-8e97-1c9e178f58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2CC6A-32AA-4A5A-82F4-DC64F1889EA8}">
  <ds:schemaRefs>
    <ds:schemaRef ds:uri="http://purl.org/dc/elements/1.1/"/>
    <ds:schemaRef ds:uri="http://schemas.microsoft.com/office/2006/metadata/properties"/>
    <ds:schemaRef ds:uri="http://purl.org/dc/terms/"/>
    <ds:schemaRef ds:uri="675f09de-db82-404b-9abe-bfc98ca07cf6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da85cfff-9c1c-4da5-8e97-1c9e178f586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311EE1-84BB-4302-B546-F35C4CB81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A31E7-053B-4F0D-810D-5C000A6C6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f09de-db82-404b-9abe-bfc98ca07cf6"/>
    <ds:schemaRef ds:uri="da85cfff-9c1c-4da5-8e97-1c9e178f58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NED_emissions</vt:lpstr>
      <vt:lpstr>Energy_emissions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Thiran</dc:creator>
  <cp:lastModifiedBy>Paolo Thiran</cp:lastModifiedBy>
  <dcterms:created xsi:type="dcterms:W3CDTF">2021-07-23T12:19:23Z</dcterms:created>
  <dcterms:modified xsi:type="dcterms:W3CDTF">2023-04-20T15:20:41Z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0x0101007D34194A53A0F44DAF2D4F7F2458A273</vt:lpwstr>
  </property>
</Properties>
</file>