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E:\Cuenco\5. QUINTO ENCUENTRO INTERSEDES\"/>
    </mc:Choice>
  </mc:AlternateContent>
  <xr:revisionPtr revIDLastSave="0" documentId="13_ncr:1_{36132D0B-3795-4AC9-8C1D-156CDDDAC0F7}" xr6:coauthVersionLast="47" xr6:coauthVersionMax="47" xr10:uidLastSave="{00000000-0000-0000-0000-000000000000}"/>
  <bookViews>
    <workbookView xWindow="-120" yWindow="-120" windowWidth="29040" windowHeight="15720" xr2:uid="{00000000-000D-0000-FFFF-FFFF00000000}"/>
  </bookViews>
  <sheets>
    <sheet name="UA01" sheetId="1" r:id="rId1"/>
    <sheet name="UA01A" sheetId="2" r:id="rId2"/>
    <sheet name="UA01B" sheetId="3" r:id="rId3"/>
    <sheet name="UA02" sheetId="5" r:id="rId4"/>
    <sheet name="UA02A" sheetId="6" r:id="rId5"/>
    <sheet name="UA02B" sheetId="7" r:id="rId6"/>
    <sheet name="UA03" sheetId="9" r:id="rId7"/>
    <sheet name="UA03A" sheetId="10" r:id="rId8"/>
    <sheet name="UA03B" sheetId="11" r:id="rId9"/>
    <sheet name="UA04" sheetId="13" r:id="rId10"/>
    <sheet name="UA04A" sheetId="14" r:id="rId11"/>
    <sheet name="UA04B" sheetId="15" r:id="rId12"/>
    <sheet name="UA05" sheetId="18" r:id="rId13"/>
    <sheet name="UA05A" sheetId="17" r:id="rId14"/>
    <sheet name="UA05B" sheetId="19" r:id="rId15"/>
    <sheet name="UA06" sheetId="20" r:id="rId16"/>
    <sheet name="UA06A" sheetId="21" r:id="rId17"/>
    <sheet name="UA06B" sheetId="22" r:id="rId18"/>
    <sheet name="UA07" sheetId="23" r:id="rId19"/>
    <sheet name="UA07A" sheetId="24" r:id="rId20"/>
    <sheet name="UA07B" sheetId="25" r:id="rId21"/>
  </sheets>
  <definedNames>
    <definedName name="_xlnm._FilterDatabase" localSheetId="1" hidden="1">UA01A!$A$2:$I$8</definedName>
    <definedName name="_xlnm._FilterDatabase" localSheetId="4" hidden="1">UA02A!$A$2:$I$6</definedName>
    <definedName name="_xlnm._FilterDatabase" localSheetId="7" hidden="1">UA03A!$A$2:$I$3</definedName>
    <definedName name="_xlnm._FilterDatabase" localSheetId="10" hidden="1">UA04A!$A$2:$I$60</definedName>
    <definedName name="_xlnm._FilterDatabase" localSheetId="13" hidden="1">UA05A!$A$2:$I$85</definedName>
    <definedName name="_xlnm._FilterDatabase" localSheetId="16" hidden="1">UA06A!$A$2:$I$44</definedName>
    <definedName name="_xlnm._FilterDatabase" localSheetId="19" hidden="1">UA07A!$A$2:$I$35</definedName>
    <definedName name="_Hlk176435600" localSheetId="1">UA01A!$H$50</definedName>
    <definedName name="_Hlk176435600" localSheetId="4">UA02A!$H$48</definedName>
    <definedName name="_Hlk176435600" localSheetId="7">UA03A!$H$45</definedName>
    <definedName name="_Hlk176435600" localSheetId="10">UA04A!$H$46</definedName>
    <definedName name="_Hlk176435600" localSheetId="13">UA05A!$H$46</definedName>
    <definedName name="_Hlk176435600" localSheetId="16">UA06A!#REF!</definedName>
    <definedName name="_Hlk176435600" localSheetId="19">UA07A!#REF!</definedName>
    <definedName name="_Hlk176436063" localSheetId="1">UA01A!$H$55</definedName>
    <definedName name="_Hlk176436063" localSheetId="4">UA02A!$H$53</definedName>
    <definedName name="_Hlk176436063" localSheetId="7">UA03A!$H$50</definedName>
    <definedName name="_Hlk176436063" localSheetId="10">UA04A!$H$51</definedName>
    <definedName name="_Hlk176436063" localSheetId="13">UA05A!$H$51</definedName>
    <definedName name="_Hlk176436063" localSheetId="16">UA06A!#REF!</definedName>
    <definedName name="_Hlk176436063" localSheetId="19">UA07A!#REF!</definedName>
    <definedName name="_Hlk176440746" localSheetId="1">UA01A!$H$65</definedName>
    <definedName name="_Hlk176440746" localSheetId="4">UA02A!$H$63</definedName>
    <definedName name="_Hlk176440746" localSheetId="7">UA03A!$H$60</definedName>
    <definedName name="_Hlk176440746" localSheetId="10">UA04A!#REF!</definedName>
    <definedName name="_Hlk176440746" localSheetId="13">UA05A!#REF!</definedName>
    <definedName name="_Hlk176440746" localSheetId="16">UA06A!#REF!</definedName>
    <definedName name="_Hlk176440746" localSheetId="19">UA07A!#REF!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2" roundtripDataChecksum="q9l4vzSH92sITkpd5OWAQAhXjETF58mjrpbjdojiMQg="/>
    </ext>
  </extLst>
</workbook>
</file>

<file path=xl/calcChain.xml><?xml version="1.0" encoding="utf-8"?>
<calcChain xmlns="http://schemas.openxmlformats.org/spreadsheetml/2006/main">
  <c r="B19" i="25" l="1"/>
  <c r="B18" i="25"/>
  <c r="B17" i="25"/>
  <c r="B16" i="25"/>
  <c r="B15" i="25"/>
  <c r="B14" i="25"/>
  <c r="B13" i="25"/>
  <c r="B12" i="25"/>
  <c r="B11" i="25"/>
  <c r="B10" i="25"/>
  <c r="B9" i="25"/>
  <c r="B8" i="25"/>
  <c r="B7" i="25"/>
  <c r="B6" i="25"/>
  <c r="B5" i="25"/>
  <c r="B4" i="25"/>
  <c r="B3" i="25"/>
  <c r="B2" i="25"/>
  <c r="B14" i="22"/>
  <c r="B10" i="22"/>
  <c r="B9" i="22"/>
  <c r="B11" i="22"/>
  <c r="B15" i="22"/>
  <c r="B13" i="22"/>
  <c r="B12" i="22"/>
  <c r="B8" i="22"/>
  <c r="B7" i="22"/>
  <c r="B6" i="22"/>
  <c r="B5" i="22"/>
  <c r="B4" i="22"/>
  <c r="B2" i="22"/>
  <c r="B3" i="22"/>
  <c r="B10" i="19"/>
  <c r="B35" i="19"/>
  <c r="B34" i="19"/>
  <c r="B33" i="19"/>
  <c r="B32" i="19"/>
  <c r="B31" i="19"/>
  <c r="B30" i="19"/>
  <c r="B29" i="19"/>
  <c r="B28" i="19"/>
  <c r="B27" i="19"/>
  <c r="B26" i="19"/>
  <c r="B25" i="19"/>
  <c r="B24" i="19"/>
  <c r="B23" i="19"/>
  <c r="B22" i="19"/>
  <c r="B21" i="19"/>
  <c r="B20" i="19"/>
  <c r="B19" i="19"/>
  <c r="B18" i="19"/>
  <c r="B17" i="19"/>
  <c r="B16" i="19"/>
  <c r="B15" i="19"/>
  <c r="B14" i="19"/>
  <c r="B13" i="19"/>
  <c r="B12" i="19"/>
  <c r="B11" i="19"/>
  <c r="B9" i="19"/>
  <c r="B8" i="19"/>
  <c r="B7" i="19"/>
  <c r="B6" i="19"/>
  <c r="B5" i="19"/>
  <c r="B4" i="19"/>
  <c r="B3" i="19"/>
  <c r="B2" i="19"/>
  <c r="B14" i="15"/>
  <c r="B24" i="15"/>
  <c r="B23" i="15"/>
  <c r="B22" i="15"/>
  <c r="B21" i="15"/>
  <c r="B20" i="15"/>
  <c r="B19" i="15"/>
  <c r="B18" i="15"/>
  <c r="B17" i="15"/>
  <c r="B16" i="15"/>
  <c r="B15" i="15"/>
  <c r="B13" i="15"/>
  <c r="B12" i="15"/>
  <c r="B11" i="15"/>
  <c r="B10" i="15"/>
  <c r="B9" i="15"/>
  <c r="B8" i="15"/>
  <c r="B7" i="15"/>
  <c r="B6" i="15"/>
  <c r="B5" i="15"/>
  <c r="B4" i="15"/>
  <c r="B3" i="15"/>
  <c r="B2" i="15"/>
  <c r="B20" i="25" l="1"/>
  <c r="B16" i="22"/>
  <c r="B36" i="19"/>
  <c r="B2" i="11"/>
  <c r="B6" i="7"/>
  <c r="B5" i="7"/>
  <c r="B4" i="7"/>
  <c r="B3" i="7"/>
  <c r="B2" i="7"/>
  <c r="B25" i="15" l="1"/>
  <c r="B3" i="11"/>
  <c r="B3" i="3"/>
  <c r="B2" i="3"/>
  <c r="B4" i="3" l="1"/>
  <c r="B5" i="3" l="1"/>
</calcChain>
</file>

<file path=xl/sharedStrings.xml><?xml version="1.0" encoding="utf-8"?>
<sst xmlns="http://schemas.openxmlformats.org/spreadsheetml/2006/main" count="1731" uniqueCount="438">
  <si>
    <t>5.
01</t>
  </si>
  <si>
    <t>6.
CSLMR</t>
  </si>
  <si>
    <t>7.   
Análisis</t>
  </si>
  <si>
    <t>8.
Categorización</t>
  </si>
  <si>
    <t>CODIFICACIÓN FRAGMENTO</t>
  </si>
  <si>
    <t>ENCUENTRO INTERSEDES</t>
  </si>
  <si>
    <t>SEDE ENCUENTRO</t>
  </si>
  <si>
    <t>DÍA</t>
  </si>
  <si>
    <t>TÉCNICA</t>
  </si>
  <si>
    <t>TEMÁTICA</t>
  </si>
  <si>
    <t>CATEGORÍA</t>
  </si>
  <si>
    <t>FRAGMENTO</t>
  </si>
  <si>
    <t>CÓDIGO PARTICIPANTE</t>
  </si>
  <si>
    <t>GRUPO FOCAL</t>
  </si>
  <si>
    <t>AFMC</t>
  </si>
  <si>
    <t>PARTICULARIDADES DE SEDE</t>
  </si>
  <si>
    <t>PROBLEMÁTICA SOCIO-ECONÓMICA</t>
  </si>
  <si>
    <t>PROYECTO INSTITUTO NACIONAL DE INVESTIGACIÓN, INNOVACIÓN Y POLÍTICA EDUCATIVA</t>
  </si>
  <si>
    <t xml:space="preserve">TOTAL FRAGMENTOS </t>
  </si>
  <si>
    <t>SIGNIFICADO DE LA CATEGORÍA</t>
  </si>
  <si>
    <t>Se refiere a  las situaciones y contextos propios de cada una de las Sedes de la Universidad Nacional de Colombia, las cuales hacen que la perspectiva con las que sean entendidas respondan a sus particularidades.</t>
  </si>
  <si>
    <t>Se refiere a las temáticas que se desarrollan con base en las problemáticas sociales y económicas, que afectan las distintas esferas del proyecto ( la universidad, el país y el mundo)  como la desigualdad social,  el conflicto armado, gentrificación, el trabajo informal, la pobreza extrema, las tensiones políticas, las guerras, consumo de estupefacientes etc.</t>
  </si>
  <si>
    <r>
      <t>N</t>
    </r>
    <r>
      <rPr>
        <b/>
        <sz val="11"/>
        <color theme="0"/>
        <rFont val="Calibri"/>
        <family val="2"/>
        <scheme val="major"/>
      </rPr>
      <t>°</t>
    </r>
    <r>
      <rPr>
        <b/>
        <sz val="11"/>
        <color theme="0"/>
        <rFont val="Ancizar Sans"/>
        <family val="2"/>
      </rPr>
      <t xml:space="preserve"> DE VECES QUE SE IDENTIFICÓ EN EL TEXTO</t>
    </r>
  </si>
  <si>
    <t>1. 2024/02/06</t>
  </si>
  <si>
    <t>2. 
Crb</t>
  </si>
  <si>
    <t>3.
EP5</t>
  </si>
  <si>
    <t>9. Exposición</t>
  </si>
  <si>
    <t>10. Propuesta de Instituto Nacional – Palabras de Bienvenida Sede Caribe</t>
  </si>
  <si>
    <t>EXPOSICIÓN</t>
  </si>
  <si>
    <t>CRB</t>
  </si>
  <si>
    <t>PROPUESTA DE INSTITUTO NACIONAL - PALABRAS DE BIENVENIDA SEDE CARIBE</t>
  </si>
  <si>
    <t>MODELO INTERSEDES</t>
  </si>
  <si>
    <r>
      <t>[…]La sede Caribe tiene 27 años de actividades académicas, hemos venido trabajando en formación, en investigación, en extensión, como corresponde. En el área de pregrado tenemos los Peamas con 60 carreras en este momento, cerca de 100 graduados y 260 jóvenes en movilidad, en las cuatro sedes. Este año pues es significativo el arranque que hemos tenido porque nuestro Peamas se duplicó, ahorita tenemos 84 jóvenes y vamos a tener 20… 18 enfermeras empezaron ayer la nueva carrera completa en el territorio, completa, entonces pues eso nos llena mucho de orgullo. Y en materia de posgrados, tenemos una maestría que creamos, en la cual participamos los profes, porque el grupo es interdisciplinario, es la Maestría de Estudios del Caribe y tenemos el doctorado y maestría en Ciencia Línea Biología Marina. Ese posgrado se realiza principalmente, aunque también lo hemos hecho aquí en las islas, en Santa Marta, donde tenemos un grupo de tres profesores que coordinan esta maestría y este doctorado, que es el Instituto de Ciencias de Estudios en Ciencias del Mar, el Cesimar, que está dentro de las instalaciones del Invemar, el Invemar es el Instituto Nacional de Ciencias del Mar del Ministerio del Medio Amb</t>
    </r>
    <r>
      <rPr>
        <sz val="12"/>
        <color rgb="FF666666"/>
        <rFont val="Ancizar Sans"/>
      </rPr>
      <t>iente.</t>
    </r>
    <r>
      <rPr>
        <sz val="12"/>
        <color rgb="FF666666"/>
        <rFont val="Ancizar Sans"/>
        <family val="2"/>
      </rPr>
      <t xml:space="preserve"> […]</t>
    </r>
  </si>
  <si>
    <t>[…]Entonces, y hemos tenido convenios con la sede Manizales, con Bogotá, con la sede de Medellín para hacer otros 15 posgrados, de los cuales más o menos se han graduado 270 personas, de nuestra maestría de Sur del Caribe como 54 y del doctorado y maestría unas 60 personas, que desde que ese grupo pasó a ser de la Sede Caribe[…]</t>
  </si>
  <si>
    <t>[…] Entonces la Sede Caribe a diferencia de las otras sedes de presencia nacional, tiene tres unidades académicas, que aquí, esta es una, el Jardín Botánico que hace investigación y extensión, el Instituto de Estudios Caribeños que es allá abajo, donde están cordialmente también invitados, creo que mañana la reunión en la tarde es allá, el taller de planeación con AFOA y el Cesimar que está en Santa Marta. Entonces, bueno, logramos poder ofrecer carreras completas como esta que se abre, porque a raíz, ustedes me imagino conocen la ley que se promulgó el año pasado, en el cual se incrementa la base presupuestal de la universidad, unos recursos para cubrir profesores, administrativos, bienestar e infraestructura. Ese fue el pool. En ese pool pues hay la propuesta de que podamos crecer a lo largo de los próximos años. Eh, la meta es como 20 estudiantes por profesor, nosotros no sabemos si la vamos a cumplir, pero vamos en el camino de lograrlo, porque puede ser con pregrados, con tecnológico o con eh, carreras completas, se ofrecieron… el compromiso. Son tres carreras completas en el territorio. Nosotros empezamos con enfermería, que es un buen modelo, que ha funcionado exitosamente gracias a, pues, a lo juicioso que son las enfermeras y la coordinación que ellas hacen académicamente, eh la carrera de ingeniería ambiental con Medellín, y tenemos una carrera que es Oceanología, que esperamos nos la puedan aprobar pronto. Solo que nos falta… llegamos hace tres años con toda la Red de Ciencias del Mar de la universidad, que no somos más de 50,70 personas en todos los, después de 3000 profesores donde estamos empujando esa carrera. Entonces eso lo logramos porque ya tenemos siete docentes nuevos que son parte de la planta, en este momento están nombrados cinco, seguramente hoy está llegando la profesora DASC, ella va a estar con nosotros medio tiempo y la profesora Raquel, que también son dos profesoras jubiladas, pero que se vinculan de medio tiempo a este equipo. Y ya tenemos nombradas también cuatro doctoras como profesoras especiales, que son doctoras del territorio, que ya han interactuado con nosotros en investigación, en docencia, en extensión.[…]</t>
  </si>
  <si>
    <t>ASM</t>
  </si>
  <si>
    <t>[…] Entonces, pues esto es muy, muy bonito porque estamos haciendo equipo con los profes de Bogotá y con los profes de Medellín, y esperamos seguir los buenos equipos con Palmira, con Manizales, ahí hay unas apuestas muy importantes, porque nosotros no pensamos ofrecer carreras permanentes, ¿no? porque saturaríamos el mercado.[…]</t>
  </si>
  <si>
    <t>[…]Sin embargo, el déficit en enfermeras en el territorio es muy grande, y ni se diga de médicos y ni se diga de especialistas, pero bueno, eso será otro punto más a largo plazo. Entonces también hemos vinculado, pasamos de, en este momento pasamos de 10 profesores a estos 15 vamos a pasar, ya pasamos de ocho administrativos, hemos vinculado seis más, ya tenemos 14 en la planta administrativa.[…]</t>
  </si>
  <si>
    <t>Se refiere a las formas como se relacionan o no, las sedes de la Universidad Nacional. Se analiza la armonización curricular, así como la autonomía de cada una de las sedes frente a su contexto territorial. También se plantea la visión de un  Instituto de Investigación, Innovación y Política Educativa, como eje articulador de los diálogos entre las sedes y su participación en Investigación, Innovación y creación de Políticas Educativas, desde sus particularidades.</t>
  </si>
  <si>
    <t>INFRAESTRUCTURA</t>
  </si>
  <si>
    <t>[…] Ya se siente distinto también porque es una alegría muy grande y recursos de bienestar que también se han incrementado y tenemos recursos de infraestructura para adecuar otros espacios, para más computadores, para la logística que estamos. Ustedes ven, estamos estrenando sillas, creo que no se han sentado aquí estudiantes [ASM se ríe] porque llegaron hace poco. Y bueno, y aquí detrás donde ustedes ven, vamos a hacer un edificio espejo, va a ser igual a esto, que se va a conectar por rampas, por esa estructura donde ven cerradas que están esas cajas, esta es una rampa que continúa ahí en ese momento están las bicicletas, ya regalaron 20 bicicletas, el gimnasio, todo esto estamos, estamos desempacando todo, estamos nos toca un poco de paciencia este semestre mientras hacemos todos los ajustes. Y ese edificio, pues, eh, hoy justamente ahorita yo me tengo que ausentar porque viene el señor gobernador. Vamos a hablar de esa obra que la financia la gobernación, son cerca de $12.000 millones que ya están, ya están en fase tres, ya debió empezar hace unos meses, pero bueno, aquí esto de la complejidad administrativa es enorme, [ASM se ríe] es enorme y hemos pasado por todo, todo lo que es susceptible de retrasarse se da, pero bueno, tenemos fe de que en un año este eso, porque esa obra está presupuestada para nueve meses, pero ya están los estudios técnicos, ya está todo para arrancar y ya está todo el equipo, los profesores tenemos asesoría de la Dirección Nacional de Planeación de Bogotá, eso nos acompaña pues para todo el proceso.[…]</t>
  </si>
  <si>
    <t xml:space="preserve">Se refiere a las temáticas alrededor de las edificaciones de la Universidad Nacional de Colombia, así como a las necesidades en torno a espacios para desarrollar actividades en torno a la academía. </t>
  </si>
  <si>
    <t>4.
ASM</t>
  </si>
  <si>
    <t>5.
02</t>
  </si>
  <si>
    <t>9. Taller de Armonización</t>
  </si>
  <si>
    <t>10. Gobernanza</t>
  </si>
  <si>
    <t>4.
CMOS</t>
  </si>
  <si>
    <t>CMOS</t>
  </si>
  <si>
    <t>GOBERNANZA</t>
  </si>
  <si>
    <t>TALLER DE ARMONIZACIÓN</t>
  </si>
  <si>
    <t>[…]Creo que somos conscientes, yo creo que la misma sociedad es consciente, que no estamos entendiendo qué pasa con la educación hoy, que no estamos entendiendo cuál es el papel realmente que está jugando en un país con tantas dificultades humanas, en un país que tiene tantas, tantos dolores inscritos y uno dice  ¿y entonces, la educación dónde está? ¿Qué pasa con la educación? ¿A qué se le está apostando? Y creo que el gran objetivo era generar un real propósito y suena un poco romántico, pero realmente era un propósito y es un propósito superior. Pensarnos la educación. Pensarnos la educación más allá de nuestras profesiones, más allá de nuestros roles, más allá de la posición misma que tenemos en una sociedad. Es sentarnos a pensar. […]</t>
  </si>
  <si>
    <t>PROPÓSITO SUPERIOR</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</si>
  <si>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el.</t>
  </si>
  <si>
    <t>[…]yo creo que fue muy bonito porque no hubo promesas. No hubo promesas cuando se ha invitado y cuando los han invitado a ustedes, ha sido una invitación abierta, tranquila. Sin ningún rol. Sin ningún rol. Casi que era una invitación a conversemos, conversemos y empecemos a entender ¿qué es esto? Todos yo creo que hemos tenido la idea de que bueno, aprender a trabajar en red, qué bueno aprender a ser sistémico, qué bueno aprender a tener conversaciones profundas. Y siempre hemos tenido ese sueño, ¿no? Pero yo creo que aquí lo estamos logrando. Primero, eh, habíamos dicho que una de las propuestas es que era una posteriori, que esto no tenía nada previo, y por eso tal vez nos desubicó un poco cada vez que nos invitaban, porque la agenda, ¿cuál es la agenda? ¿cuál es la agenda? ¿De qué vamos a hablar? ¿Qué es esto tan raro? ¿Qué tengo que llevar? ¿De qué tengo que hablar? Y resulta que casi que era una invitación o una posteriori que se nos ha ido convirtiendo en un a priori, en unos históricos ya referenciados, en una construcción colectiva, que como buena construcción colectiva no tiene nombres personales, es un tejido, cada uno aportado, empezando por el aporte más importante y es la disposición sin prejuicios, una predisposición a poder estar dentro de este proceso.[…]</t>
  </si>
  <si>
    <t>ROL Y LUGAR</t>
  </si>
  <si>
    <t>ROLY LUGAR</t>
  </si>
  <si>
    <t>Se refiere en palabras de la sociologa MCP a la diferencia entre estos dos términos desde la sociología, resaltando que el Rol está asociado a la identificación de funciones y cumplimiento de las mismas. El Lugar lo contempla no desde una visión física sino interaccional. Esta última involucrando: Posición, interacción y simbolismo.</t>
  </si>
  <si>
    <t>[…]Cada uno de ustedes tiene unos aportes enormes. Es muy curioso […]que hay un trabajo muy bello, pero en compartimentos, en cajoncitos, la gente trabaja mucho, la gente tiene cantidad de iniciativas, pero no nos queda tiempo de compartir y de entender qué es lo que hace el otro y de poder empezar a unir esos lugares y a construir colectivamente.[…]Esa posibilidad de visibilizar, esa posibilidad de que podamos compartir y entender que todos estamos trabajando para lo mismo, todos estamos trabajando para ese mismo proceso.[…]</t>
  </si>
  <si>
    <t>TRABAJO COLABORATIVO</t>
  </si>
  <si>
    <t>[…]El tema que nos convoca esta semana es un tema que siempre he dicho que es demasiado complejo, pero absolutamente necesario. ¿Qué es la gobernanza? ¿Qué pasa con el poder? ¿Qué pasa con las instancias decisorias? ¿Qué es el poder realmente dentro de todo este ejercicio? Yo creo que en este momento histórico es una palabra que tiene demasiadas connotaciones y todos tenemos ubicaciones diferentes frente a ella. Pero lo que sí es cierto es que todos de una u otra manera ejercemos poder, de una u otra manera, directa o indirectamente, nombrado o no nombrado. Entonces ese es uno de los tantos lugares en los cuales tenemos que movernos si queremos realmente seguir construyendo ese futuro posible de un instituto o de un conglomerado social que realmente convoque a la transformación misma del ámbito educativo. […]</t>
  </si>
  <si>
    <t>TRABAJO COLBORATIVO</t>
  </si>
  <si>
    <t>Se refierea a todos los procesos de gobierno de la Universidad Nacional de Colombia, autonomía,  procedimientos y prácticas mediante los que se deciden y regulan los asuntos que atañen a la comunidad. Así mismo se trata la visión de gobernanza del Instituto Nacional.</t>
  </si>
  <si>
    <t>Se refiere a todas las acciones conjuntas que integren a distintos actores involucrados en la busqueda de un objetivo común.</t>
  </si>
  <si>
    <t>CATEGORÍAS UA01 5 ENCUENRTRO INTERSEDES</t>
  </si>
  <si>
    <t>CATEGORÍAS UA02 5 ENCUENRTRO INTERSEDES</t>
  </si>
  <si>
    <t>5.
03</t>
  </si>
  <si>
    <t>9. Cartografía Extendida</t>
  </si>
  <si>
    <t>CARTOGRAFÍA EXTENDIDA</t>
  </si>
  <si>
    <t>[…]¿qué comprendemos por gobernanza?, ¿cuáles son las prácticas de gobierno que tiene la institución? Y en la institución estamos hablando de la Universidad Nacional. ¿Cuáles son sus prácticas? ¿Dónde se mueve esa gobernanza? ¿En qué se expresa? ¿En qué cuerpos se expresa la gobernanza? Todos sabemos que estas instituciones tienen marcos legales y marcos de actuación supremamente reglados y es parte de eso que podríamos llamar esas prácticas. Casi que es eso que puede hacerse y que es visible. Y hay un tema muy importante que nos da cuenta de la cultura en términos de la psicología organizacional, cuando hablamos de cultura estamos hablando de esas visiones de mundo que tejen estos grupos o estas organizaciones. Entonces la expresión más interesante de la cultura tiene que ver con estos dos grandes lugares, las sombras. Entonces, ¿cuáles serían esas sombras que están atravesando la gobernanza en cualquier institución?, en este caso la Universidad Nacional ¿Y cuáles son esas grandes luces de la gobernanza? En la actuación humana siempre vamos a tener esa condición luces y sombras. No hay nada aséptico en nuestras actuaciones. Siempre tejemos, siempre hemos dicho que cada actuación apareja su sombra. Entonces tratar de construir ese marco que nos va a permitir estar por encima de una construcción exclusivamente teórica, y más bien experiencial de parte de ustedes.[…]</t>
  </si>
  <si>
    <t>CULTURA ORGANIZACIONAL</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</si>
  <si>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como debería ser ese posicionamiento del  Instituto Nacional de Investigación, Innovación y Política Educativa dentro de la misma.</t>
  </si>
  <si>
    <t>CATEGORÍAS UA03 5 ENCUENRTRO INTERSEDES</t>
  </si>
  <si>
    <t>5.
04</t>
  </si>
  <si>
    <t>9. Grupo Focal</t>
  </si>
  <si>
    <t>10. Los retos de la Universidad Nacional de cara a la gobernanza del sistema de educación superior.</t>
  </si>
  <si>
    <t>LOS RETOS DE LA UNIVERSIDAD NACIONAL DE CARA A LA GOBERNANZA DEL SISTEMA DE EDUCACIÓN SUPERIOR.</t>
  </si>
  <si>
    <t>CATEGORÍAS UA04 5 ENCUENRTRO INTERSEDES</t>
  </si>
  <si>
    <t xml:space="preserve">[…]Desde la ciencia política la gobernanza aparece como un concepto pensado para responder a los problemas de ingobernabilidad. ¿Sí?, o sea, como que, nos dimos cuenta que los sistemas no son gobernables y aparece la idea de la gobernanza como una posibilidad de responder a esos problemas de ingobernabilidad. Ingobernabilidad que se da por la falta de legitimidad, ingobernabilidad que se da por la falta de estabilidad en los sistemas, ingobernabilidad que se da por la incapacidad que tienen los sistemas de alcanzar sus metas. Entonces aparece allí el concepto de gobernanza, un concepto que no hay que idealizar, algunas personas creen que gobernanza es democracia, participación, pluralidad y tampoco un concepto que hay que o que haya que dejar de lado de la idea de gobierno. ¿Sí?, o sea, la gobernanza es una respuesta a la ingobernabilidad y por lo tanto quiere gobernar de otras maneras, ¿cierto? Pero quiere gobernar y de otras maneras significa que no podemos caer en la idealización. CMOS señalaba muy bien, el concepto de gobernanza es consistente también con la idea de que existen relaciones de poder, el concepto de gobernanza es consistente también con la idea de que a veces no podemos coordinarnos. El concepto de gobernanza es compatible también con la idea de que hay conflictos. Entonces yo creo que una buena base para entender la gobernanza es no idealizar el concepto y, por otro lado, no desconocer que es un concepto que aspira a la gobernabilidad también. […] Hay distintas formas de gobernanza. Digamos que en ciencia política se habla de formas de gobernanza jerárquica, se habla de formas de cogobernanza, y se habla de formas de autogobernanza. ¿Sí?, entonces, esto es importante porque lo vamos a ver, la Universidad Nacional se inscribe dentro de todas estas lógicas. ¿Sí?, hay una forma de gobernanza jerárquica, y hablo no sólo del interior de la universidad, sino del sistema de educación superior. En el sistema de educación superior hay formas de gobernanza jerárquica, vamos a verlo, por ejemplo, en diálogo con el Ministerio de Educación, con el Consejo Nacional de Educación Superior. Hay formas de cogobernanza, que uno podría vincular al diálogo que establece la universidad, por ejemplo, con el sistema universitario estatal. Y hay formas de autogobernanza, la universidad tiene la posibilidad de fijar sus propias normas de gobierno en el marco de la autonomía universitaria. Entonces, en gran medida tenemos el reto de pensar el instituto en este entramado, ¿cierto? Cómo se piensa el instituto y cómo pensamos la gobernanza interna del instituto en este entramado.[…] </t>
  </si>
  <si>
    <t xml:space="preserve">[…]Yo lo que quiero es simplemente mostrar, como el panorama complejo que tenemos, ¿cierto? primero hablando del contexto, es decir, el ámbito, el entramado en el que se encuentra la Universidad Nacional, que al final es el ámbito y el entramado en el que actuará también el instituto. Allí voy a hablar de seis elementos rápidamente, lo prometo. Hablaremos de los problemas que tenemos en términos de lo que se ha denominado una pirámide educativa en el país, hablaremos de una pirámide específicamente dentro de la educación superior. La pregunta que hay sobre el diálogo que debería tener la universidad con el SENA y el sistema de educación superior con el SENA, vamos a verlo, lo que se ha planteado en el país en términos de precisamente darle gobernanza al sistema alrededor de lo que se ha denominado las vías de cualificación y el marco nacional de cualificaciones, mirar qué pasa allí con el Consejo Nacional de Educación Superior, el CESU y todos los lineamientos que se plantean en términos, por ejemplo, de los aspectos de calidad. Y finalmente el diálogo que tendríamos con el sistema de ciencia, tecnología e innovación, si ustedes lo quieren, todos estos elementos muestran el entramado en el que se encuentra la universidad.[…] </t>
  </si>
  <si>
    <t>POLÍTICAS EDUCATIVAS</t>
  </si>
  <si>
    <t>Se refiere a las póliticas frente a la educación que se puedan implementar como parte de las potencialidades de un Instituto de Investigación, Innovación y Política Educativa. Así mismo se refiere a las políticas de educación actuales, su análisis y planteamientos de participación por parte de la Universidad Nacional en el Sistema Universitario Estatal.</t>
  </si>
  <si>
    <t xml:space="preserve">[…]Lo primero que quiero hacer es caracterizar rápidamente este contexto, para hablar de nuestra especificidad, del mandato que tenemos, que se materializa en el decreto 1210 de 1993, que desarrolla el régimen especial que tiene la Universidad Nacional de Colombia. La Universidad Nacional de Colombia es distinta a las demás universidades públicas del país, es una universidad pública, luego de eso nos da una identidad que la hemos venido señalando, pero además es una universidad distinta dentro de las universidades públicas y tenemos un mandato, un mandato que se ha expresado en la ley 30 de 1992, de ahí la importancia de pensar esa norma, pero que se ha expresado también en el decreto 1210 sólo para adelantarme un poquito y entenderlo. […] </t>
  </si>
  <si>
    <t xml:space="preserve">[…]La profesora ASM nos presentaba todo esto que está haciendo la universidad en el territorio y la creación de los programas. ¿Por qué la universidad puede crear rápidamente un programa? Porque no está sujeto a lo que están sujetas las demás universidades en términos de la expedición de registros calificados para la creación de los programas de pregrado. Eso significa que en gran medida podemos responder más rápidamente que otras universidades y eso se deriva de ese régimen especial que se le otorga a la universidad. ¿Eso qué significa? que efectivamente la universidad tiene una misionalidad definida por la ley, definido por lo que el país le ha encomendado a la universidad en el marco de ese entramado.[…] </t>
  </si>
  <si>
    <t>RÉGIMEN ESPECIAL</t>
  </si>
  <si>
    <t xml:space="preserve">Se refiere a las disposiciones que otorga el Decreto-Ley 1210 de 1993 a la Universidad Nacional, en materia de autonomía académica para tomar decisiones sobre sus programas de estudio, investigación y extensión. </t>
  </si>
  <si>
    <t>EDUCACIÓN BÁSICA Y PRIMARIA</t>
  </si>
  <si>
    <t>Se refiere a las políticas y metodologías de educación para estos niveles de formación en el país.</t>
  </si>
  <si>
    <t xml:space="preserve">[…]Tenemos preescolar, educación básica, educación media, educación superior y lo que llamamos educación para el trabajo y el desarrollo humano. En Colombia se entiende como derecho fundamental un año de preescolar, la educación básica primaria de cinco años y la educación básica secundaria, es decir, hasta noveno grado. En Colombia no es derecho fundamental la educación media, ni la educación superior, ni todo lo que ocurre hacia atrás, ¿cierto? Esto efectivamente hay que comprenderlo porque desde aquí empezamos a ver los retos que este entramado nos va generando. El que la educación media no sea un derecho tiene muchas implicaciones para la educación superior. ¿En qué sentido? En los rezagos con los que llegan las personas a la educación superior. ¿En qué sentido? En las debilidades educativas que tienen las personas que tienen una educación de menor calidad.Pero también empezamos a tener un problema porque en muchas regiones del país, literalmente las tasas de cobertura o en municipios, en educación superior son de 0, ¿sí?, 0.1, 1, 2%. ¿Por qué? Porque la gente no termina ni siquiera la educación media. […] </t>
  </si>
  <si>
    <t xml:space="preserve">[…]Tenemos un entramado importante acá, porque hoy se discute en el Congreso de la República una ley que establece el derecho fundamental a la educación en todos los niveles. En Colombia. La educación es un derecho, sí, la Constitución lo dice, pero sólo es fundamental hasta noveno grado, ¿cierto? Entonces, cuando se habla del derecho fundamental quiere decir que todo el proceso se hace totalmente exigible. Incluso algunos juristas consideran que si esa norma se genera es posible que haya una tutelatón de jóvenes que quieren acceder a la educación superior, porque ya es un derecho que se hace exigible como tal. Entonces, eso cambia nuestro panorama y lo que quiero mostrarles es que hacia atrás tenemos también unos desafíos si pensamos en la garantía del derecho a la educación superior en Colombia.[…] </t>
  </si>
  <si>
    <t>[…]La educación superior tiene como estos tres niveles la educación universitaria, la educación técnica y la educación tecnológica. Vamos a ver que allí tenemos otros desafíos en términos de gobernanza y de claridades del sistema para definir las labores y las funciones misionales de la Universidad Nacional. […] que es lo que se llama educación para el trabajo y el desarrollo humano. Allí vamos a encontrar, por ejemplo, la educación que imparte el SENA, allí vamos a encontrar lo que dentro del SENA llamamos la formación profesional integral. Vamos a ver qué significado tiene eso, pero lo pongo por fuera con otro color mejor, aunque haciendo parte del sistema, porque mucha de esta educación para el trabajo es definida por el Ministerio del Trabajo, no por el Ministerio de Educación. Ustedes saben, el SENA está definido por las políticas del Ministerio del Trabajo, no por las políticas del Ministerio de Educación, pero además cumple funciones educativas, es decir, cumple funciones que por norma tendrían que estar reguladas por el Ministerio de Educación, pero no lo hace porque está definido por el Ministerio del Trabajo. Y vamos a ver que hay una tendencia muy fuerte aquí y es que se quiere que la lógica un poco del SENA empiece a permear todo el sistema educativo. ¿En qué sentido? En que en gran medida el SENA se le han venido encomendando labores educativas para tapar los huecos que tiene el sistema de educación. Entonces, por ejemplo, al SENA se le empieza a pedir que ayude con la educación media, por ejemplo, al SENA se le empieza a pedir que ayude con los temas de educación superior. Entonces allí vamos a ver que se empiezan a generar, digamos, unas discusiones sobre cómo se debería organizar el sistema. […]</t>
  </si>
  <si>
    <t>SENA</t>
  </si>
  <si>
    <t xml:space="preserve">[…]Dense cuenta que hay un problema de gobernanza. El SENA ofrece programas que están regulados bajo el Ministerio de Educación, pero lo ofrece bajo la égida del Ministerio del Trabajo y allí hay un problema de gobernanza.[…] </t>
  </si>
  <si>
    <t xml:space="preserve">[…]De cada 100 chicos y chicas que entran a preescolar, sólo 44 terminan 11, o sea ahí ya está pasando algo. De esos 44, sólo 22 acceden a la educación superior, de esos 22, sólo 11 se gradúan y de esos 11, sólo 5 entran a estudios universitarios de alta calidad. O sea que toda la trayectoria educativa está colmada por un montón de desigualdades, desigualdades en términos de rezago, desigualdades en términos de calidad, desigualdades en términos de deserción, desigualdades en términos de reprobación. Si uno ve esto, uno podría decir que más o menos el 95 % de los niños, niñas, jóvenes del país sufren algún tipo de violación de ese derecho fundamental a la educación superior.[…] </t>
  </si>
  <si>
    <t xml:space="preserve">[…]Entonces ahí tenemos unos desafíos muy importantes. Es paradójico porque hace poco salió el cuento que los estudiantes en las universidades públicas están demorando mucho en graduarse, ¿cierto? Y entonces todo esto tiene un sesgo muy problemático y es que lo quieren vincular a la gratuidad, diciendo que “lo que no cuesta hagámoslo fiesta” y entonces que los estudiantes se vuelven vagos por la gratuidad. Pero al final una persona que se ha acercado a esto, entiende que muchos de esos rezagos tienen que ver con esta pirámide, es decir, que es un problema estructural que como universidad tenemos que responder a esas problemáticas. Entonces, en el panorama que yo les presentaba, la universidad debe mirar hacia atrás, es decir, ¿cuáles son las y los estudiantes que están llegando?, ¿cuáles son las problemáticas? y ¿cómo la universidad, labor del instituto, empieza a pensar la política educativa también hacia atrás?, ¿cierto? No sólo la política de educación superior.[…] </t>
  </si>
  <si>
    <t>EDUCACIÓN TÉCNICA Y TECNOLÓGICA</t>
  </si>
  <si>
    <t xml:space="preserve">[…]En San Andrés hay una, cierto profe [Se refiere a ASM], no me acuerdo cómo se llama, Fondep…Infotep, que son 30 instituciones de educación superior, ¿cierto? Las universidades son 34, estas son 30 instituciones de educación superior y a veces el diálogo es muy complicado, ¿cierto? Entonces, otro problema de gobernanza en términos sistémicos, pero es más complicado si a lo tecnológico le incluimos el SENA.[…] </t>
  </si>
  <si>
    <t xml:space="preserve">[…]En la educación superior tenemos la pirámide en donde se establece una distinción, valga la redundancia piramidal, en cuanto a la educación técnica, tecnológica y universitaria. En Colombia hay un problema de gobernanza y es que se ha hecho una distinción entre lo técnico, lo tecnológico y lo universitario a partir de tiempos, entonces técnico dos años, tecnológico tres y universitario cuatro. Y eso es un gran error a propósito de la discusión que tiene la universidad de empezar a ofrecer tal vez carreras tecnológicas, ¿cierto? Esto lo que genera es una pirámide educativa. Generalmente las personas que entran a carreras técnicas y tecnológicas son personas que tienen desventaja socioeconómica, estas personas van a tener menores salarios y estas personas van a tener menores probabilidades de acceder al sistema de protección social. Siempre dicen “no, es que un técnico gana más que un…” puede haber alguien, pero en promedio no es verdad, Digamos que hay unas brechas salariales allí importantes. 
 </t>
  </si>
  <si>
    <t>[…]Aquí vamos a tener un problema y es que al no comprender muy bien qué es una carrera tecnológica, no vamos a tener también un buen diálogo con el Sistema de Ciencia, Tecnología e Innovación. En gran medida las carreras tecnológicas en el país han sido entendidas como carreras de formación para el trabajo, y eso conceptualmente no es válido digamos que las carreras tecnológicas en los países más industrializados, capitalistas, son carreras que tienen la misma duración que una carrera universitaria, son carreras que adicionalmente están ubicadas en ciertos campos, por ejemplo en ingenierías y en ciencias, y son carreras que incluso resultan ser más costosas que las carreras profesionales tradicionales, porque necesitan laboratorios, etc. Siempre aquí es bueno tener un referente y es que el MIT [Massachusetts Institute of Technology] es un instituto tecnológico. En Colombia se ha venido pensando la educación tecnológica más bien como un mecanismo de masificación de la educación superior a bajo costo, y ahí tenemos un problema, ¿un problema con quién? Vuelven a entrar las instituciones técnicas, tecnológicas y universitarias públicas. […]</t>
  </si>
  <si>
    <t xml:space="preserve">[…]Entonces tenemos el SENA ofreciendo carreras tecnológicas, tenemos las instituciones técnicas, tecnológicas y universitarias públicas, tenemos a la Universidad Nacional con la pretensión de ofrecer carreras tecnológicas, pero tenemos el problema de que no comprendemos muy bien qué es lo tecnológico y no comprendemos muy bien hacia dónde deberíamos ir en términos del diálogo con el sistema de ciencia, tecnología e innovación[…] </t>
  </si>
  <si>
    <t xml:space="preserve">[…]Les coloqué este mapita [Se refiere al mapa de REDTTU, red de instituciones técnicas, profesionales y tecnológicas y universitarias publicas] porque en este mapa están las instituciones técnicas, tecnológicas y universitarias públicas, y acá yo dejaba este mapa, aquí están las principales sedes de las universidades públicas. ¿Qué quiero mostrarles? Toda la posibilidad de diálogo que hay entre las distintas instituciones, que no se da necesariamente, ¿cierto? Pero además la tragedia, ¿no? ¿Qué pasa con la mitad del país? Entonces, ahí seguramente con la profe [Se refiere a MLR quien hará una ponencia alrededor de la educación rural, a continuación de la de AFMC] ahorita lo vamos a entender mucho mejor. Tenemos todo un desafío en términos de la gobernanza. Pero démonos cuenta, la gobernanza aquí parte por la claridad conceptual. Insisto, en Colombia la diferenciación se hace por tiempos, dos, tres o cuatro años. Una anécdota, en algún momento con la Alianza para el Pacífico, se querían mirar las equivalencias, entonces Japón llegó, dijo “¿cuáles son sus carreras tecnológicas?” Y entonces claro, cuando le dijeron que “aquí en Colombia había tecnología en primera infancia, tecnología en contabilidad”, pues ellos dijeron “eso es imposible de tener equivalencia, allí no tenemos ninguna carrera tecnológica en esas áreas, las carreras tecnológicas están en ciencias e ingenierías y no duran dos años o tres, duran el mismo tiempo que una carrera universitaria, solo que al final se bifurcan hacia estudios un poco más teóricos y estudios mucho más prácticos”, entonces nos falta ese diálogo también. […] </t>
  </si>
  <si>
    <t xml:space="preserve">[…]ASM: ¿Profe, esa gráfica son las instituciones de educación superior universitaria? [Se refiere al mapa proyectado en las diapositivas de AFMC]
AFMC: Estas son las 34 universidades públicas del país.
ASM: Y ¿por qué no aparece Amazonía y San Andrés?
AFMC: Claro, porque están las sedes fundamentales, las principales, si no están, porque claro, la Universidad del Valle puede tener otra por ahí, pero son sedes muy pequeñas que están digamos asociadas a estos programas específicos como el Peama y estas cosas, pero en todo caso quiere decir que por aquí tenemos un problema grave, ¿cierto? ¿Por qué? Porque entonces o recogemos a las y los estudiantes para llevarlos aquí, que es lo que se está tratando de solucionar ahorita, por ejemplo, con los programas específicos que habrá en la sede de territorio.
ASM: O sea ustedes que llevan 30 años casi en los territorios, deberían verse. Claro, yo sé que la Universidad de Antioquia tiene varios institutos y centros, pero digamos nosotros tenemos presencia en Amazonía, en Orinoquía.
AFMC: Claro, pero la presencia es distinta a las de presencia de andinas, eso es lo que se quiere mostrar ¿no?
ASM: Pero es una visión muy centralista, en la imagen.
AFMC: Claro, estoy de acuerdo.
ASM: No representar las sedes que tienen también educación superior con todas las… no es… digamos, con todas las funciones misionales…
AFMC: Y sabes profe, este es el mapa que presenta el SUE [Se refiere al Sistema Universitario Estatal]. Sí, sí… 
JCM: A eso iba ¿cuál es la fuente del mapa?
AFMC: Es el SUE, entonces por eso lo que tú dices es verdad, es la visión centralista, pero además si nos muestra las diferencias y las brechas que hay con lo que pasa en las sedes. De hecho, aquí hay una cuestión interesante y es que en algunos conceptos de gobernanza lo que se plantea es que debería haber diálogos entre las sedes de universidades, no sólo digamos entre la Sede Caribe y la Sede de Bogotá de la universidad, sino la sede que pueda tener otra universidad también allí. Pero precisamente por eso tienes toda la razón, tenemos esto, este es el mapa que presenta el SUE y este es el mapa que presenta las instituciones técnicas, tecnológicas y universitarias públicas del país. […] </t>
  </si>
  <si>
    <t>CENTRALISMO</t>
  </si>
  <si>
    <t>ASM;AFMC</t>
  </si>
  <si>
    <t xml:space="preserve">[…]Quisiera entrar a hablar un poquito de lo que ocurre con el SENA. Miren, esta gráfica muestra el gasto público en educación superior en el país que ha venido aumentando y aquí la línea roja muestra el gasto público en las universidades públicas, que ha venido disminuyendo, entonces claro, alguien puede decir ¿qué explica eso? Entonces, en el total de la distribución de los recursos en educación superior, las universidades públicas han venido disminuyendo su participación y ¿quién la ha ganado? El Icetex y el SENA. El Icetex y el SENA han multiplicado por 10 su presupuesto. Sólo para que lo tengan presente, las 32 universidades públicas… 34 universidades públicas del país tienen un presupuesto global que transfiere la nación de más o menos $5 billones de pesos. El SENA tiene un presupuesto de $5 billones solito, claro. ¿Por qué? Porque desde el 2002 al SENA se le empezó a adjudicar la obligación de ofrecer educación tecnológica que contara como educación superior. Y ahí hay un debate muy profundo, porque algunas personas consideran que la educación tecnológica que ofrece el SENA no constituye educación superior. Y no se plantea esto desde una situación de arrogancia o de minimización de la importancia del SENA, se plantea desde la distinción que hay entre la educación, digamos, que algunos llaman formal y lo que ofrece el SENA, que es la denominada formación profesional integral, que es otro tipo de formación. Sin embargo, vemos que en gran medida la desfinanciación de las universidades públicas pasa por el fortalecimiento del crédito educativo y de la formación para el trabajo. […] </t>
  </si>
  <si>
    <t>Se refiere a la visión centralista en la toma de decisiones, y visibilidad de la Sede Bogotá, frente a las demás sedes</t>
  </si>
  <si>
    <t>EDUCACIÓN TÉCNICAY TECNOLÓGICA</t>
  </si>
  <si>
    <t>Se refierea a todas las tematicas alrededor de la educación que se enfoca en el aprendizaje de habilidades y conocimientos para desempeñarse en el ámbito laboral.</t>
  </si>
  <si>
    <t>Se refiere a los diálogos alrededor del Servicio Nacional de Aprendizaje, su vinculación al ministerio del trabajo y su financiacion dentro del gasto público frente a las universidades</t>
  </si>
  <si>
    <t>FINANCIACIÓN EDUCACIÓN PÚBLICA SUPERIOR</t>
  </si>
  <si>
    <t>Se refiere a los rubros destinados por parte del gobierno nacional al financiamiento de la educación pública superior. Esta no solo contempla las universidades públicas, dentro de las cuales se encuentra la Universidad Nacional, si no, también las instituciones técnicas y tecnológicas de carácter público como el SENA. Así mismo el financiamiento por parte del estado al ICETEX para el otorgamiento de créditos educativos para la promoción de la educación superior.</t>
  </si>
  <si>
    <t xml:space="preserve">[…]¿Qué es interesante ver aquí? Que desde los presupuestos podemos observar, el proyecto político que rodea la educación superior, ¿cierto? Es decir, una lógica de no necesariamente fortalecimiento de la educación superior pública universitaria, si fortalecimiento de… ay, perdón, de, bueno se me pasó eso… [Se refiere a las diapositivas] del Icetex y fortalecimiento del SENA, lo cual nos lleva a esta gráfica también que yo creo que es interesante. Colombia se dice que el sistema es mixto y que la mayor parte del sistema de educación superior es público. Eso es sólo cierto si en las cifras incluimos el SENA. Ojo con lo siguiente, el SENA digamos que fue incluido desde 2002 con Álvaro Uribe y aquí pues a eso le llamaban el falso positivo del SENA y es porque se empezó a incluir el SENA en la estadística de educación superior. ¿Qué pasó? Hoy tenemos una cobertura del 53 % en educación superior. Si yo sacara a los estudiantes del SENA, la cobertura realmente sería como el 39%. El SENA tenía 49.000 estudiantes, ahorita tiene 456.000. […] </t>
  </si>
  <si>
    <t xml:space="preserve">[…]Entonces ahí tenemos un problema y es ¿será que el SENA sí debería ofrecer educación superior? ¿O cómo sería el vínculo? Eso era lo que queríamos hacer entre la universidad pública y el diálogo con la formación que ofrece el SENA. Lo más paradójico es que las personas que vienen trabajando en el SENA hace mucho tiempo, dicen que “el SENA no debería ofrecer educación superior, porque eso los saca de su identidad histórica y del papel que históricamente ha querido cumplir el SENA en términos de la formación de la fuerza de trabajo”. Fuerza de trabajo que debería formarse en ciertos elementos, independientemente de que tengan una carrera profesional o no. Un poco lo que se plantea es que debería haber toda una complementariedad y no una sustitución en los tipos de formación. La Nacional ahí tenía o tiene, yo no sé, tal vez aquí profes conocen mejor, una experiencia muy rica y siempre la ponen aquí como ejemplo y era la formación de estudiantes en veterinaria y zootecnia, que adicionalmente hacían las formaciones del SENA. Entonces era una persona muy bien formada en aspectos profesionales de la educación superior, pero además era una persona que sabía vacunar muy bien, era una persona que sabía tomar muestras, era una persona que tenía un montón de habilidades que ofrece el SENA, en el marco de su formación no formal. ¿Qué es lo que pasa? Que poco a poco esa relación de complementariedad se ha dejado de lado y se considera más bien una relación en la que el SENA empieza a sustituir a la educación superior. Ahí tenemos un problema. Bien, les mostraba, si no incluimos el SENA, realmente la educación superior privada tiene más participación en el total de la matrícula que la pública, eso sólo cambia, este es el gráfico donde incluimos el SENA, precisamente donde incluimos esos 400.000 estudiantes, bueno, 300.000 estudiantes, ahí sí podemos decir que efectivamente la participación de lo público es mayor, pero con este debate sobre qué formación está ofreciendo también el SENA. ¿Listo? Entonces el SENA hay que tenerlo en mente, por ejemplo, en los puntos que se plantearon desde la rectoría para lo de la ley 30 y esto, en ese decálogo no aparece por ningún lado el SENA y el SENA debería ser objeto de reflexión desde la educación superior, ¿cómo nos vinculamos?, ¿cómo podemos ofrecer una formación integral a nuestras y nuestros estudiantes?, indicando no sólo la formación en las carreras, sino tal vez estableciendo un diálogo con esas formaciones más parciales, más cortas, pero igualmente enriquecedoras que puede ofrecer el SENA. […] </t>
  </si>
  <si>
    <t xml:space="preserve">[…]Esta es la forma como se ha querido hacer la gobernanza en la educación del país. Después de la ley 1955, que es el plan de desarrollo de Iván Duque, se creó en Colombia lo que se llama el Marco Nacional de Cualificaciones. Se dice que en Colombia hay tres caminos de cualificación, la vía educativa, que es lo que llaman algunos la formación formal, que en donde estamos, la Universidad Nacional, el subsistema de formación para el trabajo y el subsistema de reconocimiento de aprendizajes previos. Un poco esto era lo que antes se llamaba educación formal, educación no formal y educación informal.[…] </t>
  </si>
  <si>
    <t>MARCO NACIONAL DE CUALIFICACIONES</t>
  </si>
  <si>
    <t>Se refiere a las intervenciones a cerca de este instrumento del SNC que a través de la articulación entre el Ministerio de Educación y el Ministerio del Trabajo, busca establecer un vínculo más directo entre el sistema educativo y el mercado laboral</t>
  </si>
  <si>
    <t>Se refiere a todo tipo de educación alternativa a la impartida por parte  de las instituciones oficiales de educación, tradicionalmente reconocidas como  formales.</t>
  </si>
  <si>
    <t>EDUCACIÓN INFORMAL</t>
  </si>
  <si>
    <t xml:space="preserve">[…]¿Cuál es la diferencia entre la formal y la no formal? Es que la formal, pues hace todo el proceso digamos acumulativo y con requisitos para acceder de un grado a otro, es decir, para entrar a la universidad yo tuve que acabar once, para entrar a once tuve que acabar décimo, noveno, esa es la educación formal. La educación no formal, es una educación que generalmente no tiene prerrequisito, que cualquier persona puede hacer, por ejemplo, cualquiera de nosotros de nosotras podría acceder ahorita a un curso en el SENA sobre hotelería, un curso sobre manejo de Excel, es decir, es una educación que no necesita prerrequisitos y que en cualquier momento de nuestra vida lo podemos tomar, ¿cierto? Lo que se le llama hoy formación para el trabajo y pues aquí evidentemente aparece el SENA. Y la formación informal es la que tal vez aprendemos en ambientes, valga la redundancia, no formales. Por ejemplo, tengo una abuelita, un abuelito que cocina muy, muy bien, aprendí a cocinar y entonces esa educación informal busca caminos de reconocimiento. Esto es lo que llamamos el reconocimiento de aprendizajes previos. Esta es la forma como se ha planteado la gobernanza del sistema[…] </t>
  </si>
  <si>
    <t xml:space="preserve">[…]aquí tenemos los ocho niveles de cualificación dentro del Marco Nacional de cualificaciones.aquí, está la idea del gobierno de Iván Duque en su momento, pero que retomó este gobierno, de cómo organizar el sistema. Y acá es donde vienen muchos debates. Aquí está el Marco Nacional de Cualificaciones. CINE [Se refiere al catálogo de Clasificación Internacional Normalizada de la educación] y CUOC [Se refiere al catálogo de Clasificación única de ocupaciones para Colombia] son los catálogos internacionales de competencias, porque aquí digamos que hay todo un objetivo de internacionalización y de competencias, aunque el concepto de cualificación es un poquito distinto al de competencia. Está esa idea. Aquí están los ocho niveles que yo les mencionaba. Dense cuenta como esto empieza desde la educación primaria, cada nivel de cualificación, hasta el doctorado. Alguien me dirá “profe, y eso ¿cómo se ve?” Pues los resultados de aprendizaje esperado son esto. Y como nos están pidiendo resultados de aprendizaje esperado en pregrado, en posgrado, en doctorado, todo eso es la manifestación del Marco Nacional de Cualificaciones para usarlo en la educación superior. Aquí está la formación para el trabajo y está aquí el reconocimiento de aprendizajes previsto. […] </t>
  </si>
  <si>
    <t xml:space="preserve">[…]¿Por qué les muestro esto? Porque esta [Se refiere al Marco Nacional de Cualificaciones] es una opción de gobernanza que propone el gobierno. No sabemos si la mejor. La universidad y el instituto tendrían que entrar a hacerse esa pregunta. ¿Por qué? Porque lo que dicen ellos es “bueno, ¿cómo hacemos para que una persona que entra al SENA después pueda pasar a la universidad?” ¿Sí?, claro, si la universidad abre carreras tecnológicas, pues una persona del SENA podría pasar directamente a la universidad. Y uno dice, bueno, chévere la movilidad, ¿no? Porque esto es una idea de movilidad. Bueno, pero entonces, ¿qué tendríamos que estar enseñando ambas? ¿Cómo se hace la equivalencia? ¿Cuándo sé que dos o tres semestres en una carrera universitaria es equivalente a lo que una persona pueda tener en un técnico o en una tecnológica en el SENA? ¿Cuáles son los contenidos que tendría que tener? ¿Cuáles son las competencias y quién las define? ¿Por qué? Porque esto digamos que es el modelo del SENA, porque el Marco Nacional de Cualificaciones nace más en el SENA, expandido a todo el sistema. O sea, es la lógica de formación para el trabajo e internacionalización.[…] </t>
  </si>
  <si>
    <t xml:space="preserve">[…]El Marco Nacional de Cualificaciones fue creado originalmente para el SENA y hoy es el que se tiene en cuenta en todo el sistema educativo, en todos los niveles, incluso en el doctorado. Esto es lo que ha llevado a la molestia de muchos profesores y profesoras cuando en los procesos de acreditación de alta calidad y todas estas cosas, les dicen “¿cuáles son sus resultados de aprendizaje esperado?” Y uno, dice bueno, pues no. Y le dicen, “pero es que usted incluso, en su programa académico utiliza verbos que no puede utilizar para definir los objetivos”. Y entonces, ¿qué pasa con la libertad de cátedra? Entonces, aquí tenemos una discusión muy grande que dar en términos de este tema del Marco Nacional de Cualificaciones.[…] </t>
  </si>
  <si>
    <t xml:space="preserve">[…]Esto es norma, esto es ley, o sea, estamos sometidos a esto, como lo decía, se decía hace un momento, porque, claro, estamos en un entramado al cual tenemos que responder a pesar de que tenemos autonomía universitaria, ¿cierto? Y esto está marcando en gran medida aspectos del sistema de acreditación de calidad también. ¿Listo? Y como ven ustedes aquí hay unas intenciones que uno dirá, bueno, es interesante que los estudiantes tengan distintas posibilidades de acceso y distintas posibilidades de egreso. Eso está bien. La pregunta es, ¿cómo hacemos las equivalencias? y ¿cómo, en el marco de las equivalencias, una institución como la Universidad Nacional mantiene una identidad frente a otras instituciones que brindan educación en Colombia? Esa pregunta hay que resolverla. Bien. Ya voy terminando esta parte introductoria sobre la gobernanza[…] </t>
  </si>
  <si>
    <t xml:space="preserve">[…]El Consejo Nacional de Educación Superior, el CESU, que define en gran medida, claro, políticas para la educación del superior del país, pero fundamentalmente ha fortalecido todos los aspectos relativos a la calidad, que tiene dos momentos, el registro calificado, que habla de esas condiciones de calidad que hablábamos hace un momento, en términos de la universidad, y la alta calidad, la acreditación de alta calidad. Este se supone, el de calidad, es obligatorio la expedición de un registro calificado para que una institución pueda ofrecer un programa, y este se considera que es voluntario. ¿Por qué voluntario? Porque siempre ha habido una discusión si este concepto de alta calidad que define el CESU, de la mano, claro, con el Ministerio de Educación, puede ser violatorio o no de la autonomía universitaria. Y entonces viene una lógica de autogobernanza, la posibilidad de que la universidad, en el marco de su autonomía, genere su propio sistema interno de aseguramiento de la calidad. Algunos piden eso, otros dicen “no, tenemos que ceñirnos a esto”, y entonces viene todo el tema de los rankings y todas esas cosas. […] </t>
  </si>
  <si>
    <t>Se refiere a todas las intervenciones que mencionen las acreditaciones de calidad y de alta calidad, generalmente, las requeridas por parte del CESU a las instituciones públicas de Educación Superior, así como las visiones por parte de los actores involucrados en el sistema de educación superior frente a estas y los debates respecto a la libertad de catedra en este sentido.</t>
  </si>
  <si>
    <t>FORMAS DE ACCIÓN INSTITUTO NACIONAL</t>
  </si>
  <si>
    <t xml:space="preserve">[…]Pero la pregunta es ¿cuál es la labor que está haciendo la Nacional en el CESU? ¿Cuáles son las discusiones que está llevando? Yo con todas estas preguntas, lo que quiero estar mostrando es ¿para qué será el instituto? Porque eso es lo que necesitamos tener allí en términos de la incidencia de la política pública[…] </t>
  </si>
  <si>
    <t>Se refiere a esas primeras tareas encomendadas al Instituto Nacional.</t>
  </si>
  <si>
    <t xml:space="preserve">[…]Finalmente, cierro con esto, esta tragedia que es la inversión en ciencia, tecnología e innovación en Colombia, gastamos el 0.03 % del PIB desde el punto de vista del presupuesto del Ministerio de Ciencia y Tecnología y el Gobierno del Cambio disminuyó para 2024 el presupuesto, pero nos piden ser universidad de talla mundial, nos piden universidad que investigue y todas esas cosas. ¿Cómo lo hacemos en el marco de un desfinanciamiento, cuando se promueve la formación para el trabajo y el endeudamiento?, ¿cierto? Y ¿cómo logramos efectivamente tener incidencia en la política de ciencia, tecnología e innovación?, mirando ya hacia arriba, porque no es la incidencia simplemente para ver cómo cambiamos los requisitos para que haya una revista indexada, un grupo de investigación y cómo entramos en un diálogo con el sistema de ciencia y tecnología a partir únicamente de los problemas del puntímetro, sino cómo entramos a definir una política de ciencia y tecnología, también para el país y como la desfinanciación de la política de ciencia y tecnología en última instancia es una desfinanciación de la función misional de la universidad pública y de la Universidad Nacional. Allí, digamos, salvo algunas cartas que se envían, por allá solitas de profesores y profesoras, es difícil encontrar un posicionamiento claro de la Universidad Nacional, por ejemplo, frente a la reducción del gasto en ciencia, tecnología e innovación. Y un posicionamiento claro, no es sólo que se critique eso, sino que lleve al país, una propuesta de política de ciencia, tecnología e innovación en la que, por supuesto está involucrada la Nacional, pero en donde estemos pensando el sistema, en donde estemos pensando la globalidad de las relaciones que tiene la universidad[…] </t>
  </si>
  <si>
    <t>SISTEMA NACIONAL DE CIENCIA Y TECNOLOGÍA</t>
  </si>
  <si>
    <t>Se refiere a las intervenciones alrededor de los temas que involucren el SNCTI. La financiación del Sistema por parte del Gobierno Nacional, el papel de la Universidad Nacional frente al Sistema, sus características, entre otros.</t>
  </si>
  <si>
    <t xml:space="preserve">[…]Lo que pasa con el SUE. Nosotras y nosotros aquí estamos contentos con un desafío, algunos se quejan, otros más, menos, con todo esto de traer profesores y profesoras de planta a las sedes de presencia nacional, ¿cierto? Pero esto ha generado muchas críticas dentro del sistema universitario estatal. ¿Por qué? Porque en ese marco de la desfinanciación, la Universidad Nacional, por medio de las labores de la rectora, ha logrado traer recursos presupuestales para la base más o menos $40.000 millones de pesos y entonces hay universidades territoriales que están pidiendo 2.000 millones, 3.000 millones y no se los dan para sus bases presupuestales. Entonces siempre en el SUE hay, pues lo llaman un sindicato contra la Universidad Nacional, le dicen algunos, porque las demás universidades territoriales golpean mucho a la Nacional, precisamente, por este tipo de medidas que se van tomando. Claro, aquí se espera beneficiar a la población, pero dentro del Sistema Universitario Estatal, las demás universidades reclaman también recursos. Sólo para que lo tengamos presente entre la Nacional, la Antioquia, la Universidad del Valle y la UIS [Se refiere a la Universidad Industrial de Santander], se llevan más o menos el 70 % de todo el presupuesto de las universidades, de las 34 universidades públicas.[…] </t>
  </si>
  <si>
    <t xml:space="preserve">[…]allí tenemos un problema de gobernanza, un problema de gobernanza que se refleja también en una falta de liderazgo dentro del SUE. Y hay que decirlo, a veces la rectora, o a veces no, casi la rectora no va al SUE, porque claro, sabe que van a empezar a darle palo, que por qué la Nacional recibe más plata, que por qué la Nacional. Pero allí hay que recuperar un liderazgo en el marco de esta gobernanza, mirando a las otras universidades públicas del país. Ahora, segundo punto, el mandato. […] </t>
  </si>
  <si>
    <t xml:space="preserve">[…]La Universidad Nacional tiene un régimen especial, pero no como una prerrogativa caprichosa que se dio, sino que tenemos un régimen especial y desde ahí podemos actuar debido a lo que ese decreto le encomienda a la universidad. Esto lo tomé textualmente. Y entonces ahí entra el instituto. ¿Qué tiene que hacer la Nacional? ¿Y por qué ese régimen especial? ¿Y por qué podemos crear las carreras rápidamente en las zonas, en los espacios de presencia, sin que el ministerio se meta?. ¿Por qué? Porque la universidad tiene la obligación de estudiar y analizar los problemas nacionales y proponer con independencia, gobernanza, formulaciones y soluciones pertinentes, incluidos los problemas, por supuesto, de la educación. Porque la nacional tiene la obligación de contribuir mediante la cooperación con otras universidades públicas y privadas e instituciones del estado, SENA, la promoción y el fomento del acceso a la educación superior de calidad. Porque la universidad tiene que brindar asesoría y emitir conceptos a las instituciones correspondientes al Consejo Nacional de Educación Superior, CESU, al Icfes. El Icfes antes era el viceministerio, hacía lo que hace hoy el Viceministerio de Educación Superior. O sea, el Viceministerio de Educación Superior se crea quitándole unas competencias al Icfes. Uno podría fácilmente cambiar Icfes por Viceministerio de Educación Superior. ¿La universidad tiene que estar brindando asesorías, conceptos, en materias como ¿qué? Planeación de la educación, reconocimiento de universidades, autorización de programas de posgrado, diseño, adopción, aplicación de exámenes de estado, ¿se acuerdan? Hacia atrás, evaluación y acreditación de programas de educación superior, hablar de la calidad, homologación de títulos, reglamentación del sistema de universidades y otros aspectos de la ley 30. Eso es a lo que estamos llamados y por eso ese régimen especial, no porque sea una prerrogativa caprichosa, sino porque tenemos un llamado a ejercer un liderazgo dentro de ese entramado y dentro de esas problemáticas. […] Esto lo tomé textual de ese decreto[…]Asimilar críticamente y crear conocimiento en los campos avanzados de la ciencia, la técnica, la tecnología, el arte y la filosofía. ¿Cuál es el posicionamiento de la universidad frente al decreto… frente a la ley 789 del 2002?, que establece los conceptos de técnica, de carreras técnicas y tecnológicas, que, si uno lo ve, son profundamente tautológicos. Una carrera técnica es aquella que ofrece conocimientos técnicos, una carrera tecnológica es aquella que ofrece ¿sí?, por lógica sabemos que dentro de un concepto no puede estar la palabra, la cual se está conceptuando, pero así está la norma. ¿Entonces, dónde está la Nacional poniendo el debate allí? Prestar apoyo y asesoría al Estado en los órdenes científico y tecnológico, cultural, artístico, con autonomía académica e investigativa. Esta palabrita, ¿no? Autonomía. Presentar estudios y propuestas a las entidades encargadas. Imagínense esta labor de diseñar y ejecutar los planes de desarrollo económico y social. ¿Cuál es el diálogo de la Nacional con el Departamento Nacional de Planeación? Que esto nos lleva a una pregunta honda sobre la extensión, pues si no me paga la consultoría, yo no hago eso, pero la universidad tendría que estar haciendo esto, porque es el mandato que tiene y tal vez esta sea la vía para recuperar ese liderazgo que ha perdido y que le critican muchos en términos de no saber por qué la universidad tiene unas prerrogativas y unas preferencias dentro del sistema de educación superior.  […] </t>
  </si>
  <si>
    <t xml:space="preserve">[…]Esto [ Se refiere a los diálogos con el Departamento Nacional de Planeación y el posicionamiento frente a la Ley 789 de 2002], insisto, son labores que el instituto podría empezar a hacer. Hablo particularmente del tema de política pública, pero obviamente en diálogo con los temas de innovación y de investigación. […] </t>
  </si>
  <si>
    <t xml:space="preserve">[…]La naturaleza de la universidad, esto también está en el decreto 1210. La Universidad Nacional es un ente universitario autónomo ¿Sí? del orden nacional, vinculado al ministerio, con régimen especial, la gobernanza, ¿cierto? Cuyo objeto es la educación superior y la investigación, a través de la cual el Estado, conforme a la Constitución, promoverá el desarrollo de la educación superior, el acceso a ella, mirando hacia atrás y desarrollará la investigación, la ciencia y las artes para alcanzar la acción mirando hacia arriba. Ese es el mandato, imagínense lo que nos puso el país. ¿Sí, pero con qué? Con autonomía. Por eso pensar la gobernanza significará pensar la autonomía. Y dentro de la universidad, cuál es la autonomía del instituto para hacer esta labor también. Por eso, este llamado. […] </t>
  </si>
  <si>
    <t xml:space="preserve">[…]Creo que son claras las razones por las cuales la Universidad Nacional goza de un régimen especial en el sistema de educación superior. Es importante plantearnos el liderazgo en el sistema universitario estatal, en el SUE, en el sistema de ciencia, tecnología e innovación, en diálogo con la red de instituciones técnicas, tecnológicas y universitarias públicas y el SENA, sin desconocer que las y los estudiantes que acceden a la educación superior son el producto del sistema educativo del país y que precisamente allí también tendríamos que tener algo que decir. Bajo este mandato y en este contexto, la pregunta para nuestro instituto ¿qué instancia dentro de la universidad tiene como objetivo analizar, diseñar y proponer políticas educativas para el país? ¿Quién está haciendo eso? ¿Y finalmente, cuál debe ser el modelo de gobernanza? Qué es lo que nos convoca para dejar esta introducción, del Instituto Nacional de Investigación, Innovación y Política Educativa para responder a ese propósito[…] </t>
  </si>
  <si>
    <t xml:space="preserve">[…]ahorita la profe [Se refiere a ASM], que estamos abriendo programas completos de las sedes, ¡no es así! Son programas completos de otra sede, por una razón, por una razón muy simple, porque esa autonomía que usted dice, sí la tiene la universidad, pero no la tiene la sede. La sede no tiene, la sede de presencia nacional no tiene facultad, no tiene las facultades, no hay vicerrectoría, no tenemos esa potestad. Entonces, hacer ese programa quiere decir pasar por todo el proceso largo. Como este proceso fue tan rápido, lo que se hace es que un programa de una sede andina amplía su currículum a una sede Presencia Nacional, por eso sólo se abren cohortes. Por eso nosotros no administramos en las sedes de Presencia Nacional, no administramos de forma autónoma esos currículos, sino que los administra el programa y la facultad que los tiene, con acompañamiento de las sedes. Eso les aclararía porque es importante.[…] </t>
  </si>
  <si>
    <t>AIOM</t>
  </si>
  <si>
    <t>FGP</t>
  </si>
  <si>
    <t xml:space="preserve">[…]Como es que tú mencionabas el tema de los resultados de aprendizaje, y si entendí bien, era como la influencia del Marco Nacional de Cualificaciones instaurar esa manera de hacer las cosas y quería solo, pues digamos, desde la pedagogía un poco la pregunta sería interesante, el diálogo interdisciplinar es porque ahí  hay otras preguntas que se han construido también desde otros lugares, que no son necesariamente la gestión y la administración, sino la pregunta misma por la innovación pedagógica, por ejemplo.Y entonces ahí hay una cosa que me parecía importante como la precisión entre, pues puede estar el Marco Nacional de Cualificaciones, teniendo un montón de implicaciones, pero también la pregunta por los resultados no se reduce a la pregunta por la estandarización.[…] ahí hay muchas preguntas de fondo en términos de innovación académica e incluso que sí que me parece importante mencionar porque, porque creo que la lectura de análisis de política pública solamente por el lado del Marco Nacional también puede, digamos, dejar, ocultar las otras partes que son las preguntas, pues entonces, ¿cómo hacemos conciencia de qué es lo que estamos aprendiendo? No necesariamente para un sistema de acreditación, no para nada que tenga que ver con procesos formales de establecimiento de decisiones, de presupuestos, etc. Pero por el ejercicio de mejorar nuestras prácticas como docentes, eso también está ahí mezclado. Y entonces es una cosa que sólo quería, como hacer la precisión, por un lado.[…] </t>
  </si>
  <si>
    <t>LIDERAZGO</t>
  </si>
  <si>
    <t xml:space="preserve">[…]Tú mencionabas como el liderazgo, y yo sólo quería preguntar y dejar la pregunta de ¿qué implica el liderazgo?, porque a veces el liderazgo para mí es como convocar, dialogar, generar consensos, capacidad de acción, procesos detrás. Y me pregunto ¿cómo estamos del liderazgo? O sea, ¿si ejercemos un liderazgo? o liderazgo también se puede considerar pues decir qué hacer, pero, por ejemplo, eso no, o en mi concepción, habría, hay muchos retos que tú sabes, al final la pregunta que me parecía como Uhmm… ¿Si lideramos? y ¿cómo?, más bien, no, no, cómo, porque creo que ese ¿cómo?, es un poco complejo a veces de demostrar con acción más que con discurso.[…] </t>
  </si>
  <si>
    <t>Se refiere a todo lo referente al liderazgo, desde las distintas esferas: Actores involucrados en el proyecto de Instituto Nacional de Investigación, Innovación y Política Educativa, así como la postura de liderazgo de la Universidad frente a la Educación Estatal en Colombia.</t>
  </si>
  <si>
    <t xml:space="preserve">[…]¿qué es eso de los resultados de aprendizaje esperado? Ahí hay una discusión muy honda que la universidad no ha querido dar y de hecho se ponen molestos cuando uno cuestiona. Sí, nos pasó con ciencia política ahorita, con la acreditación de alta calidad, se pidió a la instancia de la universidad encargada de este tema, del proceso de acreditación y decían tranquilos, vayan resolviendo. Bueno, vayan resolviendo ¿qué? ¿Cuál es la orientación sobre eso? Porque es que los resultados de aprendizaje esperado no es una novedad, digamos, eso viene de la taxonomía de Bloom, 1958, por allá, eso empieza a estar ahí, pero adicionalmente trae unas consecuencias, o sea, está muy bien pensar en los aprendizajes, en los resultados, pero ¿qué pasa también con el proceso? ¿Qué pasa con el proceso educativo en sí? ¿Es decir, resultados de aprendizaje esperado es mirar el resultado basado en el aprendizaje, que pasa con la enseñanza, ¿cierto? Y con evidencias, ese es el punto. ¿Qué evidencio yo? y ¿cómo logro esas evidencias? Esa es la pregunta que la universidad no ha enseñado a resolver y yo no sé si la pueda resolver. ¿Cuál es el resultado de aprendizaje esperado para una persona que hace un doctorado? ¿Crear una nueva teoría?, ¿generar pensamiento crítico?, desde la pedagogía y todo, se dice que el pensamiento crítico es lo que no se espera, justamente. Entonces ¿qué es lo que pasa? Y que empieza a haber una cierta tendencia. ¿Qué carreras dicen, frescos, resultados de aprendizaje esperados? Cierto tipo de carreras más cercanas a ciertas áreas del conocimiento, ciencias, incluso economía, pero ciencias humanas como que no mucho. Tuvimos un problema en el departamento de ciencia política porque se le envió a unos profesores la guía de los verbos que puede utilizar para la creación de… ¿sí? nos lo envió la universidad. [Los participantes se ríen] Mira, es que ese es el lío, “mire, es que aquí está, ¡eso es fácil!, venga” … Llegaron a un profesor, cuando dijeron “no, usted no puede utilizar, proponer, no tiene que ser este verbo”, entonces uno dice, venga… Se pusieron bravísimos. Ahora, fuimos, establecimos el debate en el departamento de ciencia política, invitamos a la mesa crítica de resultados de aprendizajes esperados de la Universidad Pedagógica, y no fue nadie del nivel central de la universidad. Entonces uno dice bueno, pues si no queremos dar el debate y si nos dicen que “vayan haciendo, que ahí van bien”, entonces ¿cómo hacemos eso? Ese es el debate que tenemos. Ahora, ¿qué es una cualificación? Porque yo creo que tú dices, eso es el… que ahí queda el debate y en las distintas áreas. ¿Qué es una cualificación? Según el Marco Nacional de Cualificaciones, una cualificación es una combinación de resultados de aprendizaje esperado, dice el Marco Nacional de Cualificaciones. Y al final, ¿qué es una cualificación? Ojo con esto, una combinación de resultados de aprendizaje, ojo con esto, eh validada por una autoridad, no sabemos quién, si el Ministerio, la misma universidad, y valorada por el Mercado del Trabajo. Eso dice el Marco Nacional de Cualificaciones. Reflexionemos sobre eso, porque claro, se cree que esos conceptos a veces son neutrales, pero no lo son. Entonces, yo creo que lo que tú dices, y ese podría ser un buen inicio para él, para el ¿sí? Y les comento, el Centro de Pensamiento en Políticas, quedó otra vez seleccionado para este año, por fortuna, y la investigación va a ser esa, el Marco Nacional de Cualificaciones, porque el decreto 1330, que es el que fija todos los criterios de calidad, toma resultados de aprendizaje esperado. Pero hay otra cosa que no se ha explorado, disque resultados de investigación esperada, sí, ¿qué es esto? Pero ahí está y uno dice ¿qué es esto? ¿cómo así? O sea, ¿qué es la investigación? Si ya voy… Entonces eso no lo hemos discutido y creo que ahí es donde empezamos a ver estas labores, con lo que estoy totalmente de acuerdo. Y desde las distintas áreas, economía tuvo una facilidad, por ejemplo, porque nosotros nos acercamos a economía y dijo “no, es que nosotros enseñamos economía a partir de libro de texto, lo que vemos en micro uno acá, es lo mismo que sabe el estudiante de Harvard o en España”, oiga, ¿y el tema de la tierra en Colombia? “Estamos viendo libros de texto, eso es lo que necesita una persona en una óptica problemática de la internacionalización”, sepultados los estudios sobre la tierra en Colombia, en la facultad de economía de la Universidad Nacional de Colombia, no hay, eso de economía y nación y todo eso, eso no. Curvas de oferta y demanda, y nos parecemos más bien a una facultad de negocios. Y claro, resultados de aprendizaje, claro, porque estos libros de texto me permiten saber que un chico o chica debe saber hacer una elasticidad y esas cosas. Creo que en arquitectura también les fue bien con eso, algunas ingenierías, en ciencias humanas y en posgrados peor. Sí. Cuando dicen “venga, entonces ¿qué es lo que están haciendo?” Vamos a ver esos problemas, inventándose, entonces, yo me invento cuál será la evidencia, pero después eso hay que demostrarlo. Sí. Y entonces, ahí vamos a tener problemas. Solo para decirte, que tienes toda la razón y presentar todas las aristas de ese debate tan importante que podría ser un debate, debate acá.[…] </t>
  </si>
  <si>
    <t>RESULTADOS DE APRENDIZAJE</t>
  </si>
  <si>
    <t>Se refiere a las posturas frente a como se puede valorar u obtener o no evidencias de los resultados de aprendizaje de los estudiante durante su proceso formativo. Esto desde la visión del Consejo Nacional de Acreditación, como la postura de los docentes y demás actores de la comunidad universitaria frente a otras formas de medir los resultados desde la pedagogía, la innovación y más variables que no involucran únicamente la estandarización de la cualificación de la educación.</t>
  </si>
  <si>
    <t xml:space="preserve">[…]Me parece muy interesante porque lo que tú dices, solo quería rescatar la capacidad de agencia, frente a los discursos de resultados de aprendizaje, es decir, no tomarlo a modo manual. Creo que tomarlo a modo manual es un problema enorme, pero no es un problema del lineamiento, también es un problema de la manera en que lo asumimos, porque es que , los resultados no son un manual. Y lo que dice el profe, por ejemplo, el acercamiento a que hay un verbo que no se puede usar, es como eso no tiene sentido, es una aproximación, digamos, muy básica, muy literal, muy instrumental, pero pues nuevamente, desde la pedagogía, pues ese acercamiento se puede cuestionar y enriquecer un montón. Es decir, no es como cuestión, otro argumento distinto para mí es que me digan, no sé, cuando dicen “es que reconocer es ambiguo, qué significa que usted reconoce, que lo describe, que lo usa”. La cuestión no es de no uses este verbo porque está prohibido, castigo, maldad de Dios, [Los participantes se ríen] sino es como, pues es que necesitamos ser un poco más concretos con la comunicación, digamos, eso no es un argumento de prohibición eh, caprichosa, es un tema de que seamos más claros para determinar un poco mejor qué es este alcance. Usted va a decir que esta persona va a hacer una cirugía, o va a decir que esta persona va a reconocer unos análisis de caso, eso tiene unas implicaciones reales, en el mundo real, pues qué es capaz una persona de hacer en un contexto situado, etc. Y lo último era, con esto que dices de, entonces quiero rescatar lo de la capacidad de agencia sobre esas teorías o sobre esas invitaciones porque, perdón, en la sede de Bogotá estamos haciendo un ejercicio de construcción colaborativa de currículos, por ejemplo, en la facultad de Economía, y lo que hicimos para definir los objetivos no fue, pues decir acá hay un manual y ya todo está muy normado, que fue un poco de las cosas que venían, sino consulta con egresados, consulta con estudiantes, consulta con. Sí, hubo consulta con empleadores, pero hubo consulta con sectores de interés. Y los sectores de interés, pues hay una lista de sectores de interés que son personas que tienen, digamos, yo le digo un poco los, los, los random del programa, o sea quiero decir, como personas que han trabajado con lugares digamos, invisibilizados del conocimiento, con feminismo, con comunidades étnicas, con otro tipo de aproximaciones desde el mismo programa, que hay profes que ya tienen conexiones ahí, pero darles voz y capacidad de establecer entonces cuál es ese resultado es lo clave. Pero solo perdón, para insistir sobre estas cosas de los resultados, en mi perspectiva no son un manual. Y la aproximación de manual ya no es solamente por el lineamiento de la política, sino por la interacción que uno tiene con esa información, lo que hace que también sea muy, o sea que uno también tiene la responsabilidad de sólo reproducir una lógica específica, pues de lineamiento, como si eso viniera dado y dijera “paso uno, paso dos, paso tres, paso cuatro” y no, o sea, es un contexto de incertidumbre muchísimo más alto y de capacidad de acción mucho más alta. […] </t>
  </si>
  <si>
    <t xml:space="preserve">[…]¿sabes en qué terminó economía? Los cursos de economía política ya no van casi, los cursos de historia económica tampoco. Sí, uno dice bueno, ¿la universidad nacional no debe estudiar eso?, entonces nos toca estudiar es el manual. Y sí, ahí terminaron, lamentable. Y con otro elemento que adicionaría lo que tú dices, debate de universidad, y es que esto se ha atendido muy instrumentalmente, como que “venga, toca hacer eso para tener la acreditación, tome, hágalo y necesitamos estar acreditados, que oso que no, y por ocho años ojalá hágale”. ¿Y entonces el proceso de acreditación en qué ha quedado? lo digo con la experiencia, ¿qué necesitan? Entonces haga una encuesta para no sé qué, estudiante, haga una encuesta para no sé qué, haga una encuesta para. Sí, y miremos y vamos llenando los 12 factores. Es que creo que son, los aspectos, las características que son 40 y pico y los 100 y pico de aspectos, uno por uno y ya entregamos esto. ¿Cuál es el acompañamiento? No, no, vayan haciéndolo, vayan haciéndolo. ¿Cuál es? ¿Y el sentido? Demos esa discusión, que es el punto que hemos hablado también aquí. ¿Cuál es la discusión pedagógica al interior de la Universidad Nacional de Colombia? ¿Quién está dando esa discusión en ese nivel?, quiero decir. Entonces es, totalmente de acuerdo […] </t>
  </si>
  <si>
    <t xml:space="preserve">[…]el liderazgo pasa por ahí. ¿Cuál es el documento que ha llevado la Universidad Nacional de Colombia al Sistema universitario estatal, planteando las reflexiones buenas o malas sobre los resultados de aprendizaje esperado? No hay ningún documento, por eso dicen, el SUE es solo un espacio donde van a pedir plata y a la nacional le va bien porque logra sacar plata y por eso ¡nos odian!, si en todo lado llegamos y es, ah es que ustedes tienen plata, que ustedes y es... lo peor, es que ni siquiera es como que redistribuyamos sino quítele plata a la Nacional. No, es que es así. ¿Y entonces es un liderazgo que se gana con otro tipo de debates, con otro tipo de discurso, que incluso en el SUE lo dicen, había rectores antiguos del SUE que decían, “extrañamos a la Universidad Nacional, ¿dónde están los debates?” ¿sí? Venimos es a pedir plata y hablar de plata y ya. ¿Sí? Entonces ahí es donde también surge la pregunta de ¿quién se encarga de ese liderazgo dentro de la universidad y cómo nos ganamos ese liderazgo? La Red de Instituciones Técnicas Tecnológicas se la pasa golpeando a la nacional, “oiga, venga, trabajemos, ayúdenos a pensar esto, ustedes tienen grupos de investigación”. Mire, la red de instituciones, son 30 instituciones, ¿cierto? Y se la pasan pidiendo disque un convenio con el Centro de Pensamiento, porque se imaginan este grupo de investigadores [Señala a los participantes] [Los participantes se ríen] para pensar un plan, miren lo que piensan, un plan decenal para la educación técnica y tecnológica en Colombia, La Nacional ¿Qué dice? no, nadie está pensando en eso, ¿sí?, y tenemos esa labor, no es que queramos, tenemos esa labor, el SENA lo mismo, ¿sí? Entonces ahí es donde creo que se empiezan a ganar los liderazgos. […] </t>
  </si>
  <si>
    <t>JCM</t>
  </si>
  <si>
    <t>UNIVERSIDAD Y ESTADO</t>
  </si>
  <si>
    <t>Se refiere a los vínculos que se han tejido, o no, entre la Universidad y el Estado Colombiano. Se presentan posturas en donde se plantea que debe haber más presencia y enlaces desde la Universidad hacia el Estado, como universidad pública, que responda a problemáticas generales de la sociedad colombiana desde los proyectos académicos que desarrollan de manera interna, así mismo, su participación en las discusiones de educación estatal.</t>
  </si>
  <si>
    <t xml:space="preserve">[…]¿qué instancia de la universidad dialoga con el estado colombiano? Puede ser un ejemplo lo de planeación, que yo creo que sí, pero cuando uno revisa no, tengo una hipótesis, aunque bueno, creo que no es difícil demostrarlo, la universidad, nuestra universidad estaba arrinconada por muchas décadas, es decir, no se le ha dado el papel que debería tener, en parte porque hemos tenido gobiernos, yo no sé si sea muy atrevido plantearlo, pero no son de derecha, son de extrema derecha, si es que uno encuentra o hace énfasis en esos vínculos, entre gente vinculada al estado directamente, con quienes han metido personas a hornos crematorios, al mejor estilo nazi, o sea, es que eso, el caso colombiano es un desastre desde muchos ángulos. Entonces yo creo que ahí, hay un asunto, es que la universidad ha estado también arrinconada, me da la impresión, o al menos yo lo he sentido. […] en otros países, por ejemplo, el campo de la geografía siempre está en planeación. ¿Por qué está en planeación? Porque mire, aquí un río algún día de estos se va a desbordar y entonces estas personas no deben estar ahí. Y esto se hace desde la geografía, podemos ayudar a salvar vidas, pero en este país no, y la geografía está relegada. […] Creo que, en todo sentido, para Cuenco es fundamental este asunto, porque me da la impresión que esta universidad no está dialogando a esos niveles altos como debería serlo. Y tenemos gente muy bien formada, pero cada quien anda en su mundo. […] </t>
  </si>
  <si>
    <t xml:space="preserve">[…] Normalmente cuando uno piensa un sistema educativo estatal y no quiero ponerlo como ejemplo, sino como contexto, si uno piensa en el sistema educativo alemán, ellos tienen claro, nosotros producimos esto y queremos una educación de esta forma. Y tratan de, tienen sus problemas, pero tratan de articularlo y lógicamente de financiarlo. Yo veo que, en el caso colombiano, además de otros problemas, eso no está claro. No está claro. Y cuando uno comienza a revisar las cifras, este es un país eminentemente extractivista, es un país que saca cosas y ni siquiera las transforma. Es raro que medio transforme algo, o sea, saque y venda a lo bestia. ¿Sí? Y en ese sentido, ¿cuál es el papel de la Universidad Nacional de Colombia en términos de creación de nuevo conocimiento y de conocimiento de punta? Porque eso es como ir en contravía. Y a mí me parece chévere ir en contravía, me gusta como reto, si no pues estaría en otro lado. Pero hay un asunto serio para la universidad y es que no hay un diálogo a nivel estatal serio en términos de ¿cuál es el perfil productivo de Colombia? Todos estos aparatos son importados, somos dependientes tecnológicamente. Entonces creo que hay otro asunto grueso y es ese sistema educativo colombiano, vinculado con el sistema productivo colombiano, como que para que miremos para el mismo lado y no simplemente nosotros ir de forma idílica por un... no, es que esto es para formar gente de alto nivel[…] </t>
  </si>
  <si>
    <t xml:space="preserve">[…]Colombia es un país expulsor de gente bien formada. Se van para otros países, encuentran otras cosas y resulta que no vuelven. Y entonces ¿cuál es el diálogo interno de la universidad y a nivel estatal en torno a la fuga de cerebros?, que para mí es un problema gravísimo y normalmente se le hace el quite, es un tema tabú. Ah, no, la gente es libre de irse. Claro que sí. Yo tengo claro que nací en el planeta tierra y me podría ir para donde quisiera, pero quiero aportar a este pedacito de territorio del planeta. Pero entonces, ¿dónde queda eso? Y lo digo por gente que uno conoce, que la verdad es que aquí en este país no tiene nada que hacer. Y no tiene nada que hacer porque el sistema educativo colombiano, vinculado a un sistema productivo colombiano, es retrógrado, es prácticamente medieval, ni siquiera industrial, es preindustrial. Un limbo ahí entre el medioevo y lo preindustrial. Entonces, creo que es muy importante estas grandes discusiones y desde mi punto de vista, a la universidad le ha faltado altura para dar esas discusiones y yo creo que Cuenco debería, entre otros, participar en ese tipo de diálogo.[…] </t>
  </si>
  <si>
    <t xml:space="preserve">[…]uno se pregunta ¿cuál es la posición de la universidad frente a la ley estatutaria que establece el derecho fundamental en todos los niveles? ¿Dónde está el documento o el posicionamiento? Con problemas, porque si uno lee esa ley, por ejemplo, están diciendo que la pertinencia ¿qué es? que la educación en Colombia se ajuste a los planes y proyectos del estado y uno dice ¿y la autonomía? con problemas, porque dice que la educación para adultos será un derecho fundamental y que las personas que no pudieron acceder a alguno de los niveles de la educación tendrán que hacerlo. ¿Qué vamos a hacer en la Nacional? Porque mi mamá entonces va a venir para acá. Entonces, ¿cómo vamos a responder a eso? En la ley estatutaria se decía que la educación superior ofrece cualificaciones, Marco Nacional de Cualificaciones a nivel de ley, por debajito de la constitución. ¿Dónde está el debate de la nacional? Claro, salió lo de ley 30, miren, que es donde uno dice bueno, ¿y el liderazgo qué?[…] </t>
  </si>
  <si>
    <t xml:space="preserve">[…]Sale la reforma a la ley 30 y la nacional ahí sí dice “¡ojo porque nos acaban con el régimen especial!” Primera tarea. Sí, miren cuáles son los artículos que podemos decir que no se toquen para que no nos afecte en el régimen especial. Sí. Y entonces ahí salió el decálogo y esas cosas. Está bien, por lo menos salió algo. […] </t>
  </si>
  <si>
    <t xml:space="preserve">[…]Pero el problema ¿cuál ha sido? Que la educación superior en Colombia después de 2011 se ha transformado. Sin tocar la ley 30. Claro, porque es que tocar la ley 30, era hacer una movilización estudiantil y profesoral, lo que le pasó a Santos. Entonces el gobierno cambió la estrategia cambiemos la educación sin tocar la ley 30. El Marco Nacional de Cualificaciones es un artículo dentro del plan de desarrollo de Duque, y eso lo cambió. Sistema de Acreditación de Alta Calidad sin tocar la ley 30, más plata para el Icetex y para el SENA sin cambiar la ley 30. Y entonces la universidad no ha discutido esos temas, ¿cierto? O sea, como que, lo que no toque mi régimen fresco y ahí miramos cómo le hacemos. Y uno diría en virtud del régimen que tenemos especial, tenemos es que estar en esos debates. Un pequeño articulito cambia toda la educación superior del país sin tocar la ley 30. Y eso es lo que se ha venido haciendo. Esas son las micro reformas que llaman algunos, que se han venido haciendo desde 2011 hasta hoy, que han cambiado por completo el sistema de educación superior del país y no hemos hablado. Entonces ahí es donde uno dice ¿cuál es el liderazgo que tiene la universidad en esos debates? Y seguramente así será en otras áreas del conocimiento. Yo hablo de educación superior y estas cosas.[…] </t>
  </si>
  <si>
    <t xml:space="preserve">[…]¿Pregunta dónde está el centro de investigaciones para el desarrollo? [AFMC se ríe] Sí, antes, bueno, no es que este trae plata. Sí, bueno, traía plata y Jorge Iván González traía mucha plata y sí, venga, ¿cuál es el centro de investigaciones? ¿Y la alianza...? No, no, no, traemos 17.000 millones a la nacional. Bueno, y ¿esa es? ¿Cuáles son los debates del CID [Se refiere al centro de investigaciones para el desarrollo de la Universidad Nacional de Colombia] ahorita con respecto al plan nacional de desarrollo? Nada, sepultado el CID. ¿Qué tiene que ver con lo que pasa con la facultad de economía? ¿Dónde están los estudios sobre la tierra en Colombia? ¿Cuál es la propuesta del CID en relación con la redistribución de la tierra en el país? No hay ninguna, entonces ahí es donde uno dice bueno, ¿dónde está la universidad? Y por eso mismo las universidades menos complejas, dicen entonces “¿por qué le dan todo a la nacional? que, ¿qué está haciendo? más hacemos nosotros”. Entonces ahí es donde ese liderazgo, digamos, no debe ser una herencia de gloria pasada, sino un liderazgo que hay que mantener y renovar. […] </t>
  </si>
  <si>
    <t xml:space="preserve">[…]yo solo quería dar un comentario acerca de los resultados de aprendizaje, porque nosotros al principio,, estábamos perdidos en el Amazonas con el tema de los resultados de aprendizaje, pero encontramos una luz cuando empezamos a revisar cómo le estábamos respondiendo al país desde el perfil de nuestros egresados. Y esa revisión nos hizo ver que sí había sentido en los resultados de aprendizaje, que, al pensar en el perfil del egresado, estábamos reconociendo qué elementos puntuales íbamos a ofrecer al interior que fuera responsivo. Y desde ahí dijimos “bueno, si estas son las responsabilidades, entonces, claro, los resultados de aprendizaje nos permiten organizar la carta de navegación y nos preguntan sobre las metodologías didácticas que tendríamos que establecer para responder a esos puntos de la carta de navegación y a su vez si la evaluación, por ejemplo, es coherente”, y la verdad es que en el ejercicio vimos que no lo estábamos haciendo nada bien, que por el tema de la libertad de cátedra y todo esto, cada quien iba por un lado. Entonces, si queríamos un estudiante crítico, por ejemplo, pero era un estudiante que sólo recibía charlas y conferencias, eso no tiene que ver nada con la organización, de que si queríamos una persona que respondiera al país, pero las asignaturas que tenían que ver con territorio no aparecían en el plan de estudios. Entonces eso nos hizo organizarnos un poquito, porque nosotros le dimos vueltas, pero ¿Cómo? ¿Para qué? ¿Cuál es el sentido? Lo mismo la gente pues muy resistente, o terminaban haciendo simplemente, cambiar el verbo, la competencia para acomodarse y cumplir con la tarea, pero dijimos “revisemos a ver cómo le podemos dar fuerza” y encontramos esa dinámica que nos ayudó y ahí sí le encontramos un poquito la razón de hacer ese ejercicio.
AFMC: Chévere. ¿Con qué orientación de la universidad? 
MLR: No, no, no, fue auto... [MLR se toca el pecho indicando que lo hicieron ellos sin orientación por parte de la universidad]
AFMC: [AFMC se ríe] Es que ahí es donde viene el lío. Sí, ahora, y yo estoy de acuerdo. Ahora, chévere que estos debates, porque también está al otro lado […] </t>
  </si>
  <si>
    <t>MLR;AFMC</t>
  </si>
  <si>
    <t xml:space="preserve">[…]lo que decía la profesora ASM, que estábamos hablando, ¿qué es lo que tenemos en las sedes para abrir o aperturar una asignatura, un programa? desde la sede Palmira en este momento nosotros estamos aperturando en convenio con la facultad de Veterinaria y Zootecnia de la sede de Bogotá, lo aperturamos en Palmira, facilito, si, simplemente el convenio con la facultad y lo hacemos, pero vamos a hacer la apertura, de nuestro programa de medicina veterinaria en la sede de Palmira, pero sí nos toca hacer todo un recorrido para poderlo hacer. Entonces son dos cosas que sí, como Universidad, en nuestros 103 programas que tenemos, los podemos aperturar en las otras sedes fácilmente, pero el recorrido que hacemos para abrir un programa de nuestras sedes, tenemos que hacer todo un recorrido, que más o menos es como de ocho a un año que dura todo ese proceso.[…] </t>
  </si>
  <si>
    <t>EDGL</t>
  </si>
  <si>
    <t>RELACIONAMIENTO CON EL MEDIO EXTERNO</t>
  </si>
  <si>
    <t xml:space="preserve">[…]¿cómo nos articulamos con el sistema productivo? Que tú comentabas [Señala a JCM] y ¿cuál es esa responsabilidad que tenemos frente a la manera como hoy se industrializa o cómo se desarrolla el país en los territorios?, cierto, ¿o en los maritorios? como es este caso acá en San Andrés y ¿cuál es esa brecha que tenemos?, cierto, entre la educación que estamos dando y como digamos el sector productivo está enfrentando eso, cierto, digamos, o grandes empresas o grandes industrias, o los emprendimientos, que también es una reflexión que va pegada de la innovación. Entonces me parece que hay un punto importante y quisiera destacar algo y es que así como, creo que no tenemos participación de ningún lado, hay algunos escenarios que existen, por ejemplo el caso de Medellín, yo no conozco los demás, creo que en Bogotá existe alguno más, en Medellín existe un comité que se llama Comité Universidad Empresa Estado, no sé si les suena, lo hayan oído, donde hace 15 años, liderado por la Universidad de Antioquia, se presentan una vez al mes, como esos retos que tienen las empresas o la industria y pues empezó como un tema también de innovación, emprendimiento, cómo apoyar cosas, ahí se mantienen conversaciones de lado y lado, o sea las empresas presentan sus cosas, la universidades sus cosas y ahí pues ha estado acompañado por ejemplo Ruta N, que es una entidad también en Medellín, Antioquia, que también ha tenido crisis política recientemente, pero bueno, en fin, de todo un poco, pero digamos que no hay tantos espacios. Quiero cómo poner ese punto, es para ese diálogo entre el sector empresarial, el sector productivo y nosotros, es como que nos paramos aquí todos nosotros, aquí quien viene del sector empresarial a decirnos, esto es lo que está pensando la junta directiva de Ecopetrol o la de ISA, o la de cualquier empresa colombiana de energía o de agro, lo que sea, ¿cierto? No, no sabemos qué están pensando y ellos están, lo vivimos todo el tiempo, contratando consultorías internacionales para que les digan para dónde tienen que ir, ¿cierto? Y nosotros no tenemos espacio para ese diálogo y viceversa, tampoco los invitamos, entonces estamos aquí pensando en el futuro de un Instituto Nacional no sé qué, y no le estamos diciendo “venga pues, ustedes ¿qué están pensando allá?” Y entonces después decimos que no hablamos. Entonces me parece que eso es...
GHB: Si los invitamos, no llegaron.
LFM: Si, pero no vinieron.
AFOA: Ah bueno, listo, entonces está bien, está bien, no, pero es una, es como ahorita el mapa que tú mostraste [Se refiere al mapa del SUE que proyectó AFMC], el mapa que tú mostraste, es decir, la respuesta es que claro, tenemos que pensar de qué manera somos más creativos para esos espacios, porque, aunque, incluso a nosotros nos ha pasado haciendo proyectos de investigación, de consultorías que hacemos para las empresas, que de repente, se desconectan y no le vuelven a contestar a uno, colegas que eran amigos, pues entre comillas digo, cierto, y aparecen al año y dicen “no hermano, es que no, ni te cuento”, del drama interior en sus empresas, en el sector público con los que hacemos cosas y entonces hay una desconexión permanente en esos dos. Entonces ese diálogo del sistema productivo me parece importante.[…] </t>
  </si>
  <si>
    <t>AFOA;GHB;LFM</t>
  </si>
  <si>
    <t>Se refiere a las intervenciones que nombran actores de los diferentes sectores que intervienen en una sociedad. Puede contener agentes del territorio, empresas, comunidad universitaria, instituciones, etc.</t>
  </si>
  <si>
    <t xml:space="preserve">[…]el tema, es el tema de los territorios, ¿cierto? La geografía, también lo comentaste tu profe JCM y ahí pues creo que aquí, pues mañana haremos un ejercicio de recorrer esta geografía, pequeña a la escala de isla y ver un poco los problemas que acontecen y como creo que ahí la profe va a hablar también de ese tema [Señala a AIOM] como una oportunidad real, pues, de transformar la educación. Creo que hay varios ejercicios que la universidad viene haciendo, aprendizaje basado en problemas, basado en proyectos, creo que hay muchos ejercicios que se vienen dando en el pasado, aquí con la profe GHB también coincidimos, fue porque habíamos arrancado con un tema de innovación abierta con el profe GEBT, que venían de las empresas y también de los territorios. Entonces yo creo que todo eso ha funcionado. Sin embargo, pues ahorita hablando con el profe AFMC, lo que decía del libro de texto, me pareció muy gracioso, porque claro, como que de repente vamos y volvemos, entonces como que de repente sí, los problemas basados, acá para la educación, pero de repente alguien llega y dice “no, pero es que la ciencia tiene que ser universal”, y yo ayer estaba en clase de seminario de investigación con estudiantes de maestría y les decía olvídense del problema del territorio [AFOA se ríe] y yo se lo estaba diciendo, pero porque también a veces se quedan ahí pegados y se olvida mirar el mundo, entonces como que, como quien era que decía como que el tema no podemos tomar todo en manual, es decir, cómo hay que movernos, hay que mirar el mundo, hay que mirar el territorio, no hay una fórmula única. Entonces, me parece que ese punto de la geografía de los territorios locales, como decía, ¿no? Thinking globally, for act locally, piensa global, pa’ actuar local. O ahorita también incluso se piensa al revés, ¿no? piense local, el problema local y a ver cómo ese problema puede servirle a otras personas en el mundo. […] </t>
  </si>
  <si>
    <t>AFOA</t>
  </si>
  <si>
    <t xml:space="preserve">[…] ¿cómo se producen las cualificaciones? Entonces, está lo que se llaman los catálogos de cualificaciones, que es establecer lo que llaman, las brechas de capital humano, y es que necesita el aparato productivo y qué está ofreciendo la educación superior, porque el Marco Nacional de Cualificaciones está ahora desde preescolar. Algunos dicen que, “qué horror estar ya preparando la gente para el trabajo desde preescolar”, pero está así, está así, realmente está así. Ahora, ¿qué son esos catálogos? Entonces se les pregunta a los constructores, hay un catálogo, sería chévere un día mirar eso [Señala a GHB, quien es arquitecta], el catálogo de construcción. Entonces dicen ellos “Mire, yo necesito una persona que sepa esto, esto y esto”. De ahí nace una cualificación y de ahí es donde se tiene que ajustar el sistema educativo a esas cualificaciones. Y ahí es donde mucha gente genera resistencias realmente. Entonces sería interesante mirar eso, porque si cada quien está interpretando eso como considere y no hay un lineamiento claro, de hecho, uno dice ¿qué pertinencia distinta pensar en los problemas territoriales, a solo estar pensando en esta estructura productiva? Y en una estructura productiva que el 50% es informal. O sea, ¿vamos a formar la gente para una estructura productiva del 50% de informalidad? Ni siquiera estamos pensando, siguiendo tu línea JCM, en cambiar esa estructura productiva. Entonces, ¿dónde están los catálogos? en construcción, minería, turismo, comercio, los sectores económicos que más informalidad tienen. Pero ahí es donde dicen que tiene que haber el match, entre la educación y el sector productivo. Entonces uno tendría que ver, bueno, y ¿cómo la Nacional está pensando en más bien el cambio estructural?, ¿será que en algún momento podemos producir algo como esto? y ¿será que la Nacional debería pensar en un Instituto Tecnológico Nacional que produzca esto? y no que esté diciendo “venga le doy una carrera por tres años, te doy el título y haga otro añito y sale profesional”, sino ¿cómo se piensa eso? […] </t>
  </si>
  <si>
    <t>CONTEXTO SOCIOCULTURAL</t>
  </si>
  <si>
    <t>Está relacionado con la sociedad y con la forma en que se desarrollan las expresiones culturales autóctonas de un grupo o un territorio en específico. Contempla temas de ancestralidad y metodología glocal (cruce de lo global con lo local).</t>
  </si>
  <si>
    <t>JUVENTUDES</t>
  </si>
  <si>
    <t xml:space="preserve">Se refiere a las visiones que tienen los jóvenes principalmente frente a la educación. Así como la visión que tienen los adultos, frente a los jóvenes, también, generalmente, frente a la educación. </t>
  </si>
  <si>
    <t xml:space="preserve">[…]el tema del sistema productivo, el tema de los territorios o maritorios en este caso y un punto importantísimo, los jóvenes. Tú [Señala a AFMC] dijiste algo sobre el tema de la educación para el trabajo y cómo desde la primera infancia, entonces, hasta el modelo japonés [AFOA se ríe], pero he venido trabajando con jóvenes ahorita en un territorio en Buenaventura, en una comunidad que se llama Punta Soldado, con jóvenes rurales, y nos encontramos hablando un poquito sobre la ciencia, las olas, la inundación, las mareas, la erosión costera, el clima, el clima cambiante. Y empezamos a trabajar un tema de plantear unas soluciones de protección costera. Y los jóvenes de repente llegaron y dijeron una cosa, y es que “nunca nadie nos había dicho que nosotros podíamos ser parte de la solución”. O sea, aquí vienen como a decirnos haga esto, pero nosotros venimos a decirle, bueno, ¿qué propone? ¿Qué podemos hacer? ¿Qué podemos co-construir juntos? los jóvenes. Entonces, también cuando empezamos a pensar el mundo empresarial, el mundo productivo, pasa igual, es decir, les estamos diciendo que tienen que aprender, para que vengan acá a un trabajo, y de verdad ellos, ¿eso es lo que quieren?, lo que quieren es ser parte fundamental del cambio. Y eso implica escuchar sus diálogos, sus visiones, sus intenciones, sus deseos. Y pues colegas pues que también con los que trabajo, que trabajan con el mundo de jóvenes, pues la otra cosa es que estamos en un problema climático, social, económico, y no hacemos sino decirles es que el problema está muy grave, o sea, lo que usted tiene que resolver está muy grande, o sea, el año que... entonces está muy difícil ese diálogo, porque no les podemos decir como venga, el mundo está hecho una mierda y usted es responsable de todo, pero a la vez tiene que aprender esto, para que lo resuelva. Entonces, yo creo que ese diálogo con los jóvenes va a partir como de esas necesidades. Ahora, pues uno se plantearía ahí unos elementos como, algunos pues quieren la educación rápida, aprender para ser programador de analítica de datos, para en un año para poder ganar 10.000 dólares en una multinacional y ya, y lo están haciendo, ¿cierto? ser youtuber y lo están haciendo. Entonces uno dice juemadre, yo pues tengo un sobrino cercano que ha decidido no estudiar la universidad por ejemplo y sus papás lo van a apoyar para que estudie varias cosas, o sea, aquí técnica de esto, técnica, por Internet no sé cuánto, ¿no? Y tiene todo el dinero para que los papás lo apoyen, para mandarlo donde sea, entonces no se va a escolarizar, entonces qué dilema, joder, será que... y ¿si se equivoca en sus decisiones? Es un poco complicado, pero así están los jóvenes pensando. Entonces me parece que es un punto fundamental en la discusión y tal vez también tendríamos que traer, no sé, en otro espacio más visiones del lado de ellos.  […] </t>
  </si>
  <si>
    <t xml:space="preserve">[…]uno a veces piensa mucho la educación desde el punto de vista de resolver un montón de expectativas de la sociedad, pero hay que tener en cuenta también, como tú lo dices profe, la expectativa de la juventud, y eso muchas veces no se tiene en cuenta, pero también creo que ahí hay que establecer un diálogo también un poco crítico. O sea, todo esto de, por ejemplo, no, es que los jóvenes, hablan así, no, pero yo no sé quiénes, los jóvenes no quieren carreras largas. ¿Y cuál es la moneda de cambio? Educación para toda la vida. Sí, o sea, no son cuatro años sino 80 y cada vez ajustado a unas cuestiones del mercado laboral y todo eso. Uno dice, bueno, al final es una discusión sobre el fin de la educación. […] </t>
  </si>
  <si>
    <t xml:space="preserve">[…]Aquí Cuenco, habla del cultivo de la humanidad, que no deja por fuera la idea del trabajo, pero que no lo reduce a eso, pero es una discusión muy honda, o sea, ¿tiene sentido formar la gente para el trabajo? Y ¿para qué? No, porque el trabajo es el ingreso. Si... ¿vamos a competir con Onlyfans, sí, algunos dicen “eso, ya está perdido de entrada esa pelea, ahí ya no vamos a.…” Entonces, ¿cómo pensamos realmente la educación en esas dimensiones tan complejas como se nos está planteando hoy? Que es precisamente un contexto de crisis, como nos han dicho siempre, donde digamos que las teorías no funcionan, digamos que todo está en crisis, hasta la manera como lo comprendemos. […] </t>
  </si>
  <si>
    <t>CULTIVO DE LA HUMANIDAD</t>
  </si>
  <si>
    <t xml:space="preserve">[…]yo creo que es muy importante esa visión juvenil también, o sea, cómo se plantea y cómo se plantea esa desesperanza. En un estudio que hicimos ahí precisamente “cuando el futuro no es promesa”, dice Caparrós , “se vuelve amenaza” y entonces por eso nos volvemos más conservadores, un poco más autoritarios. Muchos, sí, y a veces uno sí ve esa desesperanza en los jóvenes, si, o sea, incluso en la universidad, no que quedaron excluidos del sistema, sino que están en la universidad y están totalmente desesperanzados y se vuelve una profecía autocumplida que el mundo no se puede cambiar, entonces yo no hago nada para cambiarlo y efectivamente no cambia. Entonces yo creo que ese diálogo con la juventud es súper importante, realmente. […] </t>
  </si>
  <si>
    <t>SCM</t>
  </si>
  <si>
    <t xml:space="preserve">[…]Me estoy vinculando como supernumeraria en la universidad, aunque llevo mucho tiempo en la sede, vinculada a través de muchos proyectos, también desde ese conocimiento del contexto territorial y como conectando un poco la sede con la comunidad, con ese pensamiento sobre los chicos, eso no puede perderse, esa conexión. Si los vamos a vincular a proyectos, si es nuestra razón de ser dentro de los procesos pedagógicos, pues obviamente no podemos dejar de pensar en la forma en la que están pensando hoy y entender, esa forma en la que están pensando. […] </t>
  </si>
  <si>
    <t>En palabras de la Socióloga MCP, es referente a la metáfora de la siembra de Martha Nussbaum. Desde la Universidad se desarrolla, denominándola como ese agente social que exalta la memoria, desde la creación de sociedades con el cultivo de la humanidad a través de la educación.</t>
  </si>
  <si>
    <t>4.
AFMC, AFOA, GHB, LFM, AIOM, ASM, EDGL, FGP, JCM, MLR, SCM</t>
  </si>
  <si>
    <t>ASEGURAMIENTO DE LA CALIDAD DE LA EDUCACIÓN</t>
  </si>
  <si>
    <t>5.
05</t>
  </si>
  <si>
    <t>10. Investigando en torno a la educación rural</t>
  </si>
  <si>
    <t>INVESTIGANDO EN TORNO A LA EDUCACIÓN RURAL</t>
  </si>
  <si>
    <t>DESIGUALDAD</t>
  </si>
  <si>
    <t xml:space="preserve">Se refiere a las intervenciones que se desarrollan alrededor de las brechas sociales, discriminación, por ejemplo, falta de oportunidades para las comunidades rurales. Entendiendo los distintos grados de desiguladad bajo las miradas interseccionales de los multiples sujetos de una comunidad diversa e históricamente desfavorecida. </t>
  </si>
  <si>
    <t>EDUCACIÓN RURAL</t>
  </si>
  <si>
    <t>Se refiere a todas las prácticas de enseñanza, pedagogía y educación en general en torno a la ruralidad.</t>
  </si>
  <si>
    <t>EDUCACIÓN</t>
  </si>
  <si>
    <t>Se refiere a la visión centralista en la toma de decisiones, y visibilidad de la Sede Bogotá, frente a las demás sedes.</t>
  </si>
  <si>
    <t>APRENDIZAJE SITUADO</t>
  </si>
  <si>
    <t>Se refiere a cada uno de los aprendizajes y habilidades que se puedan desarrollar en referencia al contexto sociocultural de una comunidad o región que respondan también a su idiosincrasia y ubicación  geográfica.</t>
  </si>
  <si>
    <t>INVESTIGACIÓN</t>
  </si>
  <si>
    <t>DIÁLOGO DE SABERES</t>
  </si>
  <si>
    <t>Se refiere a la necesidad de entablar diálogos entre personas, generalmente desde la academia o conocimientos frente a temas específicos, aun  reconociendo su ignorancia para dar paso a que el conocimiento se enriquezca y amplíe sus horizontes.</t>
  </si>
  <si>
    <t>ESTUDIANTE PEAMA</t>
  </si>
  <si>
    <t>Se refiere a todos los temas asociados a la educación, la enseñanza, el aprendizaje y la pedagogía. Se encuentran planteamientos de crítica, así como iniciativas alrededor de las distintas formas de educación.</t>
  </si>
  <si>
    <t>Se refiere a las iniciativas o investigaciones ya realizadas, expuestas por los participantes de los encuentros intersedes, pueden aparecer posturas desde los semilleros de investigación.</t>
  </si>
  <si>
    <t>Se refiere a  las situaciones y contextos propios de cada una de las Sedes de la Universidad Nacional de Colombia, las cuales hacen que la perspectiva con las que sean entendidas responda a sus particularidades.</t>
  </si>
  <si>
    <t>Se refiere a la visión y las dinámicas que se desenvuelven para los estudiantes de la Universidad Nacional que hacen parte del programa PEAMA (Programa Especial de Admisión y Movilidad Académica).</t>
  </si>
  <si>
    <t>Se refiere principalmente a los cuestionamientos frente al examen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También, se refiere a las problemáticas que se presentan en los estudiantes que acceden a carreras que no les gustan porque  son a las que pueden ingresar por temas del puntaje en el examen.</t>
  </si>
  <si>
    <t>ADMISIÓN</t>
  </si>
  <si>
    <t xml:space="preserve">[…]Hice un trabajo con los diferentes marcadores de diferencia. Bueno, no sé si el término les suena conocido. Por marcador de diferencia, justo se entiende como la participación de los grupos excluidos, llámese poblaciones indígenas, bueno, etnias, negritudes, personas con discapacidad, mujeres. Y decidí tomar un elemento también como marcador, la ruralidad. Hago un paréntesis con la ruralidad y es que a lo largo de la investigación encontré que si bien la ruralidad dispersa es la que tiene todo el entramado de la ruralidad. Pues todo lo que no es central, es decir, municipios, tienen condiciones parecidas. Entonces hice, decidí llamarlo en mi presentación, en mi tesis, pues sencillamente lo local.
Tanto la presentación en torno a la investigación de educación rural como la tesis, lo hice en un tono crítico, un enfoque crítico y utilicé las epistemologías del sur. Las epistemologías del sur me ayudaron a tratar de dilucidar lo que hay en la estructura profunda de las desigualdades. Entonces cómo ver diferentes capas, tal vez la capa más alta nos muestra las cifras de cobertura, nos muestra definitivamente quiénes están ingresando, quiénes están egresando, etc. Pero por debajo se instalan los otros elementos que de referencia nos muestran que está pasando con las desigualdades en la educación superior. […] </t>
  </si>
  <si>
    <t>MLR</t>
  </si>
  <si>
    <t xml:space="preserve">[…]Como era un tono crítico, entonces puse en primer lugar las voces de quienes transitan en torno a la educación rural. Entonces fueron los jóvenes de diferentes municipios colombianos, quienes decidí no llamarlos o convocarlos para ser informantes, sino por el contrario, para que ellos generaran la herramienta de investigación. Entonces fueron ellos quienes generaron la herramienta. Entonces en lo que les voy a contar van tejidas sus voces. Eso fue representativo en la medida en que de alguna forma sintieron que estaban buscando, revisar qué decía el resto del país, sus amigos, sus colegas con respecto al acceso a la educación superior. Bueno, un elemento absolutamente importante en esta discusión tuvo que ver en reconocer qué se entendía por educación rural. Entonces bueno, hay varios autores que han traído algunas discusiones al respecto y traje sólo tres importantes. La primera posición es que sencillamente es pensar en educación y solamente el cambio de término de lo rural a lo urbano o de lo urbano a lo rural. La segunda ya como una oferta de programas y modelos, dirigidos a pensar en una población que habita en la ruralidad, entonces está un poquito más, digamos, dispuesta a reconocer qué pasa en la ruralidad. La tercera, que es una de las, digamos que, foco de mi análisis y de mi trabajo, tuvo que ver con pensar en la ruralidad desde una cosmovisión totalmente distinta, una cosmovisión de resistencia, una cosmovisión que intenta a todas luces manifestar que hay unos saberes allá construidos, que han sido ignorados, que el territorio cobra vida en la educación rural, que es necesario hacer diálogos directos y definitivamente alejarse desde el centro para pensar en las construcciones. Es decir, una cosmovisión que piensa en darle el valor a la periferia. De Souza lo denominaba como, darle la oportunidad a los saberes residuales para que alcancen un lugar diferente, teniendo en cuenta que esos saberes residuales es probable que sean muy potentes, incluso también para el centro, es decir, hablo de centro como lo que es las capitales y las grandes ciudades, como planteando que si de pronto tal vez lo construido desde el centro o el centro mismo es el que está abandonando ciertas perspectivas claves e importantes que harían que la educación tomara otro giro.[…] </t>
  </si>
  <si>
    <t xml:space="preserve">[…]La educación perdió sus fines y sus propósitos genuinos, es decir, hemos hablado de las relaciones de educación productividad, educación mercantilización, etc. etc. Pero los fines de la educación no eran esos, no son esos. Y es por eso incluso que los jóvenes han perdido la credibilidad en la educación, porque la educación terminó siendo la cosificación y la reproducción y la producción, pero la educación no es eso, la educación se constituye o su fin mismo está en la emancipación, en la búsqueda de la ciudadanía, en la democracia, en la consideración de un sujeto crítico y nada de eso está circulando en la educación. Y eso también explica lo que el profe [Se refiere a AFMC] mencionaba respecto al SENA, o lo interroga, respecto a las pretensiones del SENA, porque la formación en el trabajo, muy seguramente si la educación superior universitaria está abandonando esos principios, la educación para el trabajo ni los toca. […] </t>
  </si>
  <si>
    <t xml:space="preserve">[…]¿a quién se le ofrece la educación del SENA?, a los niños y los jóvenes de la ruralidad. Ellos están desde el grado noveno, más o menos insertados ahí en la educación propia del SENA. De hecho, ahí ellos reconocen y ahí traigo sus voces, que eso no es educación superior y no les gusta en muchos casos, piensan que definitivamente, o han intentado concebir y ese fue un elemento bien fuerte que para ellos, que ellos no se merecen la educación superior, la educación universitaria, que ellos solo se merecen la educación tecnológica y eso lleva a establecer otras, digamos que una conexión con los estratos sociales, por supuesto, y establecer sujetos de menor valor y sujetos de mayor valor. Pero los jóvenes colombianos rurales, piensan que definitivamente ellos no son sujetos de mayor valor, eso fue un resultado de sus voces. 
Las ofertas que se están dando en el SENA son ofertas limitadas, muy restringidas, que en muchos casos no coinciden con sus intereses. Ellos mencionan cómo esos elementos han sido impuestos y que, si bien es cierto, ellos reconocen que debe haber una articulación con los territorios por los asuntos del agro y demás, saben que su territorio necesita otra clase de, digamos que, conocimientos y demás para que se logre el desarrollo. Entonces ellos insisten que definitivamente, pues eso no tiene nada que ver, pues lo que les ofrecen, los cupos limitados además que les ofrecen, con sus intereses personales. En ese mismo orden de ideas pues claramente, algunos acceden, pero teniendo en cuenta que el resto, al resto le queda imposible acceder, entonces terminan desertando, ni pasan a la educación técnica tecnológica, mucho menos se asoman a la educación superior. Entonces ahí pues coincido con los datos que el profe mostró en su planteamiento [Se refiere a AFMC]. […] </t>
  </si>
  <si>
    <t xml:space="preserve">[…]el porcentaje en Colombia que es ruralidad, que es un altísimo porcentaje de Colombia, es zona rural, pues les traje una ligera contextualización. Entonces, por un lado, la baja cobertura, a pesar de los esfuerzos, o de las acciones que ha hecho el gobierno nacional, sigue siendo muy baja la cobertura, tanto de educación de primera infancia como básica media. La falta de calidad, pues había 50.000 preguntas frente a la falta de calidad, porque definitivamente los niños y niñas a pesar de tener docentes públicos con hasta doctorado, niveles de doctorado, siguen considerándose como los de más bajo puntaje en las pruebas Saber. […] </t>
  </si>
  <si>
    <t xml:space="preserve">[…]aquí abro el paréntesis de las pruebas Saber y lo considero supremamente clave reconocerlo porque lo que se encontró en los municipios, en mi estudio hice una trazabilidad con el análisis 2016, 2017, 2018 de las pruebas Saber 11, los puntajes de las áreas rurales claramente son los más bajos y en el cruce de los grupos históricamente vulnerados todavía más. Es decir, por ejemplo, los grupos indígenas, las comunidades indígenas, hablo de los wayúu en la Guajira, porque estuve ahí, su promedio en las pruebas Saber 11 es más o menos de 180, el promedio Saber 11, pero la prueba Saber 11 no es en la lengua Wayuunaiki, no, la prueba Saber 11 es en español y de todas formas allá trabajan el español, como segunda lengua y la prueba Saber11. Lo mismo sucedió en San Andrés, en San Andrés la prueba Saber 11 es en español, no es en creole, ni mucho menos en inglés, es en español y los puntajes de la prueba Saber 11 en los niños, los jóvenes de San Andrés es muy, muy baja y en los raizales peor, digamos, teniendo en cuenta que hay una, que están trabajando dos grupos, la prueba Saber 11, para ellos, se convierte en un criterio de exclusión claramente y ellos mencionan como de todas formas, la construcción de la prueba Saber 11 no tiene, además de la lengua, no tiene nada que ver con sus realidades, nada que ver, están hablando de realidades que no son las de ellos. Incluso en la formulación de las preguntas y demás, habla de escenarios urbanos en su mayoría, lo que, pues clara... los pone en desventaja, por supuesto, frente a las pruebas. 
Los chicos en la ruralidad en promedio Nacional del Análisis 16,17 y 18 estaban más o menos sobre 220, pero estos grupos vulnerables bajan, hay un falso positivo y es en algunas regiones, por ejemplo, de Cundinamarca, porque en Cundinamarca hay colegios estrato cinco, seis, que están en ambientes rurales, entonces pues eso sube los datos, pero cuando se desagregan y se busca sólo lo público, pues ahí se ve la caída grande de los chicos. […] </t>
  </si>
  <si>
    <t xml:space="preserve">[…]las debilidades en la política educativa articulada con la necesidad del contexto, vuelven, ellos vuelven a hacer un llamado muy, muy importante a las construcciones, le llaman foráneas, que se están haciendo de las políticas, construcciones hechas desde el centro, no son unas construcciones organizadas, vistas desde los territorios y nombran como, si han participado como informantes, es decir, ellos los citan y los llaman a las discusiones para conocer sus realidades, pero a la hora de la construcción, los otros se llevan eso al centro y en el centro lo construyen. Ese es otro elemento clave. […] </t>
  </si>
  <si>
    <t xml:space="preserve">[…]el índice de pobreza que es altísimo, ya les vamos a mostrar, el conflicto armado y la violencia que se convierte como un elemento cruzado casi que, en todo el territorio nacional, entre ruralidad y conflicto armado y el analfabetismo, incluyendo el analfabetismo de sus familias como acompañantes en el proceso educativo. […] </t>
  </si>
  <si>
    <t xml:space="preserve">[…]Aquí podemos ver, ah bueno, frente a esas posturas, el gobierno nacional ha venido organizando unos modelos de educación, algunos muy identitarios que han, he tenido elementos claves, otros no tan identitarios, y hablo de la identidad como construcciones propias. Entonces esta es como la aparición de los diferentes modelos de educación rural que ha tenido, algunos todavía están vigentes. Entonces hablamos, por ejemplo, de las escuelas radiofónicas y a pesar de que las escuelas radiofónicas en teoría, y miren la época, aún se reconocen como una potencia, independientemente que el gobierno ha cuestionado el asunto por aquello de la innovación, entre comillas, pero finalmente ellos dicen por las brechas en el acceso, por la falta de conectividad y demás, ellos dicen, “esta podría seguir siendo una importante apuesta para lograr algunos procesos”. La escuela nueva, la escuela nueva, pues es un elemento absolutamente clave en las políticas en la educación rural. 
Sí, claro, ha tenido un seguimiento, pero no el seguimiento que debiera. Esta escuela nueva fue una, es de referencia, es decir, la construcción fue nuestra, pero ha sido de referencia latinoamericana, se han logrado elementos importantes, sin embargo, la fuerza que ha tenido en la actual, en el PER [Se refiere al programa del proyecto de educación rural, del Ministerio de Educación Nacional] no es tal y necesita seguimiento, necesita revisarse, necesita calificarse y demás. 
El sistema tutorial de aprendizaje, que especialmente tuvo que ver mucho con los adultos, fue una apuesta importante para la educación adulta. El Servicio de Educación Rural SER y terminamos en el Proyecto Educativo Rural PER, que es el que actualmente maneja Colombia. Dentro de eso está la aceleración del aprendizaje, la postprimaria, la telesecundaria, el servicio de educación rural, el programa de educación continuada y la nueva educación. Hay muchos de esos elementos que, si bien es cierto, en las políticas han sido muy, muy resaltados, lamentablemente en el campo solo funcionan un par de ellos. Entonces, bueno, la aceleración sí está funcionando, pero no en ruralidad dispersa, ese no, es simplemente en las cabeceras municipales. Los programas, la etnoeducación, está absolutamente bien formulada la política, pero los avances y acciones concretas al respecto no se han desarrollado de la mejor manera. […] </t>
  </si>
  <si>
    <t xml:space="preserve">[…]El desarrollo de los procesos pedagógicos de la calidad, se ha diseñado a la luz de algunos de los avances importantes que ciertos procesos de investigación han desarrollado, se han encontrado como elementos tal vez interesantes que, en algunas comunidades, decidieron optar por hacer apreciaciones mucho más autónomas y, por ejemplo, se inclinaron por trabajar procesos pedagógicos diseñados a la luz de las prácticas sociales de la comunidad rural. Ese fue un avance muy importante porque ya empezó a hacerse una relación mucho más clara con los territorios. 
De igual forma, hay alcances interesantes en términos de la atención a la diversidad sociocultural y con ello abrir la participación a los diferentes grupos. Y también algo que es se vuelve supremamente representativo, empezó a aparecer en las políticas, los procesos y las prácticas de educación rural, los saberes campesinos. Entonces, sé que son términos de pronto no tan escuchados, pero son apuestas supremamente interesantes que vienen atando en las zonas rurales cuando estamos hablando de educación. […] </t>
  </si>
  <si>
    <t xml:space="preserve">[…]Bueno, ahora, teniendo en cuenta todo esto, pues bueno, los estudios en torno a la investigación en educación rural, han sido muchísimos, se observa que los últimos años han avanzado, pero lamentablemente esto no ha tenido una respuesta en las políticas, independientemente de alcances importantes que se hayan hecho en torno a la educación rural. Y en ese sentido aparecen algunos criterios a considerar en la investigación en la educación rural, que tienen todo que ver, por supuesto, con la vida cotidiana de ellos y de ellas. El primero es la coinvestigación y el codiseño. Este elemento de coinvestigación y codiseño es un principio supremamente importante, y ya lo decía el profesor [Señala a AFOA], es el llamado a pensar en diálogos más horizontales para construir en educación rural un diálogo con las comunidades y con los grupos, donde ellos también sean coinvestigadores, no sólo informantes. Es decir, salir del paradigma del objeto de investigación para pensar en parceros investigativos. Segundo, el reconocimiento de saberes producto de las experiencias propias que transitan en los haceres propios de la educación rural. Precisamente el llamado al territorio implica que las experiencias que ellos y ellas tienen, se convierten en saberes y esto empieza a distar de reconocer que el conocimiento científico sería el único capital para construir, sino que lo que ellos ven en su cotidianidad, los maestros y maestras de la educación rural, pues se vuelven un elemento supremamente importante para construir y para hacer los cambios y las transformaciones sociales.[…] </t>
  </si>
  <si>
    <t xml:space="preserve">[…]Las construcciones desde la periferia y los saberes considerados residuales hacia la construcción de política pública. Esta apuesta entonces reconoce que las construcciones deben ser desde abajo hacia arriba y no desde arriba hacia abajo como hemos venido haciendo, pues haciendo política pública, donde lo que ellos están transitando y lo que ellos están reconociendo sirva como la semilla realmente para la construcción de la política. […] </t>
  </si>
  <si>
    <t xml:space="preserve">[…]otro principio clave aquí es definitivamente poner al centro el territorio, con sus diálogos culturales, con precisamente el diálogo agro, por supuesto minero, etc. Para que realmente la camiseta quede bien puesta y no sea una camiseta ajena o que quede pequeña o que quede muy grandecita. 
Las necesidades y las experiencias de las comunidades rurales, la importante misión y visión de la educación rural como constructor de tejido social, que cambia claramente la perspectiva, en ese mismo sentido, el valor, de la educación rural para la construcción de paz. Como hay una simbiosis con el conflicto armado y demás, se le ha dado a la educación rural la gran misión, de pensar la construcción de paz, en los aportes y verdaderos granos de arena para la construcción de paz, que en términos de políticas pues nuevamente cambian el giro de abajo hacia arriba. […] </t>
  </si>
  <si>
    <t xml:space="preserve">[…]El desvanecimiento de la jerarquía de saberes es la construcción del [MLR tose] perdón del conocimiento. Esto es súper clave y nos toca a nosotros, porque la academia muy pocas veces está dispuesta, a por lo menos sostener los diálogos horizontales, siempre en teoría piensa que tiene el poder y que pues pasó no sé cuántos años estudiándolo, entonces pues el deber ser es lo que diga la academia. Y este ha sido uno de los problemas grandes de la educación rural, porque vienen a enseñarnos qué hacer, pero son absolutamente foráneos, no han venido construyendo con ellos, no han venido viviendo las tragedias de todos los días, entonces no tienen autoridad y por la cercanía en términos de poder, el Estado les hace caso, más que a las mismas comunidades. Entonces, pues bueno, no sé cuántos de nosotros estamos dispuestos a mirarlo desde acá.[…] </t>
  </si>
  <si>
    <t xml:space="preserve">[…]Por supuesto, como les decía, las acciones y prácticas pedagógicas desde la periferia, desde la periferia, para construir acciones mucho más macro. Viene otro elemento clave y es pensar en otras metodologías. Las metodologías positivistas pues son propias del conocimiento científico y las metodologías que llaman a la recuperación de otros saberes pues claramente no están ahí instaladas ¿no? y eso incluye a la investigación de acción participativa, porque se habla mucho de la investigación de acción participativa, pero a veces realmente se constituye, nuevamente extraer información sin tener en cuenta la construcción y el trabajo fuerte con ellos y con ellas. 
La generación de capital cultural y capacidad instalada, es decir, la misión de la investigación es generar elementos allá, para que ellos también sigan construyendo, sigan avanzando, terminen siendo dueños del conocimiento. Y nos preguntamos si ¿realmente estamos generando capacidad instalada en los territorios, para que desde la propia cosmovisión se hagan las construcciones?, o si estamos siempre con la idea de trabajar allá, pero dejar algo medio-medio para que nos vuelvan a llamar, para que volvamos a estar ahí, para que nos sintamos importantes. […] </t>
  </si>
  <si>
    <t xml:space="preserve">[…]La incidencia y el valor de la diversidad producida por los diálogos interculturales, definitivamente los grupos históricamente excluidos transitan mucho la educación rural, las ruralidades y en el marco de la diversidad y de la cultura, pues son totalmente invisibilizados por aquello de las posiciones eurocentristas que manejan el reconocimiento de sujetos únicos, como sujetos del gran valor y el resto en escala pues van ocupando un segundo lugar.
Las miradas interseccionales en la investigación en la educación rural, cuando llamamos a las miradas interseccionales en la educación rural, significan reconocer las múltiples identidades que tienen los sujetos, es decir, pensar que tenemos, por ejemplo, una niña, qué sé yo, mujer, niña, indígena, con discapacidad, por ejemplo, esas múltiples identidades son importantes y eso reconoce entonces a cada individuo y no el estándar. Entonces habría que pensar ahí, ¿cómo poder revisar estos asuntos? para poderle dar el lugar a cada uno, porque entonces si se piensa por ejemplo sólo por mujer, pues definitivamente, se sabe que el grado de vulnerabilidad es distinto, si además es indígena y es pues parte de la cotidianidad que todos vivimos.[…] </t>
  </si>
  <si>
    <t>DIVERSIDAD</t>
  </si>
  <si>
    <t xml:space="preserve">[…]La visibilización y auge de los saberes campesinos, ahí está el meollo del asunto en la educación rural y tiene de todo, como lo estoy mostrando en la diapositiva, de lo colectivo, o sea unas formas de aprender y construir en colectivo, de la pluralidad del conocimiento, del conocimiento territorial, de la soberanía educativa, de aprender y desaprender para valorar otros saberes. […] </t>
  </si>
  <si>
    <t xml:space="preserve">[…]Aquí recuerdo por ejemplo lo que sucede con los indígenas, con los Wayúu en la Guajira, los Wayúu en la Guajira, hicieron una o tienen como principio de trabajo en la educación, que ningún Arijuna  puede ser profesor de sus niños en la Guajira y con los Wayúu, sólo los de la comunidad pueden ser profesores, del resto de la generación y eso ha ayudado a conservar la identidad de la comunidad y de hecho ha sido una tabla de salvación, porque entonces los chicos y chicas wayúu, trabajan en o son bachilleres normalistas y cuando son bachilleres normalistas, por ley los deben vincular, al que esté interesado en ejercer, y ya vinculados por lo menos tienen un salario. Lo que pasa es que, de ahí para allá, hay una ruta muy tortuosa, la que tienen que seguir, porque muchos de esos jóvenes, cuando se gradúan, entonces son enviados a las rancherías y para hacer la educación superior entonces les toca desplazarse hasta Riohacha. Conozco un testimonio de una persona que ganaba el mínimo, vivía en una ranchería a 8 horas de Riohacha y los fines de semana desde el viernes se tenía que, transitar en moto a Riohacha, para poder estudiar en la universidad y se devolvía el domingo, otra vez, 8 horas y pues su platica se iba, en la moto, la quedada y no le quedaba un peso para sobrevivir y eso era cada ocho días. […] </t>
  </si>
  <si>
    <t xml:space="preserve">[…]Esa es una pequeña muestra de lo que sucede [Se refiere a un contexto previo de las dificultades que sufren los estudiantes PEAMA en Bogotá], pero en las sedes es una potencia, porque se sabe que eso, todo el tiempo está permeando el asunto y de alguna forma tiene que venir a preguntarlo o interpelarlo a Bogotá y a las grandes políticas que se están manejando. Por eso el asunto se vuelve muy importante para el instituto, porque le plantea una mirada de diversidad que, a pesar de tener observatorio, porque nosotros tenemos dos observatorios, tenemos el de inclusión, pero el de inclusión es para personas con discapacidad y tenemos el de género, pero estos asuntos desde la mirada del territorio, los grupos, las etnias, no se han pensado en serio y no hay acciones reales para favorecer la permanencia.[…] </t>
  </si>
  <si>
    <t xml:space="preserve">[…]La verdad profe, es que yo veo ahí toda una potencia, la verdad, el hecho de que cada vez, tengamos la interpelación de las sedes, de más sedes, implica que Bogotá tiene que también pensárselo, porque a nosotros con los Peama no nos está yendo bien y todos sabemos que es una radiografía nefasta. Y yo entiendo el tema de la cobertura en términos de lo que está haciendo la universidad, pero como proceso de permanencia estamos fallando un montón, desde la sola adaptación. O sea, el estudiante termina luchando con un sistema que se lo come vivo, todo el tiempo. Les cuento que hace poco tuvimos acceso de los Peamas y yo me encargué, yo dije voy a poner mi grupo chiquito con los Peama y tutorías, les pasó de todo, hasta el hecho de que no sabían cómo hablar con la maestra para que les repitiera un examen. Fue nefasta, de verdad es nefasta la experiencia de los Peama en la universidad, la verdad. […] </t>
  </si>
  <si>
    <t xml:space="preserve">[…]Yo creo que voy a empezar por una, por un punto, que es la misión de la universidad. ¿Qué nos dice la misión de la universidad? Yo creo que todos la conocemos. Y me voy a mi territorio que es Palmira, el suroccidente colombiano. Cuando hablamos de Palmira y ahora hago otra relación con La Paz, vamos a hablar que el 82% de nuestros estudiantes son sin estrato, o sea que no tienen una dirección, sino que es camino abajo, a la vuelta, ahí está mi casa, estrato uno y estrato dos, es el 82% de nuestra población estudiantil. Para llegar al 92% es con el estrato tres, esa es la connotación. Si vemos esa mirada así muy superficial, vemos que son estudiantes supremamente vulnerables. Cuándo nos vamos al registro y preguntamos ¿de dónde son estos estudiantes? Más o menos está distribuido así, porque eso fluctúa de semestre a semestre, por todo y de día a día, porque algunos dicen “tengo otra visión de mi vida, me voy”, entonces, pero más o menos es el 40% de nuestros estudiantes es del área de Palmira y sus alrededores, o sea, estamos hablando de Palmira, Florida que queda a 10 min, Candelaria que queda ahí al lado, son cosas muy cercanas que podríamos mirar. Pero si nos vamos al otro 60%, estamos mirando que, un 10% son del Cauca, un 18% de Nariño, un 11% son de Putumayo, ese más o menos, el contexto. Ahora, si me voy a su estrato social, a su PBM [Se refiere al Puntaje Básico de Matrícula de la Universidad Nacional de Colombia], ¿quiénes son? Son personas muy vulnerables, estamos hablando de PBM de 18, 12, 7, mejor... usted comienza allí a hacer ese análisis y lo vemos. Entonces cuando yo veo esta parte, nos vamos a la otra parte, ¿de dónde son? Si son de Nariño, si son del Cauca, si son del Putumayo, si son del Valle del Cauca, pero ¿de dónde vienen ellos? Vienen del pueblito, vienen de la ruralidad, vienen de allá. Y me vuelvo otra vez a la misión de nuestra universidad, yo siempre lo recalco cuando estamos en este tipo de reuniones que Palmira hace una función, en la mirada de la misión de la universidad, en la misión de ruralidad, en la misión de pobreza, en la misión de vulnerabilidad, en la misión. 
Sumado a esto, según el contexto de tu trabajo, muy interesante, es que nosotros tenemos indígenas, tenemos ahí cinco o seis cabildos con sus respectivos, con su respectivo, gobernador. Hacemos en la universidad el asentamiento de los gobernadores, o sea que estamos metiéndonos en su cultura. Hay un día especial donde están los gobernadores. Tenemos comunidades negras allí mismo, porque nosotros somos negros, el Pacífico es negro, y todo el suroccidente colombiano allí lo tenemos. Y tenemos municipios pobres, tenemos municipios azotados por la violencia, o sea, no es un territorio fácil el suroccidente colombiano. Yo miro desde ese punto de vista. Cuando tú me hablas de esa parte, yo sí creo que tenemos que darle un punto a la Universidad Nacional que está entrando allí. ¿Qué le falta? Le falta, esto, la educación, siempre la vamos a ver como el vaso medio, nunca lleno, siempre está en esa fluctuación, porque por más que le vamos colocando, siempre nos va haciendo falta cosas, pero la universidad ha hecho un gran esfuerzo, en ese sentido. ¿Qué estoy notando? Ahora con la sede la paz va en el mismo camino, tiene casi las mismas condiciones que les dije al inicio, de pobreza, de vulnerabilidad, de todos nuestros, de los que están allí, de nuestros estudiantes. Pero mira, una de las cosas que tú estás hablando, algunos, es la primera vez que un chico de ese pueblo, de esa vereda, de esa región, entra a la educación superior, y tú no sabes la alegría que a uno le toca cuando uno entrega un diploma, cuando ve la sonrisa de oreja a oreja, que luego el padre va a saludar y dice: “Es el primer profesional de mi familia”, y sucede en todo lo que yo les estoy hablando. Entonces, en ese sentido, cuando hablamos de eso, yo creo que, ¿cómo potenciar más, eso que está haciendo? y hacerlo más visible, lo que está haciendo la universidad. Puede ser que, en Bogotá no sea tan visible, puede ser que en Medellín no sea tan visible por el entorno, por todo lo demás, pero son muy visibles en las otras seis sedes. Estoy hablando de Tumaco, estoy hablando de Leticia, Orinoquía, aquí mismo San Andrés, Palmira, aún mismo Manizales, se ve esa parte. ¿Por qué? Porque estamos en unos territorios difíciles, y no solamente ahora, sino territorios difíciles desde hace más de 50 años. En ese sentido. Entonces, es como esa parte. ¿Qué podemos hacer desde nosotros, de aquí, desde esta parte, para darle potencialidad a eso que está haciendo la universidad?, que nos falta, nos falta, pero que sí tiene que ser muy, muy importante que la universidad sí lo está haciendo, sí lo está reflejando en el suroccidente colombiano y ahora lo está reflejando en la Paz, donde está mirando esas comunidades muy vulnerables. […] </t>
  </si>
  <si>
    <t xml:space="preserve">[…]Por supuesto también la admisión, porque a pesar del número de estudiantes que entran [ Se refiere a los PEAMA], sigue siendo muy bajo en correspondencia con el resto y su retorno, porque tampoco en el caso de Bogotá no están retornando, no se devuelven a las regiones, hay choques, hay asuntos de tipo cultural, académico, pues por el efecto de la calidad, el efecto de la calidad, de la baja calidad, hace que ellos no lleguen con los mismos privilegios que tienen los de Bogotá, por ejemplo, o en algunos sitios, en algunas sedes, los de las capitales, entonces tienen altísima deserción, hay una altísima mortalidad académica y salen del sistema de la universidad. […] </t>
  </si>
  <si>
    <t xml:space="preserve">[…]Hay que hacer demasiado trabajo allí y considerar la diversidad, es decir, siempre que hablamos de diversidad siempre se piensa en los grupos vulnerables. El tránsito de la diversidad debería ser el principio de la universidad, porque convivimos con otros y con otras en sí mismas. Todo el tema de acompañamiento cultural no se ha dado, entonces los chicos terminan estando alejados de su lengua, de su cultura, queriendo desde posiciones colonialistas ser como los de la capital, abandonar a su gente, etc. etc. Entonces los desafíos al respecto yo sí creo que tienen que ver con generar un principio fuerte de reconocimiento de la diversidad en la universidad.[…] </t>
  </si>
  <si>
    <t xml:space="preserve">[…]. A mí me parece muy interesante lo que has planteado, porque además creo que nos abre el camino, un poco al diálogo en los pilares del instituto, porque hablabas de la política de educación rural, pero en el marco de presentarnos una metodología para el estudio de la educación rural. Entonces es como la política y la investigación al mismo tiempo planteándose un problema muy particular y creo que ahí hay un gran potencial. Entonces me parece importante. […] </t>
  </si>
  <si>
    <t xml:space="preserve">[…]Yo solo quisiera para ponerlo en diálogo un poquito con la presentación anterior, hablar ahí, lo que tú señalabas al comienzo, profe del SENA, ¿no? Y es que precisamente dentro del mismo SENA hay una crítica a que hayan convertido el SENA como el reparcheo de la educación en Colombia, entonces donde no hay educación rural, pues que haga algo el SENA, si no se acaba la educación media, entonces que baje el SENA la educación media y pues en educación superior si hay problemas, entonces que entre el SENA también a resolver. Entonces precisamente lo que han planteado las personas que vienen trabajando pues históricamente el SENA, es que ha habido es una desnaturalización del SENA que lo lleva a entenderse como una educación un poco asistencial que ha perdido digamos su connotación original. Si el SENA nace llamándose el Instituto para la Capacitación Obrera y entonces tenía como objetivo era formar, cualificar a la fuerza de trabajo en un sentido muy universal, todas y todos somos fuerza de trabajo, independientemente de los grados de formación que tengan las personas, de las necesidades, etc. Y precisamente esta lógica más asistencial y de reparcheo es la que ha llevado esa desnaturalización y a la reproducción de estas desigualdades y de estas frustraciones. Ahí nuevamente creo que empezamos a ver posibilidades de diálogo para plantearnos el sistema educativo, educación rural en general, superior y en diálogo con estas instituciones en el marco de la gobernanza. […] </t>
  </si>
  <si>
    <t xml:space="preserve">[…]Yo de todas formas insisto en los asuntos del SENA, como el elemento que comentaba en la presentación y tiene que ver con el desvanecimiento del espíritu crítico que debe tener la universidad, que tiene la universidad, o sea, ahí no se ve y eso a mí me parece muy preocupante, porque si la mayor cantidad de jóvenes rurales están en esa esfera, sin el reconocimiento del por qué y el para qué, sino en la dinámica mecánica de algunos procesos, pues eso se convierte, por ejemplo, a nivel de territorio, en la oportunidad para que se despojen sus tierras, para que venga la minería, el extractivismo, porque ellos no saben, porque están ocupados en eso, en trabajar, en producir y vienen las multinacionales y así ha sucedido, les quitan los territorios porque ellos no tienen elementos, argumentos, para defenderlo. Entonces, y los jóvenes ven eso y dicen “no, yo con esas no me quedo, entonces definitivamente aborto, salgo del sistema y prefiero”, como lo decía el profesor [Señala a AFOA], buscar otras fuentes para tener ingresos. Y ese asunto también es muy importante, porque si los jóvenes no recuperan la identidad propia de la universidad, no hay por donde llamarlos, teniendo en cuenta que la relación entre universidad y los escenarios laborales es tan baja. En la Calera, yo vivo en la Calera, en Bogotá, un municipio muy cercano a Bogotá, y los jóvenes, por ejemplo, se están dedicando a la papa y no van a la universidad, ni siquiera al SENA, pero en una pelea el fin de semana tomando, se matan, entonces, como lo decía De Zubiría , entonces nos dedicamos a la producción, pero nos estamos matando, la violencia cada vez más alta, etc. etc. Y es porque la educación perdió su rumbo. Puede sonar romántico, pero yo lo veo así.[…] </t>
  </si>
  <si>
    <t xml:space="preserve">[…]ASM: Que pena, estábamos ocupados, pero, es breve, y tal vez ya mencionaste el contexto de las afirmaciones que estaba haciendo profe, y es cuando hablas del Peama en Bogotá, que dices que “es un desastre”, esa población, ¿a cuál te refieres?, digamos a todos, de todas las sedes, de todas las carreras o ¿hay un grupo en particular que tú haces?
MLR: No, mira, bueno, insisto, el desastre es una apreciación personal, para que no lo generalices, pero es que quienes han revisado los estudios de Peama saben que es verdad que el alto índice de mortalidad de los Peama, independientemente la calidad, es altísimo, porque no ha habido un ni monitoreo cultural ni social, 
AFOA: O sea no terminan.
MLR: No lo terminan, salen del sistema, ni académico. No te puedo decir...
ASM: Haber, sí, sí, o sea, la deserción en la universidad es del orden de 50 % o más.
MLR: No, pero el del Peama, es más.
ASM: El del Peama es cerca del 70. Sí, es muy alto y es...
MLR: Altísimo.[…] </t>
  </si>
  <si>
    <t>ASM;AFOA;MLR</t>
  </si>
  <si>
    <t>GRUPOS DE ESTUDIO AUTÓNOMO (GEA)</t>
  </si>
  <si>
    <t xml:space="preserve">[…]Hay unos programas que estamos implementando y que hace mucho tiempo estamos, con un acompañamiento, pues no sé si conoce el programa GEA [Se refiere a Grupos de Estudio Autónomo, programa que hace parte del sistema de acompañamiento estudiantil]. [MLR asiente con la cabeza]. Si conoce, que creo que sí lo conoce, también estuvo con nosotros una persona de enlace, por ejemplo, la sede Caribe, trabajamos muy de cerca con bienestar para ese acompañamiento, para que hagan actividades y se integren culturalmente, deportivas y claro, es un trabajo, porque si nuestros jóvenes llegan con un desnivel, por más de que aquí tenemos asignaturas de nivelación y tratamos de mandarlos lo mejor posible, ¿cierto? Pero es una brecha como mencionaba AFMC.Muy grande, ¿cierto? Tenemos unas brechas impresionantes en el territorio y claro, competir con los jóvenes de Bogotá, de los mejores colegios, con todas las oportunidades que se comen el mundo en Bogotá, estos jóvenes, el Peama está haciendo esa transición, entonces creo que es una apuesta. […] </t>
  </si>
  <si>
    <t xml:space="preserve">[…]Nosotros ya tenemos por ejemplo 100 graduados, puede ser muy poco, ¿cierto? Pero tenemos 250 y es muy significativo porque con nosotros esos jóvenes están haciendo una diferencia enorme, están trabajando, o sea, el proceso como decía el profesor, cierto, muchos, muchos, pero es que no son unos, son muchos que son los primeros profesionales de la familia. […] </t>
  </si>
  <si>
    <t xml:space="preserve">[…]Profe, y yo te quiero contar que tuve la oportunidad de trabajar con los jóvenes aquí en San Andrés, vine a San Andrés en mi estudio y bueno, los jóvenes, uno, me decían, bueno, además que fue un asunto bien complejo para mí, porque tuve la... me equivoqué y entré a los grupos sin intérprete de creole, lo cual en términos de poderes estuvo mal, porque es como yo imponiéndome ahí y eso fue un error de mi parte, pero yo soy bien blanca, además, entonces el choque con ellos fue muy complejo y cuando logramos después de mucho tiempo, tener afinidad, me comentaron, como quien dice, ya estando en infidencias, uno, que definitivamente le preguntara a la Universidad Nacional porque no tenía programas completos, que ellos añoraban transitar en su territorio, querían estar acá en San Andrés, que no tenían plata para sostenerse en Bogotá y que por eso se desertaban, que las familias hacían esfuerzos enormes para sostenerse económicamente, pero que en muchos casos no eran suficientes, entonces que eso, eso generaba que, si bien la universidad era una oportunidad, muchos lo pensaban, si se querían quedar o no, valoraban el esfuerzo que había hecho la universidad y lo que está haciendo el programa al interior, pero les generaba muchas dudas y no se arriesgaban y me contaban que precisamente por eso, pues lamentablemente el asunto del narcotráfico aquí, había sido un camino, que muchos tomaban esas opciones y pues estoy de acuerdo con el profe [Se refiere a EDGL], no todo... siempre el vaso se va a ver medio lleno, pero y nos decían y pues la verdad yo indagué y encontré algunas cosas, que pues que, habían programas tecnológicos, puede que hayan cambiado las condiciones, pero que la única universidad que había realmente era la Nacional. Entonces después de tantos años y con tanta inversión en términos de turismo y demás, se preguntaban ¿por qué las condiciones en términos de educación, no eran diferentes? Entonces, por ejemplo, ahora que hablabas de enfermería, uf no, me alegro mucho saber que hay unos cambios porque eso era lo que ellos manifestaban.[…] </t>
  </si>
  <si>
    <t xml:space="preserve">[…]hace 10 años hicimos la primera Evaluación del Peama acá, que después de 10 años sigue completamente vigente. Las condiciones no han cambiado mucho, no sé hace cuánto estuvo haciendo el ejercicio, pero no han cambiado mucho. Para la universidad en estos momentos estamos en un proceso en el que empiezan a cambiar, en la sede y creo que el valor de los programas completos que hoy está proyectando y trabajando la sede para que sean completamente una realidad, permita que muchas de esas condiciones cambien. […] </t>
  </si>
  <si>
    <t xml:space="preserve">[…]Efectivamente, en línea con lo que decías [Señala a MLR], si bien somos una universidad pública, dependemos de los recursos del estado y el estado siempre, por lo menos en los territorios periféricos, aquí no voy a hablar de periferia, sino de insularidad, que establece unas condiciones mucho más diferentes, al ser periferia, es aislarnos, somos una isla. Siempre se pensó en la educación técnica y tecnológica y efectivamente los recursos siempre estaban dirigidos a fortalecer el SENA, a fortalecer el Infotep, el Instituto de Formación Técnica. […] </t>
  </si>
  <si>
    <t xml:space="preserve">[…]Lo que decía, de él no merecer hacer parte de la educación superior era una realidad permanente para los jóvenes de la isla, solo aquellas familias que tenían la posibilidad de hacer un esfuerzo grandísimo, grandísimo o que tenían poder adquisitivo podían enviar a sus hijos a estudiar afuera a través de becas, antes de la existencia de la Universidad Nacional, era que muchos podíamos lograrlo y en muchísimos casos esos primeros profesionales sólo podían lograrlo a través de becas, que no necesariamente venían del estado, ¿cierto? Entonces en ese sentido, pensar en que la Universidad Nacional hoy, esté creando nuevas condiciones con esfuerzos grandísimos que se han dado para que haya una mayor inversión, abre el camino para que las condiciones cambien para los chicos de aquí. Y creo que esas condiciones deberían cambiar no solamente en ese contexto territorial de San Andrés, Providencia y Santa Catalina, sino en todos los demás contextos, es ¿cómo pensamos en generar esas discusiones en otros espacios que favorezcan el fortalecimiento de las sedes?, ¿cierto? De presencia, que no son tanto presencia, o sea, realmente no es solamente estar, es ¿cómo la universidad se integra al territorio, se integra con las comunidades? Entonces creo que ese ejercicio hay que seguirlo haciendo, hay que seguirlo trabajando. Sé que es un primer esfuerzo grandísimo que se está haciendo, pero que no se debe perder. […] </t>
  </si>
  <si>
    <t xml:space="preserve">[…]Como decías, en términos de exclusión, aquí también pasa. Los chicos, cuando hablamos de la calidad en la educación básica y media, que es la fundamental para que los chicos tengan la posibilidad de acceder, no solamente por prueba Saber sino por el propio examen de la Universidad Nacional, aquí hay situaciones de privilegio y entonces los primeros, los que encabezan la lista de admitidos son generalmente los estudiantes de los colegios privados, que los papás les pagan los super cursos en Bogotá de un mes para que puedan pasar las pruebas Saber y obviamente el examen de la Universidad Nacional, son esos los que encabezan los listados de admitidos y ¡oh sorpresa!, quienes encabezan los listados de admitidos no entran a la Universidad Nacional, sino que se van a la universidad privada, entonces son los que terminan en los Andes, en el Rosario, en la Javeriana, pero nos han corrido, cierto, el límite superior y los chicos con menores o con mayores vulnerabilidades, se nos van quedando por fuera. […] </t>
  </si>
  <si>
    <t xml:space="preserve">[…]Son cositas como muy de lo técnico, pero tienen unas afectaciones importantísimas en la vida de un ser humanoQue quiere estudiar en la universidad. Y en otros, en otros, en otros términos, pues ellos tienen el poder adquisitivo para irse a donde quiera, el estudiante de la Universidad Nacional, no, el que el que se queda, el que se mantiene, no, ese no tiene la posibilidad, son a veces papá, mamá con un mínimo, a veces sin papá y les toca pensarse en que tienen que sostener a un chico en Bogotá, en Medellín, ciudades costosísimas en estos momentos porque han aumentado su costo de vida de manera altísima y los papás no pueden sostener eso, no pueden sostenerlo, les queda imposible. Ese es uno de los indicadores de la deserción, sobre todo para los chicos de acá de la isla, muchos chicos no, pues no sostienen, empiezan a trabajar, estudiantes, auxiliares, etc. etc. El ritmo de la ciudad, etc. Y no logran sostenerse. Y si, la deserción es altísima y creo que allí hay un trabajo importantísimo que la universidad debe empezar a realizar y es de ver cómo garantizamos la permanencia en las sedes andinas, porque la deserción no ocurre en las sedes de presencia, ocurre en la movilidad, ocurre en las sedes andinas.Ocurre cuando están allá.[…] </t>
  </si>
  <si>
    <t>[…]Y la otra pregunta es que ya esa, hay que pensarse ¿cómo la universidad se articula temas de garantías, de construcción de paz?, porque para nosotros aquí en el territorio, uno de los problemas más graves que tenemos con nuestros jóvenes es que, ellos, no es que lo reclutan a la edad de entrar a la universidad, nuestros chicos están siendo reclutados desde que tienen 10 años, entonces hay una deserción altísima masculina desde que termina la primaria, empiezan a hacer tareítas pequeñas y luego los absorben completamente. Yo creo que es una metáfora y yo sé que puede sonar algo fuerte decirlo en este espacio, pero entrar a la sede y tener que encontrarnos con lo que nos dejó el gobierno anterior, cierto, ese escenario de entrar a la sede, e ir a la parte de atrás, yo creo que es un campanazo, una alerta que nos dice tenemos que seguir trabajando en construcción de paz, porque la sede es la que debería estar brillando en estos momentos en ese territorio y no con lo que nos dejaron, no con un escenario tan violento, se nos están yendo los jóvenes, los están matando, eso es, dos, tres, cuatro, fin de semana en un territorio tan pequeño y chicos de 16, de 17 años, pues es una alerta grandísima en la que estamos de verdad trabajando muy duro. Desde otros frentes, pues de pronto, yo que he venido también de ese proceso de construcción de paz, no ha sido sencillo incluso que el nivel nacional entienda los impactos diferenciados del conflicto armado en el territorio.  Hoy sí lo podemos decir, yo trabajé también en la construcción del informe final con la comisión de la verdad para el caso San Andrés, efectivamente no fue fácil que se entendiera las implicaciones de los impactos del conflicto armado acá, ya por lo menos tenemos un informe y creo que ese debe ser la bandera también para entender que hay que seguir trabajando por la paz y que sí, nuestros jóvenes son nuestra misión, ¿cierto? Son nuestra misión, no sólo la educación. […]</t>
  </si>
  <si>
    <t>DESERCIÓN ESTUDIANTIL</t>
  </si>
  <si>
    <t>CONSTRUCCIÓN DE PAZ</t>
  </si>
  <si>
    <t xml:space="preserve">[…]yo ahí quería como poner acento, bueno, en el asunto de la construcción de paz, definitivamente y ese debería ser un principio rector importantísimo, porque de todas formas, es como enfrentar la realidad del país y por ejemplo cuando uno se le dice a un estudiante de pregrado, el estudiante de pregrado de Bogotá lo ve por allá súper lejano y demás, como una misión de caridad, pero es que es más que obvio, que pues nos atañe a todos y como estudiantes de universidad pública lo debería tener acá, su eje y su fuerza debería estar, en la construcción, de paz. Súper importante. […] </t>
  </si>
  <si>
    <t xml:space="preserve">[…]MLR:¿qué está haciendo la universidad por preguntarle al Icfes por sus pruebas? y de hecho la misma prueba del examen de admisión de la Universidad Nacional, la Universidad de Antioquia hizo un estudio muy importante revisando los criterios de exclusión que tenía la prueba para las mujeres, hizo reformas importantes en su prueba de admisión y nosotros seguimos con las mismas. Y es claro que el número de mujeres que ingresa a la Universidad Nacional es muy diferente al número, no conozco el último a ver cómo quedó, pero sí es muy diferente.
AFMC: Es menor, creo que estaba en 70 - 30.
EDGL: En Palmira estamos 56 - 44. 44 hombres, 56 mujeres.
MLR: Por eso, profe, lo que tú dices, yo siempre he visto mucha potencia en las sedes, porque eso hace que todas esas cosas que nos han contaminado a nosotros en Bogotá y con tantos elementos, digamos que de poderes y el cruce del capitalismo, en fin, hace que nosotros pensemos diferente. Las sedes, precisamente por el territorio ahí al pie, son más abiertas, tienen la oportunidad de más encuentro y legitimidad con el otro, etc., de lo que nosotros tenemos a nivel central, porque nos comen, nos come el sistema, nos come el capitalismo puro, ahí dándonos fuerte por el rendimiento, por... en fin, eso nos come. Y ustedes allá tienen mucha más libertad de hacer muchas más cosas, nosotros aquí nos cosificamos mucho.
AFMC: Hay profes que creen que es gran patrimonio de la Universidad los exámenes de admisión.
MLR: Por ejemplo.[…] </t>
  </si>
  <si>
    <t>MLR;AFMC;EDGL</t>
  </si>
  <si>
    <t xml:space="preserve">[…]Esta cuestión de la cotidianidad que plantea la profe MLR a mí me parece clave, además porque la pandemia la puso sobre la mesa. ¿Cómo agarró la pandemia cada quién?, si en muchos casos, tengo conocimiento de lugares donde, el espacio de lavandería, tocó habilitarlo para estudio porque no hay para todo mundo o no hay computadores. […] </t>
  </si>
  <si>
    <t>EDUCACIÓN EN PANDEMIA</t>
  </si>
  <si>
    <t xml:space="preserve">[…]lo cotidiano se afectó, la gente ahora es más sensible a lo cotidiano, esto lo vienen advirtiendo las filosofías postestructuralistas como mínimo desde los 90, y yo creo que nosotros debemos tener muy en cuenta esa cotidianidad porque pues eso es central. ¿Cuál es la cotidianidad en la ruralidad?, caso que logró demostrar el profe Fabio Jurado  hace rato, yo no he hecho el cruce de datos, pero creo que eso se mantiene más o menos para departamentos como Chocó, Nariño y Cauca. Él logró demostrar en el Guaviare que los muchachos jóvenes, hombres, se iban, no aparecían en los registros en las matrículas, después de noveno y ¿para dónde se iban? De raspachines, con la guerrilla, con los paras. Entonces es una realidad y eso sigue vivo, evidentemente. 
Lo otro es esa cotidianidad. También tengo mucho contacto con las zonas rurales, por varias razones, constante, y yo he notado algo más o menos general, sobre todo en los chicos, ¿qué quieren? Primero se van del colegio, no terminan, a veces ni siquiera llegan a noveno, quieren moto, quieren celular y saben que van a heredar un pedacito de tierra de los padres, ya. Entonces, es decir, un poco continuando con la conversación anterior, es una especie de no futuro y lastimosamente nuestra universidad, en pregrado, también está planteando un casi no futuro. Cuando uno hace conversaciones profundas con los estudiantes, buena parte de esa perspectiva de que no quieren como meterle la ficha, como que sí, como que no, prolongan su salida, etc. Es porque dicen ¿y para qué termino? ¿Para qué mis padres me estén exigiendo que vaya a trabajar y ayude a la familia? Entonces hay una especie de no futuro que creo que hay que analizarlo con detenimiento.[…] </t>
  </si>
  <si>
    <t>PROBLEMÁTICA SOCIOECONÓMICA</t>
  </si>
  <si>
    <t xml:space="preserve">[…]sobre el Peama, pues evidentemente hay problemas, pero también sería chévere pues mirar cómo realizar ajustes, pero ojo, porque eso no sólo en sedes. En Bogotá, conocí el caso de un estudiante chacero, con el cual he hablado por un buen tiempo, chacero porque llegó a buscar qué hacer, es decir, él es empleado, me dijo “mire, apenas llegué me paro al ejército y me dijo bueno, documentos tal” y él los entregó y de una vez le cogieron la billetera y lo robaron y luego con la policía muy similar. Y la universidad, ¿qué acompañamiento serio hace en esos casos, para esos jóvenes que llegan a unos entornos que son altamente hostiles? Aparte de eso, este estudiante, que está creo que en ingeniería agronómica, algo así, me dijo ya en profundidad, con entrevistas así largas, dijo “mire el profe, quiero ser como muy sincero con usted, aquí hay unos profesores muy muy malos, saben que uno viene de zonas alejadas, les importa un rábano lo que uno sienta, que no tiene familia, que no tiene a nadie y en pro de la supuesta exigencia y la excelencia... y les ponen un cerro de cosas en inglés, ni siquiera miran hacia el sur, ni siquiera miran hacia este territorio”, pues resulta que este estudiante decía “profe, es que yo llegué y me choqué con todo este mundo y hay profes acá que porque uno llega 5 min tarde ya, perdió la clase o eso de que los coge entre ojos por algo...” ¿cómo así que coger entre ojos? luego es que un docente está para entrar en esas apreciaciones tan absurdas, eso es un fascismo académico y estamos llenos de eso en todos los niveles. Entonces yo creo que, evidentemente este asunto de lo rural pues pone un énfasis específico, pero es una línea de trabajo súper importante pues para para todos.[…] </t>
  </si>
  <si>
    <t xml:space="preserve">[…]hay un estudio que hizo admisiones para analizar el sesgo de género y encuentra en los análisis que no, no es un tema las preguntas, no es un tema, lo que después de otro análisis empiezan a notar es un poco, el tema como hostil de la forma como se presenta el examen, hay que feminizar un poquito el espacio, hacerle un entorno más seguro para que las mujeres se relajen, entran menos mujeres, se gradúan más mujeres, entonces, pero yo lo que invito nomás, es a que lo consulten.[…] </t>
  </si>
  <si>
    <t xml:space="preserve">[…]En el estudio de la Universidad de Antioquia se encontró era el vínculo con lo cultural en el caso del examen de admisión, el estudio mencionaba que, así de pronto las generaciones estén cambiando, las mujeres, las niñas siempre, pues en principio, tienen, por ejemplo, se tratan de una manera diferente, tienen otros juguetes y demás, y eso va forjando unas áreas de especialización cerebral y demás y lo mismo los hombres. Y entonces, ya la prueba, por ejemplo, del examen de admisión de la Nacional, es altamente matemático, no solo está la matemática en sí misma, pero también está es que, yo hice todo el ejercicio a profundidad, porque mi hija se presentó a la Nacional en Medicina y no pasaba, yo dije vamos a mirar realmente, bueno, no pasó, está en la Sábana estudiando, pero el otro, mi hijo, se presentó a economía y pasó, y yo analizaba y nos pusimos en el estudio, revisamos documentos y demás, y claro, el examen de la nacional tiene matemática, tiene análisis de imagen, que es pura física matemática, y tiene unas pruebas de competencia cruzadas que es matemática. O sea, realmente habría que revisarlo, para mirar ¿qué oportunidades hay, de hacer un cambio en el examen? Pero como dice el profe, ese a veces se convierte en el seguro de vida de la universidad, tener ese examen tan, digamos que tan simpático, y entonces, y la lucha, y la fama de la universidad por su examen de admisión. Entonces habría que buscar vínculos también, porque no hay cupo tampoco para todo el mundo.[…] </t>
  </si>
  <si>
    <t xml:space="preserve">[…]somos muy elitistas. Muy elitista también. Pasan los de los mejores colegios, entonces, hay una exclusión de entrada, nosotros los Peamas entran con un dato, algunos, en niveles inferiores a los de las otras sedes, por eso es que pueden estudiar, si no, no pasarían, no pasaría de otra manera no pasan.[…] </t>
  </si>
  <si>
    <t xml:space="preserve">[…]GEBT: la palabra innovación es una palabra muy problemática, muy, muy, muy, porque además se asocia, como todo, de manera simplista, a la tecnología y a unas tecnologías, porque ojalá fuera a la tecnología, ¿cierto? Profe AFMC, como cuerpo de conocimiento y de desarrollo. 
AFOA: Y de ideas brillantes, de innovación.
GEBT: Ah sí. Y de gente...
AFOA: ¡Genios!
GEBT: Genios, genios que lucen, además. Entonces es una palabra muy problemática. Y sí está asociada, digamos, a los tipos, generalmente se reconoce la innovación tecnológica, de hecho, es lo que da valor, con eso se pueden hacer patentes y demás, para eso hay política. Pero no se reconocen a veces otras formas de la innovación y otras dinámicas de la innovación. Y pensando en el vaso medio lleno, del trabajo que venimos haciendo en la fundamentación y en la estructuración del ecosistema de innovación académica en la universidad, el Peama lo reconocemos, así como otras formas de admisión especial, como el PAES [Programas de Admisión Especial de la Universidad Nacional, enfocado a los estudiantes en condiciones de extrema pobreza], como un mecanismo de lo más, tal vez sí, con un altísimo potencial innovador desde la perspectiva de la educación inclusiva, pero no lo hemos cuidado ni lo hemos desarrollado como tal. Y yo creo que ahí es donde está el vaso medio vacío. Pero es un gran mecanismo de innovación académica. Y es de innovación académica, ¿no? porque claro, hay otras, la innovación pedagógica, la innovación en el aula. 
Yo creo que la universidad debería darse esa posibilidad de pensar que, como universidad rica, compleja, admite diferentes dinámicas de innovación. Y el Peama es una de esas.[…] </t>
  </si>
  <si>
    <t>INNOVACIÓN</t>
  </si>
  <si>
    <t>GEBT;AFOA</t>
  </si>
  <si>
    <t xml:space="preserve">[…]Es toda la situación problemática que justifica el instituto y la creación seguramente de otras o la adherencia de otras unidades que piensen este problema educativo complejo. La universidad debe hablar de currículo, una universidad asignaturizada hablando de currículum. La instrumentalización y la fragmentación del conocimiento, son parcelas con dueño. Entonces, ¿cómo logra uno, armonizar currículos? si ni siquiera el plan de estudios logra tener conexiones a veces. Entonces, el tema de lo curricular en la universidad es un tema problemático también. Hablar de campo curricular y de reconocer la universidad como un campo curricular, estamos lejos, creo, y es un poco también la reflexión, inclusive desde el punto de vista de la gobernanza, lo que significa ligar el proyecto educativo de la universidad al proyecto educativo de nación, además como universidad de la nación. Y si el proyecto educativo de la nación tiene que seguir siendo como a principios del siglo 20, formar trabajadores para la industrialización, porque somos la universidad del sesquicentenario, entonces, parece ser que hace 150 años, seguramente era el modelo. […] </t>
  </si>
  <si>
    <t>CURRÍCULO</t>
  </si>
  <si>
    <t>GEBT</t>
  </si>
  <si>
    <t xml:space="preserve">[…]GEBT:somos muy conservadores, bastante, más, y lo digo pues porque he trabajado en esas instituciones, más que las fuerzas militares y más que muchas.
[Todos se ríen]
GEBT: No, no, ¡Si!
MLR: Puede ser que sí.
GEBT: Sí, sí. Ellos son sistemas de control mecanicistas, porque tienen que ser así, pero nosotros también lo somos, nosotros también lo somos, siendo universidad
MLR: Pública
GEBT: Pública. […] </t>
  </si>
  <si>
    <t>GEBT;MLR</t>
  </si>
  <si>
    <t xml:space="preserve">[…]sí nos ha servido lo de los resultados de aprendizaje, porque podemos, desde el perfil de egreso, Yo decía, ¿cuál es la vigencia de los perfiles de egreso? cuando hacemos el ejercicio en el programa nuestro, allá en Palmira, si se hubiera pensado en la vigencia de lo que la universidad a mí me dio, para que a los 30 años de egresado pues todavía siga por aquí dando lora. Eso se piensa allá en lo curricular[…] </t>
  </si>
  <si>
    <t>EGRESADOS</t>
  </si>
  <si>
    <t xml:space="preserve">[…]El caso de la oportunidad de la creación de programas nuevos en las que llaman las sedes de presencia nacional, de la pertinencia, la integralidad y la flexibilidad de los currículos. Si el currículo es ese plan de estudios ¿no?, Entonces, yo creo que el estar aquí hoy, de hecho, fue algo deliberado, fue pensado, o sea, el instituto en esta concepción ha pasado por las sedes de presencia nacional, porque hay un altísimo potencial verdaderamente de transformación, aquí en estas sedes, para no seguir pensando la universidad de eso que llaman el nivel central, el nivel nacional, ¿no? Bogotá.  Asocian a nivel nacional con Bogotá, yo digo, pues si es nacional podría estar en cualquier sede, cualquier sede, no Bogotá, […] </t>
  </si>
  <si>
    <t xml:space="preserve">[…]el valor social de las personas, el valor social de los oficios, lo leía por ahí y así lo interpreté yo, porque ayer lo hablábamos también con el profe JCM, lo que ocurre en otros países ¿no?, ¿quién reconoce el valor del trabajo de una persona que recoge la basura? Seguramente el sistema educativo que le va a interesar esa persona, pero no todos, seguramente en una sociedad, porque también se necesita el peluquero, el carnicero, el verdulero, claro, y el que recoge la basura. Entonces, ¿cómo entran dentro de un sistema?, dentro de un sistema como este, si para eso no se requiere formación, educación, […] </t>
  </si>
  <si>
    <t xml:space="preserve">[…]GEBT:Hablando un poco de estos conocimientos campesinos o esa educación rural, en los oficios, casualmente, lo sabemos, la importancia del conocimiento tradicional para la sustentabilidad de los oficios. Los oficios no podrán seguir siendo, si se pierde el conocimiento tradicional. Entonces todos los oficios están en alto riesgo, la pesca artesanal, la navegación con vela, ¿quién sabe navegar con vela? ¿Quién sabe diseñar una vela? 
SCM: Gente con mucha plata porque eso es...
GEBT: Ah sí, sí, sí. Pero a lo que voy es, y aquí voy es donde, el propósito de la educación y la vigencia de la educación. 
Hace como, hacia la década del 70, creo que está documentado, se introduce la navegación con motor fuera de borda para resolver ciertas problemáticas del momento, probablemente vistas desde una perspectiva de los pescadores artesanales. Entonces, digamos, como el gran aporte a los pescadores era darles un motor fuera de borda. Desde esa época los pescadores dejaron de fabricar sus velas y de navegar con vela, por ende, sus hijos nunca aprendieron a fabricar velas y a navegar con vela. En un proyecto que no hemos terminado, nos hemos dado cuenta que la clave para hacer sustentable la pesca artesanal sería recuperar el conocimiento de la navegación con vela.
AFMC: Esa sería la innovación.
GEBT: Seguramente, la renovación o la revaloración o la palabra que se quiera emplear, pero a lo que voy es, esa vigencia del conocimiento y ¿cuándo es que intervenimos? y ¿con qué intervenimos?, porque a veces, como trabajamos desde el fragmento, desde la solución a veces técnica o mecánica, pero, digamos, sin la perspectiva completa del contexto y un poco y el contexto en esa dimensión también espacio, espacio tiempo.
SCM: Yo le pongo una cerecita, bueno, para San Andrés no solo sería el valor de la pesca, sino la interconexión con los pueblos creole. Entonces para que naveguen todo el caribe creole anglófono. También.[…] </t>
  </si>
  <si>
    <t>GEBT;SCM;AFMC</t>
  </si>
  <si>
    <t xml:space="preserve">[…]nosotros tuvimos la oportunidad de hacer un proyecto de extensión en todo el territorio nacional con el ICBF en ruralidad dispersa, entonces nos trabajamos el modelo de educación rural en primera infancia, el trabajo se articuló tanto con el territorio y ellos nos daban un ejemplo que seguimos para construir los ambientes pedagógicos y era, la mamá de un niño de dos años, bueno y con el principio de saber que eso reemplaza lo que sería para los niños en la ciudad el pre jardín, porque en ruralidad dispersa no lo hay. Entonces, teníamos que construir un modelo pedagógico en ruralidad dispersa, que ayudara a encontrar el cuidado, el desarrollo del pensamiento por la cultura, la comunidad y demás. Me daban un ejemplo, y ellos lo llamaban como innovación, una mamá de un niño de dos años sale a echarle maíz a las gallinas y bota el maíz y su hijo está a su lado, el niño no puede ir al jardín a aprender, ni muchos, ni cuántos, ni el maíz y la gallina, pero el niño sí puede tocar ahí la gallina, ver cómo la mamá botó el maíz y la mamá le decía “mira, viste que hay muchas gallinas, nos faltó, va a tocar sacar un poquito más” y él ve, bueno, el contexto y demás, siente el olor de las gallinas, del maíz, recoge, las mira, las escucha, etc., y ellos nos decían, “eso es innovación, traer el contexto”. Y en un trabajo que hicimos el año pasado desde la maestría en educación rural, retomábamos el tema, en el congreso profe [Señala a JCM] y los maestros decían, “nosotros hicimos eso en la educación rural, en la básica y en la media se pueden hacer esos ejercicios, pero la educación superior rompe todos los esquemas”,los chicos dejan de salir a los territorios, dejan de conocer su país, todo se hace en las aulas, los laboratorios se convirtieron en eso, laboratorios, exclusiva de muestras y demás. ¿Dónde transita el territorio?, eso que el niño fue cocinando acá en su mente y demás, llega allá y es totalmente diferente. No se logra potenciar, no se logra,darle forma desde el punto de vista innovación, porque sería el perfecto contacto del territorio, para que además tuviera eco en la transformación social y en el beneficio, pues en todos los derechos, y haría parte, cuando el profesor decía lo económicas esta mañana [Señala a AFMC], yo decía que triste, habría parte, por ejemplo de la comunidad, la economía solidaria, la economía campesina, en salud imagínense, es parte también del currículo, decían ellos, del currículo de la educación superior que ha hecho tolva, aparte. […] </t>
  </si>
  <si>
    <t xml:space="preserve">[…]quiero centrar mi reflexión en la gobernanza institucional. Y es que cada vez que surgen reflexiones sobre la misión de la universidad, cuando se presentan los casos y se generalizan ellos, por ejemplo, o cuando se ven los vacíos, el vaso medio vacío, el medio lleno o los balances de no hemos hecho suficiente o nos ha hecho falta, pues yo creo que aquí hay un reto y una oportunidad maravillosa para el instituto, el nuevo instituto, en términos de poder apoyar y fortalecer y promover tal vez incluso, la gobernanza institucional en la Universidad Nacional. ¿Qué quiere decir eso? Que una misión, ella en sí misma no funciona si no es... no sólo recitada y narrada, y cuando digo recitada en el buen sentido, en el sentido de que uno sepa qué es la misión de la universidad, sino que hay que hacerla como vida cotidiana, debe ser una vivencia. Y al ser vivencia quiere decir es cómo cada facultad, por ejemplo, cada unidad académica básica, la concreta, ¿cierto? Y que tiene un compromiso con respecto a ella. Y claro, cuando la concreta puede ser una unidad académica, de las varias que hay, que está en territorios diversos, por supuesto, entonces, concretarla depende, depende y tendría que tener una flexibilidad amplia, que va más allá de lo disciplinar, que implica conocimiento del territorio. Uno no puede, por ejemplo, ofrecer un programa completo sin conocer el territorio donde lo va a ofrecer, por ejemplo. Y allí es en donde me parece que hablar de gobernanza institucional. Yo creo que la universidad ha dejado muy discrecional esto, este tema de decir, bueno, y ¿qué estamos haciendo como universidad para que esa misión realmente, sus logros, lo que hemos logrado realmente sea un trabajo de todos, no de algunos, no de unos pocos, no de una experiencia en un territorio en particular?, sino ¿cómo hemos hecho y hemos logrado que eso de verdad se concrete? Y yo creo que ha hecho falta, falta mucho esa gobernanza institucional. Y aquí entonces tendría que precisar a qué me refiero con gobernanza institucional. Entonces, allí estamos hablando también de cómo para abordar esa misión, todos los miembros de la comunidad universitaria, incluidos las comunidades con las que trabajamos en los territorios, participamos para tomar decisiones sobre procesos de formación. Entonces, estábamos hablando con la profe ASM ahora que decíamos, bueno, aquí es que hay que hablar con los pescadores, pero que los de enfermería hablen con los pescadores. O sea, es decir, que hay una necesidad que no puede ser discrecional, sino que cada equipo de profesores que tiene circunstancialmente, temporalmente, a cargo suyo sacar adelante, avanzar en esa misión de la universidad, sepa promover esa participación de la comunidad, incluidos los estudiantes, ¿cierto? Porque entonces ellos pueden ser simplemente depositarios de las decisiones de otros, del conocimiento de otros, y ese conocimiento de ellos no aparece en el aula, no aparece, sino aparece el conocimiento reconocido otro y eventualmente hay muchos tipos de conocimiento que no están reconocidos en esa aula donde él se está formando, o fuera del aula, digamos, entendida aula viva, como la vivencia en la vida universitaria. 
Entonces, hablar de gobernar, del papel, como para precisar de algo que a mí me parece que le ha hecho falta mucho a la universidad es dejar de decir somos autónomos, es decir, es un mal uso de la palabra, del concepto autonomía. Y si somos autónomos y entonces si alguien quiere dar una orientación, un lineamiento, entonces usted no me viene a imponer eso a mí, nosotros veremos cómo lo hacemos y si lo hacemos. Pero además me parece que el compromiso tiene que llegar al punto de decir, en esa rendición de cuentas, todas las facultades ¿qué están haciendo al respecto?, y me refiero no solamente a cómo caminar el camino Peama, después de cuántos años, ¿cómo lo hemos caminado?, ¿qué tipo de balance hemos hecho desde nuestra mirada?, no desde la universidad en abstracto, sino desde la nuestra y nosotros como hemos solucionado problemas. Y allí entonces está todo lo que dice el profe GEBT de la parte curricular, ¿cierto? Es decir, no hay esas reflexiones en las facultades, en las unidades básicas, en dónde cómo estamos haciendo ese proceso. 
Pero además es una universidad fragmentada, es decir, no solamente el asunto de la gobernanza es cómo promovemos que, cualquier toma de decisión sobre el proceso de formación vaya más allá del comité asesor, ¿cierto? Comité asesor que debe saber de todo y resulta que muchas veces le falta una cantidad de miradas, otras, y cómo ese comité asesor invita a esas otras miradas, ¿cierto? Para poder ampliar su visión, sino que es una universidad fragmentada.  […] </t>
  </si>
  <si>
    <t>DASC</t>
  </si>
  <si>
    <t xml:space="preserve">[…]¿qué tipo de conciencia curricular tiene la planta profesoral de la Universidad Nacional, entre comillas Nacional, de saber quiénes son los estudiantes Peama que llegan a mi salón de clase? ¿Pero por qué digo que hace falta gobernanza? Porque es que eso es discrecional, o sea, si yo me lo pregunto bien, pero si no me lo pregunto, no hay problema, no hay problema y sigue fragmentada porque entonces el problema es de las sedes de presencia nacional, es decir, qué han hecho allá o qué no han hecho allá. Y cuando llega a las sedes Andina, las grandes, se invisibilizan y depende del profesor, los visibiliza y hace algo y allí metámosle ahora más allá de lo curricular, lo pedagógico. De pronto hace algo en lo pedagógico y en eso pedagógico y en lo didáctico eventualmente toma en consideración, oiga, allá hablan creole, claro, ¿cómo voy a asumir yo que todo lo que estoy pidiéndole en español eventualmente tiene problemas allí? ¿Por qué? Por sí, bueno, una cantidad, otra, porque tampoco conozco de dónde viene ni qué es lo que pasa en todo su, en eso que llamamos y que también se han convertido en conceptos, caballitos de batalla, pero vacíos, huecos. La formación integral, entonces, por ejemplo, la formación integral implica, ¿qué implica eso de lo integral? Y ahí viene el otro asunto de ¿quién es el problema?  […] </t>
  </si>
  <si>
    <t xml:space="preserve">[…]Bueno, entonces, regresando, a mí me parece que lo del instituto, sí realmente le interesa a la universidad que sea un faro, un faro en algún sentido, digamos, de aquello que hace falta en el ámbito educativo. Claro que, el instituto podrá reconocer todas las experiencias que dan pistas en la universidad, porque hay muchas experiencias, no solo individuales, de profesores, de grupos de profesores y de grupos en sedes que dan pistas, pero no sabemos escuchar. Es una universidad que no aprende. Discúlpenme, pero yo muchas veces lo dije, cada vez que se hablaba de la universidad que aprende, no aprendemos, no aprende, la universidad, no aprende. Y para aprender es hacernos preguntas, pero escuchar y entender que claro, podemos ver siempre el medio vacío, pero es que hay muchas iniciativas, muchas pistas, no perfectas, pero hay muchas pistas de lo que podría ser.
Ahora con el nuevo desafío de los programas de admisión, con enfoque territorial, en simultaneidad con el Peama, aquí, por ejemplo, en las sedes de presencia nacional, ¿cierto? Allí hay otros desafíos, esas son preguntas nuevas, es decir, esto ya es una ganancia, poder hablar de esto, de los programas completos, pero ¿es la misma cosa?, ¿es la misma cosa? Y ahora que estaban allá todos sentados frente al gobernador, los Peama y los de enfermería y todos, todos ¿es lo mismo? O sea que ¿somos diferentes?, que somos de un programa, que somos del otro, o somos de la Universidad Nacional, ¿qué es lo que hay en común entre nosotros?, pero son recorridos diferentes, lo curricular, ¿cierto? ¿Nos encontramos en algún lugar del camino? ¿Qué orienta el camino? Todos los profesores que están en esos dos caminos, ¿que comparten?, ¿que no comparten? Y es allí donde me parece que falta mucha luz del faro, realmente, si alguien podría decir, puede ser una instancia en el nivel central, alguien podría decir en la Dirección Nacional de Innovación Académica o más alto, la Vicerrectoría académica, pero hablábamos, por ejemplo, de cómo toda esa armonización de funciones misionales no solamente es un ejercicio interesante académico, sino necesario, o sea, es fundamental, o sea, no es una cosa del académico, por decir algo, ¿no? Sino que es que lo que fundamenta, esto territorial es el diálogo entre... sí, entonces, el que está abordando... […] </t>
  </si>
  <si>
    <t>PERTINENCIA INSTITUTO NACIONAL</t>
  </si>
  <si>
    <t xml:space="preserve">[…]Estábamos hablando de enfermería, de estos estudiantes que se empiezan a hacer preguntas sobre la salud aquí en San Andrés, ¿qué tienen que ver con las preguntas que se hacen allá en Orinoquía? y que se... ¿y con Tumaco?, y de aquellas que están en Bogotá como un territorio, porque además Bogotá tiene parte rural.[…] </t>
  </si>
  <si>
    <t xml:space="preserve">[…]en el campo en Colombia, pues es que, a ver, por dónde lo estamos viendo, el campo atado a tierras es una de nuestras grandes causales, digamos, de todo el conflicto armado en Colombia y de todos los que siguen en camino. Pero además el campo como el lugar de estigmatización y discriminación social y por lo tanto de no aspiracional y no de proyección hacia ninguna parte. […] </t>
  </si>
  <si>
    <t xml:space="preserve">[…]Pero de los procesos culturales, ¿qué saberes hay en el campo? y si la academia les da algún valor o no, porque todavía siguen apareciendo como saberes exóticos, o sea, de pronto anecdóticos incluso, pero no se les reconoce todavía como saberes. Agréguenle los saberes ancestrales de todas nuestras etnias. […] </t>
  </si>
  <si>
    <t xml:space="preserve">[…]No se ha mencionado aquí a la comunidad sorda, que a propósito hay diversos tipos de pertenencia o no pertenencia a la comunidad sorda y tenemos estudiantes también que por ahí viene toda una cultura otra y otra lengua.[…] </t>
  </si>
  <si>
    <t>INCLUSIÓN</t>
  </si>
  <si>
    <t xml:space="preserve">[…]Bueno, entonces quería dar estos ejemplos para decir, me parece que el instituto podría aportar de una manera muy importante a ese faro, como faro, para asuntos que no se han hablado en la universidad, pero no solamente hablar sobre ellos, sino ponernos de acuerdo de por dónde vamos a coger y que no es discrecional, no es discrecional porque es ahí el lugar magnífico para quejarnos del otro, que no hace o que yo sí hago, no, es que todos deberíamos estar apuntando esa misión, todos, o si no, pues no estamos en la misión, no estamos en la universidad. Que alguien venga aquí a Sede Caribe y desconozca todos los debates que hay sobre el creole, o que diga, yo no hablo creole y además no es un problema porque sí, que no reconozca eso, ahí es en dónde... y suena un poco a ese otro tipo de autonomía con responsabilidad, ¿no? Suena a otro tipo de autonomía en el que no es solamente una toma de decisiones informadas, individuales, sino que desde un instituto que da unas orientaciones, unas recomendaciones a la universidad, ojalá sean acogidas, reflexionadas por los equipos profesorales en las diferentes unidades académicas básicas, facultad, departamentos, etc., los que sean, pero que deben que, surtir y generar aportes a la comunidad universitaria de cómo vamos a caminar ese camino entre todos. Y que cada territorio ofrece pistas diferentes, porque son realidades diferentes, por supuesto, pero nuestros estudiantes están transitando entre sedes, ellos mismos son los tejedores de muchas cosas y no los escuchamos, no tenemos en cuenta ese tejido y nosotros muy poquito, un porcentaje muy poquitico conoce las realidades de las sedes, vive su territorio, en su mirada, en su disciplina o en algunas, trabajo interdisciplinario. […] </t>
  </si>
  <si>
    <t xml:space="preserve">[…]yo quería era como destacar este asunto de la gobernanza, porque me parece que ahí está como una rueda suelta en la universidad y claro, es muy frecuente y seguirá siendo frecuente que siempre veamos el vaso vacío, que nos quejemos los unos de los otros de todo lo que hace falta, hay muchos diagnósticos, somos excelentes haciendo diagnósticos, pero ¿cuáles son esas acciones que apuntan a eso?, pero dialogadas y con apuestas de exploración hacía, como un aporte hacia la universidad desde los diferentes quehaceres y acciones. Entonces yo quería como mencionar eso porque sí me parece que hace falta bastante por ese lado. En ese nivel de gobernanza. […] </t>
  </si>
  <si>
    <t xml:space="preserve">[…]muchas gracias profesora por esa reflexión que haces de quiénes somos ¿sí?, a veces decimos somos Universidad Nacional de Colombia, pero yo digo, yo soy de la Universidad Nacional de Colombia Sede Palmira, excluyo a las demás, de hecho, estoy excluyendo a las demás, yo sé que soy profesor de la Universidad Nacional, sí deberíamos de ser así, en ese sentido del mismo hablar, nos excluimos en ese sentido. Yo pongo de manifiesto dos cosas, nosotros como y vuelvo y recalco la Sede Palmira es una sede que empezó con programas agrícolas, ingeniería agrícola, ingeniería agronómica, zootecnia, estos fueron los programas base, luego ya comienza la otra facultad de ingeniería y administración, pero seguimos en el mismo, en el mismo faro de, mirando la agricultura del occidente colombiano, aunque entran dos asignaturas, dos programas, que es diseño, pero diseño industrial, pero que lo enfocaron también hacia la agricultura o tienen una mirada de agricultura, pero también una mirada global. Y el programa de administración de empresas, que también se lo mira, porque estamos en una región importante de Colombia agrícola, agrícola, en la despensa agrícola y lo miramos ahí. Y en su momento comenzamos, ¿qué le hace falta a esta parte? Entonces comenzamos a mirar en ese sentido cómo, y llegó un programa que se llama el doctorado en agroecología en su momento, y en este momento, pues hay unos profesores expertos en agroecología que impulsaron, crearon Medellín, Bogotá, Palmira, agroecología en este momento está funcionando Bogotá y Palmira y en Bogotá se potenció el programa y ahí entra ahora, es que, hace unos tres años, cuatro, no, antes de pandemia, se crea otra maestría para la sede de Palmira que es gestión y desarrollo rural, en miras a ese entorno que nos hace falta, porque ¿quiénes somos nosotros para llegar a un campo? y nos creemos los dioses y esos saberes que están allí, no es, mejor dicho, no nos consideramos puentes, sino que nos consideramos como el saber puro que llegamos, digamos no es el puente, bueno aquí vamos a aprender juntos y a veces el que más le enseñan son ellos a uno en ese sentido o no a veces, sino siempre, sucede que son ellos los que saben del territorio, saben de sus cosas, saben de todo y uno entra allí... Entonces en ese sentido, entra esa maestría gestión y desarrollo rural y esa maestría tiene una misión como tal.[…] </t>
  </si>
  <si>
    <t xml:space="preserve">[…]Entonces mi invitación es como, si estamos pensando en ruralidad, si estamos pensando... ahí hay unas personas en Bogotá y en Palmira que están trabajando desde la base en ese pensar, por qué no como invitarlos y mirar ¿qué es lo que hay?, ¿hacia dónde pretende la universidad el concepto de ruralidad? y desde agroecología lo que hacemos nosotros, somos como las visitas, una visita a escuelas y colegios rurales y comenzamos como a integrar así a modo... digamos, como meternos ahí, es que, sembremos diferentes plantas, para hablar de agroecología, de la diversidad, pero que esas diferentes plantas, nos sirvan de marco para una asignatura de tu escuela o de tu colegio. Me explico algo mejor, trabajamos con parcelas, entonces nosotros hacemos un proyecto de extensión, están unidos a extensión, entonces hacemos parcelas y entonces aquí vamos a trabajar el área de matemáticas, entonces vamos a sembrar 15 plantas de algo, 20 de algo, 30 de algo. La tarea del estudiante es, si sembramos 15 semillas, ¿cuántas semillas germinaron? Si germinaron todas, perfecto, bien, entonces hacemos otra, otra, otra, pero si no germinó una, entonces métale ahí una resta. Metemos matemáticas también, la forma de las hojas nos dicen mucho y comenzamos a trabajar con geometría, con formas, con cosas, y ahí metemos también la clase de inglés, ¿cómo se llama la flor?, ¿cómo se llama la hoja?, ¿cómo se llama el tallo, las raíces? Y todo ese proceso. Entonces comenzamos a mirar que desde muy pequeños comenzamos a meter conceptos que en un momento dado son jartos en el tablero, pero en la huerta son muy agradables y los muchachos comienzan allá, y entonces ellos comienzan a decir mira, se me murieron tal esto, o ¿cuántas flores dio esta planta?, ¿cuántos dio esta? Entonces comienzan ahí a hacer esa interacción. 
Entonces en ese sentido, mi invitación es, tenemos gestión y desarrollo rural y maestría en las ciencias exactas y naturales, ¿qué estamos haciendo? Si nosotros como universidad estamos formando estos profesores para que irradien la ruralidad, que esa es como la esencia de esta maestría, ¿qué estamos haciendo y hacia dónde queremos encaminarla? Y en este momento ¿por qué han bajado tanto los estudiantes de esta maestría en las ciencias naturales y exactas? Entonces baja allí, algo está sucediendo, tenemos que hablar con la gobernación, con los alcaldes, no sé con quién, porque eso nos ayuda también, a un poquito de las brechas que estábamos hablando, articulación con eso.[…] </t>
  </si>
  <si>
    <t xml:space="preserve">[…]. Pienso que hay algo muy importante que yo quisiera reconocer y valorar y es esa honestidad del investigador, creo que es lo más importante. Toda la mañana para mí ha sido muy conmovedora, o sea, este planteamiento con el que inicia el profesor AFMC y vemos este concepto de gobernanza ¿no es cierto? de la educación en el país y el papel de la Universidad Nacional y la potencialidad de instituto y luego este diálogo donde declara los errores, yo creo que eso es la forma de construir conocimiento en el campo de la investigación en un país que está en construcción, sean los doctorados, todo este cuento es muy reciente en el medio nuestro, entonces es muy importante construir esa estela de proceso que nos permita saber cómo se hacen las cosas y que un investigador, venga una investigadora y nos diga yo aquí me equivoqué y eso, eso es mejor dicho, nos elevó la curva un montón, entonces me parece muy bello eso.[…] </t>
  </si>
  <si>
    <t>GHB</t>
  </si>
  <si>
    <t xml:space="preserve">[…]Voy a recoger como algunos aspectos. ¿Cuántas gallinas hay? Eso es súper importante en el campo, porque en el campo hay una noción de conjunto. Yo vivo en el campo hace casi 26 años y eso me encanta porque las vecinas dicen, “me faltan dos gallinas”, entonces ¿por qué? ¿cuántas tienen? No, yo no sé cuántas tengo, pero falta la de la cola café y falta la del copete blanco. Entonces hay una noción de conjunto, donde no hay esa particularidad que de pronto nos hacemos muy fuertes en la academia en separar, nombrar y contar, pero hemos perdido esa noción de conjunto. Eso me parece muy bonito, hay mucho que aprender de las gallinas y de las vecinas, eso me encanta. […] </t>
  </si>
  <si>
    <t xml:space="preserve">[…]La otra potencialidad que es increíble en la historia nuestra en Colombia es la educación por radio y pienso que es importante reconsiderar el low tech en una era de high tech, porque en lo que hemos visto en estos trabajos de campo, con la investigación en maestría, en doctorado, es que todo este horizonte tecnológico, cuando yo lo aterrizo en las condiciones topográficas de Colombia y de cobertura vegetal, por ejemplo, en el eje cafetero, todo ese espectro de high tech se reduce a la radio, porque el celular queda sin señal, no hay los satélites para sacar en GPS los puntos, el computador, si hay computador, no hay Internet y entonces uno va poniendo x, este no, este no, este no y queda la radio que es increíble que la persona se amarra a su radio con una bolsa plástica en la mañana por si llueve, sí y una cabuya en la cintura y arranca y es su compañía y en sitios muy apartados es la forma de comunicarse, o sea, ahí se pasan las noticias, fulanito le pasó esto, de tal pueblo necesitan comunicarse con tal persona. Y ese pasado nuestro tan bello de la radio en la educación. Ahora hay unas amigas que están en el Putumayo, en Puerto Colombia, una de ellas nos está asesorando en toda esta parte documental y la otra trabaja en una idea de Sutatenza  4.0, o sea, porque es esa radio, además, que cuando le preguntan a un personaje, ahora se me escapa, creo que es a Orson Welles  o algo, le preguntan cómo llevándolo a que hable de la importancia de la televisión y la televisión y la televisión, está apareciendo la televisión y él esquiva el tema, lo esquiva, pero le insisten mucho, como para que diga las bondades de la televisión y el tipo al final dice, “sí, pero es que en la radio la pantalla es mucho más grande.” […] </t>
  </si>
  <si>
    <t>EQUIPAJE CULTURAL</t>
  </si>
  <si>
    <t xml:space="preserve">[…]Entonces hemos dejado esa parte, como de la imagen mental que es tan potente en la construcción de mundos y creo que ahí es donde nos cruzamos y nos encontramos con el tema de las lenguas y que qué dicha que estamos aquí hoy, en este espacio, en el aula de lenguas, que sea un aula y no una jaula, ¿no? Porque las palabras están muy cerquita y eso es preocupante, cuando hay esa proximidad es delicado y esas lenguas, esa delicadeza, es porque es una construcción de mundo, una concepción de mundo. Entonces no es un tema, ni siquiera de la traducción, sino yo cómo entiendo ese mundo. […] yo estuve hablando con unas mujeres emberás, que ya son profesionales en Manizales y me decían la enorme carga emocional y familiar que tiene ser la primera mujer profesional en la casa, pasa a ser un semidiós que tiene que ser el ejemplo, tiene que resolver los que han estudiado y los que no, los problemas de los mayores y las mayores que están en la casa envejeciendo, tienen que ser el ejemplo de las generaciones que vienen. Entonces ahí hay una cosa que hay que mirar, que es como todo esto tan... qué orgullo ser la primera mujer, pero se convierte como en una carga que la misma cultura no está asimilando y que cuando ellas ya empiezan como a ver ese panorama y a reconocer el trayecto que han hecho y ven todo lo que han conquistado y se sienten muy orgullosas, hay una cosa ahí que se les quedó y es que ellas recuerdan chiquitas, que las abuelas hablaban otro idioma, que ellas no tienen hoy y que ya grandes en la universidad dijeron claro, hablaban en lengua, o sea, eso no era español. Entonces es como todo el trayecto que se recorre y toda esa distancia que aparece entre un mundo original con unas potencialidades. […] </t>
  </si>
  <si>
    <t xml:space="preserve">[…]Creo que ahí conectaríamos con Peama y es que cuando vemos los estudiantes Peama, digamos, los que han logrado ir y permanecer, lo han logrado a partir de un gran ejercicio de camuflaje, o sea, bajo perfil, camuflaje, parecerse a, no notarse, no destacarse. Y en arquitectura desde el 2012 estamos haciendo una serie de talleres que tienen que ver con el origen como potencialidad. Entonces empezar a mostrarle a los estudiantes que un Patarroyo  a, o sea, ¿de dónde vienen estos personajes? O Raúl Cuero  cuando cuenta que él, pequeño, era tan pobre, no había nada con qué divertirse, pues su pasatiempo era observar las plagas, cómo se movían y qué relación había entre las plagas y los distintos materiales en su casa. Bueno, y puede uno echar para atrás hasta un Miguel Ángel  que cuando descubre esto del mármol, ya en esa época ya era condenado ser artista, o sea, ya eso estaba mal visto desde ahí. Y él dice que seguramente esa veta artística le vino de cuando perdió su madre y la nodriza, la que lo amamantó fue la mujer del picapedrero, entonces seguramente con la leche también me traspasó ese amor por la piedra, pero ya en ese momento estaba mal visto ser artista. Y él empieza a crecer en la cantera como hijo adoptivo de esa mujer y ahí ama ese... entonces el origen no es algo que esté atrás, o sea, el origen lo tenemos que tener en presente para proyectar el futuro. Y esa yo creo que es una labor interesante desde la docencia, como ese acompañamiento y ese ayudar a integrar de dónde viene la persona, para dónde va.[…] </t>
  </si>
  <si>
    <t xml:space="preserve">[…]GHB: Los oficios que salían aquí, esos oficios son súper importantes. Y también ahí hay una mirada que es política en la paz y en la guerra de los oficios. Los oficios tejen una población, un pueblo, un país. Entonces vemos en la posguerra, de la segunda, en Europa y en Japón, empieza a reconstruirse un entorno, pero desde los oficios, porque se dan cuenta qué es lo que se rompió. Holanda, Inglaterra, todos estos países que quedan bombardeados y semidestruidos, es como, se dan cuenta que se tienen que reconstruir. Y no es porque haya un problema solo físico de donde guarecerse, sino porque es, cómo salir de las ruinas de la posguerra, esas ruinas emocionales, morales. Y en Japón, porque empiezan los sobrevivientes a suicidarse sistemáticamente y tienen que sacar como un decreto donde la vida es del emperador y la gente no se la puede quitar. Y les ofrecen que empiecen, como siempre que hay una posguerra, aparece muchísimo dinero para reconstruir y había plata, entonces les dicen “listo, vamos a trabajar en la reconstrucción a partir de los oficios. ¿Usted qué producía? No, yo hago origami. Haga origami que todos los días vamos a pasar y le recogemos su producción de origami y se le paga. ¿Usted qué hacía? Pan”. Entonces el pan. Y así es Alemania también. O sea, empiezan a mirar como en todos los bombardeos y todo, que había en esta esquina, la carnicería. Vamos a recuperar la carnicería de barro. Y está esa otra cara de la moneda tan dolorosa en el país nuestro, porque ni siquiera podemos hablar históricamente, sino en presente. Y cuando aparecen las masacres, por ejemplo, tengo muy claro lo de Trujillo Valle, desaparecen sistemáticamente los hombres que están a cargo de los oficios. O sea, fue selectivo, el carnicero, el carpintero, el sastre, eso es lo que se hace. Entonces el oficio, por eso los viejos decían coja oficio. O sea, coja oficio porque es que es como es... El propósito, es el estar en el mundo y el tener una claridad y el yo estar en relación con el otro.
GEBT: Así se rompe el tejido social, que es lo que no se busca.
GHB: Totalmente. Ahí se rompe. […] </t>
  </si>
  <si>
    <t>FGP;AIOM;MLR</t>
  </si>
  <si>
    <t xml:space="preserve">[…] FGP: Durante, la exposición de la profe pensaba mucho en la pregunta por el otro, por la otredad, ¿quién es el otro y cómo lo concebimos? Y pues quería hablar desde la experiencia, creo que no les conté, yo trabajo en la Unidad de Transformación Pedagógica, que es un equipo en Bogotá específicamente que acompaña a profes en procesos de reflexión pedagógica, que no son solo como en términos metodológicos de su clase, sino en preguntas profundas incluso como esta de, ¿quién es el estudiante que tienen en sus cursos?, todos son el estudiante ideal o son el estudiante real que viene de región, que tienen pues, diferentes como condiciones y cómo les proponemos a los profes que en esa interacción y diálogo constante pues descubran quiénes son para no dar por sentado previamente que son como una abstracción específica a la que se van a dirigir el resto del semestre. Y entre eso, bueno, quería solo comentar un poco, que la profe DASC mencionaba que la universidad que no aprende y yo coincido con eso, con que somos la universidad que no aprende, pero creo que, en balance digamos, uno podría decirno hemos aprendido suficiente, pero...
AIOM: Pero pues, serán los profes los que no aprenden, porque en la universidad los muchachos si aprenden.
FGP: Exacto, creo que haciendo conciencia de cosas que no aprendemos, para el equipo que tenemos en Bogotá ha sido muy importante pues hacer algo con esa certeza ¿no?, no aprendemos, entonces aprendamos de verdad que falta. Y creo que compartirles sólo como un aprendizaje frente a esta pregunta del otro que hemos trabajado y tiene que ver con esta como evolución de los enfoques de la educación inclusiva, que es como la educación inclusiva en donde yo tomo al otro y lo caracterizo para justamente decir, o sea, que lo incluimos ¿a qué? un poco la pregunta es, ¿en dónde lo incluimos? si nosotros hemos migrado más a un enfoque de diversidad y participación y es de reconocernos entonces aquí en esta sala  , todos diversos porque no hay uno parecido al otro si vamos a ese enfoque, y ahí lo que nos preguntamos un poco son como las barreras entonces que hay y que los escenarios se construyen pues barreras para ciertas personas diversas, no necesariamente desde declarar a un otro distinto, que hay que incluirlo porque es una relación distinta de poder ahí frente a cómo se construye. Yo creo que eso ha sido muy importante y quería mencionar lo que lo hemos trabajado como en el acompañamiento con los profesores. Creo que hay que hacer un comentario. La profe [Se refiere a DASC] también mencionaba, como que no tendría que ser discrecional. Y algo que nos ha pasado es que, por ejemplo, hay programas que han puesto como cosas que no son discrecionales y lo que nos pasa con los profes es que en el hacer ya real, o sea, cuando uno dice profe, bueno, vamos a cambiar esto, o hay una intención, hay  un lineamiento de hacer un cambio y el profe también dice “bueno, pero...” 
MLR: Hay resistencia.
FGP: Sí, y creo que esta es una pregunta por la otredad, es una pregunta muy profunda y muy desestabilizadora de todo, tanto de la disciplina, de las barreras, como actitudinales del relacionamiento, porque lo pone en cuestión todo y más incluso en construcción curricular. Cuándo uno dice pongamos en cuestión, como decía el profe [Se refiere a AFMC], cómo, si hay que incluir tierras o no en un currículo o si hay que, en medicina, no sé, profe [Señala a MLR], como nos hemos como encontrado con la medicina tradicional y la medicina alternativa y es como, o sea, es como  bueno, pero ¿será que sí? Entonces ahí es como, se notan un poco las disciplinas, no como cosas dadas ya estructuradas, sino en permanente disputa y construcción en diferentes escenarios. Y eso nos parece muy interesante porque los profes han podido llegar también a esas conclusiones de, si no es como, lo que está aquí, pero pues... es eso, es una disciplina en construcción y en disputa que me parece importante mencionarlo y decir que ha sido como todo un reto en el acompañamiento con los profes, porque, o sea, he conocido tanto profes que dicen, “no quiero trabajar con ese estudiante, no quiero”, no son la mayoría, que al mencionarlo no significa que así sean todos. También está el profe que dice, por ejemplo, “no le voy a exigir esto, porque él no puede”, pero lo hace con una buena intención, pero es como bueno, profe, y ¿será que de verdad no puede? ¿Por qué? Como por qué tenemos esa... Y no desde la de recriminar al otro, sino de pues, creo que lo importante y lo mencionaba el profe [Señala a AFMC] del acompañamiento, que, si bien todavía no es un lineamiento en la dirección académica, lo estamos intentando hacer real, es este tema de conversar con los profes y de recibirlos un poco en la angustia, que genera esa desestabilización de la pregunta por el otro, que entonces es claro, ¿no? ¿Y cómo hago? ¿Y qué hago? Y entonces, y al final para nosotros es un gran logro cuando el profe dice, “ah, entonces no tengo que hacer un cambio grande, ah, o sea que, o sea, que es como cualquier otro estudiante.” Exactamente profe, como cualquier otro estudiante, porque hemos revisado cuáles son esas barreras que generan que supuestamente ese otro estudiante sea como el raro, en lugar de que la experiencia se vuelva un lugar diverso y participativo para varios estudiantes, que creo que, eso cuesta mucho tiempo, eso cuesta mucho diálogo, eso cuesta recursos en términos de personas, horas dispuestas a hacer ese proceso de acompañamiento, que yo creo que ahí todavía, pues con esto de los mecanismos que hay en los recursos, pues no hay tantos, o sea, los recursos también son limitados y a veces es difícil uno dedicar tanto tiempo, pero pues creemos que los cambios de fondo van un poco por ahí,y son lentos, son lentos porque implica que sea el profe el que lo concluya. Para nosotros el éxito es que el profe mismo sea el que concluya que debe hacer un cambio o que debe, o sea, como que dice, ah, ok, no, sí, digamos que le apostamos mucho a ese tipo de resultados, pero quería solo como compartirles un poco esa experiencia que para nosotros ha sido la pregunta por el otro, dentro del acompañamiento a los profes y pues la dificultad y el volumen, la magnitud del problema para nosotros era como, ¿cómo hacemos?algunos mecanismos ayudan cuando hay un direccionamiento del programa, nosotros tenemos una excusa para ir o sea, como que el tema es que atacar este fenómeno de muchas maneras, creo que eso un poco, garantiza el éxito, que haya el acompañamiento, que esté el lineamiento, también que está el otro profe que empieza a hacer presión porque hizo cambios, el voz a voz. Entonces siento que, entre más multidimensional sea la estrategia, pues más efectiva en nuestra percepción, en nuestra experiencia ha sido de lograr cambios que insisto, son igual, son pequeños, o sea, no son el cambio, o sea, uno diría, uy, ya podríamos estar en otro punto, pero pues vamos despacio, a la velocidad de lo que se permita, algunos profes más rápidos que otros, pero era esa experiencia que quería compartir.[…] </t>
  </si>
  <si>
    <t xml:space="preserve">[…]Mi intervención es para recoger un poco, digamos, de lo que han conversado todos, empezando, digamos, por el planteamiento del profe EDGL, porque yo he recorrido, digamos, esa vida de ese estudiante que viene, por ejemplo, de Tumaco, ¿cierto? O una sede de presencia nacional. Desde Bienestar. Desde Bienestar, o sea, ya a mí me ha tocado graduar, está feliz porque se graduó el que estaba allá en una canoa y tenía todas las dificultades para llegar a la sede y listo.También porque tuve también la oportunidad de pasar por dirección académica y ahora estoy aquí en este proyecto. ¿Qué veo yo? No solo lo que decía el profe, que no se visibiliza esa inclusión, ¿cierto? O esa participación de los estudiantes que se incorporan en la universidad que vienen, que son estudiantes en condiciones vulnerables y todo eso, sino que nosotros mismos al interior tampoco hacemos esas conexiones, o sea, realmente todo existe y hay unas estadísticas de cuáles son los programas de bienestar, a cuántos estudiantes acompañan, ¿cierto? Y luego la dirección académica entonces también hace unos esfuerzos por identificar cuáles son esas, esas razones por las cuales los estudiantes terminan desertando de la universidad, pero no nos hablamos. Y luego por allá cuando hay que hacer los procesos de acreditación, entonces también hay que hacerse las preguntas y ¿qué esperamos de esos muchachos que estamos formando? Pero no estamos articulando todo eso, ¿cierto? Entonces yo veo mucho aquí el papel integrador que puede ser el instituto, pero realmente en una conversación en la que la universidad también se mira a sí misma y aprovecha todo eso que ya está haciendo por ese muchacho, ¿cierto? No sólo por los que son Peama, sino por los otros que también vienen de comunidades rurales de los departamentos donde están ubicadas las sedes andinas, por ejemplo. […] </t>
  </si>
  <si>
    <t>KMMO</t>
  </si>
  <si>
    <t xml:space="preserve">[…]una reflexión también en torno a lo que todos han dicho de responder a las necesidades del territorio y todo eso. El año pasado en un proyecto de la dirección académica de la sede Manizales, se estaban identificando, esto lo comenté en Amazonas, el perfil socio ocupacional de los estudiantes, pero en ese camino también nos sentamos y dijimos un día, “venga, ¿y entonces los programas que están haciendo?”, porque se hizo una identificación de las vocaciones productivas de Caldas, que es la discusión acá también de esa parte, cómo nos vinculamos también con la industria y con todo, y con el proceso productivo. Y sentamos a los directores de área curricular o a los comités asesores que nos dieron la oportunidad, yo no estuve en todos, pero cuando uno ponía la pregunta sobre la mesa y les decía usted está formando este tipo de profesional, ¿cierto? ¿Cuáles son las habilidades que les está entregando para que ellos vuelvan a sus territorios y realmente le aporten a esas vocaciones productivas del lugar donde salieron? Y era una pregunta difícil y algunos se quedaban allá como cargando, ¿cierto? Como [KMMO se ríe haciendo una seña de rebobinar en la cabeza] entonces es una pregunta válida y es una reflexión sobre la cual se puede discutir mucho[…] </t>
  </si>
  <si>
    <t xml:space="preserve">[…]lo que decía la profe MLR, el tema de la deserción está muy asociado a la motivación. Nosotros siempre lo vemos en el tema de la parte socioeconómica, de lo que le cuesta al estudiante salir, ¿cierto? Pero ya se han hecho también estudios, en países, digamos en los Países Bajos, que también muestra que es la motivación, la motivación lo que realmente ayuda a la permanencia del estudiante, lo han identificado como el factor principal. Y si un muchacho de estos no sabe, por ejemplo, realmente si va a ingresar, se va a ir para Bogotá o para Medellín, y los papás están haciendo un esfuerzo, pero él no sabe realmente o no identificó si ese era su perfil socio ocupacional, si eso era de pronto lo que le interesaba o fue porque le sonó bonito, yo voy a estudiar eso y de pronto por eso termina yéndose, o cuando termina no sabe a qué, no regresa porque no sabe cómo puede aportar.[…] </t>
  </si>
  <si>
    <t xml:space="preserve">[…]Sea como sea, la Universidad Nacional es un sitio donde no solamente se educa para algo, sino es un lugar social de confrontación y crítica, es un lugar donde además uno puede cometer errores, y además es un lugar donde por excelente que sea la Universidad Nacional, por maravilloso que sea, porque tenga la administración más justa, ecuánime, inteligente, no van a dejar de presentarse las desigualdades y el conflicto sociocultural. Y por lo tanto me parece que una de las cosas que yo más respeto, admiro y valido, valoro a la Universidad Nacional es la confrontación de ideas y es la confrontación de posturas y de métodos. […] </t>
  </si>
  <si>
    <t xml:space="preserve">[…]me hace pensar mucho lo que plantea la profe, no autonomía y no discrecionalidad, porque para mí lo que hace a la Universidad Nacional y lo que ha hecho que a pesar de todo el embate tan fuerte de los 90 para acá, como que vayamos dando esa lucha, es la autonomía y la libertad de cátedra. Yo creo que en el momento en que se pierda la autonomía universitaria, la libertad de cátedra, ese resquicio que nos está quedando de escenario de confrontación de ideas, o sea, previamente cuando usted [Se refiere a AFMC] decía lo del SENA, a mí me angustiaba[…] </t>
  </si>
  <si>
    <t xml:space="preserve">[…], yo fui Instructora del SENA, fui estudiante, mejor dicho, yo vengo, yo vengo de un barrio popular y nosotros sí estudiábamos, pero no estudiábamos por el perfil socio ocupacional, nosotros estudiábamos porque resulta que, era en la educación donde íbamos a cambiar el universo, el mundo entero, era una meta gigantesca. A mí después me decían como que “ustedes querían cambiar el mundo”, y lo sigo queriendo cambiar, porque si para mí, eso lo aprendí de muy peladita, eso ya no me lo quitan y , sucede en la Nacional y sucede a donde vaya y trabajo para la comunidad, no la mía, no es la de mi origen, yo nací ahí arribita de las Cruces  , para mí, mi comunidad y mi pueblo es mi pueblo y mi comunidad, aquí y en donde vaya, o sea, ahí es donde voy, yo voy y donde he peleado, peleo con la gente, entonces peleo junto a la gente y con la gente también, porque una de las primeras cosas que aprendí, me la enseñó la Universidad Nacional, es que el profe me confronta, el profe me discute, de pronto fue que ese maestro era pésimo pedagogo, él utilizaba la pedagogía de la confrontación, era muy mal maestro, pero para mí él fue fundamental y una de las cosas que él me decía es “este lugar”, el lugar como relación social, no como habla, “es un campo de confrontación entre usted y yo y en esa confrontación el ganador es el que construye el conocimiento.” Y me exigía llegar en esos términos y no me dijo nunca vulnerable, aunque sabía que no almorzaba y aunque por el orgullo me da una rabia decirle que me invitara a almorzar. Es decir, yo en la Nacional me tomé unas residencias universitarias porque sabía, estaba construyéndose lo de Peama y fui parte de la última toma de residencias de la Universidad, porque sabemos que acabar las residencias universitarias en Bogotá era acabar la posibilidad que gente de todo el país llegara a la nacional, estudiara, acabar el restaurante, era eso.[…] </t>
  </si>
  <si>
    <t xml:space="preserve">[…]la universidad es un lugar en el que esos debates sociopolíticos y complejos de lo económico se dan y donde a mí sí me angustiaría que terminemos en una lógica de un lineamiento tipo SENA, donde a mí me den una listica y me digan paso uno, paso dos. Yo he sentido mucho resquemor, a excepción de ahora con el instituto que me lo he gozado mucho, pero yo sentí mucho resquemor cuando estudiaba, cuando estudiaba , también, allá en la Sede de la Paz y era que todo el mundo llegaba a darnos lineamientos y el acompañamiento, porque además es una metodología de aprendizaje maravillosa que es interesante, quien aprende es quien acompaña, no el que es acompañado, al menos así me pasó a mí con el mundo guambiano. Entonces es algo que como que ya se está metiendo, o sea, ya está tan marcado en la noción de eficiencia, de eficacia, en función del egresado, en función de, o sea, todo lo vamos a hacer bien, tenemos una misión y yo a veces digo uy, me está empezando a angustiar que detrás de tantas buenas intenciones, evidenciadas, realmente el camino que veo cuando veo, datos y veo todo eso es y no que estábamos en muy buenas intenciones, pero como que decimos una cosa y vamos para el otro lado. […] </t>
  </si>
  <si>
    <t xml:space="preserve">[…]la innovación, por ejemplo, por principio, de hecho, está en un decálogo por allá antiguo de la innovación es ir en contra de la corriente, si el 80% cree que...como que hay que escuchar al 20% que no está diciendo lo que el 80% sí, categóricamente, entonces hay algo también de subvertir la realidad en la innovación, entonces pues malísimo quien nos escuche por ahí descontextualizar, es subversiva la innovación, de hecho busca subvertir la realidad, entonces, claro, en el sentido profundo la innovación sería bien interesante, casualmente dentro de instituciones que buscan esa transformación y ese cambio, esas otras posibilidades de la realidad y lo traíamos, o es algo que está por ahí dentro de la idea de la gobernanza y lo mencionaba ayer, decía la profe GHB que “casualmente una de las dificultades para innovar es que a quienes se les pregunta generalmente tienen tan sólo referentes de lo que conocen”, o sea, la gran limitación para innovar es que los referentes que tenemos, es de cosas conocidas ¿cómo se imagina el instituto?, ¿cómo se imagina la universidad?, pues como siempre nos lo hemos imaginado y hablarles de algo distinto pues ya es incómodo, subvierte. […] </t>
  </si>
  <si>
    <t xml:space="preserve">[…]Con esto de la autonomía, a propósito de la gobernanza, yo lo incluiría dentro de esas palabras problemáticas, las que toca comenzar a darle cuerda, porque claro, no se puede ir en contra de la autonomía, pero la pregunta es así como currículo, ¿cómo lo estamos entendiendo en la universidad? Porque para algunos, y lo voy a decir de manera muy respetuosa, a veces esa autonomía, claro que esa otra palabra también tiene un sentido interesante, se vuelve un poco más anarquía ¿no? En donde sí, hago lo que me da la gana porque es que esto es mi autonomía y es la libertad de cátedra. Pero nos lo mostraba el profe AFMC y yo creo que es un punto como para iniciar y es, ¿cuáles son los deberes que se le exigen a la Universidad Nacional de Colombia, como universidad de la nación? Es decir, cómo ahí sí reflexionamos este elemento de la autonomía en función de eso, porque es que ser profesor de la Universidad Nacional de Colombia, ahí sí no es igual y esto no significa que sean menos que, o no es lo mismo que ser profesor de cualquier otra universidad del país o de fuera del país. Eso es lo primero, el papel social nuestro como profesores de la Universidad Nacional de Colombia, ¿cierto? Y lo otro, es decir, el papel como profesor, pero también en términos de la formación de ciudadanías, ahí no profundizamos, pero algo de lo que tú [Señala a AIOM] decías ahorita que me parece fundamental, ¿cómo le estamos dando a la universidad el espacio o cómo nos estamos dando en la universidad el espacio en términos de reconstrucción de ciudadanías? […] </t>
  </si>
  <si>
    <t xml:space="preserve">[…]Sabemos que los discursos de lo curricular dejaron la formación de ciudadanías desde el siglo 20, y cómo la universidad retoma, si es desde el currículo, el tema de la formación de ciudadanías, que va inclusive de la mano con esto de la formación integral, cómo nos reconocemos en un proyecto colectivo, cómo reconocemos el proyecto del otro, cómo construimos con la comunidad y el barrio, es decir, nuestro papel también como ciudadanos. […] </t>
  </si>
  <si>
    <t xml:space="preserve">[…]GEBT:Entonces les damos el motor fuera de borda y ya, solucionamos el problema y nos damos cuenta dentro de 20 años que lo que se les hizo fue un daño. Entonces ahí yo creo que hay un elemento bien, bien importante, por eso son como palabras, no las vamos a resolver en el encuentro, pero creo que el instituto es un espacio que seguramente nos va a permitir discutir estos elementos.
AFMC: Lo hablábamos con la con la profesora hace un momento, el ejemplo de la vela, eso es epistemicidio se llama ¿sí? y eso es una forma violenta de acabar con saberes, con conocimientos.[…] </t>
  </si>
  <si>
    <t>GEBT;AFMC</t>
  </si>
  <si>
    <t xml:space="preserve">[…]Justamente, creo que lo interesante es entender que la autonomía no es algo contrapuesto a ese régimen especial que tenemos, sino que ese régimen especial se justifica por la autonomía y a la vez la autonomía se justifica por ese régimen. No se puede hacer todo lo que está allí consignado en términos de lo que se nos pide para el país, si no es con autonomía. Entonces yo creo que ahí es donde uno puede encontrar el diálogo entre esas palabras.[…] </t>
  </si>
  <si>
    <t>Hay una reflexión también en un encuentro de educación en la arquitectura de un profesor de la Universidad Nacional del Perú, que él dice “nosotros en la universidad, como es pública, no tenemos examen de ingreso porque no podemos hacer examen de ingreso, nosotros tenemos que recibir a todo el mundo, es la obligación, es la misión de la Universidad Nacional”. Entonces es como se recibe a todo el mundo, pero como de verdad se acoge y se acompaña, porque cada persona que está en ese ingreso, sin examen de ingreso, es una persona que están salvando, digamos, o no salvando, pero le están ofreciendo otro tipo de futuros, está conquistando y está construyendo otro momento y otra historia, más afuera, más lejos de un narcotráfico, de un tráfico de personas de... Entonces él dice, “el deber ser nuestro es recibir a las personas que llegan aquí sin esa cuota del examen”. A él le parecía muy raro, muy raro lo que hacemos nosotros con este examen.[…]</t>
  </si>
  <si>
    <t>Se refiere a las intervenciones a cerca de la pregunta ¿Cuál es el papel de la Universidad Nacional De Colmbia frente a la construcción de Paz en el país? O ¿Cómo, desde las Sedes, se puede hacer frente a las problemáticas sociales en torno a la Construcción de Paz que se viven actualmente en los territorios?</t>
  </si>
  <si>
    <t>Se refiere al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cómo debería ser ese posicionamiento del  Instituto Nacional de Investigación, Innovación y Política Educativa dentro de la misma.</t>
  </si>
  <si>
    <t>Se refiere a los planteamientos frente a las mallas curriculares, su relación con el campo laboral, su armonización intersedes, su actualización frente a los cambios sociales. Se plantean críticas frente al sistema de créditos.</t>
  </si>
  <si>
    <t xml:space="preserve">Se refiere al fenómeno de deserción estudiantil, principalmente dentro de la Universidad Nacional. Así como las estrategias que se puedan proponer, para hacer frente a esta situación. </t>
  </si>
  <si>
    <t>Se refiere a todas las intervenciones que contengan visiones con características diversas que pueden ser por raza, etnia, edad, sexo, identidad sexual, religión, capacidad física y mental, idioma, ingresos y formación.</t>
  </si>
  <si>
    <t xml:space="preserve">Se refiere a las técnicas de enseñanza y herramientas implementadas para la educación durante la contingencia de la Pandemia del COVID 19. Así como las repercusiones del fenómeno en la educación y  los actores que la integran (Estudiantes, docentes y administrativos). </t>
  </si>
  <si>
    <t>Se refiere a la visión de los egresados de la Universidad Nacional. Su perspectiva desde la educación recibida y la incursión dentro del campo laboral. Así mismo contempla cómo debería ser esa interrelación de la Universidad con sus egresados.</t>
  </si>
  <si>
    <t>Se refiere a los presaberes que tiene cada persona. Su visión de mundo.</t>
  </si>
  <si>
    <t xml:space="preserve">Se refiere a la iniciativa que surge por parte de los estudiantes  y en algunos casos con apoyo de la Universidad para realizar grupos para estudiar por aparte temas como las matemáticas, refuerzos de ciertas asignaturas y también como entorno de integración al rededor del estudio que realizan algunos estudiantes Peamas para integrarse. </t>
  </si>
  <si>
    <t xml:space="preserve">Se refiere a las políticas y/o acciones desarrolladas en torno a la dignificación e integración de grupos históricamente marginados por su diversidad. Contempla discursos acerca del resarcimiento de comunidades indígenas, comunidades afro, comunidades LGBTIQ+, personas con discapacidades, personas neurodivergentes, personas en condiciones de pobreza,  entre otras. </t>
  </si>
  <si>
    <t>Se refiere a las experiencias frente a proyectos de Innovación. Así como la visión de la Innovación dentro de la Universidad Nacional de Colombia.</t>
  </si>
  <si>
    <t>Se refiere a todas las razones o cuestionamientos frente a la viabilidad, relevancia y utilidad de la creación de un Instituto Nacional de Investigación, Innovación y Políticas Educativas.</t>
  </si>
  <si>
    <t>CATEGORÍAS UA05 5 ENCUENRTRO INTERSEDES</t>
  </si>
  <si>
    <t>4.
GHB, MLR, DASC, ASM, EDGL, AFMC, GEBT, SCM, JCM, AFOA, FGP, AIOM, KMMO</t>
  </si>
  <si>
    <t>5.
06</t>
  </si>
  <si>
    <t>10. Cuenco. El Instituto Nacional y la gobernanza institucional</t>
  </si>
  <si>
    <t>CUENCO. EL INSTITUTO NACIONAL Y LA GOBERNANZA INSTITUCIONAL</t>
  </si>
  <si>
    <t>CATEGORÍAS UA06 5 ENCUENRTRO INTERSEDES</t>
  </si>
  <si>
    <t>PROPUESTA INSTITUTO NACIONAL</t>
  </si>
  <si>
    <t xml:space="preserve">[…]Voy a presentar el vídeo, esto ha sido un ejercicio muy bello, yo creo que es importante y es consistente con lo que estamos proponiendo desde el instituto, es un instituto en educación y estamos aprovechando para formarnos nosotros también en muchos campos. Entonces también ha sido una oportunidad, que le comentaba hoy al profe EDGL por su trabajo documental con los estudiantes, y lo invitaba a recibir formación con nosotros, porque estamos siendo acompañados por LSS, egresada de cine y televisión, que les contaba que trabaja en Puerto Guzmán en el Putumayo, y el profe [Señala a JCM], yo le he hablado a ella del trabajo que está haciendo el profe JCM también en documentación. Entonces pensamos que ha sido una magnífica oportunidad de formarnos nosotros, quienes estamos trabajando con Cuenco y los Pilares y los participantes en los encuentros, y es una invitación para que trabajemos en esa línea. Entonces, quienes quieran hacer parte de esa formación, tenemos esa asistencia para manejo de imagen, de sonido, o sea, aprender a comunicar, porque es una forma de hacer síntesis de lo que estamos haciendo, es una forma de documentar, no se puede rescatar la memoria si esa memoria no se construye. Entonces después dicen como, “ay es que perdimos la memoria”, no, vamos a documentar el proceso, ¿sí? Y en última instancia nos sirve para comunicar ese proceso que es y cómo vamos haciendo nosotros esa síntesis también y la articulación. Entonces pienso que ha sido muy bello podernos formar dentro de un instituto en educación, que están haciendo investigación en educación, donde todos estamos aprendiendo hoy a prender el micrófono, no sacamos temprano el aparato, de pasar las diapositivas que no teníamos y hoy trajimos, y aprender a pasarnos la palabra y a que tiene que haber la luz de una manera y es para que esto, sea este proceso de creación, la materia de creación de unos productos académicos, o sea, queremos culminar ese proyecto del BPUN, ¿no es cierto? con unos productos académicos que salgan de este mismo proceso de creación, que se pueda reflexionar sobre esto, que alguno o alguna diga, yo quiero escribir sobre innovación académica, nos vamos a juntar estas sedes o vamos a hacer un documental para mirar la parte de la investigación en educación, o por qué no hacemos un proceso de las políticas educativas. Esta vez nos acompaña SVO, le trajimos interlocutora a AFMC, para que pueda empezar a hacerse más fuerte esta masa crítica, empecemos a trabajar en esa investigación en educación, la innovación académica, las políticas educativas. Entonces ese es el sentido de grabar, de documentar, de molestarlos a ustedes con el tótem. […] </t>
  </si>
  <si>
    <r>
      <t>[…]</t>
    </r>
    <r>
      <rPr>
        <i/>
        <sz val="12"/>
        <color rgb="FF666666"/>
        <rFont val="Ancizar Sans"/>
        <family val="2"/>
      </rPr>
      <t>El Instituto Nacional de Investigación, Innovación y Política Educativa se concibe como un espacio académico para la creación interdisciplinaria de conocimiento alrededor de problemas educativos de importancia nacional. Es un espacio que cuenta con la participación de profesores, estudiantes, administrativos, egresados de las distintas sedes de la universidad, también en una relación con organizaciones, comunidades de carácter municipal, departamental y nacional.</t>
    </r>
    <r>
      <rPr>
        <sz val="12"/>
        <color rgb="FF666666"/>
        <rFont val="Ancizar Sans"/>
        <family val="2"/>
      </rPr>
      <t xml:space="preserve"> […] FRAGMENTO EXTRAIDO DEL VIDEO PROYECTADO</t>
    </r>
  </si>
  <si>
    <t>DEPENDENCIAS EN RED</t>
  </si>
  <si>
    <r>
      <t>[…]</t>
    </r>
    <r>
      <rPr>
        <i/>
        <sz val="12"/>
        <color rgb="FF666666"/>
        <rFont val="Ancizar Sans"/>
        <family val="2"/>
      </rPr>
      <t xml:space="preserve">La creación de Cuenco, la estamos logrando a través de la articulación con los tres pilares del Instituto, que son el Instituto de Investigación en Educación, la Dirección Nacional de Innovación Académica, el Centro de Pensamiento en Políticas Públicas de Educación Superior, en diálogos con todas las sedes de la Universidad Nacional que llevamos a cabo en las sedes de presencia nacional. </t>
    </r>
    <r>
      <rPr>
        <sz val="12"/>
        <color rgb="FF666666"/>
        <rFont val="Ancizar Sans"/>
        <family val="2"/>
      </rPr>
      <t xml:space="preserve"> […] FRAGMENTO EXTRAIDO DEL VIDEO PROYECTADO</t>
    </r>
  </si>
  <si>
    <r>
      <t>[…]</t>
    </r>
    <r>
      <rPr>
        <i/>
        <sz val="12"/>
        <color rgb="FF666666"/>
        <rFont val="Ancizar Sans"/>
        <family val="2"/>
      </rPr>
      <t>Constituir el Instituto Nacional de Investigación e Innovación y Política Educativa constituye un base fundamental para consolidar el liderazgo de la universidad Nacional de Colombia en el marco del régimen especial que se le ha otorgado mediante el decreto 1210 de 1993 que encomienda a la Universidad Nacional de Colombia liderar las políticas públicas de educación superior a nivel nacional</t>
    </r>
    <r>
      <rPr>
        <sz val="12"/>
        <color rgb="FF666666"/>
        <rFont val="Ancizar Sans"/>
        <family val="2"/>
      </rPr>
      <t>. […] FRAGMENTO EXTRAIDO DEL VIDEO PROYECTADO</t>
    </r>
  </si>
  <si>
    <r>
      <t>[…]</t>
    </r>
    <r>
      <rPr>
        <i/>
        <sz val="12"/>
        <color rgb="FF666666"/>
        <rFont val="Ancizar Sans"/>
        <family val="2"/>
      </rPr>
      <t>Cuenco se propone crearlo para reflexionar, definir, orientar la investigación en educación y la innovación académica con incidencia en políticas educativas de la Universidad Nacional y en políticas públicas de la educación en el país, a través de diálogos en el interior con las distintas expresiones de la comunidad universitaria, sus representaciones y sus manifestaciones colectivas y en el medio externo de la universidad con el gobierno nacional, los territorios, sus comunidades y entidades públicas y privadas, gubernamentales y no gubernamentales, locales, regionales y nacionales, entre otras.</t>
    </r>
    <r>
      <rPr>
        <sz val="12"/>
        <color rgb="FF666666"/>
        <rFont val="Ancizar Sans"/>
        <family val="2"/>
      </rPr>
      <t xml:space="preserve"> […] FRAGMENTO EXTRAIDO DEL VIDEO PROYECTADO</t>
    </r>
  </si>
  <si>
    <r>
      <t>[…]</t>
    </r>
    <r>
      <rPr>
        <i/>
        <sz val="12"/>
        <color rgb="FF666666"/>
        <rFont val="Ancizar Sans"/>
        <family val="2"/>
      </rPr>
      <t>Uno de los logros principales del instituto Cuenco ha sido poner a dialogar a distintas instancias de la universidad, pero de una u otra forma debe abordar el asunto educativo desde muchos ángulos, vinculándolo con la innovación y además con el asunto de las políticas públicas y esto es un gran éxito desde mi punto de vista. 
El instituto Cuenco es una necesidad imperiosa para la Universidad Nacional de Colombia. Cualquier universidad fuerte, seria y potente del mundo posee un músculo fuerte en torno a discutir y repensar los procesos internos en torno a los asuntos educativos, pedagógicos, didácticos, entre otros. Entonces el papel del instituto Cuenco es fundamental no sólo para hacer ese balance, sino para trazar un futuro serio, claro, asertivo en todo lo que significa la Universidad Nacional de Colombia para todo el país</t>
    </r>
    <r>
      <rPr>
        <sz val="12"/>
        <color rgb="FF666666"/>
        <rFont val="Ancizar Sans"/>
        <family val="2"/>
      </rPr>
      <t>. […] FRAGMENTO EXTRAIDO DEL VIDEO PROYECTADO</t>
    </r>
  </si>
  <si>
    <t xml:space="preserve">[…]Vamos a compartir con ustedes cuál ha sido este proceso, esta construcción colectiva a partir de los encuentros en que va la formulación del instituto. Presentamos el viernes en el Consejo Académico, el jueves en la delegataria y el viernes en Consejo Académico. Es como mirar un poco eso. Aquí vamos a pasar una mirada de los encuentros, como que ha emergido en esos conversatorios, todavía no pues muy procesada la información, pero ya detectamos unos temas importantes. Vemos algo del génesis y el marco institucional, el horizonte de sentido, la misión, visión, objetivos, estructura. Hemos estado conversando de esto en los encuentros.  […] </t>
  </si>
  <si>
    <t xml:space="preserve">[…]Insistimos en que lo primero es tener en cuenta ese propósito superior como Universidad Nacional que nos convoca. Entonces, ser la universidad de la nación que como centro de cultura y conocimiento forma ciudadanos íntegros, responsables y autónomos, orientados a ser agentes de cambio con conciencia ética y social, capaces de contribuir a la construcción nacional desde la riqueza y diversidad de las regiones y desde el respeto por la diferencia y la inclusión social. Entonces, esta es nuestra carta de navegación, es tener en cuenta que estamos con un propósito superior como institución y que lo que enunciamos está apuntando a esto.  […] </t>
  </si>
  <si>
    <t xml:space="preserve">[…]Hasta ahora,una manera de trabajar, de hacer, ha sido esta construcción conjunta, colaborativa, interdisciplinar del instituto, nos ha permitido tener un reconocimiento de vínculos y proyectos entre las sedes, sin una distinción de esa marca específica de si es presencia nacional, si es andina, si no es intersedes.  […] </t>
  </si>
  <si>
    <t xml:space="preserve">[…]Hemos dado fuerza a esta articulación planteada inicialmente de este Instituto Cuenco con los tres pilares, ¿no es cierto?, El IIEDU [Se refiere al Instituto de Investigación en Educación de la Facultad de Ciencias Humanas de la Universidad Nacional de Colombia], la DNIA [Se refiere a la Dirección Nacional de Innovación Académica de la Universidad Nacional de Colombia] y el Centro de Pensamiento en Políticas Públicas de Educación Superior. […] </t>
  </si>
  <si>
    <t xml:space="preserve">[…]Llevamos cuatro encuentros, lo veíamos ahí en el vídeo, dos virtuales, dos presenciales y emergen unos temas como de la importancia desde los planteamientos.Desde esta institucionalidad y los territorios emergen unos planteamientos, unas inquietudes, acerca de cómo hacer inclusivas estas propuestas del Plan Global de Desarrollo, cómo llevarlas a cabo, cómo garantizar esa permanencia en los procesos de educación, es muy importante, que era la pregunta ahora, cómo vamos a permanecer allí. La flexibilidad y adaptación de nuevas formas de aprendizaje, enseñanza, especialmente en la era digital, todos esos diálogos que emergen a partir de la pandemia también. La formación integral, pedagogía, innovación académica, la sistematización de las experiencias, que es necesario sistematizar esas experiencias que se llevan a cabo en la universidad, porque todos hemos ensayado algo, pero cuando se va a ver eso no está documentado y empezamos a conformar, aportar a esa conformación para la enseñanza de las matemáticas, que era una inquietud que había allí también. Las sedes de presencia nacional nos dieron a conocer, digamos como, o pusieron en relevancia esa pertinencia de tener en cuenta la interrelación con culturas, territorios, actores, otras instituciones educativas, sectores productivos y estado. Miren que esto ha emergido siempre, va aquí, ¿no? Y entonces esto es algo que resaltan también las sedes. Interculturalidad dentro de la Universidad Nacional, el tema del retorno de los estudiantes Peama [Se refiere al Programa Especial de Admisión y Movilidad Académica de la Universidad Nacional], para, digamos, aportar a ese desarrollo en las regiones. Formación y conocimiento desde el origen y el vínculo con los actores del territorio, ¿cómo hacemos como para tener en primer plano esta persona de la universidad? ¿De dónde viene? cada uno de nosotros, además como docentes igual ¿Sí? ¿Cómo hacemos para sacar la riqueza del origen de cada uno? ¿Sí? La formación en pedagogía para docentes de reciente ingreso; esto ha sido como un tema álgido, lo ponía sobre la mesa AIOM en Amazonía, o sea, ¿qué pasa con estos docentes que llegan? Y luego miramos como un proceso en torno a lo que ha expuesto el Instituto [Se refiere al Instituto Nacional de Investigación, Innovación y Política Educativa], ¿no es cierto? Una línea de tiempo en la creación, la línea base, que es lo que estamos haciendo, esa arqueología de cuáles son los colectivos en la universidad, así como grupos de investigación, semilleros, centros y escuelas de pensamiento, laboratorios, aulas especiales donde se trabaja el tema de la enseñanza, ¿no es cierto? De alguna manera, de la educación, de la innovación, de las políticas educativas. Entonces estamos buscando todo ese arqueo, y también qué tipo de producción académica hay de la Universidad Nacional y además en red con otros, que muchos de nuestros docentes y estudiantes publican con otras personas. Entonces eso nos permite empezar a mapear unas redes también que hay. Se ha presentado esto que vamos a ver hoy de misión, visión, objetivos, la estructura, explicamos esta idea del cuenco como un contenedor de saberes, de procesos educativos propios en los territorios, ¿sí? El instituto como un dinamizador de iniciativas intersedes para redes de conocimiento, la contribución a ese cultivo de humanidad en consonancia con el propósito superior de la institución, y aquí aparece como unas inquietudes, ¿no es cierto? Que nos dicen que haya más participación siempre de los estudiantes, queremos cada vez más estudiantes en estos encuentros, y el tema de la sostenibilidad del Instituto Nacional en el tiempo; eso es como de lo que nos hemos preguntado, y son inquietudes que nos han compartido los participantes. Entonces estamos en esto, ¿cómo podemos ser puente? El Instituto Nacional ¿cómo puede ser un puente entre comunidades, territorios, academia, estado, sectores productivos, para contribuir además a ese retorno de los Peama que se reclama? O sea, ¿cómo hacemos para que vuelvan? Aquí sería interesante, luego vamos a tener la posibilidad de dialogar con el profe EDGL también, como, para tener esa riqueza de perspectivas al respecto. Y cómo podemos contribuir desde el Instituto a tener una mayor conexión dentro de la Universidad Nacional y con el medio, o sea, porque incluso dentro de la Nacional no hay grandes conexiones: está la paradoja esa de dos profesores haciendo lo mismo de un cubículo al otro, pero no saben que hacen lo mismo. Entonces esos puentes que vemos no sólo son con el exterior, es también con la comunidad nuestra. Entonces estamos allí. ¿Cómo aparece el Instituto? Entonces, aparece a partir de unos objetivos del desarrollo sustentable y la misión de sabios; hay unas recomendaciones que siempre se hacen desde la acreditación institucional, desde el marco orientador del PLEI [Se refiere al Plan Estratégico Institucional de la Universidad Nacional], y hay unas recomendaciones también de claustros y colegiaturas. Ahí aparece este instituto, que esto ha sido como algo que hemos recalcado en las discusiones, ese instituto, ya está incluido en el Plan Global de Desarrollo al 24, ¿sí?  […] </t>
  </si>
  <si>
    <t xml:space="preserve">[…]Entonces a veces las conversaciones se desvían a si debe ser un instituto, si debe ser tal, o sea, el Plan Global de Desarrollo en su momento con un Consejo Superior Universitario aprobó dentro de ese plan que hubiese la posibilidad de este eje estratégico dos, ¿sí? Con el programa de Ecosistema de Liderazgo Público, conformar el Instituto Nacional de Investigación, Innovación y Política Educativa. Esto está en el Plan Global. Y lo otro es el eje estratégico tres de la armonización de las funciones misionales, programa cinco, aprendizaje colaborativo, transformación pedagógica y desarrollo curricular. Y aparece una acción concreta que es conformar y consolidar espacios de colaboración inter y transdisciplinarios desde el Modelo Intersedes. Entonces lo que estamos construyendo ahora es cómo llevamos a la, cómo ponemos en marcha, cómo implementamos esto. Pero no debería estar en discusión devolvernos sí: ¿es un instituto o no?, porque eso ya pasó, eso pasó hace rato y fue aprobado.  […] </t>
  </si>
  <si>
    <t>ANTECEDENTES INSTITUTO NACIONAL</t>
  </si>
  <si>
    <t xml:space="preserve">[…]Hay un horizonte de sentido que digamos que de grosso modo trabaja tres aspectos y es las culturas en comunicación; entendiendo Colombia como múltiples países ¿sí? En un país somos más que una cultura y por eso se propone esto de culturas en comunicación, Cuenco, que pueda albergar esos diálogos de saberes, esos conocimientos, esos saberes ancestrales, las distintas perspectivas, formas de habitar el mundo y todos estos territorios. Y hemos hablado de un cultivo de la humanidad y del conocimiento como algo que nos convoca a nosotros como Universidad Nacional, con esta metáfora de la siembra, el cuidado y la recolección en torno a la vida, ¿no es cierto? Y lo otro es reconocer el camino recorrido, esa articulación de los tres pilares y la construcción de esa línea base  […] </t>
  </si>
  <si>
    <t xml:space="preserve">[…]Entonces, recordar ahora lo que decía GEBT con el tema de la innovación, y claro, es que es muy complejo, que no se puede ver lo que uno no conoce, entonces buscando las palabras es como claro, porque cuando yo veo al otro, a ese otro, yo lo reconozco. Y para reconocer tengo que haberlo conocido. Esa es como la complicación de que yo reconozco lo que conozco. Entonces, entrar a hacer algo que no se ha hecho tiene toda esa complejidad. […] </t>
  </si>
  <si>
    <t xml:space="preserve">[…]Pero entonces lo que nosotros hacemos es tejernos con lo que se ha hecho, darle ese reconocimiento al lugar en la investigación, en la universidad, los que han estado antes y que han aportado desde distintas instancias. Y aquí entonces llegamos a la historia de Cuenco, que esto es más construir sobre lo construido también. Entonces arranca con una historia de un instituto que se formuló hace muchos años por el profesor Jesús Martín Barbero  y que casi se ejecutó en la universidad, y era Culturas en Comunicación, porque era en torno a esa idea de las culturas. Ahí nace Cuenco. Y esto que nosotros hacemos ahora es como un tributo a la labor del maestro Jesús Martín Barbero, porque el instituto que se estaba creando en ese momento mutó en otra cosa que ya no tenía que ver con las culturas, y se quedó en los imaginarios, pero no llegó a concretarse esto, que más allá de los imaginarios eran las culturas. Entonces es un tributo a él. […] </t>
  </si>
  <si>
    <t xml:space="preserve">[…]También acudimos al Dao , que, digamos, sostiene que la utilidad de un recipiente reside en el vacío. O sea, una taza es importante porque es vacía y yo puedo albergar en ella algo; si estuviera llena, ya no sería una taza. Entonces, esta idea del cuenco, que ese es un diseño de LFM como diseñadora visual, tiene la imagen nuestra del cuenco, los colores que muestran los tres pilares que llegan a darle esa fuerza al instituto, que es el vaciarse; es un ejercicio de vaciarse la arrogancia, la prepotencia de la universidad, de un conocimiento hegemónico, una manera de conocer el mundo, una sola ¿sí? Vaciarse de eso y poder albergar. Y entonces se llena y es un crisol donde hay toda una transformación de esos conocimientos en ese diálogo. Y entonces se propone un ejercicio de llenarse y vaciarse. O sea, esto no puede quedarse lleno, esto tiene que ir transmutando lo que pasa aquí. Esa es la historia del cuenco.  […] </t>
  </si>
  <si>
    <t xml:space="preserve">[…]Tenemos unas una línea de construir sobre lo construido.Entonces, ¿qué contexto tenemos aquí? Empiezan las movilizaciones estudiantiles, ¿no es cierto? Eso empieza en 2018 a caldearse de una manera, ¿sí? Y viene otra franja muy particular que vivimos, que fue todo el COVID-19, el confinamiento. Ambas situaciones, digamos, ponen contra las cuerdas una manera de entender la contemporaneidad, de ver la política, de ver las posibilidades de actuación y saca a la luz como esa inequidad que hay en formación, en acceso a tecnologías, ¿no es cierto? De cómo, porque todo se enfrentó desde lo tecnológico, pero la tecnología no lo cubría todo. Entonces yo creo que son dos situaciones que tanto las movilizaciones estudiantiles y profesorales. Ponen de manifiesto una cantidad de cosas que tenían que cambiarse y transformarse. En este tiempo, más o menos con paralelo a las movilizaciones estudiantiles, empieza a darse los grupos de estudios generales, un grupo de docentes que hace parte de esto, como con directores académicos, están mirando qué pasa con esto de los estudios generales y a raíz de la pandemia aparece un comité de crisis, que lo lideró, entiendo que, la profesora DASC que estaba esta mañana aquí; ella tuvo que ver con ese comité de crisis, y ahí empieza a fraguarse como la pertinencia del Instituto, un Instituto de carácter nacional, una instancia de la universidad que permita que se lleven a cabo negociaciones dentro de la universidad y con el estado. Más o menos esto es lo que tenemos. Entonces en esta etapa, 2020, avanzado aquí el 2020 hasta comienzos del 2022, están unos diálogos de la profe DASC que viaja a Palmira, a Manizales, en Bogotá y en Medellín, y se reúne con directivas y docentes de las sedes y reúne una información. Luego tenemos a la etapa dos de la concepción del Instituto, que es un aporte del profesor JPD, la sede Medellín, el Instituto estuvo en esta sede Medellín en el 2022, unos meses, una parte del año, y ahí él nos entrega como una parte de conceptualización que se ha recogido en la propuesta general. Y luego entonces aparece Manizales, donde dicen bueno, el corazón de ese Instituto va a estar en Manizales y yo recibo ahí como la tarea de liderar este proceso de creación e implementación del Instituto. Esto más o menos vamos aquí, estas son muchas capas y son diálogos y miramos qué pasó y que había allí, o sea, qué se estaba moviendo, esto cómo conversa con qué, es empezar a entender que las cosas emergen y se gestan en el tiempo y no son como que aparecieron, sino que emergen, pero viene una situación detrás […] </t>
  </si>
  <si>
    <t xml:space="preserve">[…]Digamos que lo que estamos viendo en la línea base, que es más ese construir sobre lo construido, es que hay unos investigadores que empiezan a aparecer también como por repitencia, por frecuencia, perdón, en las investigaciones que hay en torno a educación, en distintas … Ahora tenemos uno, es mucho más amplio, pero digamos que aparecen aquí en la Sede Caribe, está Raquel Sanmiguel , tenemos aquí unos profesores que han aportado en distintos campos de la educación y más o menos lo que podemos ver en esas líneas y por dónde van esas publicaciones, es como que hay una preocupación por pedagogía, innovación, calidad, formación docente, sin ser lo único, por eso esto es como lo que es fuerte en este momento que hemos visto, pero pues está el tema de evaluación, evaluación docente, evaluación estudiantil es candente, o sea, aquí hay más temas todavía que hay que ir trabajando, pero esto es como una, un adelanto, aquí hay grupos que hemos ido mapeando, grupos de investigación en la universidad, en las distintas sedes, que tienen que ver precisamente con el tema de educación. Aquí hemos incluido muchos de los laboratorios, cuando hay esa parte de exploración, o sea, no solamente el laboratorio con un enfoque solo de extensión, que tenemos algunos, sino como buscando esos laboratorios como un escenario donde acontece una educación que permite explorar nuevas formas de conocimiento. Esto está como todavía muy en ciernes, pero bueno.  […] </t>
  </si>
  <si>
    <t xml:space="preserve">[…]La misión, entonces, creemos que esto será, esto, un lugar de encuentro entre educadores, los investigadores; necesitamos convocar esos actores del territorio, ¿no es cierto? Todos los que podamos alimentar ese horizonte de universidad en temas de educación y que también ya veíamos con lo que nos contaba hoy el profe AFMC, las luces que nos daba de estas políticas de educación, ese compromiso de Universidad Nacional como tal. La invitación es a reflexionar, o sea, sobre la educación, si es la razón de ser nuestra y es nuestra misión, estamos en mora hace rato de tener precisamente un lugar que convoque, que nos permita reunirnos y conversar y plantear estrategias y alternativas de solución para pasar también a una acción que es necesaria. ¿Cómo podemos contribuir a esa construcción de conocimiento en educación, en pedagogía? Todo este análisis de las políticas educativas, eso es lo que estamos proponiendo desde el Instituto, pero que no puede venir desde un área del conocimiento, es necesario que esto venga desde la construcción intersectorial de muchos campos del conocimiento que nos reúnen aquí. Proponer estas nuevas discusiones en el campo de la educación, tanto dentro como fuera de la universidad. Tiene que haber un ejercicio de prospectiva necesariamente, o sea, tenemos un mapa de la educación, ya vimos lo que nos pasó, los brincos que tuvimos que dar, tenemos que estar mirando también esto para dónde puede ir. Entonces queremos ver de qué manera esto propicia un espacio dentro de la universidad que acoja esos diálogos con las distintas colectividades dentro de la universidad y fuera de la universidad, que pueda dialogar con el gobierno, con los actores del territorio, con estos sectores productivos, con la sociedad en general. ¿sí? Tejer esos distintos niveles de formación. Esa es como la idea de un cuenco que está en capacidad de albergar unos diálogos en su interior y tiene una relación con el exterior. Y bueno, esto es toda la posibilidad que nosotros tenemos toda la potencialidad de contribuir a esa consolidación del Modelo Intersedes, que no se quede como en una imagen, una frase, sino que podamos encarnar eso a través de estos espacios que estamos procurando, donde nos encontramos. La visión, esta visión es en el año 2050, a partir del Modelo Intersedes y con la participación de comunidades académicas de todas las áreas de conocimiento, de todas las sedes, sus representaciones y sus manifestaciones colectivas y emergentes. El Instituto Nacional de Investigación, innovación y política educativa es un faro en el devenir de la educación y el cultivo de la humanidad, tanto para la Universidad Nacional de Colombia como para el país. El Instituto Nacional, desde su concepción como estrategia para las Culturas en Comunicación, a través del diálogo permanente con comunidades, estado, organizaciones, instituciones de educación, sectores productivos y actores de los territorios y del mundo, integra lo existente y lo emergente para deliberar y proponer nuevas discusiones encaminadas a la creación de alternativas en el campo de la educación en las escalas local, nacional y global. Esa es nuestra visión. Y entonces, bueno, en este juego de ir representando, de buscar una manera de entender el Instituto.  […] </t>
  </si>
  <si>
    <t xml:space="preserve">[…]Pero aquí está una mirada sistémica de cómo podemos operar como un organismo sistémico, una organización liviana, y entonces tenemos la Universidad Nacional que vista dentro de un esquema de sistemas, de la teoría de sistemas, pues estamos contenidos en un medio más amplio que es el territorio, donde hay unos trasvases de energía que tienen que ver con el estado, las instituciones educativas, la sociedad, ese sector productivo dentro de un entorno global, unas múltiples culturas, y entonces aparece aquí como una comunidad académica portando en ese medio de la educación, investigadores, innovadores en educación, comunidad universitaria, sus colectividades y representaciones, y acá está el Instituto, el Cuenco que se propone es esta esfera aquí magenta, entonces la imagen que proponemos es como que toda esta comunidad universitaria, hace parte, es bienvenida aquí en este instituto, es parte de la Universidad Nacional, es parte del territorio, pero es también lo que nos conecta con un mundo global, o sea, son los jóvenes y muchos investigadores en este momento que ya están tejidos en un entorno que va más allá de unas fronteras geopolíticas de Colombia […] </t>
  </si>
  <si>
    <t xml:space="preserve">[…]GHB: Aquí aparecen los tres pilares la DNIA, el IIEDU y el Centro de Pensamiento. El tamaño que es, es sólo para representar como las zonas de interacción que hay. Entonces, por ejemplo, cuando hicimos la socialización con el Consejo de Sede de Medellín, nos preguntaban como: “entonces, ¿el Instituto va a reemplazar a la DNIA? Entonces no, el Cuenco no va a reemplazar a la DNIA. Y lo que explicaba GEBT era, lo que pasa es que la DNIA tiene una interacción, está en interacción con este Instituto que apenas va a ser y está dentro de una comunidad académica, pero es esta interacción con el instituto, digamos, lo que tiene la potencia de permear un espacio más amplio. Por eso ese tamaño de esta esfera, o sea, no es porque sea menor, sino que lo que lo ocupa, que es la innovación académica, esta dependencia, pues tiene una incidencia que es a escala de la universidad. GEBT.
GEBT: a propósito del ejemplo que colocas y un poco el papel de la DNIA allí, mencionar algo? Eh, dentro del Plan Global de Desarrollo y dentro de las responsabilidades que fueron asignadas a la DNIA para la… Pues digamos, desde el primer periodo de la profesora Dolly  como rectora, fue el Ecosistema de Innovación Académica. Y entonces ahí hay que hacer, digamos, una distinción entre lo que es la Dirección Nacional de Innovación Académica, y el Ecosistema de Innovación Académica. En este momento estamos diciendo ¿qué puede garantizar la sostenibilidad del Ecosistema de Innovación Académica? No puede ser la existencia per se de la DNIA, porque es que, entre otras cosas, la innovación académica no la desarrolla la DNIA, ¿cierto? Promueve, impulsa, pero quienes ejecutan y en donde están los procesos de innovación académica es en las sedes, en los grupos. Entonces digamos que ahí lo que quiero distinguir y un poco, vuelvo, digo, dentro de la dinámica del Instituto, es que la DNIA también como, digamos, como una dependencia dentro de la estructura orgánica de la universidad, pues tiene un papel en su relación con el Instituto y con los demás pilares que hacen parte del instituto, pero el Ecosistema de Innovación Académica, que es una estructura abierta, dinámica, flexible, en la que participan también las distintas sedes, grupos, grupos de innovadores, no es la Dirección Nacional de Innovación Académica. Eso, digámoslo, como para distinguir esos espacios que la universidad misma crea, unos que corresponden a una estructura orgánica y otros que obviamente son estructuras como transversales, que no necesariamente son visibles a veces, si no por las actividades o los proyectos que desarrollan. Es el caso del ecosistema. Entonces era sólo para distinguir eso, porque sí, digamos que esa pregunta del Consejo de Sede en Medellín es como si… Es decir, vale la pena para aclarar que la existencia de una dependencia no garantiza el desarrollo de un proceso que es compartido de algún modo por diferentes instancias en la institución y fuera de ella, porque ¿hasta dónde llega un Ecosistema de Innovación Académica? Ya tenemos interacciones con otras instituciones. Entonces eso es bien interesante, digámoslo ahí señalarlo y por eso el Ecosistema de Innovación Académica, por lo menos, no sé el de investigación, porque hay un ecosistema también de investigación y no es de la DNIA. Es decir, el Instituto, así como el Centro de Pensamiento, seguramente también el Instituto de Investigación en Educación, ya son parte del ecosistema. Entonces, por ejemplo, actividades y proyectos que se llevan a cabo en el ecosistema también están siendo promovidas por el Instituto. Y ahí hablamos un poco de cómo alrededor de un problema, como el del desarrollo educativo de las matemáticas, se convierte en un problema que no lo puede resolver la DNIA, pero digamos que desde la perspectiva de innovación sí puede apoyar e impulsarlo, tanto que se ha dado como a la tarea por ahora de crear la red. Pero lo que viene alrededor del problema del desarrollo educativo de las matemáticas, seguramente tiene algunos componentes que conciernen a la labor del Instituto, así como al Centro de Pensamiento, así como el Instituto de Investigación en Educación, así como a la Sede Caribe, porque ahí están los proyectos de los profesores que están trabajando alrededor del problema de la educación matemática. En fin, es como la estructura del ecosistema ya también hace que haya unas dinámicas en donde el Instituto, hablando de Cuenco ya particularmente, tiene un papel muy importante y es contribuir obviamente en la sustentabilidad del trabajo alrededor de esos problemas educativos. 
GHB: Y la pragmática. Porque vamos a la acción.
GEBT: Claro, y operar, digamos, hasta llevarlos a un nivel; esta mañana se hablaba de eso, de política, de política pública, ¿cierto? Que no es un papel de la DNIA. Entonces, de ahí que decíamos, no hay, pues hasta el momento, una dependencia que logre integrar, las diferentes funciones que debe tener cada uno de los que hacen parte de ese cuerpo. Entonces, no, obviamente el Instituto no va a reemplazar la DNIA y la DNIA tampoco logra acoger todo lo que el Instituto puede impulsar. 
GHB: Gracias. Sí, entonces es como esa gran articulación en torno a un centro que ya veíamos que es el propósito superior, ¿no es cierto? Donde está la Universidad Nacional. Entonces, en este momento el Centro de Políticas de Educación Superior ha dado discusiones en estas mesas que veíamos de pronto con el SUE [Se refiere al Sistema Universitario Estatal], en algunas instancias donde hay que discutir las políticas y el Centro está haciendo presencia cuando existe, que era como lo que nos aclaraba... este año, vuelve a estar en esa convocatoria y vuelve a estar activo y es ese interlocutor que ha hecho ese papel. Y veíamos también como el IIEDU a través de la maestría en educación se va tejiendo con docentes de otros países, ¿no es cierto? Empieza como a tener una esfera más amplia en ese mundo global, pero que no va a hacer el papel de las políticas de educación superior, que no está haciendo necesariamente… No se ocupa necesariamente de la innovación académica. Entonces, esto ha sido como en esta argumentación y la explicación y la sustentación del Instituto, que entiendan que estamos trabajando juntos, articulados y que lo hemos hecho muy bien estos meses y que no se trata de que una dependencia sustituya a otra, sino cómo podemos generar la sinergia que estamos generando. Es eso la idea, digamos, de este modelo.[…] </t>
  </si>
  <si>
    <t>GHB;GEBT</t>
  </si>
  <si>
    <t xml:space="preserve">[…]Los objetivos, entonces, este objetivo general es el objetivo totalizante, ¿no? Es como lo más amplio, esa meta que nos hace trascender. Entonces está como ser una organización sistémica para la promoción de la educación, basada en el reconocimiento de la existencia del otro, para el conocimiento y el cuidado de sí, del buen vivir y en última instancia para el cultivo de la humanidad y del conocimiento desde una concepción, ética y ecosistémica, compleja, holística y escalar. Es el objetivo general. Entonces, como muy filosófico, muy ¿cómo vamos a hacer esto? Pero es lo que necesitamos que nos eleve por encima de ese plano del día a día. Esto tiene que ser lo que tenemos más allá, hacia dónde vamos. Y por eso se habla de ese cultivo de la humanidad, porque ya hemos visto que el conocimiento que estamos construyendo en la universidad no es necesariamente garantía de esa calidad de ser humano que emerge de la universidad. Necesitamos volver a juntar,  que ese conocimiento, pues esté apuntando a ese buen vivir, a ese reconocer al otro, al respeto mutuo. Y luego pasamos a unos objetivos más concretos, por ejemplo, ese construir la línea base de qué colectivos hay y qué producción académica hay en la U, para empezar a detectar esas posibles líneas de investigación a las que le apuntará el Instituto. Cuando ya vamos haciendo este proceso de sistematización de los encuentros, pues ya tendremos además lo que emergen en los diálogos, y no solamente los grupos declarados, sino ¿cuál es el interés de los profesores, estudiantes, actores del territorio que emergen en estos encuentros?, hacia dónde tiene que apuntar ese instituto. Entonces esto, podemos decir que ya lo estamos haciendo. Propiciar diálogos permanentes, esto ya arrancamos, o sea aquí, en esto estamos […] </t>
  </si>
  <si>
    <t xml:space="preserve">[…]estamos dialogando con los tres pilares. ¿Por qué los tres pilares? Porque es que si el instituto es en investigación académica, o sea, investigación en educación, innovación académica y política educativa, y hay tres instancias fuertes en la universidad que están trabajando en esas líneas, eso era lo primero que había que hacer, era convocarlos, junto con el Instituto de Educación en Ingenierías, que no ha podido acudir a los encuentros, pero que es importante ese trayecto que han recorrido en tan poco tiempo, porque viene más o menos del 2018 y que se ha preguntado, digamos, por esa epistemología de las ingenierías, pero también de una va y trae al sector productivo y hacen cosas juntas. O sea, eso es lo que necesitamos nosotros, trabajar en la reflexión y en la acción para una transformación académica, una transformación en la educación, que es una onda en el tiempo y en el espacio, o sea, eso no es de Manizales, eso no es la sede de Bogotá, eso está fraguándose en el mundo donde... más después de la pandemia se hizo tan evidente que lo que teníamos ahí montado no va más y no podemos dejar que lo urgente desplace lo importante. Entonces como tenemos tanto afán cada día, pues no recalculamos la ruta, no paramos a ver esos cursos que hay que cambiar, seguimos los cursos, nos quejamos de que los y las estudiantes ya no quieren esos temas, pero pues toca empezar a entender qué temas sí queremos. Dinamizar propuestas propias y en red, en eso estamos, o sea, desde el encuentro en Chinchiná dijimos tenemos que hacer algo los pilares y nosotros. Y ahí emergió la propuesta, bueno que, en Amazonas, que es que en noviembre hay una feria de la ciencia, que por qué no nos juntamos también con la feria de la ciencia, ay, qué hay esto. Bueno, allá fuimos y empezamos a trabajar todos juntos. Y arranca esto de la red de matemáticas, donde hay un apoyo mutuo, es una iniciativa de la DNIA, aparece aquí, convocados profesores de todas las sedes, de las nueve sedes, ocho presentaron iniciativas en relación con el problema de las matemáticas y aquí vamos. […] </t>
  </si>
  <si>
    <t xml:space="preserve">[…]Entonces esto empieza, nos juntamos y salen ideas y la gran meta es como empezar a decir bueno, aquí está pasando esto, hay esta iniciativa, el instituto cómo puede apoyar, cómo puede apalancar esa iniciativa y que la llevemos a cabo, instaurar esa reflexión a través de la mediación entre el pensamiento, la educación y sus expresiones pragmáticas. Entonces esto toca empezar, ya charlamos de ello cuando presentamos en noviembre en el grupo de rectoría, nos dicen, una de las preguntas de uno de los profesores es y ¿cuál es el impacto del instituto ya si arrancara a funcionar? Entonces veníamos de las conversaciones, los aportes, por ejemplo, de la profe AIOM, como necesitamos formación de los docentes nuevos, bueno, de reciente ingreso, y eso lo soltamos allí, la rectora lo acogió de una y dijo “magnífico, necesitamos hacer un plan de acción para llevar eso a cabo”. En diciembre ya nos reunimos casi cerrando, mejor dicho, casi para salir a vacaciones, estábamos muy entusiasmados, los tres pilares y Cuenco reunidos presencialmente, realmente no paramos ni en vacaciones, ya estábamos en vacaciones y fue como que vamos a hacer en el 24 y los profesores, y entonces empezamos a soñarnos el tema de, necesitamos con la maestría en educación y que esta formación que se hagan los docentes de reciente ingreso se traduzca en unos créditos para que el que quiera continúe y haga su maestría en educación. Bueno, esos son sueños, no hay una cosa todavía concreta, hay una política de la Universidad Nacional que no se ha publicado todavía, de la Vicerrectoría General, en torno a cómo se manejará el tema de los docentes de reciente ingreso y ahí aparece algo de su formación. Entonces la propuesta nuestra es articularnos, eso le va a competir a la vicerrectoría académica, entonces nosotros tendremos que entrar Cuenco a, digamos, hacer viable esa formación. Nosotros vamos a presentar las vías para que eso se lleve a cabo con una propuesta, con la colaboración de todos ustedes, porque vamos a necesitar un grupo grande de pensarnos, bueno, esa formación, que es una formación en pedagogía, pero lo que decía AIOM era cómo le podemos transmitir ese ADN de la institución a los profesores nuevos que llegan, cómo podemos trabajar en nuestra propia formación como seres humanos, porque eso lo hemos hablado mucho con GEBT, el tema de las humanidades es un tema de cultivo de la humanidad, no es un tema de una asignatura, si es cultivarnos, nosotros no podemos dar de lo que no tenemos, entonces ahí toca juntarnos y hacer esa crianza de humanidad entre nosotros. Entonces ahí vamos ya asumir el liderazgo que por convicción y norma le corresponde a la Universidad Nacional en los sistemas educativos y de ciencia y tecnología en el país a través de la participación en escenarios de discusión sobre políticas públicas en educación con base en la integración interdisciplinar de la investigación en educación y la innovación académica desde el Modelo Intersedes. Ahí vamos, digamos que esto, ese rol lo representa ahora, lo encarna los diálogos que ha hecho el Centro de Pensamiento, pero estamos en ello, o sea estamos trabajando por asumir ese liderazgo en el país que aparece en la ley 30, nos decías [Se refiere a AFMC] en Amazonía es una responsabilidad de la Universidad Nacional liderar los temas de educación en el país.  […] </t>
  </si>
  <si>
    <t xml:space="preserve">[…]Es una propuesta de Instituto, de gobierno, donde está el consejo de instituto, la dirección, un comité estratégico, que es inventado, saliéndonos un poco de la estructura convencional, donde nos interesa tener unos actores externos a la universidad que nos alimenten esa razón de ser y estemos con el polo a tierra y trabajando en el aquí, en el ahora, de mano con estos actores de los territorios, actores desde el sector productivo, el estado, o sea toda esa alianza que necesitamos constituir. Necesitamos un apoyo administrativo y unos docentes adscritos y vinculados. Esto fue quizás como lo más complejo, porque como hemos hablado de esa institucionalidad, estamos aquí hablando de la gobernanza de la Universidad Nacional, del Instituto y hablamos de una organización sistémica.  […] </t>
  </si>
  <si>
    <t xml:space="preserve">[…]Como decía CMOS esta mañana, tenemos dos capas en las que estamos trabajando y una capa es esto que creo que es lo más importante, o sea lo que ya es y es este espacio de diálogo, ya es, o sea vamos, este es el quinto lugar donde convocamos, ustedes vienen generosamente a contarnos su perspectiva de mundo, a dejarnos ver el territorio a través de los ojos y también las edades de la gente y las expectativas que hay porque, van a ser distintas en cada territorio, los jóvenes hacia dónde van, eso ya es, yo creo que lo hemos ganado en ese tejido de dialogar entre nosotros con los pilares y dialogar entre las sedes y tener una comunicación. O lo que ganamos por ejemplo con Orinoquía, que lo vamos a ver enseguida con la profe AIOM, que ella llegó muy entusiasta de Amazonía y montó un espacio además como de prueba ácida los lunes de 7:00 a 9:00 a.m. para trabajar con los docentes de la sede y se están reuniendo, o sea eso ya es, ese entramado, eso ya se desencadenó y ya es. Y está esa otra capa más compleja, porque es la institucionalidad que nos pide decir cómo somos y entonces uno para saber cómo quiere ser pues tiene que buscar a alguien que se le parezca, pero como no hay más institutos nacionales, entonces no hemos encontrado el referente ideal y entonces hacemos la tarea y se presentó y dicen “no, esto así no es”. Yo les dije bueno, ilústrenme, sí o no, ustedes son los maestros […] </t>
  </si>
  <si>
    <t xml:space="preserve">[…]Nos piden esta tarea que es como, y ¿cómo va a ser eso? Pues en el organigrama que está en rectoría, pensando en rectoría arriba nacional e integrando las dos vicerrectorías investigación, extensión con académica, y dicen no, entonces listo, vamos a seguirlo pensando, tendremos una segunda vuelta, donde vamos con la tarea. Lo que yo les digo es si ustedes son los maestros, son los consejeros de un consejo académico, ilústrenme, o sea, qué bueno que me enseñen, yo estoy dispuesta a aprender. Yo soy como Burroughs  que dice que “mi educación está sin concluir”, o sea, yo todavía tengo mucho que aprender, que nos digan cómo. Pero el rollo es como que, no hemos llegado aquí y estamos presentando unas cosas y nos dicen “no, por ahí no es”. Vale, vaya y consiga otros tres pelos del diablo. Listo, salimos a dar los tres pelos del diablo. Sí, porque el año pasado ya íbamos así y como “no, tienen que pasar por los cinco consejos de sedes andinas, luego tienen que pasar por grupo de rectoría”. Entonces es como un juego infantil, así, el viaje del héroe, ahora los tres pelos del diablo. Y salimos por los tres pelos del diablo y volvemos a ver y entonces nos ponen otra prueba, pero esas son las dos capas, pero yo creo que la más fuerte es esta donde estamos hoy.  […] </t>
  </si>
  <si>
    <t xml:space="preserve">[…]AFOA:Una de las primeras reflexiones que siempre hemos tenido, no con este centro en particular, si no como, con la estructura en general de la universidad y yo pues quisiera como también entender qué pensamos todos aquí, porque cada uno tendrá una visión de lo que es la universidad, pues tenemos un nivel nacional, ¿cierto? Qué muy bien decía GEBT ahorita que ese nivel debería estar en cualquier parte, o sea, no debería estar en Bogotá, porque entonces parece ser que la Universidad Nacional y en el imaginario colectivo nacional, o sea, fuera de nosotros, es en Bogotá, ¿cierto? Y entonces como que allá es donde se decide todo, ¿cierto? Y así es como funciona el país. Entonces como que ese primer punto de imaginario nacional pues es una primera gran amenaza, de crear un instituto nacional, “ah van a crear otra burocracia en Bogotá”, ¿cierto? Ese es un primer punto, que pues por eso está chévere como ustedes lo han planteado, “bueno, vamos a empezar los diálogos, empecemos en los territorios y ahí vamos a empezar a entender estas realidades de los territorios y a ver pues dónde es que vamos a poner esto, que en Manizales”. Me parece super chévere, que eso es como un primer acto de rebeldía, pues de ir contracorriente, que me imagino que también a GEBT le costó ahí como ciertas defensas, porque la DNIA pues está en Bogotá también o lo que sea, Porque me imagino que tú también lo has querido sacar, porque también vienes de Palmira. Bueno, en fin, 
GEBT: Pero se ha demostrado que no es necesario estar en Bogotá.  […] </t>
  </si>
  <si>
    <t>AFOA;GEBT</t>
  </si>
  <si>
    <t xml:space="preserve">[…]AFOA:al nivel de sede y ahí yo tengo muchas diferencias, personales, son personales, como decían, pues decía la profesora MLR, es mi opinión personal, yo a veces sí siento que sobran las sedes, o sea, o sobran las sedes o sobran las facultades, ¿cierto? 
GHB: Las facultades, las facultades.
AFOA:no sé si todos estamos de acuerdo, o sobra uno o sobra otro.Entonces claro, eso no lo vamos a cambiar nosotros, eso nos supera, ¿cierto? ¿Pero es muy importante entender esa realidad, porque entonces ¿quién va a estar allí? luchando por, esto ¿En dónde va a quedar? ¿Cierto? ¿En qué facultad va a quedar? ¿O cuál va a ser la facultad que tenga más poder o la sede que va a tener más poder con esta nueva estructura? ¿Cierto? Me parece que es un primer elemento, esos tres niveles que tenemos que pues desmarcarlo. Entonces tal vez posiblemente ese ejercicio de no, no es de ninguno, eso sale de rectoría y está aquí al lado, es un ente transversal que asesora a todo el mundo, “pero como así eso no existe, pues entonces ¿usted se va a mandar solo?”, pues más o menos [Todos se ríen] es como una primera reflexión que yo, que yo quisiera como escucharles también ustedes ¿qué piensan frente a eso? Pero claro, esto lo que yo siento, que como es un proceso de coconstrucción y creo que aquí estamos todos en ese ejercicio y yo pues trato de, de ser receptivo, empático y entrar ahí y es muy distinto a cuando vas a un consejo académico a presentarlo o al consejo de sede a presentarlo, porque el consejo de sede o el consejo académico se para en unas posiciones críticas
CMOS: La santa inquisición. [Se ríe]
AFOA: “A ver, a ver, a ver ¿qué es lo que va a decir? A ver”, ¿cierto? O sea, en lugar de aportar va a decir no, está muy crudo eso, pues, o sea, vaya por los otros tres pelos del diablo porque todavía no los tiene. […] </t>
  </si>
  <si>
    <t>AFOA;GHB;CMOS</t>
  </si>
  <si>
    <t xml:space="preserve">[…]creo que ya vas acercándote a este ejercicio, pero todavía creo que hay que acercarlo más, madurarlo más y creo que los compañeros que trabajan con temas de imagen, de diseño, de conceptualización, ¿cierto? De cómo vamos a transmitir esto que estamos aquí discutiendo son fundamentales. Entonces por darte un ejemplo, yo aquí anotaba cuando lo de la misión y yo soy mucho de anotar palabras clave, ¿cierto? Entonces lugar de encuentro, reflexión sobre la educación, construcción de conocimiento en pedagogía y como nos miramos hacia adentro y como nos miramos hacia afuera. Entonces como que con cinco palabras claves, porque nosotros, depende de la formación que cada uno tenga, pues es más discursivo o menos, pues doy un ejemplo de lo que leí, por ejemplo, en la misión, yo era como tratando de... ¿qué es como lo más importante para poder que seamos capaces de transmitir eso y luego poderlo llevar a decir “bueno, esto va a quedar acá adentro, va a quedar afuera”? Entonces eso es como una primera reflexión que yo quería como hacer respecto a dónde yo creo que, sí debe estar en ese nivel nacional […] </t>
  </si>
  <si>
    <t xml:space="preserve">[…]AFOA: Tenía una pregunta para ti, pero ya me lo respondiste creo, es que no existe nada similar en la Universidad Nacional, ¿es verdad? O sea, ¿nunca se ha intentado crear una estructura del orden nacional? ¿No?
GHB: Pues el IDEA [ Instituto de Estudios Ambientales] surgió y luego se volvió de sedes.
AFOA: Ah porque eso es lo que te iba a decir. Ah, porque eso te iba a decir, porque lo que yo conocía más parecido era el IDEA que tiene un consejo de IDEAS, son cuatro, o sea, son tres, Bogotá, Medellín...
GHB: Manizales y Palmira.
AFOA: ¿Palmira tiene? cuatro y ellos tienen, ¿funcionan con consejo de IDEAS o cada uno funciona de manera independiente? 
GHB: Independiente, pero se han ido articulando. 
AFOA: Ok, ok, porque a mí me parece que con lo de los pilares ustedes han logrado pues este ejercicio que tú has querido y es que, efectivamente cada pilar tiene una fortaleza un poquito más desde política pública [ Señala a AFMC Director del Centro de Pensamiento en Políticas Públicas], el Instituto acá de Educación, ¿cómo se llama? el de Pedagogía...
GHB: De Investigación en Educación [ Se refiere al IIEDU]
AFOA: En Investigación y Educación ya tiene como un recorrido más largo y tiene como acciones en territorio, ¿cierto? Y la DNIA pues ha venido trabajando más el tema de articulación del sistema, entonces eso es fundamental. Pero entonces claro, yo sí creo que al dejarlo afuera hay que tener mucha claridad de ¿cuáles son los roles de estos?, ¿cierto? Porque corremos el riesgo, como en cada administración, alguien viene y dice, por ejemplo, pues cuando se crearon los Centros de Pensamiento, ya me corregirás tú [Se refiere a AFMC], antes había otras figuras, centros de otra cosa y luego entonces, viene alguien, viene y crea otra cosa, ¿cierto? Y entonces nos la vamos pasando entre eso, entonces esto tiene que ser tan fuerte de tal manera que diga ya, así como nadie discute que exista un nivel nacional que tiene que existir, ¿cierto? Y una facultad o una sede, ¿cierto? Más allá de cuál sobra, pero pues sabemos que tiene que haber algo a una escala local y algo a una escala nacional que articule todo, ¿cierto? Entonces yo creo que esa, esa discusión tiene que ser un poco, que la gente lo vea y diga obvio, pues eso tenía que ser ahí. Entonces yo creo hay un punto fundamental que han estado tocando que empezó el profe AFMC y es la delegación que nos dan como Universidad Nacional, ¿cuál es esa misión como Universidad Nacional? y ¿a qué nos debemos? A la educación, ¿cierto? Entonces es decir obvio, porque no, en tantos años, en 150 años que tenemos, ¿por qué no habíamos creado esto? Entonces cada uno empieza a reinventarse su pedacito de educación a su manera y no hay un lugar donde se articule eso, entonces obvio que eso tiene que existir, eso yo creo que es como el discurso más potente que ya creo que se ha madurado ahí y obviamente no puede quedar en ninguna sede, en ninguna facultad, porque si no tiene, se condena inmediatamente, ¿cierto? A esa escala local de ahí, ¿cierto? ¿Pero entonces la pregunta es, ¿es rotativo?, ¿cierto?
GHB: Itinerante.
AFOA: O itinerante, ¿cierto? ¿Qué pasa con esta reflexión que estamos haciendo en los territorios de las sedes de presencia nacional? Que además queremos que sean más fuertes, ¿cierto? ¿Los pros de formación en los territorios, entonces, ¿qué pasa con eso? Yo creo que ese es un primer punto, es nacional, pero debería de alguna manera en todo momento todos versen representados, ¿cierto? En cada momento. De alguna manera lo que estoy pensando es que esto empieza como a verse como una especie de, como una especie de consejo académico, pero de educación, o sea, realmente orientado en la educación, que es el consejo académico. Y por eso hay tanta resistencia, porque entonces yo veo cierto consejo académico diciendo, están como creando un consejo académico paralelo, ¿cierto? 
GEBT: Para hablar del académico. [Se ríen]
AFOA: Para hablar de la educación, que es lo fundamental, porque aquí no volvimos a hablar de ese tema, ¿cierto?
CMOS: Algo les incomoda, pero no saben que es. 
AFOA: Exactamente eso, por ahí yo creo que es que está la cosa. Entonces yo creo que es muy importante que lo revisen, porque ese es el nivel donde se están tomando todas las decisiones, entonces no queremos que haya otra cosa donde van a tomar decisiones de la educación, de para dónde va la educación, entonces yo creo que toca ver cómo. Pero claro, es como, pero es que tú no actúas, tú no ejecutas los programas, entonces sí necesitamos el instituto que sea un brazo armado de la ejecución de las acciones.Entonces son muchas cosas, pero entonces es el primero, no existía una estructura así a nivel nacional, entonces es muy importante que la pongamos y que la defendamos y que todos estemos convencidos de dónde tiene que ir. Segundo,cómo tiene que aprobarse en el consejo académico, pues hay que visualizar cuál es ese rol de un consejo académico de facultades con decanos, que además hablábamos en el almuerzo con KMMO de un tema que quiero tocar enseguida, pero voy a hacer como un pequeño abrebocas, es la ordenación del gasto y el modelo financiero de funcionamiento de este instituto. Eso es un tema fundamental, porque entonces va a decir, bueno, si lo crearon y ahorita ¿eso cómo va a funcionar? O sea, ¿vendrá del presupuesto nacional? y entonces ¿a quién se lo vamos a quitar? Como lo que decía [Señala a AFMC], cuando decíamos: “la educación superior, se la estamos quitando a la universidad nacional para dárselas a las..., entonces aquí a la escala de la universidad va a pasar lo mismo, se lo vamos a quitar a las facultades o se lo vamos a quitar a los demás para pasárselo a un instituto, que no sabemos todavía si va a funcionar como creemos que debería funcionar. Pero eso es un paréntesis para decir, esas amenazas tenemos que atacarlas de fondo. Me parece como fundamental y cierro con unos elementos. Hay una cantidad de centros e institutos también en la universidad, en la facultad de minas pues tenemos, yo ayudé a impulsar en su momento el Centro de Desarrollo e Innovación y cada vez que se ha creado, también estuve en el nivel de sede en Medellín cuando en su momento estaba el Centro de Idiomas y el Centro de Educación Continua y Permanente, y entonces pues tomamos la decisión de unirlos, porque el Centro de Idiomas hacía educación continua y permanente en idiomas, entonces digamos bueno, esto va a ser uno de los productos estrella del Centro de Educación Continua y permanente para que no estuviera como un director del Centro de Educación Continua permanente y un director del Centro de Idiomas. Pero esas son decisiones que en su momento se van tomando. Entonces uno crea un instituto de sede, un centro de sede, ¿cierto? Entonces hoy en la universidad hay una cantidad de centros e institutos, ¿cierto? Que están así por todo lado, ¿cierto? Entonces yo creo que ese es como lo que también en el nivel central no logran ver, es como, ¿este es un nuevo centro x que van a crear en una facultad o en una sede o es de verdad algo superior, fundamental, distinto, ¿cierto? Y ¿dónde está ese valor diferenciador? Entonces yo creo que ese punto es fundamental. Y yo pues cuento eso de centros e institutos, pero incluso pues están los centros de pensamiento, pero también creo que también hemos alcanzado a crear, no sé si Parques Tecnológicos, ¿cierto? 
GHB: Parque empresarial, parque Innovación.
AFOA: Parque Empresarial. Exacto, Parque Innovación. Entonces todas esas estructuras de alguna manera compiten, compiten con... porque claro cada una va a querer jalonar un pedacito de presupuesto para su funcionamiento y su creación. Me parece que eso es como fundamental, decir por qué esto es distinto a todos esos pequeños centros que existen, institutos, parques y cosas que van surgiendo, ¿cierto? ¿Por qué razón? Y yo creo que el punto fundamental y pues yo mañana les voy a hablar del CEMarin, que es un centro de excelencia en ciencias del mar, ¿cierto? Pero es del mar y es externo a la universidad, ¿cierto? Y yo pensaba... yo pues, ¿será que este instituto debería, podría ser también externo a la universidad? Pues no, no, porque entonces si ya deja de ser el instituto que ayuda a pensar la educación en la Universidad Nacional, ¿cierto? Entonces la pedagogía y la educación, entonces yo creo que no puede salir. Pero digamos que en el caso del CEMarin salió en su momento porque era con otras universidades primero y pues se generó una estructura de gobernanza con un consejo directivo, pero hay una cantidad de responsabilidades externas, es decir, yo soy el representante legal, tengo que pagar impuestos de esa cosa, entonces digamos que eso ya se vuelve otra cosa, pero aquí al quedarnos dentro vamos a tener que tener un nivel de, digamos casi que un puesto en el consejo académico, si esa es la estructura que esto va a tener, ¿cierto? Si esa es la estructura o ¿cómo va a ser?, ¿cierto? Entonces un poquito, si esa es la máxima estancia que hoy tenemos, entonces esto tiene que tener un puesto allí o dos, no lo sé, ¿cierto? como tomador de decisiones, porque ahí es donde se van a discutir el presupuesto para que esto siga funcionando en el mediano y largo plazo. Entonces eso me parece que es fundamental. Ya, pues esa era como la reflexión que tenía. Y bueno, ya hablo del detalle de lo financiero, pues la manera cómo funciona otra vez, centros, institutos, parques, grupos, todo, es, hay un dinero que eventualmente puede venir interno de la nación o del presupuesto, pero el resto es buscar afuera. Entonces eso es una pregunta que también deberíamos hacernos. Y quería cerrar un poco con eso. Yo no sé cómo funcionas tú como instituto [Se refiere a JCM como director del IIEDU], pero imagino que sí hacen consultorías, prestan servicios, no sé el centro de pensamiento si también lo hace para generar recursos o ingresos que permitan darle un funcionamiento al equipo de trabajo, pues más allá de dos, tres profesores o 10 o 20 que tengas aliados, pues como lo hace, ¿cierto? Me parece que es un tema fundamental para que también pensemos aquí, ¿cierto? Si esto va a ser eso o no, si va a prestar servicios de o no esa parte. Exacto. Listo.
GHB: Si ese mixto lo propusimos, ahora yo te cuento […] </t>
  </si>
  <si>
    <t>AFOA;GHB;GEBT;CMOS</t>
  </si>
  <si>
    <t xml:space="preserve">[…]Me llama mucho la atención como dos cosas que estás diciendo que son casi de cuño de esta convocatoria, hablar de algo tan complejo, porque creo que no nos pelamos en el gran propósito, todos estamos pensando en esa necesidad, pero hay un tema que es muy complejo y lo hablamos tal vez los primeros días cuando decíamos ¿qué cuerpo necesita una idea como esta? O sea, una idea tan potente, ¿qué cuerpo necesita? Entonces tú haces una advertencia que es real y es que nos encontramos que la idea tiene que navegar en un cuerpo burocrático, y digo burocrático no en el sentido peyorativo, sino en el sentido estructural, en términos de las jerarquías, de los órdenes. Y lógicamente el mundo hace rato está pidiendo la ruptura de las burocracias. Entonces es como una burocracia que ya entró en lo que yo llamo los Frankenstein. Entonces cuando tú dices, claro, hay centros, institutos, no sé, cantidad, entonces a una estructura que primero era muy burocrática y está muy organizadita, era un cuerpo, la burocracia en su estructura es un cuerpo que estaba muy bien planteado, además allí se arman las políticas, allí se arman las normas, los roles, las funciones, todos los marcos normativos en que a ustedes les toca moverse, que son muy pesados. Y desde todas maneras ese Frankenstein se fue dando en la medida que ese orden empieza como a resquebrajarse, demasiada presión, demasiada tensión, demasiado mecanicismo en sus estructuras y empiezan a aparecer los Frankenstein, porque necesitamos otro brazo, porque necesitamos otra cabeza, porque necesitamos algo que trate de mover la estructura burocrática y resulta que en el fondo no somos capaces. Entonces la advertencia que tú haces es muy bella, porque tú estás diciendo: “si el instituto cae en el cuerpo burocrático de la Nacional va a ser otra cabeza en el Frankenstein” y puede que la fuerza que tenga sea que haya una cabeza muy grande, porque hay unos pensadores los berracos ahí en esa, en esa, pero va a ser dentro del Frankenstein que ya tenemos. Entonces la pregunta que haces es estructural, ¿cómo será ese cuerpo que le dé legitimidad, que formalice toda la estructura de gobernanza sin caer tampoco en la parte de la extensión?, porque ese es otro demonio que hemos construido, la extensión y ustedes saben lo que para el presidente Petro implica la extensión. Entonces tampoco podemos pensar en extensión, así como lo venimos manejando. Entonces son preguntas estructurales que tú pones sobre la mesa y tiene que ver con esto, ¿cuándo yo supero un poco el problema del Frankenstein?, cuando realmente soy capaz de tejer cuerpos sistémicos, cuerpos sistémicos, tal vez por eso hablaba esta mañana cuando dijimos las dos capas, está la capa de la red que estamos tejiendo, que realmente la pretensión es que sea sistémica y dos, viene una formalización que es decir y ¿eso cómo va a tener cuerpo?, ¿cómo va a tener cuerpo? ¿Cuáles son las legitimidades en las cuales se mueve el tema? También adviertes algo muy importante y es que efectivamente compite en poder y me encanta que lo hubieras advertido porque es muy fuerte. Entonces decía, a ellos les incomodó que llegara alguien espejo a decirles ustedes no están haciendo el trabajo. Entonces cuando aparece esta resistencia, cuando aparece la resistencia me parece más provechoso que negativo, porque sí es una amenaza. Entonces qué bueno que sea tan fuerte la propuesta, que sea una amenaza. O sea, esa contienda va a ser fuerte y necesita ser trabajada de una manera supremamente fuerte en términos de la red que se está haciendo, que haya una unidad de criterio dentro de eso.  […] </t>
  </si>
  <si>
    <t xml:space="preserve">[…]Cuando tengamos tiempo, no sé si hoy, esta semana, vamos a hablar de ese lugar sintáctico y el semántico en la manera como discutimos. Nosotros podemos tener muchas discusiones semánticas, pero tal vez nunca tocar la sintáctica, que es la lógica en la cual nos movemos todos. Cuando tenemos diferencia en las lógicas de nuestra alma, de nuestro pensamiento psicológico, empezamos a tener divergencias. A nosotros yo creo que culturalmente en el país nos dicen en la mesa no se habla de sexo, ni de política, ni de ¿cuál es la tercera?
GHB: Ni de futbol [Se ríen] 
CMOS: Bueno y resulta que la semántica son esos nombres, política, fútbol. Sí, claro, son temas que cualquiera de nosotros tiene en su radar. Pero la sintáctica es ¿desde dónde hablamos?, ¿desde dónde hablamos? Y a veces no llegamos a acuerdo porque no estamos entendiendo que nuestras sintácticas son diferentes. Y creo que el país, y yo creo que el mundo se ha debatido en discusiones semánticas y no de la sintaxis, de la lógica, del pensamiento psicológico de esa lógica. Yo puedo tener a alguien hablando de Dios siendo musulmán, siendo agnóstico o siendo cristiano, y están hablando de Dios, semántica Dios, pero cuando el musulmán abre la boca lo quiere matar y entonces, claro, no somos capaces de entender la sintáctica desde la cual el otro habla y creo que eso es una dificultad que hemos tenido en todas nuestras grandes conversaciones. Cuando queremos armar, esto me pasa a mí en las empresas que asesoro, en los conglomerados que asesoro grupalmente, las discusiones se dan terribles y es pura semántica, es algo bravo. Con el otro y un día entendí que ya teníamos esas dos visiones que nunca entendimos. Ustedes esta mañana decían una cosa muy bella, tenemos que conversar, pero resulta que la conversación solo es posible cuando entiendo la sintáctica desde la cual tú me hablas, desde dónde me estás hablando, desde qué comprensión de mundo me estás hablando. A veces creemos que estamos hablando de lo mismo y resulta que no estamos diciendo nada parecido. Entonces creo que esa red sistémica sí se tiene que armar desde conversaciones sintácticas, no semánticas. Entonces, conversar implica estar muy atento es ¿desde dónde el otro está hablando?  […] </t>
  </si>
  <si>
    <t>CMOS;GHB</t>
  </si>
  <si>
    <t xml:space="preserve">[…]Un segundo punto que es estructural. Y es que también por ahí lo anunciamos en cualquiera de los momentos que hemos hablado, y es ¿cuándo el pequeño yo es el que habla? Y ¿cuándo habla el gran hombre? Entonces el pequeño yo son nuestras sombras, nuestras pequeñas dificultades. La famosa pregunta que hace todo el mundo y ¿dónde voy yo en ese muñeco? ¿Dónde estoy yo? ¿Dónde quedo? Y eso le pasa desde los consejeros más grandes, al, hasta al gato más chiquito, tratando de tener el pequeño yo puesto en ese conglomerado. Y si ustedes revisan, la propuesta está hecha de una manera genérica. Los institutos aquí no están hablando de JCM, no, están hablando de los institutos que forman los pilares. Y eso tiene una segunda intención, no personalizar. O sea, no es el pequeño yo de estos pilares los que están sentados acá, no es el pequeño. Yo creo que eso ha sido una ventaja enorme. Es ese gran hombre que representa una institucionalidad que quiere participar de una transformación social. […] </t>
  </si>
  <si>
    <t>HUMANIZACIÓN ORGANIZACIONAL</t>
  </si>
  <si>
    <t xml:space="preserve">[…]Me interesa responderte como ahí en el organigrama lo poníamos allá arriba, eso los puso muy nerviosos, les pareció que no, terrible. Y en la estructura nosotros propusimos todo, está este representante, este representante, estas instancias de universidad de exterior. Y entonces dijeron que era muy aparatoso y muy barroco para algo que quería ser una organización sistémica. Pero pues claro, estamos tratando de hacer el símil de quienes deben estar ahí. Entonces esto digamos es la presentación, pero en la propuesta como documento está detallado todo. Y proponíamos que fuera el representante estudiantil, por ejemplo, ante consejo académico, como para evitar más procesos, que no tuviera que elegirse un representante estudiantil. Entonces dijimos el representante estudiantil ante el académico, el representante profesoral ante el consejo superior. Y eso fue otro lío que no, que... entonces sí llegamos a ese detalle, pero ellos no quieren algo tan abarrocado. Pero si tú le llegas con cinco personas, tampoco pasa, porque pues estamos en esta cosa de que debe haber la representatividad de todos, y en ese meter la representatividad te da mínimo 11 personas. Entonces uno dice sí, algo más ligero, pero como que no estén decidiendo solo cinco personas, porque no lo van a querer. Proponíamos el comité estratégico también trayendo otras personas que no fueran de esta discusión de sí como académica, sino también como con esos pies puestos en el exterior, afuera de la Universidad de la Frontera, en ese polo a tierra, en ese contacto con la realidad. Entonces dicen no, cómo se va a traer toda esta gente de afuera, entonces hay que pagarles. No, no hay que pagarles. O sea, en el consejo superior no se le paga a nadie, ahí no todos son de la Universidad Nacional, la Universidad Nacional tiene una representación. Entonces quería contarte es eso, que lo hemos pensado, hicimos una propuesta de presupuesto muy mesurada, se propone una sostenibilidad ahí mixta, que tenga un apoyo para una financiación para funcionamiento y otra que se tendría que buscar del instituto. En principio va a ser muy complejo tener docentes adscritos, tendríamos vinculados por proyectos, pero también yo creo que existe esa preocupación de que haya alguien que esté ahí, porque, por ejemplo, estos diálogos a nadie le pagan por sentarse a sostener estas conversaciones en toda parte. Y cuando empieza a aparecer en el horizonte los proyectos, la gente está respondiendo por unos productos atados a unos proyectos. Me vas a decir no, yo no me puedo ir a sentar allá a charlar en Tunja porque yo tengo que entregar el informe tal de regalías. Entonces es como no abandonar, o sea, que no se nos olvide otra vez ese, lo que nos convoca, que son los diálogos en torno a la educación, como un diálogo, una conversación instalada y que no puede ser unos claustros y colegiaturas que se hacen de una manera atropellada y sientan a la gente como vamos a hablar y sí, de que no es más esto, que se abre una conversación. Entonces estamos en esto que es entre la luz y la sombra. La imagen que les proponía y la imagen del profe JCM es eso, como nos parecemos a lo que la institucionalidad reconoce, pero como somos diferentes, como entre ese caos y ese orden llegamos a algo que sea armonioso y que de verdad nos permita continuar en estos diálogos. […] </t>
  </si>
  <si>
    <t xml:space="preserve">[…]GEBT:Digamos que ahí plantea unas cosas el profesor AFOA que parece supremamente importante como retomar, porque es que no solamente tiene que ver con el instituto, hay otras instituciones también de educación superior en donde, por ejemplo, voy a introducir otras palabras, así como ya hemos hablado, currículo, innovación, interdisciplinaridad. ¿Y para qué es importante eso? Aquí lo más importante es la formación disciplinar, que sean buenos ingenieros, ¿para qué humanista o para qué interdisciplinar? Algunos dicen no, hay que formarnos disciplinalmente para la acción interdisciplinaria, pero la estructura orgánica de muchas instituciones y por eso algunos también epistemólogos del sur dicen, si este tema de las facultades ya hay que tumbarlo, estas estructuras de facultades ya demostraron que no funcionan. Una facultad no es más que una unidad administrativa de un área del conocimiento, pero no son unidades de creación de conocimiento. Y entonces aquí hay un tema y es a mi modo de ver probablemente un error, si es así lo podemos analizar y estamos muy a tiempo de meternos en una discusión de cómo entra un instituto nacional a una estructura orgánica que ya es caduca, que ya está fragmentada. De hecho, cuando lo que se plantea es una estructura de creación de conocimiento alrededor de un problema que es complejo y que por ende no puede ser trabajado desde un solo campo del conocimiento, que implica una interdisciplinaridad necesariamente, ¿cierto? Esto no es un tema de que, si ingeniería lo resuelve o que, si lo resuelven los de humanidades con el Instituto de Educación o no, es un tema que ya atañe sobre todo una Universidad como la Nacional en donde tenemos todas las áreas de conocimiento. Entonces hay un elemento que me parece importante y es cómo, ¿cómo pensar más allá de la estructura orgánica de la universidad?, trayendo un poco el tema y disculpen que a veces, pero es lo que vengo trabajando. Entonces el Ecosistema de Innovación Académica, yo aquí estoy cometiendo un gran pecado, porque hablo con el director de laboratorios de la sede Bogotá y él es, su jefe es de la vicerrectoría de investigación y mi jefe es de la vicerrectoría académica y yo cometí el gravísimo error, me llamaron la atención por eso sí, por decir algo que dijeron los directores de laboratorios, Camilo Suárez de Medellín, oiga profe GEBT, lo que nosotros hacemos es innovación académica y el profe EDGL estaba en esa reunión, y queremos que usted nos ponga en esa cartografía de innovación académica, porque nosotros lo que estamos haciendo es innovación académica, cuando yo presenté eso en otra instancia, me dijeron no, no, no, no, no, porque los recursos de ese proyecto son míos. Entonces, exacto, cuando lo que estábamos era mapeando experiencias sin mirar de dónde salían los recursos, sino que es...
AFMC: Es que son impuestos.
GEBT: No es, no, pero claro, porque como tampoco hay una conciencia clara sobre lo público que nos vamos apropiando de ciertas estructuras, de cierto espacio, en fin. Entonces eso como por mencionar algo alrededor de la estructura y de pronto el error, no sé si táctico, de meternos justo en la estructura, una estructura caduca, ya fracturada y entre otras cosas que se lee siempre desde lo que le conviene a cada quien, 3.000 miradas alrededor de esa estructura y va a ser muy difícil lograr allí, en fin, o 1.800 miradas, no sé, profesores de planta. 
GHB: Pueden ser 6.000 por la doble personalidad. [Todos se ríen] 
GEBT: Y, ¡además! Pero sí es bien interesante porque digamos, la respuesta no está, pero sí es ¿cómo avanzar dentro de ese panorama? Algo, por ejemplo, que ha sido un tema de discusión y que uno lo vive prácticamente a diario y por eso digo, como Dirección Nacional, por ejemplo, y dirección nacional dentro de la Vicerrectoría Académica, realmente para mí ha sido muy satisfactorio y lo he dicho en diferentes reuniones, pues en Palmira, pues yo tengo mi espacio de trabajo, además para ser la Dirección Nacional no necesito una oficina distinta a la que tengo como profesor en Palmira. ¿Y llego a Medellín y en Medellín me ofrecen un espacio de trabajo, y llego a Manizales y me ofrecen, y me han dicho además oye, y ¿por qué la Dirección Nacional no está acá? Pues es que, ¿qué es la Dirección Nacional finalmente?, ¿es una persona?, ¿es una oficina? también esa idea que tenemos de una universidad, como que está en función, eso es como las estructuras formales, por aquí estudia la arquitectura también de necesitamos un espacio para cada cosa. 
CMOS: Es la concreción de la vida ¡es concreto!
GEBT: Entonces ahí sí, cómo nos comprendemos como Universidad Nacional. Y pues vuelvo y digo, la satisfacción de poder estar en la Sede Caribe y saber que estamos actuando como una Dirección Nacional. Es más, deliberadamente comenzamos a hacer las visitas a las sedes con personal administrativo de la Dirección Nacional. Lo cuento a veces porque el personal administrativo de la Dirección Nacional era de Bogotá y no conoce ninguna de las sedes y son una muy buena oficina técnica de la Sede de Bogotá. ¿Cómo pretendíamos que la Dirección Nacional entendiera su papel nacional, si quienes trabajan allí, no tienen... siquiera una noción de lo que son las demás sedes y las dificultades de las otras sedes de la universidad? Entonces yo creo que sobre eso de Universidad Nacional del nivel de lo nacional y de ese deber como Universidad de la Nación, yo creo que ahí hay que seguir trabajando también. Hay un elemento que hay que seguir trabajando y por eso decíamos, y si lo leyó así el profe AFOA, pues realmente esa es la intención, el estar trabajando desde los territorios, desde las sedes que hoy llamamos sedes de presencia nacional, este diálogo y esta discusión sería distinta, obviamente dentro de la Sede de Bogotá, inclusive también en la sede de Medellín, además, en donde a veces hay dificultades también en esa conversación, la declarada independencia también de la sede, en fin, todo lo demás. Pero me parece supremamente interesante esos puntos allí y el ¿cómo concretar esa misión?, esas palabras claves de las que habla y también el riesgo de concretar, bueno, ¿cómo va hacerlo perceptible?, cómo hacer que otros lo visualicen y el riesgo de concretarlo dentro de estructuras conocidas, ¿cierto? Entonces ese es como el otro trabajo allí, que sí, no de las que nos convienen a las 1.800 miradas, sino dentro de estructuras conocidas. Entonces esos referentes que hay que buscar y que probablemente dentro de la universidad todavía no existen, lo cual no significa que no sean importantes, sino que todavía se desconocen y pues siempre habrá temor frente a lo que no se conoce o no nos conviene, ya eso sería otra cosa. Pero bueno, me parece supremamente interesante y sí pienso que, insisto que la estructura por facultades no es para entrar con bulldozer a la Sede Bogotá, pero sí, no No, los edificios se han venido cayendo solos [Todos se ríen], pero sí es para pensar en unas estructuras distintas y ahí voy, son estructuras de creación interdisciplinaria de conocimiento, que fue un poco lo que yo en ese corto video decía, alrededor de problemas complejos de importancia nacional, nacional, no sólo ahí de una facultad o de un área de conocimiento. ¿Es eso? Creo que sí, digamos que desde muchas partes estamos tratando de mirar cómo se crean esas estructuras transversales y cómo verdaderamente están orientadas es hacia la creación de conocimiento, porque finalmente lo que el instituto lleva es eso, no es una estructura administrativa, ¿cierto? Digamos que sí va a tener, se concreta también en una estructura administrativa, pero a lo que voy es, su propósito está alrededor de la creación también de conocimiento y eso implica formas de producción de conocimiento que no son tampoco necesariamente las que estamos, las convencionales, ¿cierto? Porque estamos hablando aquí de trabajar con las comunidades, de escuchar a los jóvenes, y pues eso implica comenzar a trabajar en unos espacios en donde tenemos que ceder el poder, en donde no somos nosotros 3 horas hablando, sino que nos toca es escuchar y comenzar a incorporar esos elementos, digámoslo, dentro de lo que sería una construcción, ahí sí mucho más colectiva. Me parecieron muy importantes. Muchas gracias. No y además que las hemos venido compartiendo, pero si nos hacen reflexionar, lo digo de manera muy respetuosa, si de pronto estamos cometiendo algunos errores, por eso decía como táctico también cayendo en lo que ellos esperan que se presente, cuando realmente lo que lo que necesitamos es salirnos del juego también, en fin.
 […] </t>
  </si>
  <si>
    <t>GEBT;AFMC;GHB;CMOS</t>
  </si>
  <si>
    <t xml:space="preserve">[…]Bien, bueno, yo creo que lo que plantea el profe AFOA, pues es como, ya se ha hecho muy relevante. Además, chévere ese asunto que algunos denominan el ojo fresco y es pues nosotros ya hemos conversado, pero llega alguien y nos advierte cosas y algunas las hemos discutido, otras no, y eso es muy importante y creo que hace parte de construcción de Cuenco. Para mí es eso, es un sistema más bien abierto y nos permite ir reflexionando de forma iterativa, es decir, de manera constante. 
Bien, un asunto sobre esto que, si sobran las facultades, esa es una discusión fuerte, porque hay quienes señalan que los campos del conocimiento y las disciplinas sobran, lo que necesitamos es atender problemas concretos y fenómenos el agua, el suelo, la pobreza y esas cuestiones no las resuelve sólo una disciplina. ¿Por qué? Porque son hiper complejas, cualquier fenómeno de este tipo es hipercomplejo. Exagero un poco el asunto con lo hiper, porque en realidad es una cuestión muy seria. Sí, bueno, entonces ese asunto, eso es una discusión más larga, pero no necesariamente anula los elementos a los que se ha llegado con el reduccionismo científico, que sigue siendo necesario. Necesitamos gente súper especializada en las cosas, eso lo sabemos y la universidad lo tiene. Ahora necesitamos es dialogar entre todos, porque, aunque la realidad es múltiple, es una sola y ahí estamos todas y todos. Entonces creo que a la universidad le falta eso. Es un asunto que tiene que ver con la complejidad, bueno, con otras cuestiones que aparecen en la escena hace rato, pero pues que no, no se han a mi modo de ver, discutido de forma profunda. Entonces las facultades desde cierto punto de vista, sí, uno podría decir, tal vez podrían desaparecer, necesitamos es atender situaciones relevantes para la vida humana y para la vida en el ambiente. 
Y ahí hay otro asunto, esa separación entre sociedad, naturaleza, entre artificial y natural desde cierto punto de vista, y parece que hay un problema ahí con los griegos desde hace rato, porque heredamos esa separación y resulta que, desde otro ángulo, todo es natural, es decir, Internet es una expresión de las posibilidades infinitas de la naturaleza, o sea, Internet es natural desde ese ángulo. Entonces cuando repartimos la torta del conocimiento en facultades, en campos del conocimiento y tal, comienza a haber inconvenientes, porque uno ve que hay profes que trabajan con el agua por aquí, por allá, por otro lado, no sé qué, somos agua aparte de eso. Claro. Entonces eso en este momento, yo diría que en los lugares donde se discute en serio, ya está haciendo aguas, no estoy planteando, hablando como siendo irónico, ¿no? Entonces estamos lidiando un poco con eso, un poco para lo que planteaste de lo de las facultades, yo creo que es eso, hay que pensarlo y ¿por qué no? lo estamos diciendo acá, hablando, pero pensemos sí, pensemos. […] </t>
  </si>
  <si>
    <t xml:space="preserve">[…]Lo otro. Sí creo que falta más flexibilidad, más flexibilidad. Yo he encontrado casos, incluso hemos hecho eventos donde llamamos a personas que nunca han pisado la universidad y ofrecen una conferencia para 400 personas y todos se paran y aplauden porque esa persona tenía que decirle algo a esos universitarios. La universidad debe bajar esa arrogancia en torno a nosotros, somos los que manejamos el conocimiento. Vaya, métase uno con alguna comunidad de aborigen por allá, selva dentro, y verá que, con dos, tres maticas lo deja uno tirado ahí y nadie se da cuenta. Tienen un conocimiento muy fuerte del uso de las plantas, por ejemplo, hay que reconocer eso. La etnobotánica, no sé, algunos unos dicen etnobotánica. Bueno, entonces creo que la universidad debe cambiar de perspectiva, porque en realidad yo cada vez encuentro una discusión, encuentro más ignorancia en las universidades. Entonces, súper personajes que desde una oficina ya entendieron el mundo, pero resulta que sale uno a terreno y no conocen el mundo. Qué pena, pero no conocen. Es más, son dependientes, si no tiene celular y no tiene su Uber, no se puede mover. Es decir, creo que hay que establecer un diálogo diferente con la sociedad, con el ambiente, con las ciudades, con las áreas rurales, etc. Y eso implica más flexibilidad.  […] </t>
  </si>
  <si>
    <t xml:space="preserve">[…]El asunto del Instituto de Investigación en Educación, primero, tenemos más de 20 años, ya estamos al borde de 300 tesis de maestría, hemos hecho, hemos realizado cohortes de la maestría sin tener un salón físico, por ejemplo, en San José del Guaviare, ¿cómo se hizo? Pues porque se hizo un acuerdo con la gobernación, la gobernación cedió unos espacios, se hizo de manera completamente presencial. No estoy diciendo que no necesitamos infraestructura física, yo estoy diciendo que sí. Lo que estoy planteando es que la universidad sí es flexible, puede generar unos procesos muy interesantes, potentes, directamente en territorio, con profesores que luego se vuelven multiplicadores de estos asuntos, porque ellos se empoderan y se dan cuenta que sí es posible, por ejemplo, coger un texto, leerlo y discutirlo entre los propios maestros y que eso puede tener una trascendencia, que no es un asunto menor. Entonces, con ese contexto, ¿cómo se planteó el instituto y cómo ha ido funcionando? Aunque tuvo una desviación por ahí, pero creo que está volviendo como a su cauce. El Instituto fue creado como un punto de encuentro. Voy a caracterizar ese punto de encuentro a partir, lo lamento profe MLR, pero pues voy a comentar cómo es el asunto con medicina. Entonces, medicina, dice “nosotros tenemos un departamento de comunicación humana y queremos abrir una línea de comunicación y educación” entonces dijimos “perfecto”. Entonces, desde medicina hay alguien quien coordina, ¿quién es en este caso? la profe MLR. La profe MLR me dice profe, quiero abrir una línea, una cohorte, perdón, de la línea, pero con énfasis en educación rural. Yo digo “profe, adelante, porque usted, pues, libertad, si le parece bien y la apoyamos”. Así hemos funcionado ya casi por 20 años. Punto de encuentro, confianza, también apuestas, tratando de apoyarnos mutuamente. Y ya en términos de financiación, así de manera muy, muy directa, más o menos al año de la facultad recibimos como 90 millones, que eso es apenas para lo mínimo. Con las matrículas de la maestría nos llega el alguito, con lo cual contratamos profes, porque no hay profes de planta, ese es el otro asunto interesante, no hay profes de planta adscritos. Entonces sí se puede trabajar sin profes de planta, porque lo que nos interesa es que sea un punto de encuentro de gente en la universidad, en la facultad, que quiera trabajar la educación. Y claro, hay de todo, a veces llegan, pues profes, y lo que nos plantean es “oiga, en la educación hay harto dinero, hagamos una cosa grande de consultoría”. Pues la verdad no nos interesa eso, nos interesa el profe por allá alejado que tiene un problema de lenguaje. Y hay un asunto que están rescatando, la cuestión de la transformación territorial. Se han hecho consultorías, hemos sido consultores del Ministerio de Educación, de Secretarías de Educación y tal, pero pues digamos que no es como el objetivo central. Surgió en la Facultad de Ciencias Humanas, pero nació con una perspectiva amplia, entonces por eso nos relacionamos con otras facultades de la sede, hemos establecido algunos vínculos con otras sedes, pero vuelve el asunto de Bogotá primero, que es como algo que cargamos atrás, pareciera que eso es, viene Bogotá, “uy no, qué problema”. [ Se ríen] Sí, y por el otro lado, ese asunto como de no poder establecer un diálogo más franco y más tranquilo. Sí, por razones distintas. Sí, entonces así ha funcionado, yo creo que hay mucho por mejorar, estamos en eso, creo que con Cuenco se pueden articular muchas cuestiones, igual pues el Instituto sigue y sobre todo eso, punto de encuentro, eso a mí me parece importante.  […] </t>
  </si>
  <si>
    <t xml:space="preserve">[…]Respecto ya el asunto de acá de Cuenco, yo creo que es chévere que sea itinerante, que se mueva, que sea vagabundo o vagabunda [Se ríen], no sé cómo llamarlo, porque creo que uno de los problemas, que uno de los problemas serios de la universidad es esa lógica centralista exacerbada. Y, además, quiero decirlo muy sinceramente, esa cosa tan tonta disputa con Medellín, a mí me parece una cosa tonta que no se pueden hablar. ¿Y por qué no? ¿Por qué no? O sea, ¿cuál es el asunto? Sí, hay que bajarse, hay que bajarse del pedestal o subirse desde otro lado y tal, hablemos y a ver qué, somos la misma universidad. Yo creo que hay que proyectarla más. Yo creo que Cuenco también, pues el Instituto surgió de esa forma […] </t>
  </si>
  <si>
    <t xml:space="preserve">[…]JCM: Creo que Cuenco va a aportar muchísimo, ya lo está haciendo y tiene que ver con un asunto histórico de la universidad y es acabar con facultades de educación en los 70’s y ahora tenemos problemas. Y cualquier universidad seria del mundo tiene una facultad de educación o así no la tenga, piensa la educación de manera seria, más allá de si cobrarle a los estudiantes, fraccionado, esas cosas ahí que también son, no sé, un poco absurdas en el sentido de que, ¿cómo se le plantea a un estudiante que puede entrar en unas condiciones y luego a último momento le cambian la lógica que tiene pagar no sé cuánto? y cuando es gente que no tiene, además porque no tenemos becas serias en este país y en nuestra universidad en posgrado. Entonces creo que Cuenco responde a eso. Y para redondear y para finalizar, creo que no es gratuito que haya emergido Cuenco. Las cosas no emergen porque sí, algo pasa. Las movilizaciones, la reacción desde rectoría, cosas que venían desde atrás. 
CMOS: Las cosas son de contexto.
JCM: Exacto. Y la cantidad, y con esto cierro, cantidad de estudiantes que se sienten maltratados en la Universidad Nacional, cantidad de docentes que se sienten maltratadas y maltratados también personal administrativo. Y si nuestra madre, que es la Universidad Nacional, se está portando mal, pues hay como mínimo dos cosas que hablar con ella a ver si la coge bien, denunciarla también se podría, o intentar pues arreglar las cosas de forma más tranquila. De pronto no se da cuenta que dentro de su idea de excelencia está cometiendo errores, como a veces los padres y madres cometen errores con sus hijos por la supuesta excelencia. Toda la semana en clases y el fin de semana también tienen que estar en clases y en talleres esos niños, esas niñas se revientan. Hay que darles tiempo también, que vuelen de otras formas, que se tiren al pasto y piensen un poco y se revuelquen y ya. Es decir, creo que a la universidad le falta respirar un poco, meditar más. Tenemos gente muy buena, pero necesitamos que esa gente dialogue en todos los niveles y que llegue a acuerdos y mire para un mismo lado. Y en el fondo eso refleja también parte del problema de Colombia. No miramos para el mismo lado. Es más, yo creo que Colombia no sabe para dónde va. Tampoco la idea es tener bola de cristal, pero ir construyendo, creo que ese es el sentido de Cuenco. Y me parece que eso se va construyendo. Cada vez noto que hay como más elementos que van como cohesionando el asunto y eso me parece interesante y clave, que sea un asunto no personalista, o sea, así lo digo directamente, para mí, esté o no esté chévere que continúe y si en algo puedo colaborar lo haré hasta que sea posible, más allá de los cargos y esas cosas. […] </t>
  </si>
  <si>
    <t>JCM;CMOS</t>
  </si>
  <si>
    <t xml:space="preserve">[…]EDGL:Pues yo creo que la reflexión que hace profesor JCM es muy importante y sobre todo, lo que pasa es que a mí me preocupa algunas cosas, esta mañana estuvimos hablando de lo que es capaz de hacer el Instituto, de las potencialidades que tiene el Instituto, hacia dónde puede reflejar y dónde puede este Instituto permear en diferentes zonas, pero me preocupa es que nos quedan dos meses a nosotros aquí, y yo creo que nosotros como los que hemos estado aquí, en esta parte y todo lo que han dicho, los que están aquí, dejar eso como un precedente, como una línea para el nuevo rector, para que tenga como una línea para que esto continúe, porque no sabemos qué pensamientos, ni qué línea, ni quién va a ser el nuevo rector, no digo rectora porque no hay allí personas. Me hubiera gustado muchísimo que entraran las damas, pero yo creo que podríamos dejar como un precedente nosotros, yo diría que como el varios del viernes, es como dejar como ese precedente hacia dónde va Cuenco para esa persona, que haya un trabajo previo, que hay unos acercamientos, que tenemos unas personas que están interesadas, lo que decías tu [Se refiere a JCM] ya hay resultados y eso pues hay que dejarlo como para la línea, para que pueda continuar. Puede ser que ya no estemos de directores académicos y ya no nos inviten, pues los cambios que hay, eso es normal en nuestra universidad, que cada tres años comienzan a haber relevos y eso está bien, eso no pasa nada, pero uno desde lo que es, digamos, lo único que es, soy profesor y desde allí pues apoyaré todas estas iniciativas, que eso no me lo quita nadie, eso no me lo quita ningún rector, no me lo quita nada, porque soy de la institución y eso es lo que soy y esa es mi esencia, como ustedes que están aquí, no porque les impusieron, sino porque quieren que este Instituto salga a la luz, que coja fuerza, que coja fortaleza, que la universidad lo necesita. Era como una pequeña reflexión en ese sentido.
GHB: Gracias, profe. Una pequeña acotación a lo que dice el profe [Se refiere a EDGL], es el viernes, digamos, en parte de esta presentación, el de no está listo era bueno, vamos a seguir trabajando en ello porque no perdemos nada ni ganamos nada hoy. O sea, también es ponernos en una situación que como estamos con ese propósito superior, donde el poder es interior, no es la investidura de un cargo y no tenemos un lugar en ese instituto, cuando se cree estamos haciendo la labor de gestación 
EDGL: Exacto.
GHB: Y cuando ese hijo nazca será de la vida, como todos. Entonces creo que eso nos pone en otra situación, por encima de nosotros mismos, más allá de unos intereses personales. Y eso le da a uno mucha frescura y mucha tranquilidad y desparpajo dirían los españoles, para presentarlo, porque hay el desapego de un resultado específico, necesitamos que esto nazca, es eso, pero no estamos cuidando un nicho específico en ese Instituto. Eso quería como complementar. […] </t>
  </si>
  <si>
    <t>EDGL;GHB</t>
  </si>
  <si>
    <t>4.
GHB, AFOA, GEBT,AFMC, EDGL, CMOS, JCM</t>
  </si>
  <si>
    <t>Se refiere a todos los procesos previos que se venían adelantando frente a la creación del proyecto del Instituto Nacional de Investigación, Innovación y Política Educativa en el BPUN. Desde la propuesta de su creación por parte de la anterior rectora Dolly Montoya, hasta las anteriores direcciones por parte de la profesora DASC y el profesor JPD.</t>
  </si>
  <si>
    <t>Se refiere a las dependencias que han estado asociadas al Proyecto de  Instituto Nacional de Investigación, Innovación y Política Educativa. Principalmente por los 3 pilares que son el IIEDU, la DNIA y el Centro de Pensamiento en Políticas Públicas.</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</si>
  <si>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él.</t>
  </si>
  <si>
    <t>Se refiere a todo el proceso de creación de misión, visión, objetivos del proyecto del Instituto Nacional de Investigación, Innovación y Política Educativa. Así mismo, a todo el recuento de lo que se ha dialogado en los Encuentros Intersedes.</t>
  </si>
  <si>
    <t>Según la Neuropsicóloga CMOS es la lógica desde la cual nos movemos cada uno. Es desde dónde hablamos, referente al pensamiento psicológico de esa lógica, es decir, la comprensión de mundo desde el cuál se habla. Mientras la semántica estudia el significado de signos lingüísticos como símbolos o palabras, la sintaxis revela una visión y realidad desde quien las pronuncia.</t>
  </si>
  <si>
    <t>Se refiere a todas las acciones conjuntas que integren a distintos actores involucrados en la búsqueda de un objetivo común.</t>
  </si>
  <si>
    <t>Se refiere al planteamiento de una visión más humanista de las organizaciones frente a sus involucrados, propone una reinvención en las prácticas con los empleados, enfocada a cómo se quiere vivir, sobre todo después del fenómeno de la Pandemia, el cual planteó que eran posibles otras formas de trabajar. Igualmente, desarrolla que las organizaciones deben apuntar a visiones menos individualistas y más en armonía con lo colectivo.</t>
  </si>
  <si>
    <t>SINTAXIS</t>
  </si>
  <si>
    <t>5.
07</t>
  </si>
  <si>
    <t>EXPERIENCIAS PEDAGÓGICAS SEDE ORINOQUÍA</t>
  </si>
  <si>
    <t>10. Experiencias pedagógicas Sede Orinoquía</t>
  </si>
  <si>
    <t xml:space="preserve">[…]Cuando vine al encuentro en Leticia salí muy emocionada con muchos deseos de hacer cosas y considero que, en mayor o menor medida, la Sede Orinoquía tiene unas condiciones que si no lo facilitan, por lo menos permiten que intentemos y nos acerquemos, entonces lleguemos emocionados, como dice la profe invité a los compañeros y a otras personas; pues a muchos no fueron sino algunos, a que empecemos a hablar de un proceso de sistematización pedagógica en la Sede Orinoquía. Fueron algunos profes y Alvis, un contratista que está haciendo un trabajo maravilloso en la Universidad, y bueno, y como que ahí empezamos una reunión. ¿Por qué de siete a nueve? “Simple y sencillamente porque la vida allá no es así, la vida del criollo empieza muy temprano en la mañana”. No mentiras, porque esa es la única hora como que tenemos un momentico en que se nos facilita encontrarnos; el calor además ayuda, es una hora excelente porque el clima está maravilloso y el lunes porque como que está uno más fresquito y en ese momentico avanza rápido, es mucho más ejecutivo.[…] </t>
  </si>
  <si>
    <t xml:space="preserve">[…]¿Por qué una sistematización pedagógica? Como yo les decía, mi formación viene … ya desde un proceso educativo muy potente que es la educación popular en los barrios populares en Bogotá, y desde ahí yo conocía, después la academia fue que lo agarró y lo organizó y tal, pero yo ya sabía esos procesos de sistematización, porque era un elemento clave en los procesos de educación popular que desarrollábamos. Ojo, siempre con una claridad; en esa época les hablo de los años ochenta, y era que la educación popular no iba a ir a la escuela. La escuela era un tipo de educación, la educación formal. Nosotros hacíamos otra educación, la educación para la transformación social y la revolución, que era la educación popular. Y dentro de eso, una metodología clave de análisis era la sistematización, la sistematización de experiencias educativas, que con el tiempo y la academia se ha vuelto sistematización de experiencias pedagógicas.Aquí voy a utilizar algunas de las estrategias que uno utiliza en la sistematización de experiencias para tratar de recoger situaciones, vivencias y experiencias pedagógicas que he encontrado que son maravillosas. […] </t>
  </si>
  <si>
    <t xml:space="preserve">[…]una de las potencialidades que tiene la metodología de la sistematización de experiencias es que en el proceso mismo de construirla se va transformando, es un camino que también se recorre al andar. Entonces, por un lado, es fortalecer investigación en términos pedagógicos, fortalecer la creación de metodologías que permitan adentrarse en la construcción colectiva del concepto pedagogías propias. Este es un concepto que quisiera que surgiera de esta sistematización desde una perspectiva territorial. Esto no va a surgir tanto dentro de los escenarios de la asignatura, dentro de los escenarios de la clase, dentro de lo que el profe escribe en el Syllabus [Se refiere al programa o esquema de un curso] Esto va a surgir sobre todo de los conocimientos y saberes que los y las estudiantes traen y que encuentran, que pueden seguirse desarrollando en eso que nosotros llamamos asignaturas, clases, laboratorios, etc. Entonces pongo un ejemplo muy sencillo, el conocimiento que tienen de sus plantas, por ejemplo, que viene del conocimiento que tiene su comunidad, su pueblo, sus abuelos, etc. Y que cuando llegan y se encuentran con la profe MCMC en química, dicen “ay, pero mire, sí, lo mismo que me decía mi abuela sobre esta planta”, etc. Entonces la manera en que él y ella se fueron apropiando de ese conocimiento vienen siendo pedagogías propias, surgidas en sus procesos, en sus caminos, en sus actividades, sobre todo en el trabajo. […] </t>
  </si>
  <si>
    <t xml:space="preserve">[…]Bueno, la otra cosa es asignatura y enfoque curricular, articular las asignaturas. Esta es la forma bonita, formal, para que no asuste escribirlo, pero realmente es romper la asignatura, articular las asignaturas con el enfoque curricular desde la Sede, para dar cuenta de los debates, tensiones y caminos propuestos por la Universidad en su conjunto. Básicamente yo tengo una postura, no sé, tal vez con este trabajo se acabe, y es que en la Universidad Nacional el enfoque curricular no es más que la sumatoria de asignaturas, no va más allá de eso. Entonces necesitamos romper la noción de asignatura para realmente pensar el currículo, y no el currículo que quiere el Ministerio, sino el currículo que requiere un proceso vivo, o sea, un currículo vivo, un camino vivo. Realmente un currículo no es otra cosa que una ruta, un deseo, un proyecto. Mucho de deseo tiene un currículum, entonces es que logre no formalizarlo para nada, pero por lo menos evidenciar sus límites donde no puede llegar. Y en esa medida vamos a ver hasta dónde podemos forzar esa noción de currículo. […] </t>
  </si>
  <si>
    <t xml:space="preserve">[…]Esto es de lo que a mí personalmente más me interesa, es lo que llamaremos proyección social, que ya la universidad de eso no me preocupa, porque el vínculo con el sector económico de los grandes empresarios y de las grandes inversiones.Eso ya la Universidad lo hace con mucha seguridad. A mí me interesa una que en cambio algo que ha abandonado profundamente, y es descubrir y vitalizar las redes que vinculan a la Sede con las poblaciones y comunidades, enraizar a la Universidad en las personas. Y en esto hablo del sector productivo, entendiendo la economía como la producción de nuestros medios de vida. O sea, ahí no está solamente el que funciona en términos de cierto tipo de modelo económico dentro de un sistema económico, aquí está la capacidad de producir los medios de vida. Entonces me interesa más bien que la educación se vincule con el proceso vital de producir la vida en comunidad.  […] </t>
  </si>
  <si>
    <t xml:space="preserve">[…]esto es un trabajo que podríamos decir tiene una metodología tipo arqueología en muchos sentidos. Arqueología como en muchas dimensiones. Estamos acostumbrados a que la arqueología es cavar en la tierra para encontrar el vestigio material que pensaríamos me habla del pasado, pero no está en el presente, está ahora, es ahora, me está hablando ahora a mí, porque ¿con quién se interpela? Entonces quiero hacer esto en muchos aspectos, en una concepción del tiempo que no sea lineal. Entonces, por ahora lo que estamos haciendo en el proceso de sistematización es recoger lo que más podamos de experiencias que ya tiene la Sede en términos pedagógicos, y agruparlos como en tres procesos claves. Por un lado, el Observatorio de Frontera, Territorio y Paz  que está un poco de capa caída porque hace mucho no tiene recursos. Por otro lado, todo el trabajo de la Granja el Cairo . Porque yo siento que a la Universidad le gusta mucho darle un énfasis a la ciencia [Se ríe], la ciencia y la tecnología en la Granja. Y a mí me gustaría precisamente en esos términos de un currículo vivo y del sector productivo, el trabajo que se hace allí.Otro lugar que a mí me parece muy interesante, son las colecciones biológicas y la feria de la ciencia. Las pongo juntas porque estoy en el proceso… Todavía no comprendo muy bien todo lo que significan las colecciones biológicas, pero son claves. Esto en términos del proceso científico me parece muy interesante, pensando mucho en el origen mismo que tenía el maestro Guillermo Páramo, cuando se piensa las sedes de presencia nacional y la Comisión Corográfica y todo esto, para mí, algo tan sencillo como esas colecciones biológicas pensadas desde diferentes lugares, pueden tener mucho más sentido en la construcción de nación, en la construcción del sentido de nación, si dejan de ser simplemente un museo y se vuelven un espacio muy vivo. Y es que la naturaleza realmente a uno lo transforma más que cualquier escenario doctoral. Y la feria de la ciencia, porque este es un lugar donde eso además cobra una vitalidad maravillosa a través de los y las estudiantes que convierten toda esa ciencia en una cantidad de prácticas vivas maravillosas. […] </t>
  </si>
  <si>
    <t>AULA VIVA</t>
  </si>
  <si>
    <t xml:space="preserve">[…]. Entonces, ¿qué es la sistematización de experiencias? ¿Es un volver siempre a lo mismo? Pues si se ve así, sí, pero si lo pensamos como un resorte, es un volver, pero estamos en un lugar nuevo. Entonces esta sería una metodología que va a ser siempre muy similar, pero que siempre va a estar en un lugar nuevo. Estamos ahora entre la conformación … Digamos, ya estamos haciendo todo esto al tiempo, pero con más énfasis en uno o en otro lugar, conformación del equipo de trabajo, por ejemplo, uno sabe en la Universidad que esto va a depender de mil cosas.  En este momento hay como un equipo, pero, por ejemplo, si a alguien no lo vuelven a contratar, ahí se me desbarata medio equipo, si un profe se va, se me desbarata, entonces tendremos que conformar uno nuevo. Entonces este es un constante estar construyendo. Aquí lo importante no es quién es el equipo, sino el trabajo en equipo, la capacidad de construir con otros, de saber que uno solo no lo hace. Al mismo tiempo, la construcción de los datos. Yo sé que en investigación estamos más acostumbrados a hablar de levantar datos, y sí, una cosa es hay que ir al campo y levantarlos, pero también hay muchos que hay que construir, no sólo levantar, sistematizar esa información; Empezar a hacer un análisis, una elaboración teórica. Normalmente los informes llegan ahí y mueren. Se vuelven un documento que, en el mejor de los casos, para bienestar del puntaje profesoral, es un artículo científico y ya. No, La idea es llegamos ahí, ahora vamos a confrontar esto con el entorno, vamos a confrontar este análisis, esta elaboración teórica, vamos y la ponemos en espacio, o sea, tenemos que volver al espacio práctico, una síntesis, y en ese momento proyectamos ese volver a comenzar. Entonces no serán proyectos que empiezan y en un año ya tengo resultados, sino son proyectos que en un año tengo más problemas. Pero bueno, eso implica que a futuro lo que quisiera que se fortaleciera es ese escenario de encuentro, ese encuentro de los lunes, el semestre pasado era lunes de siete a nueve. Vamos a ver este semestre cómo se hace que sea como un taller permanente, un lugar permanente de trabajo, que requiere primero, unos encuentros periódicos; es necesario el encuentro del equipo periódicamente. La única manera en que estos encuentros periódicos se dinamizan es apoyando la docencia y articulándonos con investigación y extensión. Y el encuentro básicamente es un constante preguntarnos ¿para qué hacemos esto? ¿Qué sentido tiene esto para la Sede? ¿Qué sentido tiene esto para los jóvenes? ¿Qué sentido tiene esto para la Universidad? ¿Qué sentido tiene esto? ¿Por qué estamos haciendo esto? Esa es la idea del taller. Y de ahí va surgiendo el análisis, el levantamiento y la construcción de datos, etc. […] </t>
  </si>
  <si>
    <t xml:space="preserve">[…]Hasta ahora, con el poquito tiempo que llevo tanto en la universidad como en la sede Orinoquía, me he encontrado con unas particularidades, digamos, a modo de síntesis de esta primera fase. La organización social comunitaria en la Orinoquía es muy, pero muy potente. La semana de inducción, fueron de la Facultad de Ciencias Humanas para hacer la presentación de los proyectos de trabajo social y lingüística. El Vicedecano y los directores de programa solicitaron ir a los territorios, ir a las comunidades. Eso no es tan simple en una visita de tres días, ¿sí me hago entender?, las comunidades no dependen de la existencia de la Universidad, entonces no puedo decir vienen tres días, prepárense allá, o yo personalmente aprendí a trabajar así con lo comunitario, y soy muy respetuosa de eso, yo me pego a sus horarios, no son ellos los que se tienen que pegar a los míos. Entonces, y a eso súmele un problema aún más grande, no había plata, o sea, no tenían ni con qué gastar gasolina para llegar a una comunidad. Alla todo es lejos, a otros lados toca llegar de otras maneras. Entonces se me ocurrió pues, invitar a las comunidades. Yo no tengo relación sino con unas pocas, pero hay profesores y profesoras que tienen vínculos muy potentes por el trabajo previo que se ha hecho en extensión solidaria, en trabajo en investigación, en diplomados en educación continua y permanente. Pensé realmente que no iban a llegar muchas comunidades, porque venía de la experiencia en la Sede La Paz, donde en esa zona del César, en el Norte del César; no pasa eso,en el Norte del César, lograr que una comunidad llegue es como qué bueno, cuántos refrigerios, el transporte, etc. Aquí me asombró que yo esperaba, no sé, seis personas. La cuenta más alta que tuvimos fue 43 representantes, o sea, cada uno era una organización juvenil afrocolombiana, de un pueblo indígena, de profesores de colegio, también había de diferentes instituciones, recuerden no nada más hablamos de varios departamentos, no sólo Arauca, Guainía, Vichada, Guaviare, más un Pedacito del Meta, etc. Bueno, es una extensión grande. Y cuando empezamos a hablar, , les presentamos, vamos a hacer programas completos de ciencias humanas, no sé, los escuchamos. Yo quedé asombrada, la claridad que estoy segura que el Consejo Académico de esta universidad no tiene lo más mínimo, la claridad de estas organizaciones y estas personas sobre lo que significa un programa completo en la Sede Orinoquia o en cualquier sede de presencia nacional. La responsabilidad de la Universidad la tienen clarísima, y tienen clarísimo que esta es una deuda gigantesca, no de la Universidad, del Estado con ellos, y no una deuda por abandono del estado, no; no crean que la gente está ilusa de creer que no hay abandono, una deuda porque ese territorio se lo entregaron a otra gente y pusieron a otra gente allí a mandar, jugando con un supuesto estado débil para no responder a cosas. Entonces encontrar comunidades que tienen esa claridad para hacer exigencias, pero no la exigencia a la que acostumbra esta visión de volver mendiga a la población, de “regáleme un poquito de educación, por favor”, sino una exigencia de qué bueno que los traigan, pero ¿por qué nunca conversaron con nosotros sobre lo que necesitamos? ¿Cuándo nos vamos a reunir para hablar de qué significa esto? ¿Cómo es la admisión?, ¿Cómo vamos a hablar ustedes, señores, Universidad Nacional y nosotros sobre el proceso de admisión? Porque nosotros queremos tener incidencia en esa admisión, no queremos que sea solo examen, un examen que ninguno pasa, y si quieren seguir haciendo ese examen, entonces necesitamos que preparen a nuestros profesores para que los y las estudiantes de los colegios que no llegan tantos, puedan aprobar. […] La gente en la Sede Orinoquía tiene una, me asombran profes, estudiantes, administrativos, cuerpo docente también,  , que tienen esa identidad profunda con la Sede Orinoquía. Por aquí el profe [ Se refiere a EDGL] decía, “yo soy profesor de la Universidad Nacional y digo Sede Palmira”. Yo seguiré diciendo yo soy profesora de la Universidad Nacional y soy Sede Orinoquía principalmente. Es más, yo digo soy profesora de la Sede Orinoquía, Universidad Nacional de Colombia, porque lo que está vivo en mí, lo que me motiva, es ese vínculo afectivo, emocional, esa raíz que construyo cada día, incluso en la tierra, incluso cuando, las gallinas, uno pasa y todas gritan para que uno les dé comida, esas cosas … Eso me enlaza con ese lugar. Y tengo otro vínculo, pero de otro tipo, por ejemplo, con la Sede de Bogotá, que cuando uno va y ve esos edificios vueltos nada, uno dice bueno, pues así está la Universidad Sede Bogotá. Entonces ese vínculo está muy potente con la Sede, no con la Universidad.Finalmente hay una cosa que me preocupa mucho y es motivar el trabajo en equipo con la planta base administrativa y docente.  […] </t>
  </si>
  <si>
    <t xml:space="preserve">[…]Como yo me formé en la educación popular, la verdad es que yo para esto y para hacer el trabajo que hago en términos ético-políticos y estéticos, no necesito permiso de un consejo, lo que necesito es un deseo de hacerlo y esa es la motivación que necesito ver. Eso implica unos niveles de comunicación que no son como se están formando en la institucionalidad, son más libres, que es una de las cosas maravillosas, por ejemplo, como lo que pasó hoy, que, si necesitamos conversar y la conversa necesita durar tres horas, pues duramos tres horas. Bueno, aunque sin ambil [Se refiere al sumo de tabaco puro y sal vegetal usado por algunos pueblos indígenas] y sin coca. Eso es difícil, eso es difícil, concentrarse así es difícil, pero bueno, se intenta. Entonces parte de la tarea es encontrar las estrategias; no sé si el nombre es estrategias, ese vínculo, esos procesos, porque además lo que decía profe [Se refiere a CMOS] del sentido y la sintaxis de esas lógicas, porque yo sí creo que hay sintaxis, estoy segura. Las sintaxis implican un situarse y el problema no es que usted esté situada allá y yo acá, el problema es que yo trate de comprender su pensamiento y lo que usted me está diciendo sin moverme de acá. Y entonces la traduzco, y eso es clave en lingüística y en antropología, la traduzco a mi historia, pero no voy allá. Y puede que allá no me guste, puede que terminemos en una confrontación clara y eso es una razón, aquí hay un conflicto, no se ha resuelto, lo caminamos, pero eso es lo más importante. […] </t>
  </si>
  <si>
    <t xml:space="preserve">[…]quería hacer un planteamiento sobre la gobernanza. Por este momento, ustedes saben mejor que yo que estamos en un momento que es la famosa construcción del Programa de Admisión con Enfoque Territorial PAET [Se refiere al Programa de Admisión Especial con Enfoque Territorial de la Universidad Nacional de Colombia que busca brindar acceso a la educación superior a poblaciones vulnerables de regiones específicas.]. Una de las primeras cosas que me duele el corazón es que pusieron la palabra enfoque territorial con una comodidad. ¿SÍ? Impresionante. Es decir, yo llevo un tiempo pensando el territorio, después he discutido, todavía no me convencen eso del enfoque territorial, pienso el proceso territorial, todo eso, pero de pronto es un programa de admisión con enfoque territorial. Y ¿cuál es el enfoque territorial? Simplemente apertura de cupos y, son elementos de entrada que no cubren para nada las necesidades . Y yo pienso, bueno, y ¿dónde está el enfoque territorial en la construcción de los currículos? que no son más que planes de estudios, ¿dónde está el enfoque curricular de esto, de aquello? […] </t>
  </si>
  <si>
    <t xml:space="preserve">[…]esta mañana me tocó tanto lo de autonomía, libertad de cátedra], discrecionalidad, por una razón, porque no sólo ahora como profe, sino sobre todo como estudiante, si algo fue clave fue la autonomía como un ejercicio político del deber ético y estético, porque ahí es donde entra la gobernanza. Yo creí como estudiante profundamente en ciertos docentes. La autoridad de ellos y ellas era profundísima, porque su coherencia, su ser, eran impresionantes. Y los vi trabajando en comunidad, y yo “no, es que esto es”. Y lo que yo veía es que discutían con la Universidad Nacional, con eso que llaman la institución. Pero lo que les permitía hacer cosas distintas eran esa autonomía, pero una autonomía consciente. Mejor dicho, no la autonomía como la norma, sino esa autonomía que a la larga es resultado de la autonomía universitaria. Si no hubiera esa autonomía universitaria, ese profe, qué pena, pero es que, si no lo echo, lo saco y se va. Esa discrecionalidad que permitía una libertad de equivocarse. De pronto decir uy, no, este no es el camino, venga, echemos para acá. De no tener un resultado aprendizaje pensado de antemano, porque es que en el aprendizaje suceden cosas absolutamente impresionantes. Yo, por ejemplo, estoy descubriendo ahora, vieja, una cantidad de aprendizajes de peladita, de niña. […] </t>
  </si>
  <si>
    <t xml:space="preserve">[…] Mi abuela hablaba, o en mi familia se hablan muchas lenguas quechuas, pero mi abuelita pues era la típica persona que aborrecía mucho ser indígena, y me arrancaron esa raíz. Entonces el aprendizaje, así como tan neutro, me afana, porque es que también el aprendizaje es naturalizar una cantidad de injusticias, el aprendizaje es naturalizar una cantidad de visiones del mundo, de cosmovisiones. […] </t>
  </si>
  <si>
    <t>LENGUAS NATIVAS Y DIALÉCTOS</t>
  </si>
  <si>
    <t xml:space="preserve">[…] En el momento en que, desde cualquier lugar, por muy buenas intenciones que hay, desde un lugar de poder, digan este es el camino para hacer tal cual cualquier cosa, y nos impidan la posibilidad del disenso, del debate, del tomar otro camino, del hacer otra cosa, o el devolverme no, no me da la gana innovar, yo quiero echar es para atrás; por cierto, yo estoy en ese momento, quiero echar es para atrás. Pues eso sí me angustia. Y mucho de esto hay en este momento un discurso muy light que parece es que es Miley, es el anarco. ¿Cómo es que se llama eso? El anarcoliberalismo. O sea que por un lado parece súper libertario, pero cuando usted empieza a raspar un poquito esa costra. Ay, juemichica. Eso es el totalitarismo y la cosa profundísima que se va haciendo dictadura. Miley con la libertad; creo que un ejemplo clarísimo no lo va a mostrar Argentina. Todo eso para decirles que yo creo que, en la gobernanza, entendida precisamente cómo nace, como bien lo dijo el profe [Se refiere a AFMC], por la falta de gobernabilidad. Pero ¿por qué viene esa falta de gobernabilidad? Y ¿por qué aparece este concepto? Porque nosotros sí necesitamos organizaciones que tengan un tipo de gobierno de autoridad. Y eso empezó a surgir de los procesos sociales y populares y de procesos diversos, muchos. Y creo que las universidades, especialmente las públicas, y en Colombia especialmente la Universidad Nacional, ofreció una cantidad de posibilidades que, en vez de abrirse, ahora se van cerrando. […] </t>
  </si>
  <si>
    <t xml:space="preserve">[…]que creo que este momento de los programas PAET, es un momento maravilloso para la Universidad, porque ahora puede volver a ser una universidad que realmente piensa la Nación y es capaz de transformar, que puede ser capaz realmente de vitalizar el territorio colombiano… Y eso es lo que estoy empezando a sentir, o puede simplemente seguir ampliando la inequidad social, está en la mente de los chicos cuando un joven dice, lo que decía la profe [Se refiere a MLR], “yo ni siquiera soy capaz de acceder, ni para qué me presento, yo jamás voy a hacer eso porque eso no está en mi vida”. O sea, decimos ¿qué más inequidad que esa que ya integramos? Es exactamente lo que nos pasó con el mundo afrodescendiente y con el mundo indígena. Lo primero donde tocaba romperlo, la esclavitud mayor no era la de afuera, sino la interna. . Entonces, puede ser el camino para construir una universidad pública en serio. […] </t>
  </si>
  <si>
    <t xml:space="preserve">[…]para mí, la Nacional, su principal carácter ni siquiera es el de ser nacional, aunque tiene que ver, pero es que tiene que ver con el centralismo y la construcción de nación, sino el hecho de que es pública. Y en ese sentido, me parece que ese liderazgo en todo el sistema de educación pública de la Universidad necesario. Y no porque la Universidad sea especial, sino porque es la que en todo este embate durísimo de los noventa para acá; empezando por la ley 30, es la que ha tenido una estructura más sólida y ha podido resistir un poquito. Incluso, yo veo otras universidades del sector público que empiezan a tener ciertos liderazgos y que a mí no me dolería tampoco. Sería maravilloso que la Universidad fuera capaz de escuchar y potenciar, pero igual todo lo público está tan golpeado […] </t>
  </si>
  <si>
    <t xml:space="preserve">[…]lo que más se quiere compartir es lo que tenemos nosotros en la Granja y las cosas que hemos hecho a través, del trabajo con todas las personas que están allí. Básicamente lo que se pretende mostrar es cómo articulamos, digamos, los programas curriculares o cómo tratamos de que los muchachos se encuentren en ese quehacer diario; que llamamos nosotros de granja, que llama a ir, estar, mirar, mirar los cerdos, mirar los pollos, mirar, ¿por qué no?, mirar el cielo. Hay unos muchachos que tienen un programa de avistamiento de aves, y en ese proceso de ir y mirar las aves, e ir y estar allá metidos, pues eventualmente ellos pueden aumentar su conocimiento y construir diferentes cosas, que es lo que nosotros realmente más queremos todo el tiempo. Entonces, en última, lo que más queremos hacer es ese concepto de aulas vivas, o sea, quitar un poquito la idea del salón de clase como un sitio como estático, sino ir a un sitio donde vas a tener muchas y muchas cosas, donde puedes eventualmente obtener conocimiento, construirlo y por qué no, moverte en los diferentes ámbitos, pensando en un tema interdisciplinar y transdisciplinar. Para su conocimiento se llama Granja el Cairo, así, porque ese es el nombre que lo dijo, mejor dicho, así se llamaba la finca cuando nos la dio la gobernación de Arauca hace tantos años. Entonces todo,  junto con la Sede se nos convierte en un aula viva. Estas son de las aulas que queremos para entrar en otros niveles, especialmente para entrar por los de economía, por los de sociales, por los de seguridad alimentaria. Queremos construir esto que llamamos la tienda el Cairo, o sea, los productos que generamos y producimos, los vegetales son producidos por los estudiantes de agronomía y afines, y poder venderlos o podérselos dar a la comunidad de la Sede como una forma de fortalecer la pertenencia, establecer lazos más estrechos con la misma. Somos punto ecológico, … No se nos olvide, eso para nosotros es fundamental.  […] </t>
  </si>
  <si>
    <t>JABG</t>
  </si>
  <si>
    <t xml:space="preserve">[…]Cuando hablamos del profe GEBT, hemos discutido, eso después de que un muchacho hace un ejercicio de esos, ¿cómo cuantificar esos resultados académicos? ¿Cómo saber que el muchacho es mejor? o ¿cómo saber si el muchacho aprendió más? Yo creo, yo no soy de la pedagogía estrictamente, yo soy como de las ciencias, de las biológicas, pero siempre … cuestionándome eso, o sea, cómo saber si nuestros muchachos con esos ejercicios, desde el punto de vista docente, los hacemos mejores, mejores personas, gente con más experticia,  Y cómo cualificar la probabilidad, más cuando es una apuesta a tan largo plazo. Es una apuesta muy largo plazo cuando los tengo muchos o muy poquitos meses…yo los tengo tres semestres aquí en la sede, pero igual ya todos están en Bogotá o en Medellín […] </t>
  </si>
  <si>
    <t xml:space="preserve">[…]nosotros también tenemos una granja que se llama Mario González Aranda [Se refiere al Laboratorio Granja de la Universidad Nacional de Colombia, Sede Palmira], una granja que está a menos de 1 km del campus principal, es una granja mucho más pequeña que la de ustedes, es de 3.5 hectáreas, pero allí enlazamos muchas asignaturas del programa de zootecnia. y hay unos profesores que tenemos que nos dictan avicultura, otros que nos dictan la parte porcícola, la parte de conejos, cunicultura y manejo de ganado, que es lo que principalmente tenemos allí. ¿Qué hacen ellos? Más o menos lo que ustedes hacen, llevar nuestros estudiantes y ponen como responsables de ciertas asignaturas que ellos tienen que cuidar ciertos animales durante el semestre que están allí, son los responsables junto con los de la granja. O sea, se le pone responsabilidades a esos estudiantes. […] </t>
  </si>
  <si>
    <t xml:space="preserve">[…]Y AIOM, pues yo te felicito, tranquila que tienes allí potencial porque realmente las personas que te acompañan son los estudiantes. Yo creo que el ánimo y el motor, la gasolina que le inyectan a uno, son todos esos estudiantes que cada uno va formando allí y eso se arma unas cuestiones bien interesantes. Dentro de lo que estamos haciendo y lo puedo hacer es comunicarte con algunas de las personas que estamos trabajando en Dirección Académica, que estamos trabajando macrocurrículo, mesocurrículo y estamos transformando en microcurrículo de ciertas asignaturas para que lo que ustedes están haciendo quede asentado dentro de esos procesos y quede como el registro de cómo calificar a los estudiantes y todo eso. Es una tarea que comenzamos el año pasado, yo no he podido asistir este año a los cursos porque realmente no me ha quedado el tiempo suficiente, pero sí, hay unas personas encargadas ahí en la hacerlo. Es un curso externo que lo estamos pagando para este proceso con el ICESI [Se refiere al Instituto Colombiano de Estudios Superiores de INCOLDA de la ciudad de Cali], pero tengo dos personas que están encargadas y con muchísimo gusto me encargo para que enlacen conversaciones y comiencen a ayudarles a ustedes para ver cómo pueden enlazar lo que ustedes quieren con sus currículos, con sus cosas, cómo calificarlo, cómo hacerlo, que realmente es el trabajo que están haciendo algunos de los profesores de la Sede, porque no todos van, pero si hay un grupo de profesores muy interesados en eso, porque ese es el cambio que tenemos que hacer, lo que nos está pidiendo el Ministerio dentro de todos los procesos de la Universidad. Me comprometo a eso, llego a Palmira e inmediatamente que se comuniquen contigo [Se refiere a AIOM] y ustedes ya harán el plan de trabajo con ello.[…] </t>
  </si>
  <si>
    <t xml:space="preserve">[…]Bueno profe [Se refiere a JABT], pues realmente felicitaciones, de verdad que nos has dado una lección, así como creo yo que nuevamente la apreciación y lo que presentó la profesora ratifica esa idea de la potencia que hay en las sedes y esa idea del encuentro con el otro, porque el territorio lo permite, ese encuentro con el otro legítima otras formas de aprendizaje y como decía el profesor, literalmente aprendizajes vivos, no me acuerdo realmente… Sitios de aprendizaje mencionaba él. Entonces yo creo que eso además dignifica a las comunidades, a los grupos y bueno, la gran pregunta, ¿qué pasa cuando los estudiantes salen de allá? O sea, ese concepto de aula viva en Bogotá es aula muerta, lamentablemente y sí, lamento por ser tan cruda con el término, pero eso hay una gran distancia, no quiero decir que en Bogotá no se aprenda ni se conciba, pero es un cambio muy brusco, demasiado brusco y habría que buscar la armonía de cómo lograr hacer articulaciones, que por lo menos uno entiende que justo la ciudad marca otros tonos, otros movimientos, etc. Pero debe haber un camino de negociación, un camino transitorio que no haga que estos ejercicios se pierden, que se vayan al piso y que los estudiantes sientan pues que lo construido pues no tuvo eco. Creo yo que eso es súper importante y de todas formas la grandeza en general de las aulas vivas, creo que ya con un marcador urbano deberíamos pensárnoslo, mas … Y un principio de tránsito también para el Instituto podría ser ese, el de mirar cómo recuperamos las aulas vivas en medio de lo urbano, en medio de las ciencias duras y las ciencias blandas, en medio bueno, y que todo el tiempo está haciendo interlocución con el contexto y que pues creo que nos está demostrando que en ese camino de verdad que la educación cobra sentido y siento yo que, y seguramente tú lo ratificas, que el enamoramiento de los estudiantes, los jóvenes se sienten como muy a gusto y demás, o sea las imágenes nos mostraban una cantidad de cosas muy importantes. Entonces nuevamente como las periferias nos dan y nos mandan a nosotros aprendizajes mil.[…] </t>
  </si>
  <si>
    <t xml:space="preserve">[…]Bien, bueno, pues yo creo que es muy interesante lo que muestran. Esto de aula viva también lo podríamos denominar de otras formas, ¿no? En otros contextos sería más bien laboratorio vivo. Interesante ese vínculo que se nota con la educación popular, porque uno ve que hay unos vasos comunicantes, sobre todo hacia afuera. Todo esto en el fondo yo lo veo vinculado como esas formas alternativas de educación en otros países ya están transitando hacia los colegios en el bosque, por ejemplo, que se conecta mucho con la idea de granja. Entonces veo que hay una cuestión interesante y es que sí es posible una universidad más flexible, y sí es posible porque el universo y el mundo es abierto. Eso versus la universidad ortodoxa, donde todo ocurre en la jaula y donde cada vez es más difícil salir a campo y a terreno y le cancelan uno a último momento y cosas por el estilo. ¿Sí? Entonces, yo lo que veo es que ustedes logran demostrar que sí es posible. Y, sobre todo, algo que me parece muy interesante y es parte de las voluntades de los docentes. Si el docente se transforma y cree que es posible, lo hace con o sin recursos; pues más chévere, con recursos, ¿no? Yo después les mostraré algo donde hay algo de recursos, no muchos, pero permite hacer otras cosas, pero en el fondo es voluntad. Y creo que hay un elemento importante. Si los docentes universitarios logran entender que es posible generar otras formas de aprendizaje y que esas otras formas pueden ser bastante más cercanas, por un lado, pero además felices y significativas para los estudiantes, esto tiene un efecto impresionante, pero cuando todo el mundo se reduce; y no estoy en contra de las clases teóricas, hay que hacer unas clases teóricas, todo el mundo sentado y tal, ¿sí? Pero también hay que convertir muchas cuestiones en algo más vivo, porque habitamos en un planeta vivo, ¿sí? No es un asunto ahí quieto, estático. Y creo que ese es uno de los problemas de esas lógicas ortodoxas. Y ahí tenemos mucho trabajo en torno a asuntos pedagógicos, didácticos, etc. A la innovación. Es decir, esto es innovación, evidentemente, sin embargo, pues para otros no será innovación. O sea, ir a campo, y lo digo abiertamente, algunos docentes dicen es que se fueron a pasear. Pues también hay gente que va a pasear a un aula y un estudiante no siempre está conectado con los temas por estar ahí presente en el aula con los ojos abiertos, pero su cabeza está en otro lado. Entonces, a lo que voy es que ponen sobre la mesa un asunto realmente interesante, que en mi caso estamos tratando de denominar como el territorio como dispositivo potente de aprendizaje, más allá de solo la única opción que es el laboratorio fijo, encerrado, confinado, o el aula.[…] </t>
  </si>
  <si>
    <t xml:space="preserve">[…]Con la profe AIOM tuvimos la oportunidad de conocernos en la sede de la Paz, allí echándonos el cuento de la innovación académica y de la manera como estábamos tratando de redefinir el tema de la innovación académica en la universidad. La profesora nos dejó claro que esa palabra innovación no dejaba de causar molestia y bueno, tuvimos la oportunidad de seguir dialogando y creo que el aprendizaje también fue desde allí, desde si estábamos redefiniendo pues cómo escuchar también acerca de estas otras dinámicas de la innovación, que era casualmente hacia donde queríamos abrir como el espectro en la Universidad, saber que en las sedes de presencia nacional las formas de innovación son distintas a como también se concibe la innovación seguramente en las aulas de ingeniería en Bogotá o en qué sé yo, pero que no por eso solamente esa forma de innovar en ingeniería Bogotá es la forma predominante en toda la Universidad Nacional en su conjunto. Entonces ha sido un aprendizaje. Y con el profesor JABG también algo supremamente interesante, porque cuando compartimos en Orinoquía, fue quien estuvo constante y se esperó hasta el día siguiente, hasta el último espacio del día para poder compartir en parte esto que nos han presentado hoy. Entonces es también cómo se van nutriendo esas reflexiones en la Universidad, esa escucha. Y quería mencionarlo básicamente por eso, porque el mismo concepto de innovación académica en la Universidad pues ha tenido eso, se ha nutrido desde esas formas que justamente en algunas de las sedes y que no podría ser de otra manera, teniendo ahí, digámoslo, el contexto mismo, es decir, y ahí es donde a uno le preocupa que en esta idea de programas completos en sedes, simplemente traigamos el paquete de asignaturas sin entender todo este sustrato que hay en cada uno de los territorios. Una de las discusiones también, digamos que es bien importante y yo creo que sobre eso habrá trabajo hacia adelante y son esas relaciones con una intencionalidad formativa entre la docencia y la extensión, ¿cierto? Y digámoslo que cuando el profe JCM y también fue, digamos que la manera como comenzamos a conocernos fue a propósito de ese foro de trabajo de campo, porque es cierto, muchas personas le restan importancia al trabajo de campo, yo creo que con el profe JDOC, con el profe AFOA, eso digamos lo que aquí no habría discusión, sí habría es la manera de comenzar a nutrirlo, inclusive en la fundamentación misma de la Universidad, esa separación que se hace esa escisión que se hace, claro, que responde a la estructura orgánica, ¿no? Extensión está en una Vicerrectoría y Docencia en la otra, y entonces pareciera que no pudiera ser posible las relaciones formativas entre Docencia y Extensión, entonces es otra manera de evidenciarlo. Y por supuesto, profe [Se refiere a JCM], que digámoslo que esto es uno de los elementos, y lo hemos dialogado también con la profe AIOM, de comprender la innovación, la innovación académica en la Universidad. Esto es a lo que se refería el profesor EDGL en Palmira, que lo está liderando el profe Oscar Chaparro también. Justamente viene como un ejercicio, un proyecto de innovación académica, entonces es explorar también unos elementos pedagógicos allí directamente en la Granja. Y dice uno pues así debe ser en las sedes, así debe ser, tenemos el recurso ahí, no podemos separarlo, es lo que nos rodea.[…] </t>
  </si>
  <si>
    <t xml:space="preserve">[…]. Me parece que es muy emocionante cuando, cuando vemos precisamente que la innovación es un proceso de reconocimiento, de integración de lo que somos y dónde estamos, y no un aparataje, una cosa como sí que hay que traer y que es muy sofisticada, sino esa innovación que está tejida con el lugar, es lo que me parece increíble y bellísimo y pienso que hay mucho para hacer. O sea, cuando veíamos como el aula viva o ese laboratorio vivo, pues vemos que en eso vivo lo que converge es la Granja. Entonces la Granja es el aula, es el laboratorio y está viva. Y me parece fascinante además las preguntas, ¿no es cierto? Que propone el profesor [Se refiere a JABG] acerca de esa, cómo cuantificar esos resultados, cómo empezar a hacerle un seguimiento. KMMO, por ejemplo, que está con nosotros, tiene una maestría en metrología y parte de lo que hemos hablado es que en esta fase del Instituto ella debe empezar a poner sobre la mesa, digamos, su formación, que es una maestría en metrología con énfasis en innovación. Entonces un reto que yo le he puesto es ¿cómo tejemos eso? O sea, yo necesito que empiece a ser parte de este montaje. Entonces me gustaría que conversáramos en algún momento con KMMO y mirar esa parte de cómo cualificar, ¿no es cierto? Esa formación en los estudiantes, su labor. Y me parece bellísima porque es la declaración de alguien que sabe que está en camino. Entonces, no estamos mostrando un resultado acabado, sino estamos mostrando algo que se hace y que está vivo, y que como está vivo es susceptible de mejorarse. Eso me parece bellísimo. De parte de la profe AIOM, pues la alegría que yo siento es que ese desafío que tenemos de trabajar en el Instituto. Cuenco como un nodo, como una red, para esa red es esencial los nodos. Y esa experiencia que cuenta de las comunidades y que llegaron 43 representantes de esas comunidades, pues es que ya tenemos un nodo importante de la Universidad Nacional que nos tiende unos enlaces con 43 comunidades que sí son del territorio, que son de ese lado, el país que nos mostraba el mapa del profe AFMC esta mañana, donde está el bache, ¿no? Entonces, me parece que hay mucho por hacer juntos y que tendremos que conversar, porque sería fascinante si pudiéramos desde el instituto y todo lo que hemos convertido, como poder apoyar de alguna manera las labores que están llevando a cabo, que miremos que se puede apalancar en esto. […] </t>
  </si>
  <si>
    <t xml:space="preserve">[…]Y parte de lo que hoy no acabamos de desplegar de la radio, de ese low tech en una era high tech, es … El potencial que hay con la radio universitaria es increíble porque estamos a medio camino de la emisora gringa comercial, digamos en términos muy coloquiales, y la emisora cultural europea. Nosotros estamos en un umbral que tenemos un margen de actuación todavía increíble y que la radio que todo el mundo dijo, pues esto se murió, igual que los acetatos, pues lograron mutar, la radio logró mutar incluso a la Internet, o sea, no se murió, pero logró. Como todo medio arcaico, tiene más posibilidades de mutar, o sea, uno se le daña algo en la casa, mecánico y tiene más probabilidades de arreglarlo que si se le daña el chip de la lavadora o cualquier cosa que ya queda como inservible. Entonces hay un potencial ahí que tendríamos que pensar en general de la Universidad Nacional, porque la radio permite cosas maravillosas. Hablábamos de la educación, de ese origen en la educación o esa figura, ese vínculo con la educación en Colombia y en la contemporaneidad hay trabajos que hace, por ejemplo, Lidia Camacho en México, que es esa mirada de la radio como la radio universitaria, como un medio de transmitir un conocimiento académico que ya de por sí ha sido picado en pedacitos para que eso pueda salir por la radio, porque cuando uno prende la radio, pues no está esperando un ladrillazo académico, entonces tiene un alcance muy fuerte. Y si eso lo miramos, entonces es como la posibilidad de bajar, de poder abarcar un terreno más amplio de las investigaciones en la Universidad y hacer ese ejercicio que yo creo que es en varios momentos, pero hay un ejercicio inicial como de bajarlo a un lenguaje coloquial, las investigaciones científicas en el nivel que sean, que tendrían que concluir incluso en una publicación infantil. Yo creo que ese sería como la forma de llevar esto hasta las últimas consecuencias. Una tesis doctoral. Y personalmente lo que hice en el doctorado, el trabajo de campo mío fue una etnografía radial, entonces fue usar la radio para registrar los datos de los participantes y se hizo una prueba en la radio pública de SALTO en Ámsterdam, mirando la casa a cuestas, o sea, viendo que la grandeza de la arquitectura estaba en lo que la persona se llevaba consigo al migrar, o sea, es tan del individuo y sus formas de habitar que se lo puede llevar consigo y montar su casa en otro lugar en otro momento. Y claro, es que la radio es una cosa muy potente y nos va a dar la polifonía, si esa posibilidad también de que esos 43 personajes que ustedes lograron convocar y reunir ahí, o sea, uno podría estar escuchándolo con una amplitud muy grande. ¿Sí? Y la radio tiene esa virtud también que puede permitirnos escuchar a muchísimas personas. […] </t>
  </si>
  <si>
    <t xml:space="preserve">[…] Hablando con la profesora DASC desde ayer acá, era como bueno, vamos a traer otras maestrías y yo le decía ¿por qué no Hábitat? Y Hábitat existe en Manizales, en Bogotá, en Medellín. Y pensaba, bueno, sí, Hábitat, por ejemplo, en Medellín es muy potente por el CEHAP [Se refiere a la Escuela del Hábitat de la Sede Medellín de la Universidad Nacional de Colombia], por ese centro que hay, que lleva 40 años documentando, digamos, los estudios en hábitat. Pero viendo la isla, aquí hay un componente que se cruza con Manizales y es el hábitat en ladera, o sea, es la isla, es el maritorio, pero si vemos, es una isla que es en ladera, o sea, tiene una arquitectura de ladera, tiene una arquitectura en madera. Entonces, es empezar más que a buscar las diferencias, que siempre estamos como muy atentos a las distinciones, también es como encontrarnos en esos puntos de encuentro que han emergido hoy, ¿no? Entonces, es buscar esos puntos de encuentro.[…] </t>
  </si>
  <si>
    <t xml:space="preserve">[…]yo a propósito de lo que la profesora GHB, está diciendo, digamos que hay algo importante desde el punto de vista de la tecnología y digamos, de esas distinciones, así como lo hacía AFMC esta mañana, de cómo se reconoce inclusive la educación en tecnología. Sabemos por la propuesta que hubo en el año 1996, que en Colombia realmente no se ha podido llevar a cabo una formación, una educación en tecnología, porque no hay profesores para la educación en tecnología, porque no distinguimos, digámoslo, esa forma. Pero, además, digamos frente a la tecnología del high tech, también se han hecho allí algunas discusiones, porque las tecnologías en sí mismas, ¿no? Hablando ya de las manifestaciones de la tecnología, y no la tecnología como ese proceso de conocimiento. Las manifestaciones de la tecnología en sí mismas no son ni de punta ni de cola, todo depende, depende del contexto. Entonces, un carpintero de barrio, pues no va a tener una máquina de corte con agua, o qué sé yo, necesita el serruchito. Claro, le haríamos un daño creyendo que dándole una máquina de corte lo hace mejor carpintero, su trabajo es como carpintero de barrio, restaurador, bueno, qué sé yo. Y pasa de algún modo a veces el tema, cuando hablamos de la innovación, entonces, ¿no? Innovación académica, y por eso decía, desde cuando comenzamos a hablar, porque en sedes como Tumaco nos decían pues “ustedes a qué vienen acá si aquí ni siquiera hay computadores” Y pues encontrarse en nuestras experiencias ya es comenzar a hablar justamente de esas otras dinámicas de innovación académica que se dan los territorios. Y ahí con respecto a la radio, una cosa, la universidad Minuto, la UNIMINUTO [Se refiere a La Corporación Universitaria Minuto de Dios de Colombia]; he contado con algunos, la experiencia se dio, la tarea de desarrollar programas educativos por radio … Es reciente, es relativamente reciente y lo orientó a comunidades de mujeres en el pacífico, particularmente en el Chocó, por una razón sencilla, porque estas mujeres escuchan todo el día mientras trabajan, escuchan la radio y porque al final de la tarde, terminada su jornada, se reúnen para hablar de cosas que escucharon. Entonces algo que está, digámoslo, que ya es una práctica muy cultural en la comunidad, se convierte casualmente en el medio para poder llevar la radio de manera educativa y a veces no leemos eso, creemos que eso ya no hay, no hay innovación porque es radio y porque fue una tecnología ya. […] </t>
  </si>
  <si>
    <t xml:space="preserve">[…]En relación con comunidad universitaria, cuando decíamos ¿hasta dónde llegamos? Hablando de estos 43 representantes de comunidades, UNIMINUTO se dio cuenta que uno de sus problemas de fracaso académico se concentraba en los jóvenes cuyas madres no habían tenido la posibilidad de estudiar. La profesora MLR lo decía esta mañana, muchos de ellos son hijos de familias que no han tenido la posibilidad educativa. ¿Cómo logran bajar el fracaso académico en esos estudiantes? Brindándole posibilidad de educación a sus mamás y cuando los muchachos ven que la mamá aprovecha esa oportunidad que la Universidad le brinda, se convierte en un elemento motivador para aprovechar esa oportunidad. ¿Hasta dónde llega la comunidad universitaria y cuáles son las estrategias que se emplean? A veces digo, porque nosotros a veces pensamos en los sistemas de acompañamiento y los hacemos muy robustos para reducir fracaso académico de deserción y no sabemos cuáles son las familias, cómo están conformadas y qué es lo que verdaderamente el estudiante cree de la educación, pues porque lo ha visto seguramente cierto, como ese problema, solamente eran como esos dos elementos. Ahorita para cerrar UNIMINUTO, con todo lo que quieran decir otros que es que eso no es de calidad, pero lee cositas que me parece de una manera mucho más interesante que lo que a veces hacemos nosotros.[…] </t>
  </si>
  <si>
    <t xml:space="preserve">[…]me impactó mucho lo que contaste de este grupo que se pudo reunir allí, porque soy una convencida que allí son realmente, allí están las respuestas y las soluciones, la capacidad resolutiva de las comunidades y entre más dolor han tenido mayor capacidad resolutiva, pero no los escuchamos y creemos todo el tiempo que ellos nos están esperando respuestas y están esperando que los salven y eso no es cierto, solamente están esperando que los escuchen y casi nos están diciendo ustedes porque son tan bobos porque no los escuchan para darles las respuestas que ustedes necesitan. Sí, entonces son dos cosas que parecen maravillosas.[…] </t>
  </si>
  <si>
    <t xml:space="preserve">[…]AIOM¿qué pasa con la Universidad? Porque la gente sí lo tiene claro. Yo digo, es decir, las personas, los colectivos, las comunidades tienen claro qué quieren de la Universidad. Y en la medida en que la Universidad nos lo da, por ejemplo, una universidad como UNIMINUTO puede empezar a resolverlo, y sencillo, si lo resuelve, listo. Si nosotros nos está quedando difícil, si no pudimos, ¿pues qué hacemos? Pero eso tendría unas implicaciones en términos de nuestra construcción de nación.
GHB: Impresionante. 
MLR: Aun queda fe y confianza en la universidad Nacional.
AIOM: No, sí. Todavía nos creen. Todavía nos creen.
MLR: Que responsabilidad. Si. Es que es cuando eso que tú dices, esa llegada de así, de ese número de personas y de comunidades y demás, es como la responsabilidad, por Dios, de saber que todavía están creyendo en la Universidad.
AFMC: La institución en la que más confía en los jóvenes. La institución en la que más confían los jóvenes, en las encuestas estas que hacen, es la universidad pública. El 85 % confía en la universidad pública, 75% en la universidad privada y el 95% desconfía en los partidos políticos, en la religión y en los youtubers. ¿Sí? Y ahí en los youtubers también. Es extraño, ¿no? Cuando uno le dice que los jóvenes, que los youtubers, ellos desconfían mucho de eso, pero confían mucho en la Universidad. Y en la institución que más confían en el país es en la Universidad Pública.
MLR: Y en la nación.[…] </t>
  </si>
  <si>
    <t>AIOM;GHB;MLR;AFMC</t>
  </si>
  <si>
    <t xml:space="preserve">[…]Nosotros también tenemos un grupo, en el grupo de agroecología de Red de Campesinos, y tenemos el grupo de Red de Mercado Agroecológico.Es un grupo de agricultores que salen al mercado cada ocho días en la Universidad lo hacemos cada mes, cada que pagan al jueves siguiente hacemos un mercadito allí, pero tenemos una red de alrededor de 60 agricultores del centro del Valle del Cauca, a veces nos reunimos en Buga, a veces en Tuluá, a veces en esa zona, y entonces estamos construyendo allí. Unas cosas que cuando uno va con el bus de la Universidad, ven el escudo de la Universidad y es una alegría, llegó la Universidad, llegó la Universidad. Y eso pues a uno lo emociona muchísimo, aún a unos sitios que vamos nosotros por proyectos que tenemos en Bajo Calima.Que hay que pedir permiso al Consejo, el Consejo le pide permiso al sultanito y todo lo demás, pero llegamos allá, sí, y ven el escudo de la Universidad y llegó la Universidad aquí a este sitio. Entonces esas son cosas que uno dice, el poder de la Universidad en una región y el poder de convocatoria que tiene la Universidad Nacional, entonces yo creo que eso es la otra connotación.[…] </t>
  </si>
  <si>
    <t xml:space="preserve">[…]No, pues no quería como cerrar la sesión sin intervenir el silencio, no es como porque no tenga nada que decir, sino porque estoy asombrada, estoy muy asombrada en serio con lo que pasó acá. Es la primera vez que vengo y pues no estaba como muy enterada de toda la globalidad de lo que esto implica. Y de verdad que me parece fabuloso que nos salgamos del piloto automático, porque veníamos como en modo automático como universidad, siguiendo no sé qué, sin qué sentido, y esto es como hacer una pausa y sentarnos a pensar en el sentido, en esto que ¿para dónde va? Y ¿esto qué sentido tiene? Yo soy politóloga de la Nacional, Sede Medellín, estoy haciendo un posgrado en la Sede de Bogotá, pero he picado mucho, como mi tema no es política educativa, profe [Se refiere a GHB], he picado en muchos temas, precisamente como un poco saliéndome … Me parecía un poco absurdo que en la carrera el currículo fuera una sumatoria de asignaturas, entonces terminé armando mi propio currículo, cogiendo electivas y a punta electivas. Entonces pues me parece que lo que se está hablando acá es totalmente como a tono con la realidad, una realidad que viene desde hace mucho y que no le habíamos prestado atención y esto de verdad que tiene una potencia de transformar realmente el rumbo si se llegara a ser efectivo. Me quedas como algunas dudas. Pues no sé si está, si más adelante se piensa, si ya lo han pensado antes, es por ejemplo en torno a cuáles son los parámetros, ¿no? A modo de manual de instrucciones, como decíamos ahorita, sino como el sentido de lo que se entiende por innovación o por investigación, o si el Instituto piensa sentar una postura o algún lugar de enunciación de esos conceptos. Lo pienso pues en términos como prácticos, en si esto más adelante llegara a concretarse y a existir el Instituto, ojalá que sí. Y llegan un montón de iniciativas, porque como decía la profe [Se refiere a GHB] ayer y el profe [Se refiere a GEBT] creo, el profe [Se refiere a GEBT]. “Cuando está en semilla en la tierra nadie la ve, pero cuando florece ya se quieren pegar y ya quieren la flor y todo el fruto”. Seguramente llegarán un montón de iniciativas, Llegarán eso, un montón de iniciativas que querrán financiación y bueno, allá están dando cosas, vamos a pegarnos a ver qué nos dan. Y seguramente llegarán proyectos o propuestas que se piensen la innovación como la continuidad de lo que ya está. Entonces vamos a hacer un proyecto de innovación para una empresa, un desarrollo de un producto de una empresa, no sé, algo relacionado con ese sistema de producción en el que estamos inmersos o algo que, no sé, de extracción de recursos, de ser más eficientes en la extracción de un proceso productivo para alguna cosa pues de este sector económico. Y no sé pues si el Instituto se piensa como que eso puede ser o hay alguna noción de qué no es investigación académica, qué sí es investigación académica, qué entra, qué no, porque hay otras formas más subversivas, como decía el profe [Se refiere a GEBT], de comprender la innovación, que no es seguirle a lo económico en esa reproducción del sistema, sino pues ir a propuestas pues más alternativas y de otra vía, pues de la gallina que decía la profe [Se refiere a MLR]. Y estas como por poner un ejemplo.[…] </t>
  </si>
  <si>
    <t>SVO</t>
  </si>
  <si>
    <t xml:space="preserve">[…]Yo creo que hemos fijado una meta de que al cierre de este proyecto de inversión debemos tener tres productos académicos orientados a conceptualizar las tres líneas fuertes que nos convocan de esa investigación en educación, la innovación académica y las políticas educativas. Puede ser de un corte paper o puede ser documental, o sea, no está cerrado la forma de, pero sí es la idea y la propuesta es que la materia prima de esos productos sea esto que estamos documentando de los diálogos, o sea, como que de pronto no aterrice un globo y alguien dice la innovación es esto, sino que hay un hilo conductor en una conversación que se teje y emergen unos temas y empieza a tener una idea, que además las tres líneas con los tres pilares que nos apoyan, pues el profesor GEBT, por ejemplo, en el área de innovación, específicamente en su administración, han producido un libro que tiene varios tomos, arranca como esa mirada a la innovación amplia y luego hasta llegar a este contexto de la academia. Y pienso que es importante que así habrá algo en la línea o no del Instituto. Me imagino que, si entre todas las publicaciones que hay en el Instituto, en lo que es educación, sin que sea una camisa de fuerza, entonces el centro también tiene un pensamiento en torno a eso y puede ser que esos pilares quieran asumir esa publicación, esa tarea, o puede ser que alguien más diga yo lo voy a hacer aquí. Y bueno, hay un punto de partida, porque lo que hemos hecho es eso, tratar de avanzar a hombros de gigantes, ¿no? Estamos empezando a dar el pasito, hay todo un reconocimiento de lo que se ha hecho previamente y hay respaldo desde el Instituto para ese tipo de iniciativas. Alguien dice listo, yo me voy a sentar y voy a hacer esto con un grupo de personas a partir de estos diálogos que han tenido hasta ahora para conceptualizar lo que es esa investigación en educación. Y entonces eso tendrá que estar tejido, lo que hemos hablado, como que se da una cohesión dentro de un producto académico, o sea que él tiene una cohesión interna, luego hay un ejercicio de coherencia que empieza a tejerse con unos autores que ya existen, que ya han dicho algo, unos antecedentes, entonces nos tejemos para llegar a un producto que sea consistente, ¿no es cierto? Que ya tenemos esa cohesión, esa coherencia y es consistente. Pero esa sería la invitación para todos, o sea, y todas las participantes que ha habido hasta este momento, quien quiera asumir esa bandera, o sea, adelante y hay el apoyo y puede ser entre dos, tres sedes, cuatro, o sea, o una sede y una de las dependencias con las que estamos trabajando. Pero en cualquier caso, la invitación sí es a que esto no se quede solo en el diálogo, que haya una acción y esa invitación desde el pensamiento de diseño, que yo como produzco conocimiento a través del hacer, entonces diálogo, reflexiono con un grupo de personas y eso desencadena unas acciones que estamos viendo, unos proyectos posibles y ese conocimiento que se produce en el interior de esta etapa de creación e implementación del Instituto, pues da lugar a que a que se conceptualice con base en esa experiencia. Es como la invitación es no a crear una teoría y luego salir a ver eso en el mundo, con que cuadra o no, sino conceptualizar a partir de la experiencia y la sinergia, que es lo más interesante. Es que esto es increíble, el juntarnos es maravilloso.[…] </t>
  </si>
  <si>
    <t xml:space="preserve">[…]En la Universidad hay quienes hablan de crear una sola Dirección Nacional de Innovación, de meter todas las formas y dinámicas de la innovación en una sola dirección nacional. Pero claro, quienes hablan de meter todas las formas de la innovación en una sola dirección nacional, en este momento tienen una visión de la innovación ligada a la creación de spin off, y con eso la creación de unos negocios que, pues convendrían a algunas personas, no sé si a las comunidades, no sé si a la comunidad académica. Entonces hay cosas, el fundamento de innovación académica que hemos venido trabajando, como lo mencionaba la profe GHB, ha sido en la escucha a las distintas sedes de la Universidad. Y ahí quería solamente mencionar algo, digamos, a lo que me estaba refiriendo cuando hablaba de la experiencia de Orinoquía, y es que cuando nosotros llegamos a las sedes a hablar, y nos ocurrió en Palmira, estaba contando lo que ocurrió en Palmira. Coincidió con la visita de los directores de laboratorios de la Sede de Medellín, Manizales y Bogotá, y ellos estuvieron en las presentaciones que hicimos del Ecosistema de Innovación Académica, y nosotros estuvimos en las presentaciones de laboratorios, y sobre todo que ellos iban a hablar allá de laboratorios remotos. Entonces ahí fue cuando digo, ellos levantaron la mano y dijeron ay, nosotros queremos, nosotros hacemos innovación académica y queremos estar ahí en la cartografía del Ecosistema de Innovación Académica. Es decir, que esa fundamentación de innovación académica dio cabida a que las comunidades reconocieran que lo que hacen es innovación académica. Y entonces en Tumaco reconocieron que sí, que ellos hacían innovación académica y que no tenía que ver con los computadores, o sea, con esa idea que se les había dado del concepto. ¿Sí?, porque claro, y ahí también viene, y ojo que esa parte es importante, por eso decía, lo mencionó el profesor AFOA Ahora, cómo distribuimos los recursos en eso … ¿Cuándo llegamos a la Dirección de Innovación Académica quiénes tenían los recursos de innovación académica? Bogotá y Medellín. ¿Por qué? Porque son los que más estudiantes tienen. Ah, y es que esa plata es para comprar pupitres. ¿Cuáles son los criterios para distribuir el presupuesto de la innovación académica en la Universidad Nacional de Colombia? Las sedes que más estudiantes tengan. ¿Entonces las sedes de presencia nunca van a tener recursos, y la sede más pequeña, entonces … ¿Cómo desarrolla uno capacidades con ese criterio? Entonces, no, vamos a distribuir por igual poquito y lo mismo para todos. Y yo no sé, pero lo digo, aquí está el profe JDOC, la profe [Se refiere a AIOM] … Pero lo que han hecho algunas sedes, el profe JDOC lo dijo de una manera muy bonita, esa fue la rueda, o sea, como que le aportamos la rueda con eso. El profe JDOC creo, entiendo; no sé profe [Se refiere a JDOC] si le entendí mal o lo entendí de modo bonito, para mí. Fue la rueda que le ayudó, digámoslo, a poner a rodar otras cosas, otros procesos. De eso se trata, de comenzar a desencadenar procesos y capacidades en las sedes. Algo que es claro y es que hoy las nueve sedes de la Universidad están desarrollando procesos de innovación desde la perspectiva de innovación académica de la sede de las sedes y no desde una visión de quien está en Bogotá pensando en que la innovación académica es como se hace en una facultad específica, en una sede y distribuyendo recursos en función de eso. La política de innovación y lo que se está haciendo de innovación en la Universidad se está manejando desde, digamos, dos vicerrectorías. La Vicerrectoría Académica maneja innovación académica, entonces se creía que únicamente estaba aplicada a la docencia, porque aquí lo académico es la docencia, ¿cierto? Formación en docencia, por eso decía el reto de la formación en extensión, porque creíamos que en investigación y en extensión no hay formación, porque eso es de la docencia y es de la Vicerrectoría Académica. Y para eso voy a decirlo, habían $1.000 millones, con $1.420 millones nos movimos tres años. Y para qué nos ponemos odiosos si la política de innovación se movió con un presupuesto 60 veces mayor, creo. ¿Y el impacto dónde está? Y si muestra uno el mapa de innovación académica hoy lo puedo decir con tranquilidad, profe JDOC, el mayor impacto de los procesos de innovación académica lo presentan las sedes de presencia nacional, que ese es otro elemento importante. Entonces, sí, siempre habrá el riesgo, porque nos interesa el criterio para distribuir el recurso, nos interesa el criterio para mirar quién se beneficia de, pero también hay espacios, digámoslo, para dialogarlo, para discutirlo y seguramente para refutar a donde corresponda hacerlo. Todo eso quedará documentado desde la Dirección Nacional de Innovación Académica, es parte de lo que estamos escribiendo, dar cuentas de esos $1.420 millones que se distribuyeron en las nueve sedes y los procesos que se apoyaron y los impactos que tuvieron el comenzar a desarrollar capacidades en todas las sedes, en todas, en todas. Pues eso, digamos que la pregunta es bien, bien importante y por eso decíamos de la importancia de actuar, ¿no? Desde donde siempre se ha hecho, ¿no? Desde donde siempre se ha hecho.[…] </t>
  </si>
  <si>
    <t>4.
GHB, AIOM, AFMC, JABG, EDGL, MLR, JCM, GEBT,  CMOS, SVO</t>
  </si>
  <si>
    <t xml:space="preserve">Se refiere a una metodología de enseñanza desde la experimentación y el hacer. También la denominan, laboratorio vivo, debido a que se lleva a cabo en entornos prácticos, distintos a un salón de clase. Especialmente hace referencia a los trabajos de investigación realizados en las granjas de la Universidad Nacional Sede Orinoquía (Granja el Cairo) y Palmira (Mario González Aranda). </t>
  </si>
  <si>
    <t>Engloba las intervenciones que tratan en general los temas relacionados con las diferentes lenguas natales de miembros de las comunidades de los territorios donde se encuentran las sedes de presencia nacional de la Universidad, cuando el español se convierte en la segunda lengua. Expone los desafíos a los cuales se enfrentan los estudiantes y demás integrantes de la comunidad universitaria con lenguas autóctonas en varios escenarios. Igualmente, se refiere al estudio e investigación de estas lenguas y/o dialectos, a sus relaciones con múltiples aspectos contextuales, así como a su impacto y relevancia tanto en el proceso educativo como en la identidad de las sociedades y culturas a las que pertenecen.</t>
  </si>
  <si>
    <t>CATEGORÍAS UA07 5 ENCUENRTRO INTERSEDES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</si>
</sst>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scheme val="minor"/>
    </font>
    <font>
      <sz val="11"/>
      <color theme="1"/>
      <name val="Calibri"/>
    </font>
    <font>
      <b/>
      <sz val="11"/>
      <color theme="0"/>
      <name val="Calibri"/>
      <family val="2"/>
      <scheme val="minor"/>
    </font>
    <font>
      <sz val="12"/>
      <color rgb="FF46499E"/>
      <name val="Ancizar Sans"/>
      <family val="2"/>
    </font>
    <font>
      <b/>
      <sz val="12"/>
      <color rgb="FF46499E"/>
      <name val="Ancizar Sans"/>
      <family val="2"/>
    </font>
    <font>
      <sz val="11"/>
      <color rgb="FF46499E"/>
      <name val="Ancizar Sans"/>
      <family val="2"/>
    </font>
    <font>
      <sz val="12"/>
      <color theme="1"/>
      <name val="Ancizar Sans"/>
      <family val="2"/>
    </font>
    <font>
      <b/>
      <sz val="11"/>
      <color rgb="FF46499E"/>
      <name val="Ancizar Sans"/>
      <family val="2"/>
    </font>
    <font>
      <sz val="12"/>
      <color rgb="FF666666"/>
      <name val="Ancizar Sans"/>
      <family val="2"/>
    </font>
    <font>
      <b/>
      <sz val="12"/>
      <color rgb="FF666666"/>
      <name val="Ancizar Sans"/>
      <family val="2"/>
    </font>
    <font>
      <b/>
      <sz val="11"/>
      <color rgb="FF46499E"/>
      <name val="Calibri"/>
      <family val="2"/>
      <scheme val="minor"/>
    </font>
    <font>
      <b/>
      <sz val="12"/>
      <color theme="0"/>
      <name val="Ancizar Sans"/>
      <family val="2"/>
    </font>
    <font>
      <b/>
      <sz val="11"/>
      <color theme="0"/>
      <name val="Ancizar Sans"/>
      <family val="2"/>
    </font>
    <font>
      <sz val="11"/>
      <color rgb="FF666666"/>
      <name val="Ancizar Sans"/>
      <family val="2"/>
    </font>
    <font>
      <b/>
      <sz val="11"/>
      <color theme="0"/>
      <name val="Calibri"/>
      <family val="2"/>
      <scheme val="major"/>
    </font>
    <font>
      <b/>
      <sz val="12"/>
      <color rgb="FF46499E"/>
      <name val="Ancizar Sans"/>
    </font>
    <font>
      <sz val="12"/>
      <color rgb="FF666666"/>
      <name val="Ancizar Sans"/>
    </font>
    <font>
      <sz val="12"/>
      <color rgb="FF202122"/>
      <name val="Arial"/>
      <family val="2"/>
    </font>
    <font>
      <i/>
      <sz val="12"/>
      <color rgb="FF666666"/>
      <name val="Ancizar Sans"/>
      <family val="2"/>
    </font>
  </fonts>
  <fills count="6">
    <fill>
      <patternFill patternType="none"/>
    </fill>
    <fill>
      <patternFill patternType="gray125"/>
    </fill>
    <fill>
      <patternFill patternType="solid">
        <fgColor rgb="FFA5A5A5"/>
      </patternFill>
    </fill>
    <fill>
      <patternFill patternType="solid">
        <fgColor rgb="FF25B998"/>
        <bgColor indexed="64"/>
      </patternFill>
    </fill>
    <fill>
      <patternFill patternType="solid">
        <fgColor theme="0"/>
        <bgColor indexed="64"/>
      </patternFill>
    </fill>
    <fill>
      <patternFill patternType="solid">
        <fgColor rgb="FF2B72B8"/>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style="medium">
        <color rgb="FFB3288F"/>
      </bottom>
      <diagonal/>
    </border>
    <border>
      <left style="medium">
        <color rgb="FFB3288F"/>
      </left>
      <right style="medium">
        <color rgb="FFB3288F"/>
      </right>
      <top/>
      <bottom style="medium">
        <color rgb="FFB3288F"/>
      </bottom>
      <diagonal/>
    </border>
    <border>
      <left style="double">
        <color rgb="FFB3288F"/>
      </left>
      <right style="double">
        <color rgb="FFB3288F"/>
      </right>
      <top style="double">
        <color rgb="FFB3288F"/>
      </top>
      <bottom style="double">
        <color rgb="FFB3288F"/>
      </bottom>
      <diagonal/>
    </border>
    <border>
      <left/>
      <right style="double">
        <color rgb="FFB3288F"/>
      </right>
      <top style="double">
        <color rgb="FFB3288F"/>
      </top>
      <bottom style="double">
        <color rgb="FFB3288F"/>
      </bottom>
      <diagonal/>
    </border>
    <border>
      <left/>
      <right/>
      <top/>
      <bottom style="medium">
        <color rgb="FFB3288F"/>
      </bottom>
      <diagonal/>
    </border>
  </borders>
  <cellStyleXfs count="2">
    <xf numFmtId="0" fontId="0" fillId="0" borderId="0"/>
    <xf numFmtId="0" fontId="2" fillId="2" borderId="1" applyNumberFormat="0" applyAlignment="0" applyProtection="0"/>
  </cellStyleXfs>
  <cellXfs count="31">
    <xf numFmtId="0" fontId="0" fillId="0" borderId="0" xfId="0"/>
    <xf numFmtId="0" fontId="1" fillId="0" borderId="0" xfId="0" applyFont="1" applyAlignment="1">
      <alignment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center" wrapText="1"/>
    </xf>
    <xf numFmtId="0" fontId="6" fillId="0" borderId="0" xfId="0" applyFont="1"/>
    <xf numFmtId="0" fontId="3" fillId="0" borderId="0" xfId="0" applyFont="1"/>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9"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9" fillId="0" borderId="3" xfId="0" applyFont="1" applyBorder="1" applyAlignment="1">
      <alignment horizontal="center" vertical="center" wrapText="1"/>
    </xf>
    <xf numFmtId="0" fontId="10" fillId="3" borderId="5" xfId="1" applyFont="1" applyFill="1" applyBorder="1" applyAlignment="1">
      <alignment horizontal="center" vertical="center" wrapText="1"/>
    </xf>
    <xf numFmtId="0" fontId="10" fillId="3" borderId="5" xfId="1" applyFont="1" applyFill="1" applyBorder="1" applyAlignment="1">
      <alignment horizontal="center" vertical="center"/>
    </xf>
    <xf numFmtId="0" fontId="10" fillId="3" borderId="4"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13" fillId="0" borderId="2" xfId="0" applyFont="1" applyBorder="1" applyAlignment="1">
      <alignment horizontal="justify" vertical="top" wrapText="1"/>
    </xf>
    <xf numFmtId="0" fontId="13" fillId="0" borderId="2" xfId="0" applyFont="1" applyBorder="1" applyAlignment="1">
      <alignment horizontal="center" vertical="center"/>
    </xf>
    <xf numFmtId="0" fontId="12" fillId="5" borderId="2" xfId="0" applyFont="1" applyFill="1" applyBorder="1" applyAlignment="1">
      <alignment horizontal="center" vertical="center" wrapText="1"/>
    </xf>
    <xf numFmtId="0" fontId="5" fillId="3" borderId="2" xfId="1" applyFont="1" applyFill="1" applyBorder="1" applyAlignment="1">
      <alignment horizontal="center" vertical="center" wrapText="1"/>
    </xf>
    <xf numFmtId="0" fontId="12" fillId="5" borderId="2" xfId="0" applyFont="1" applyFill="1" applyBorder="1" applyAlignment="1">
      <alignment horizontal="center" vertical="center"/>
    </xf>
    <xf numFmtId="0" fontId="17" fillId="0" borderId="0" xfId="0" applyFont="1" applyAlignment="1">
      <alignment wrapText="1"/>
    </xf>
    <xf numFmtId="0" fontId="8" fillId="4" borderId="3" xfId="0" applyFont="1" applyFill="1" applyBorder="1" applyAlignment="1">
      <alignment horizontal="center" vertical="center" wrapText="1"/>
    </xf>
    <xf numFmtId="0" fontId="4" fillId="3" borderId="2" xfId="0" applyFont="1" applyFill="1" applyBorder="1"/>
    <xf numFmtId="0" fontId="3" fillId="3" borderId="2" xfId="0" applyFont="1" applyFill="1" applyBorder="1"/>
    <xf numFmtId="0" fontId="15" fillId="3" borderId="2" xfId="0" applyFont="1" applyFill="1" applyBorder="1" applyAlignment="1">
      <alignment horizontal="left"/>
    </xf>
    <xf numFmtId="0" fontId="11" fillId="5" borderId="6" xfId="0" applyFont="1" applyFill="1" applyBorder="1" applyAlignment="1">
      <alignment horizontal="center"/>
    </xf>
    <xf numFmtId="0" fontId="2" fillId="5" borderId="4" xfId="0" applyFont="1" applyFill="1" applyBorder="1" applyAlignment="1">
      <alignment horizontal="center"/>
    </xf>
    <xf numFmtId="0" fontId="15" fillId="3" borderId="2" xfId="0" applyFont="1" applyFill="1" applyBorder="1" applyAlignment="1">
      <alignment horizontal="left" wrapText="1"/>
    </xf>
    <xf numFmtId="0" fontId="3" fillId="3" borderId="2" xfId="0" applyFont="1" applyFill="1" applyBorder="1" applyAlignment="1">
      <alignment wrapText="1"/>
    </xf>
    <xf numFmtId="0" fontId="4" fillId="3" borderId="2" xfId="0" applyFont="1" applyFill="1" applyBorder="1" applyAlignment="1">
      <alignment horizontal="left" wrapText="1"/>
    </xf>
  </cellXfs>
  <cellStyles count="2">
    <cellStyle name="Celda de comprobación" xfId="1" builtinId="23"/>
    <cellStyle name="Normal" xfId="0" builtinId="0"/>
  </cellStyles>
  <dxfs count="0"/>
  <tableStyles count="0" defaultTableStyle="TableStyleMedium2" defaultPivotStyle="PivotStyleLight16"/>
  <colors>
    <mruColors>
      <color rgb="FF666666"/>
      <color rgb="FF25B998"/>
      <color rgb="FFB3288F"/>
      <color rgb="FF46499E"/>
      <color rgb="FF2B72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5 ENCUENTRO INTERSEDES</a:t>
            </a:r>
          </a:p>
        </c:rich>
      </c:tx>
      <c:layout>
        <c:manualLayout>
          <c:xMode val="edge"/>
          <c:yMode val="edge"/>
          <c:x val="0.46370072341931801"/>
          <c:y val="3.519061583577713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C06-46C5-82CC-FF155369B3F5}"/>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C06-46C5-82CC-FF155369B3F5}"/>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C06-46C5-82CC-FF155369B3F5}"/>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C06-46C5-82CC-FF155369B3F5}"/>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C06-46C5-82CC-FF155369B3F5}"/>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C06-46C5-82CC-FF155369B3F5}"/>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C06-46C5-82CC-FF155369B3F5}"/>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C06-46C5-82CC-FF155369B3F5}"/>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C06-46C5-82CC-FF155369B3F5}"/>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C06-46C5-82CC-FF155369B3F5}"/>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C06-46C5-82CC-FF155369B3F5}"/>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C06-46C5-82CC-FF155369B3F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UA01B!$A$2:$A$4</c:f>
              <c:strCache>
                <c:ptCount val="3"/>
                <c:pt idx="0">
                  <c:v>PARTICULARIDADES DE SEDE</c:v>
                </c:pt>
                <c:pt idx="1">
                  <c:v>MODELO INTERSEDES</c:v>
                </c:pt>
                <c:pt idx="2">
                  <c:v>INFRAESTRUCTURA</c:v>
                </c:pt>
              </c:strCache>
            </c:strRef>
          </c:cat>
          <c:val>
            <c:numRef>
              <c:f>UA01B!$B$2:$B$4</c:f>
              <c:numCache>
                <c:formatCode>General</c:formatCode>
                <c:ptCount val="3"/>
                <c:pt idx="0">
                  <c:v>3</c:v>
                </c:pt>
                <c:pt idx="1">
                  <c:v>2</c:v>
                </c:pt>
                <c:pt idx="2">
                  <c:v>1</c:v>
                </c:pt>
              </c:numCache>
            </c:numRef>
          </c:val>
          <c:extLst>
            <c:ext xmlns:c16="http://schemas.microsoft.com/office/drawing/2014/chart" uri="{C3380CC4-5D6E-409C-BE32-E72D297353CC}">
              <c16:uniqueId val="{00000000-7A56-4895-A7F8-F807B3EF2E2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UA02 5 ENCUENTRO INTERSEDES</a:t>
            </a:r>
          </a:p>
        </c:rich>
      </c:tx>
      <c:layout>
        <c:manualLayout>
          <c:xMode val="edge"/>
          <c:yMode val="edge"/>
          <c:x val="0.38262846986685822"/>
          <c:y val="7.588516187176258E-3"/>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D52-4333-8DC5-3020E6D26B66}"/>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D52-4333-8DC5-3020E6D26B66}"/>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D52-4333-8DC5-3020E6D26B66}"/>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D52-4333-8DC5-3020E6D26B66}"/>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D52-4333-8DC5-3020E6D26B66}"/>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D52-4333-8DC5-3020E6D26B66}"/>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D52-4333-8DC5-3020E6D26B66}"/>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D52-4333-8DC5-3020E6D26B66}"/>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D52-4333-8DC5-3020E6D26B66}"/>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D52-4333-8DC5-3020E6D26B66}"/>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D52-4333-8DC5-3020E6D26B66}"/>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D52-4333-8DC5-3020E6D26B6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UA02B!$A$2:$A$4</c:f>
              <c:strCache>
                <c:ptCount val="3"/>
                <c:pt idx="0">
                  <c:v>PROPÓSITO SUPERIOR</c:v>
                </c:pt>
                <c:pt idx="1">
                  <c:v>ROLY LUGAR</c:v>
                </c:pt>
                <c:pt idx="2">
                  <c:v>TRABAJO COLBORATIVO</c:v>
                </c:pt>
              </c:strCache>
            </c:strRef>
          </c:cat>
          <c:val>
            <c:numRef>
              <c:f>UA02B!$B$2:$B$4</c:f>
              <c:numCache>
                <c:formatCode>General</c:formatCode>
                <c:ptCount val="3"/>
                <c:pt idx="0">
                  <c:v>1</c:v>
                </c:pt>
                <c:pt idx="1">
                  <c:v>1</c:v>
                </c:pt>
                <c:pt idx="2">
                  <c:v>1</c:v>
                </c:pt>
              </c:numCache>
            </c:numRef>
          </c:val>
          <c:extLst>
            <c:ext xmlns:c16="http://schemas.microsoft.com/office/drawing/2014/chart" uri="{C3380CC4-5D6E-409C-BE32-E72D297353CC}">
              <c16:uniqueId val="{00000018-8D52-4333-8DC5-3020E6D26B6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UA03 5 ENCUENTRO INTERSEDES</a:t>
            </a:r>
          </a:p>
        </c:rich>
      </c:tx>
      <c:layout>
        <c:manualLayout>
          <c:xMode val="edge"/>
          <c:yMode val="edge"/>
          <c:x val="0.46370072341931801"/>
          <c:y val="3.519061583577713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9F7-4135-9D75-F4A6C2823081}"/>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9F7-4135-9D75-F4A6C2823081}"/>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9F7-4135-9D75-F4A6C2823081}"/>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9F7-4135-9D75-F4A6C2823081}"/>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9F7-4135-9D75-F4A6C2823081}"/>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9F7-4135-9D75-F4A6C2823081}"/>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9F7-4135-9D75-F4A6C2823081}"/>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9F7-4135-9D75-F4A6C2823081}"/>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9F7-4135-9D75-F4A6C2823081}"/>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9F7-4135-9D75-F4A6C2823081}"/>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9F7-4135-9D75-F4A6C2823081}"/>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9F7-4135-9D75-F4A6C282308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UA03B!$A$2:$A$2</c:f>
              <c:strCache>
                <c:ptCount val="1"/>
                <c:pt idx="0">
                  <c:v>CULTURA ORGANIZACIONAL</c:v>
                </c:pt>
              </c:strCache>
            </c:strRef>
          </c:cat>
          <c:val>
            <c:numRef>
              <c:f>UA03B!$B$2:$B$2</c:f>
              <c:numCache>
                <c:formatCode>General</c:formatCode>
                <c:ptCount val="1"/>
                <c:pt idx="0">
                  <c:v>1</c:v>
                </c:pt>
              </c:numCache>
            </c:numRef>
          </c:val>
          <c:extLst>
            <c:ext xmlns:c16="http://schemas.microsoft.com/office/drawing/2014/chart" uri="{C3380CC4-5D6E-409C-BE32-E72D297353CC}">
              <c16:uniqueId val="{00000018-C9F7-4135-9D75-F4A6C282308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UA04 5 ENCUENTRO INTERSEDES</a:t>
            </a:r>
          </a:p>
        </c:rich>
      </c:tx>
      <c:layout>
        <c:manualLayout>
          <c:xMode val="edge"/>
          <c:yMode val="edge"/>
          <c:x val="0.46370072341931801"/>
          <c:y val="3.519061583577713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259129236355194E-2"/>
          <c:y val="7.833565151697055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5C4-43C8-83BF-1A478A0B5AF7}"/>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5C4-43C8-83BF-1A478A0B5AF7}"/>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5C4-43C8-83BF-1A478A0B5AF7}"/>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5C4-43C8-83BF-1A478A0B5AF7}"/>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5C4-43C8-83BF-1A478A0B5AF7}"/>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5C4-43C8-83BF-1A478A0B5AF7}"/>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5C4-43C8-83BF-1A478A0B5AF7}"/>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5C4-43C8-83BF-1A478A0B5AF7}"/>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5C4-43C8-83BF-1A478A0B5AF7}"/>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5C4-43C8-83BF-1A478A0B5AF7}"/>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5C4-43C8-83BF-1A478A0B5AF7}"/>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5C4-43C8-83BF-1A478A0B5AF7}"/>
              </c:ext>
            </c:extLst>
          </c:dPt>
          <c:dPt>
            <c:idx val="12"/>
            <c:bubble3D val="0"/>
            <c:spPr>
              <a:solidFill>
                <a:schemeClr val="accent5">
                  <a:tint val="9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E259-4561-A221-6874B5B04082}"/>
              </c:ext>
            </c:extLst>
          </c:dPt>
          <c:dPt>
            <c:idx val="13"/>
            <c:bubble3D val="0"/>
            <c:spPr>
              <a:solidFill>
                <a:schemeClr val="accent5">
                  <a:tint val="9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E259-4561-A221-6874B5B04082}"/>
              </c:ext>
            </c:extLst>
          </c:dPt>
          <c:dPt>
            <c:idx val="14"/>
            <c:bubble3D val="0"/>
            <c:spPr>
              <a:solidFill>
                <a:schemeClr val="accent5">
                  <a:tint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E259-4561-A221-6874B5B04082}"/>
              </c:ext>
            </c:extLst>
          </c:dPt>
          <c:dPt>
            <c:idx val="15"/>
            <c:bubble3D val="0"/>
            <c:spPr>
              <a:solidFill>
                <a:schemeClr val="accent5">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E259-4561-A221-6874B5B04082}"/>
              </c:ext>
            </c:extLst>
          </c:dPt>
          <c:dPt>
            <c:idx val="16"/>
            <c:bubble3D val="0"/>
            <c:spPr>
              <a:solidFill>
                <a:schemeClr val="accent5">
                  <a:tint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E259-4561-A221-6874B5B04082}"/>
              </c:ext>
            </c:extLst>
          </c:dPt>
          <c:dPt>
            <c:idx val="17"/>
            <c:bubble3D val="0"/>
            <c:spPr>
              <a:solidFill>
                <a:schemeClr val="accent5">
                  <a:tint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E259-4561-A221-6874B5B04082}"/>
              </c:ext>
            </c:extLst>
          </c:dPt>
          <c:dPt>
            <c:idx val="18"/>
            <c:bubble3D val="0"/>
            <c:spPr>
              <a:solidFill>
                <a:schemeClr val="accent5">
                  <a:tint val="6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E259-4561-A221-6874B5B04082}"/>
              </c:ext>
            </c:extLst>
          </c:dPt>
          <c:dPt>
            <c:idx val="19"/>
            <c:bubble3D val="0"/>
            <c:spPr>
              <a:solidFill>
                <a:schemeClr val="accent5">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E259-4561-A221-6874B5B04082}"/>
              </c:ext>
            </c:extLst>
          </c:dPt>
          <c:dPt>
            <c:idx val="20"/>
            <c:bubble3D val="0"/>
            <c:spPr>
              <a:solidFill>
                <a:schemeClr val="accent5">
                  <a:tint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E259-4561-A221-6874B5B04082}"/>
              </c:ext>
            </c:extLst>
          </c:dPt>
          <c:dPt>
            <c:idx val="21"/>
            <c:bubble3D val="0"/>
            <c:spPr>
              <a:solidFill>
                <a:schemeClr val="accent5">
                  <a:tint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E259-4561-A221-6874B5B04082}"/>
              </c:ext>
            </c:extLst>
          </c:dPt>
          <c:dPt>
            <c:idx val="22"/>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E259-4561-A221-6874B5B04082}"/>
              </c:ext>
            </c:extLst>
          </c:dPt>
          <c:dPt>
            <c:idx val="23"/>
            <c:bubble3D val="0"/>
            <c:spPr>
              <a:solidFill>
                <a:schemeClr val="accent5">
                  <a:tint val="3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E259-4561-A221-6874B5B0408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UA04B!$A$2:$A$24</c:f>
              <c:strCache>
                <c:ptCount val="23"/>
                <c:pt idx="0">
                  <c:v>CENTRALISMO</c:v>
                </c:pt>
                <c:pt idx="1">
                  <c:v>CULTURA ORGANIZACIONAL</c:v>
                </c:pt>
                <c:pt idx="2">
                  <c:v>EDUCACIÓN BÁSICA Y PRIMARIA</c:v>
                </c:pt>
                <c:pt idx="3">
                  <c:v>EDUCACIÓN TÉCNICAY TECNOLÓGICA</c:v>
                </c:pt>
                <c:pt idx="4">
                  <c:v>GOBERNANZA</c:v>
                </c:pt>
                <c:pt idx="5">
                  <c:v>POLÍTICAS EDUCATIVAS</c:v>
                </c:pt>
                <c:pt idx="6">
                  <c:v>PROBLEMÁTICA SOCIO-ECONÓMICA</c:v>
                </c:pt>
                <c:pt idx="7">
                  <c:v>RÉGIMEN ESPECIAL</c:v>
                </c:pt>
                <c:pt idx="8">
                  <c:v>SENA</c:v>
                </c:pt>
                <c:pt idx="9">
                  <c:v>FINANCIACIÓN EDUCACIÓN PÚBLICA SUPERIOR</c:v>
                </c:pt>
                <c:pt idx="10">
                  <c:v>MARCO NACIONAL DE CUALIFICACIONES</c:v>
                </c:pt>
                <c:pt idx="11">
                  <c:v>EDUCACIÓN INFORMAL</c:v>
                </c:pt>
                <c:pt idx="12">
                  <c:v>ASEGURAMIENTO DE LA CALIDAD DE LA EDUCACIÓN</c:v>
                </c:pt>
                <c:pt idx="13">
                  <c:v>FORMAS DE ACCIÓN INSTITUTO NACIONAL</c:v>
                </c:pt>
                <c:pt idx="14">
                  <c:v>SISTEMA NACIONAL DE CIENCIA Y TECNOLOGÍA</c:v>
                </c:pt>
                <c:pt idx="15">
                  <c:v>MODELO INTERSEDES</c:v>
                </c:pt>
                <c:pt idx="16">
                  <c:v>LIDERAZGO</c:v>
                </c:pt>
                <c:pt idx="17">
                  <c:v>RESULTADOS DE APRENDIZAJE</c:v>
                </c:pt>
                <c:pt idx="18">
                  <c:v>UNIVERSIDAD Y ESTADO</c:v>
                </c:pt>
                <c:pt idx="19">
                  <c:v>RELACIONAMIENTO CON EL MEDIO EXTERNO</c:v>
                </c:pt>
                <c:pt idx="20">
                  <c:v>CONTEXTO SOCIOCULTURAL</c:v>
                </c:pt>
                <c:pt idx="21">
                  <c:v>JUVENTUDES</c:v>
                </c:pt>
                <c:pt idx="22">
                  <c:v>CULTIVO DE LA HUMANIDAD</c:v>
                </c:pt>
              </c:strCache>
            </c:strRef>
          </c:cat>
          <c:val>
            <c:numRef>
              <c:f>UA04B!$B$2:$B$24</c:f>
              <c:numCache>
                <c:formatCode>General</c:formatCode>
                <c:ptCount val="23"/>
                <c:pt idx="0">
                  <c:v>1</c:v>
                </c:pt>
                <c:pt idx="1">
                  <c:v>1</c:v>
                </c:pt>
                <c:pt idx="2">
                  <c:v>2</c:v>
                </c:pt>
                <c:pt idx="3">
                  <c:v>2</c:v>
                </c:pt>
                <c:pt idx="4">
                  <c:v>9</c:v>
                </c:pt>
                <c:pt idx="5">
                  <c:v>3</c:v>
                </c:pt>
                <c:pt idx="6">
                  <c:v>1</c:v>
                </c:pt>
                <c:pt idx="7">
                  <c:v>3</c:v>
                </c:pt>
                <c:pt idx="8">
                  <c:v>3</c:v>
                </c:pt>
                <c:pt idx="9">
                  <c:v>2</c:v>
                </c:pt>
                <c:pt idx="10">
                  <c:v>4</c:v>
                </c:pt>
                <c:pt idx="11">
                  <c:v>1</c:v>
                </c:pt>
                <c:pt idx="12">
                  <c:v>2</c:v>
                </c:pt>
                <c:pt idx="13">
                  <c:v>3</c:v>
                </c:pt>
                <c:pt idx="14">
                  <c:v>1</c:v>
                </c:pt>
                <c:pt idx="15">
                  <c:v>2</c:v>
                </c:pt>
                <c:pt idx="16">
                  <c:v>4</c:v>
                </c:pt>
                <c:pt idx="17">
                  <c:v>6</c:v>
                </c:pt>
                <c:pt idx="18">
                  <c:v>1</c:v>
                </c:pt>
                <c:pt idx="19">
                  <c:v>1</c:v>
                </c:pt>
                <c:pt idx="20">
                  <c:v>1</c:v>
                </c:pt>
                <c:pt idx="21">
                  <c:v>4</c:v>
                </c:pt>
                <c:pt idx="22">
                  <c:v>1</c:v>
                </c:pt>
              </c:numCache>
            </c:numRef>
          </c:val>
          <c:extLst>
            <c:ext xmlns:c16="http://schemas.microsoft.com/office/drawing/2014/chart" uri="{C3380CC4-5D6E-409C-BE32-E72D297353CC}">
              <c16:uniqueId val="{00000018-E5C4-43C8-83BF-1A478A0B5AF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UA05 5 ENCUENTRO INTERSEDES</a:t>
            </a:r>
          </a:p>
        </c:rich>
      </c:tx>
      <c:layout>
        <c:manualLayout>
          <c:xMode val="edge"/>
          <c:yMode val="edge"/>
          <c:x val="0.26218554786274728"/>
          <c:y val="9.1136473209927123E-3"/>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834887715925517E-2"/>
          <c:y val="7.7275045643820567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7C0-4ACD-BF88-0B8828899248}"/>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7C0-4ACD-BF88-0B8828899248}"/>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7C0-4ACD-BF88-0B8828899248}"/>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7C0-4ACD-BF88-0B8828899248}"/>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7C0-4ACD-BF88-0B8828899248}"/>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7C0-4ACD-BF88-0B8828899248}"/>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7C0-4ACD-BF88-0B8828899248}"/>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7C0-4ACD-BF88-0B8828899248}"/>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57C0-4ACD-BF88-0B8828899248}"/>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57C0-4ACD-BF88-0B8828899248}"/>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57C0-4ACD-BF88-0B8828899248}"/>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57C0-4ACD-BF88-0B8828899248}"/>
              </c:ext>
            </c:extLst>
          </c:dPt>
          <c:dPt>
            <c:idx val="12"/>
            <c:bubble3D val="0"/>
            <c:spPr>
              <a:solidFill>
                <a:schemeClr val="accent5">
                  <a:tint val="9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57C0-4ACD-BF88-0B8828899248}"/>
              </c:ext>
            </c:extLst>
          </c:dPt>
          <c:dPt>
            <c:idx val="13"/>
            <c:bubble3D val="0"/>
            <c:spPr>
              <a:solidFill>
                <a:schemeClr val="accent5">
                  <a:tint val="9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57C0-4ACD-BF88-0B8828899248}"/>
              </c:ext>
            </c:extLst>
          </c:dPt>
          <c:dPt>
            <c:idx val="14"/>
            <c:bubble3D val="0"/>
            <c:spPr>
              <a:solidFill>
                <a:schemeClr val="accent5">
                  <a:tint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57C0-4ACD-BF88-0B8828899248}"/>
              </c:ext>
            </c:extLst>
          </c:dPt>
          <c:dPt>
            <c:idx val="15"/>
            <c:bubble3D val="0"/>
            <c:spPr>
              <a:solidFill>
                <a:schemeClr val="accent5">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57C0-4ACD-BF88-0B8828899248}"/>
              </c:ext>
            </c:extLst>
          </c:dPt>
          <c:dPt>
            <c:idx val="16"/>
            <c:bubble3D val="0"/>
            <c:spPr>
              <a:solidFill>
                <a:schemeClr val="accent5">
                  <a:tint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57C0-4ACD-BF88-0B8828899248}"/>
              </c:ext>
            </c:extLst>
          </c:dPt>
          <c:dPt>
            <c:idx val="17"/>
            <c:bubble3D val="0"/>
            <c:spPr>
              <a:solidFill>
                <a:schemeClr val="accent5">
                  <a:tint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57C0-4ACD-BF88-0B8828899248}"/>
              </c:ext>
            </c:extLst>
          </c:dPt>
          <c:dPt>
            <c:idx val="18"/>
            <c:bubble3D val="0"/>
            <c:spPr>
              <a:solidFill>
                <a:schemeClr val="accent5">
                  <a:tint val="6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57C0-4ACD-BF88-0B8828899248}"/>
              </c:ext>
            </c:extLst>
          </c:dPt>
          <c:dPt>
            <c:idx val="19"/>
            <c:bubble3D val="0"/>
            <c:spPr>
              <a:solidFill>
                <a:schemeClr val="accent5">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57C0-4ACD-BF88-0B8828899248}"/>
              </c:ext>
            </c:extLst>
          </c:dPt>
          <c:dPt>
            <c:idx val="20"/>
            <c:bubble3D val="0"/>
            <c:spPr>
              <a:solidFill>
                <a:schemeClr val="accent5">
                  <a:tint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57C0-4ACD-BF88-0B8828899248}"/>
              </c:ext>
            </c:extLst>
          </c:dPt>
          <c:dPt>
            <c:idx val="21"/>
            <c:bubble3D val="0"/>
            <c:spPr>
              <a:solidFill>
                <a:schemeClr val="accent5">
                  <a:tint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57C0-4ACD-BF88-0B8828899248}"/>
              </c:ext>
            </c:extLst>
          </c:dPt>
          <c:dPt>
            <c:idx val="22"/>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57C0-4ACD-BF88-0B8828899248}"/>
              </c:ext>
            </c:extLst>
          </c:dPt>
          <c:dPt>
            <c:idx val="23"/>
            <c:bubble3D val="0"/>
            <c:spPr>
              <a:solidFill>
                <a:schemeClr val="accent5">
                  <a:tint val="3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57C0-4ACD-BF88-0B8828899248}"/>
              </c:ext>
            </c:extLst>
          </c:dPt>
          <c:dPt>
            <c:idx val="24"/>
            <c:bubble3D val="0"/>
            <c:spPr>
              <a:solidFill>
                <a:schemeClr val="accent5">
                  <a:tint val="6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0110-4160-8F5E-6DFF271781D8}"/>
              </c:ext>
            </c:extLst>
          </c:dPt>
          <c:dPt>
            <c:idx val="25"/>
            <c:bubble3D val="0"/>
            <c:spPr>
              <a:solidFill>
                <a:schemeClr val="accent5">
                  <a:tint val="5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0110-4160-8F5E-6DFF271781D8}"/>
              </c:ext>
            </c:extLst>
          </c:dPt>
          <c:dPt>
            <c:idx val="26"/>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0110-4160-8F5E-6DFF271781D8}"/>
              </c:ext>
            </c:extLst>
          </c:dPt>
          <c:dPt>
            <c:idx val="27"/>
            <c:bubble3D val="0"/>
            <c:spPr>
              <a:solidFill>
                <a:schemeClr val="accent5">
                  <a:tint val="4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0110-4160-8F5E-6DFF271781D8}"/>
              </c:ext>
            </c:extLst>
          </c:dPt>
          <c:dPt>
            <c:idx val="28"/>
            <c:bubble3D val="0"/>
            <c:spPr>
              <a:solidFill>
                <a:schemeClr val="accent5">
                  <a:tint val="4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0110-4160-8F5E-6DFF271781D8}"/>
              </c:ext>
            </c:extLst>
          </c:dPt>
          <c:dPt>
            <c:idx val="29"/>
            <c:bubble3D val="0"/>
            <c:spPr>
              <a:solidFill>
                <a:schemeClr val="accent5">
                  <a:tint val="3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0110-4160-8F5E-6DFF271781D8}"/>
              </c:ext>
            </c:extLst>
          </c:dPt>
          <c:dPt>
            <c:idx val="30"/>
            <c:bubble3D val="0"/>
            <c:spPr>
              <a:solidFill>
                <a:schemeClr val="accent5">
                  <a:tint val="3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0110-4160-8F5E-6DFF271781D8}"/>
              </c:ext>
            </c:extLst>
          </c:dPt>
          <c:dPt>
            <c:idx val="31"/>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7CBB-4762-8518-7DE4EC72B987}"/>
              </c:ext>
            </c:extLst>
          </c:dPt>
          <c:dPt>
            <c:idx val="32"/>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7CBB-4762-8518-7DE4EC72B987}"/>
              </c:ext>
            </c:extLst>
          </c:dPt>
          <c:dPt>
            <c:idx val="33"/>
            <c:bubble3D val="0"/>
            <c:spPr>
              <a:solidFill>
                <a:schemeClr val="accent5">
                  <a:tint val="3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7CBB-4762-8518-7DE4EC72B98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UA05B!$A$2:$A$35</c:f>
              <c:strCache>
                <c:ptCount val="34"/>
                <c:pt idx="0">
                  <c:v>ADMISIÓN</c:v>
                </c:pt>
                <c:pt idx="1">
                  <c:v>APRENDIZAJE SITUADO</c:v>
                </c:pt>
                <c:pt idx="2">
                  <c:v>CENTRALISMO</c:v>
                </c:pt>
                <c:pt idx="3">
                  <c:v>CONSTRUCCIÓN DE PAZ</c:v>
                </c:pt>
                <c:pt idx="4">
                  <c:v>CONTEXTO SOCIOCULTURAL</c:v>
                </c:pt>
                <c:pt idx="5">
                  <c:v>CULTURA ORGANIZACIONAL</c:v>
                </c:pt>
                <c:pt idx="6">
                  <c:v>CURRÍCULO</c:v>
                </c:pt>
                <c:pt idx="7">
                  <c:v>DESERCIÓN ESTUDIANTIL</c:v>
                </c:pt>
                <c:pt idx="8">
                  <c:v>DESIGUALDAD</c:v>
                </c:pt>
                <c:pt idx="9">
                  <c:v>DIÁLOGO DE SABERES</c:v>
                </c:pt>
                <c:pt idx="10">
                  <c:v>DIVERSIDAD</c:v>
                </c:pt>
                <c:pt idx="11">
                  <c:v>EDUCACIÓN</c:v>
                </c:pt>
                <c:pt idx="12">
                  <c:v>EDUCACIÓN BÁSICA Y PRIMARIA</c:v>
                </c:pt>
                <c:pt idx="13">
                  <c:v>EDUCACIÓN EN PANDEMIA</c:v>
                </c:pt>
                <c:pt idx="14">
                  <c:v>EDUCACIÓN RURAL</c:v>
                </c:pt>
                <c:pt idx="15">
                  <c:v>EGRESADOS</c:v>
                </c:pt>
                <c:pt idx="16">
                  <c:v>EQUIPAJE CULTURAL</c:v>
                </c:pt>
                <c:pt idx="17">
                  <c:v>ESTUDIANTE PEAMA</c:v>
                </c:pt>
                <c:pt idx="18">
                  <c:v>FINANCIACIÓN EDUCACIÓN PÚBLICA SUPERIOR</c:v>
                </c:pt>
                <c:pt idx="19">
                  <c:v>FORMAS DE ACCIÓN INSTITUTO NACIONAL</c:v>
                </c:pt>
                <c:pt idx="20">
                  <c:v>GOBERNANZA</c:v>
                </c:pt>
                <c:pt idx="21">
                  <c:v>GRUPOS DE ESTUDIO AUTÓNOMO (GEA)</c:v>
                </c:pt>
                <c:pt idx="22">
                  <c:v>INCLUSIÓN</c:v>
                </c:pt>
                <c:pt idx="23">
                  <c:v>INNOVACIÓN</c:v>
                </c:pt>
                <c:pt idx="24">
                  <c:v>INVESTIGACIÓN</c:v>
                </c:pt>
                <c:pt idx="25">
                  <c:v>MODELO INTERSEDES</c:v>
                </c:pt>
                <c:pt idx="26">
                  <c:v>PARTICULARIDADES DE SEDE</c:v>
                </c:pt>
                <c:pt idx="27">
                  <c:v>PERTINENCIA INSTITUTO NACIONAL</c:v>
                </c:pt>
                <c:pt idx="28">
                  <c:v>POLÍTICAS EDUCATIVAS</c:v>
                </c:pt>
                <c:pt idx="29">
                  <c:v>PROBLEMÁTICA SOCIO-ECONÓMICA</c:v>
                </c:pt>
                <c:pt idx="30">
                  <c:v>RÉGIMEN ESPECIAL</c:v>
                </c:pt>
                <c:pt idx="31">
                  <c:v>RELACIONAMIENTO CON EL MEDIO EXTERNO</c:v>
                </c:pt>
                <c:pt idx="32">
                  <c:v>RESULTADOS DE APRENDIZAJE</c:v>
                </c:pt>
                <c:pt idx="33">
                  <c:v>SENA</c:v>
                </c:pt>
              </c:strCache>
            </c:strRef>
          </c:cat>
          <c:val>
            <c:numRef>
              <c:f>UA05B!$B$2:$B$35</c:f>
              <c:numCache>
                <c:formatCode>General</c:formatCode>
                <c:ptCount val="34"/>
                <c:pt idx="0">
                  <c:v>5</c:v>
                </c:pt>
                <c:pt idx="1">
                  <c:v>5</c:v>
                </c:pt>
                <c:pt idx="2">
                  <c:v>2</c:v>
                </c:pt>
                <c:pt idx="3">
                  <c:v>3</c:v>
                </c:pt>
                <c:pt idx="4">
                  <c:v>6</c:v>
                </c:pt>
                <c:pt idx="5">
                  <c:v>2</c:v>
                </c:pt>
                <c:pt idx="6">
                  <c:v>2</c:v>
                </c:pt>
                <c:pt idx="7">
                  <c:v>2</c:v>
                </c:pt>
                <c:pt idx="8">
                  <c:v>3</c:v>
                </c:pt>
                <c:pt idx="9">
                  <c:v>1</c:v>
                </c:pt>
                <c:pt idx="10">
                  <c:v>2</c:v>
                </c:pt>
                <c:pt idx="11">
                  <c:v>1</c:v>
                </c:pt>
                <c:pt idx="12">
                  <c:v>1</c:v>
                </c:pt>
                <c:pt idx="13">
                  <c:v>1</c:v>
                </c:pt>
                <c:pt idx="14">
                  <c:v>4</c:v>
                </c:pt>
                <c:pt idx="15">
                  <c:v>1</c:v>
                </c:pt>
                <c:pt idx="16">
                  <c:v>2</c:v>
                </c:pt>
                <c:pt idx="17">
                  <c:v>7</c:v>
                </c:pt>
                <c:pt idx="18">
                  <c:v>1</c:v>
                </c:pt>
                <c:pt idx="19">
                  <c:v>2</c:v>
                </c:pt>
                <c:pt idx="20">
                  <c:v>4</c:v>
                </c:pt>
                <c:pt idx="21">
                  <c:v>1</c:v>
                </c:pt>
                <c:pt idx="22">
                  <c:v>2</c:v>
                </c:pt>
                <c:pt idx="23">
                  <c:v>3</c:v>
                </c:pt>
                <c:pt idx="24">
                  <c:v>3</c:v>
                </c:pt>
                <c:pt idx="25">
                  <c:v>1</c:v>
                </c:pt>
                <c:pt idx="26">
                  <c:v>4</c:v>
                </c:pt>
                <c:pt idx="27">
                  <c:v>1</c:v>
                </c:pt>
                <c:pt idx="28">
                  <c:v>2</c:v>
                </c:pt>
                <c:pt idx="29">
                  <c:v>3</c:v>
                </c:pt>
                <c:pt idx="30">
                  <c:v>1</c:v>
                </c:pt>
                <c:pt idx="31">
                  <c:v>1</c:v>
                </c:pt>
                <c:pt idx="32">
                  <c:v>2</c:v>
                </c:pt>
                <c:pt idx="33">
                  <c:v>2</c:v>
                </c:pt>
              </c:numCache>
            </c:numRef>
          </c:val>
          <c:extLst>
            <c:ext xmlns:c16="http://schemas.microsoft.com/office/drawing/2014/chart" uri="{C3380CC4-5D6E-409C-BE32-E72D297353CC}">
              <c16:uniqueId val="{00000030-57C0-4ACD-BF88-0B882889924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UA06 5 ENCUENTRO INTERSEDES</a:t>
            </a:r>
          </a:p>
        </c:rich>
      </c:tx>
      <c:layout>
        <c:manualLayout>
          <c:xMode val="edge"/>
          <c:yMode val="edge"/>
          <c:x val="0.26218554786274728"/>
          <c:y val="9.1136473209927123E-3"/>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834887715925517E-2"/>
          <c:y val="7.7275045643820567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05D-487B-BED3-FA74524832C9}"/>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05D-487B-BED3-FA74524832C9}"/>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05D-487B-BED3-FA74524832C9}"/>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05D-487B-BED3-FA74524832C9}"/>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05D-487B-BED3-FA74524832C9}"/>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05D-487B-BED3-FA74524832C9}"/>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05D-487B-BED3-FA74524832C9}"/>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05D-487B-BED3-FA74524832C9}"/>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905D-487B-BED3-FA74524832C9}"/>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905D-487B-BED3-FA74524832C9}"/>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905D-487B-BED3-FA74524832C9}"/>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905D-487B-BED3-FA74524832C9}"/>
              </c:ext>
            </c:extLst>
          </c:dPt>
          <c:dPt>
            <c:idx val="12"/>
            <c:bubble3D val="0"/>
            <c:spPr>
              <a:solidFill>
                <a:schemeClr val="accent5">
                  <a:tint val="9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905D-487B-BED3-FA74524832C9}"/>
              </c:ext>
            </c:extLst>
          </c:dPt>
          <c:dPt>
            <c:idx val="13"/>
            <c:bubble3D val="0"/>
            <c:spPr>
              <a:solidFill>
                <a:schemeClr val="accent5">
                  <a:tint val="9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905D-487B-BED3-FA74524832C9}"/>
              </c:ext>
            </c:extLst>
          </c:dPt>
          <c:dPt>
            <c:idx val="14"/>
            <c:bubble3D val="0"/>
            <c:spPr>
              <a:solidFill>
                <a:schemeClr val="accent5">
                  <a:tint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905D-487B-BED3-FA74524832C9}"/>
              </c:ext>
            </c:extLst>
          </c:dPt>
          <c:dPt>
            <c:idx val="15"/>
            <c:bubble3D val="0"/>
            <c:spPr>
              <a:solidFill>
                <a:schemeClr val="accent5">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905D-487B-BED3-FA74524832C9}"/>
              </c:ext>
            </c:extLst>
          </c:dPt>
          <c:dPt>
            <c:idx val="16"/>
            <c:bubble3D val="0"/>
            <c:spPr>
              <a:solidFill>
                <a:schemeClr val="accent5">
                  <a:tint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905D-487B-BED3-FA74524832C9}"/>
              </c:ext>
            </c:extLst>
          </c:dPt>
          <c:dPt>
            <c:idx val="17"/>
            <c:bubble3D val="0"/>
            <c:spPr>
              <a:solidFill>
                <a:schemeClr val="accent5">
                  <a:tint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905D-487B-BED3-FA74524832C9}"/>
              </c:ext>
            </c:extLst>
          </c:dPt>
          <c:dPt>
            <c:idx val="18"/>
            <c:bubble3D val="0"/>
            <c:spPr>
              <a:solidFill>
                <a:schemeClr val="accent5">
                  <a:tint val="6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905D-487B-BED3-FA74524832C9}"/>
              </c:ext>
            </c:extLst>
          </c:dPt>
          <c:dPt>
            <c:idx val="19"/>
            <c:bubble3D val="0"/>
            <c:spPr>
              <a:solidFill>
                <a:schemeClr val="accent5">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905D-487B-BED3-FA74524832C9}"/>
              </c:ext>
            </c:extLst>
          </c:dPt>
          <c:dPt>
            <c:idx val="20"/>
            <c:bubble3D val="0"/>
            <c:spPr>
              <a:solidFill>
                <a:schemeClr val="accent5">
                  <a:tint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905D-487B-BED3-FA74524832C9}"/>
              </c:ext>
            </c:extLst>
          </c:dPt>
          <c:dPt>
            <c:idx val="21"/>
            <c:bubble3D val="0"/>
            <c:spPr>
              <a:solidFill>
                <a:schemeClr val="accent5">
                  <a:tint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905D-487B-BED3-FA74524832C9}"/>
              </c:ext>
            </c:extLst>
          </c:dPt>
          <c:dPt>
            <c:idx val="22"/>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905D-487B-BED3-FA74524832C9}"/>
              </c:ext>
            </c:extLst>
          </c:dPt>
          <c:dPt>
            <c:idx val="23"/>
            <c:bubble3D val="0"/>
            <c:spPr>
              <a:solidFill>
                <a:schemeClr val="accent5">
                  <a:tint val="3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905D-487B-BED3-FA74524832C9}"/>
              </c:ext>
            </c:extLst>
          </c:dPt>
          <c:dPt>
            <c:idx val="24"/>
            <c:bubble3D val="0"/>
            <c:spPr>
              <a:solidFill>
                <a:schemeClr val="accent5">
                  <a:tint val="6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905D-487B-BED3-FA74524832C9}"/>
              </c:ext>
            </c:extLst>
          </c:dPt>
          <c:dPt>
            <c:idx val="25"/>
            <c:bubble3D val="0"/>
            <c:spPr>
              <a:solidFill>
                <a:schemeClr val="accent5">
                  <a:tint val="5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905D-487B-BED3-FA74524832C9}"/>
              </c:ext>
            </c:extLst>
          </c:dPt>
          <c:dPt>
            <c:idx val="26"/>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905D-487B-BED3-FA74524832C9}"/>
              </c:ext>
            </c:extLst>
          </c:dPt>
          <c:dPt>
            <c:idx val="27"/>
            <c:bubble3D val="0"/>
            <c:spPr>
              <a:solidFill>
                <a:schemeClr val="accent5">
                  <a:tint val="4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905D-487B-BED3-FA74524832C9}"/>
              </c:ext>
            </c:extLst>
          </c:dPt>
          <c:dPt>
            <c:idx val="28"/>
            <c:bubble3D val="0"/>
            <c:spPr>
              <a:solidFill>
                <a:schemeClr val="accent5">
                  <a:tint val="4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905D-487B-BED3-FA74524832C9}"/>
              </c:ext>
            </c:extLst>
          </c:dPt>
          <c:dPt>
            <c:idx val="29"/>
            <c:bubble3D val="0"/>
            <c:spPr>
              <a:solidFill>
                <a:schemeClr val="accent5">
                  <a:tint val="3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905D-487B-BED3-FA74524832C9}"/>
              </c:ext>
            </c:extLst>
          </c:dPt>
          <c:dPt>
            <c:idx val="30"/>
            <c:bubble3D val="0"/>
            <c:spPr>
              <a:solidFill>
                <a:schemeClr val="accent5">
                  <a:tint val="3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905D-487B-BED3-FA74524832C9}"/>
              </c:ext>
            </c:extLst>
          </c:dPt>
          <c:dPt>
            <c:idx val="31"/>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905D-487B-BED3-FA74524832C9}"/>
              </c:ext>
            </c:extLst>
          </c:dPt>
          <c:dPt>
            <c:idx val="32"/>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905D-487B-BED3-FA74524832C9}"/>
              </c:ext>
            </c:extLst>
          </c:dPt>
          <c:dPt>
            <c:idx val="33"/>
            <c:bubble3D val="0"/>
            <c:spPr>
              <a:solidFill>
                <a:schemeClr val="accent5">
                  <a:tint val="3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905D-487B-BED3-FA74524832C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UA06B!$A$2:$A$15</c:f>
              <c:strCache>
                <c:ptCount val="14"/>
                <c:pt idx="0">
                  <c:v>ANTECEDENTES INSTITUTO NACIONAL</c:v>
                </c:pt>
                <c:pt idx="1">
                  <c:v>CENTRALISMO</c:v>
                </c:pt>
                <c:pt idx="2">
                  <c:v>CULTURA ORGANIZACIONAL</c:v>
                </c:pt>
                <c:pt idx="3">
                  <c:v>DEPENDENCIAS EN RED</c:v>
                </c:pt>
                <c:pt idx="4">
                  <c:v>DIÁLOGO DE SABERES</c:v>
                </c:pt>
                <c:pt idx="5">
                  <c:v>EDUCACIÓN</c:v>
                </c:pt>
                <c:pt idx="6">
                  <c:v>FORMAS DE ACCIÓN INSTITUTO NACIONAL</c:v>
                </c:pt>
                <c:pt idx="7">
                  <c:v>HUMANIZACIÓN ORGANIZACIONAL</c:v>
                </c:pt>
                <c:pt idx="8">
                  <c:v>INNOVACIÓN</c:v>
                </c:pt>
                <c:pt idx="9">
                  <c:v>PERTINENCIA INSTITUTO NACIONAL</c:v>
                </c:pt>
                <c:pt idx="10">
                  <c:v>PROPÓSITO SUPERIOR</c:v>
                </c:pt>
                <c:pt idx="11">
                  <c:v>PROPUESTA INSTITUTO NACIONAL</c:v>
                </c:pt>
                <c:pt idx="12">
                  <c:v>SINTAXIS</c:v>
                </c:pt>
                <c:pt idx="13">
                  <c:v>TRABAJO COLABORATIVO</c:v>
                </c:pt>
              </c:strCache>
            </c:strRef>
          </c:cat>
          <c:val>
            <c:numRef>
              <c:f>UA06B!$B$2:$B$15</c:f>
              <c:numCache>
                <c:formatCode>General</c:formatCode>
                <c:ptCount val="14"/>
                <c:pt idx="0">
                  <c:v>3</c:v>
                </c:pt>
                <c:pt idx="1">
                  <c:v>2</c:v>
                </c:pt>
                <c:pt idx="2">
                  <c:v>9</c:v>
                </c:pt>
                <c:pt idx="3">
                  <c:v>5</c:v>
                </c:pt>
                <c:pt idx="4">
                  <c:v>1</c:v>
                </c:pt>
                <c:pt idx="5">
                  <c:v>1</c:v>
                </c:pt>
                <c:pt idx="6">
                  <c:v>2</c:v>
                </c:pt>
                <c:pt idx="7">
                  <c:v>1</c:v>
                </c:pt>
                <c:pt idx="8">
                  <c:v>1</c:v>
                </c:pt>
                <c:pt idx="9">
                  <c:v>2</c:v>
                </c:pt>
                <c:pt idx="10">
                  <c:v>4</c:v>
                </c:pt>
                <c:pt idx="11">
                  <c:v>9</c:v>
                </c:pt>
                <c:pt idx="12">
                  <c:v>1</c:v>
                </c:pt>
                <c:pt idx="13">
                  <c:v>1</c:v>
                </c:pt>
              </c:numCache>
            </c:numRef>
          </c:val>
          <c:extLst>
            <c:ext xmlns:c16="http://schemas.microsoft.com/office/drawing/2014/chart" uri="{C3380CC4-5D6E-409C-BE32-E72D297353CC}">
              <c16:uniqueId val="{00000044-905D-487B-BED3-FA74524832C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UA07 5 ENCUENTRO INTERSEDES</a:t>
            </a:r>
          </a:p>
        </c:rich>
      </c:tx>
      <c:layout>
        <c:manualLayout>
          <c:xMode val="edge"/>
          <c:yMode val="edge"/>
          <c:x val="0.26218554786274728"/>
          <c:y val="9.1136473209927123E-3"/>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8834887715925517E-2"/>
          <c:y val="7.7275045643820567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290-47C2-83B3-60C7CB8DCD56}"/>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290-47C2-83B3-60C7CB8DCD56}"/>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290-47C2-83B3-60C7CB8DCD56}"/>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290-47C2-83B3-60C7CB8DCD56}"/>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290-47C2-83B3-60C7CB8DCD56}"/>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290-47C2-83B3-60C7CB8DCD56}"/>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290-47C2-83B3-60C7CB8DCD56}"/>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290-47C2-83B3-60C7CB8DCD56}"/>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290-47C2-83B3-60C7CB8DCD56}"/>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290-47C2-83B3-60C7CB8DCD56}"/>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290-47C2-83B3-60C7CB8DCD56}"/>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290-47C2-83B3-60C7CB8DCD56}"/>
              </c:ext>
            </c:extLst>
          </c:dPt>
          <c:dPt>
            <c:idx val="12"/>
            <c:bubble3D val="0"/>
            <c:spPr>
              <a:solidFill>
                <a:schemeClr val="accent5">
                  <a:tint val="9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290-47C2-83B3-60C7CB8DCD56}"/>
              </c:ext>
            </c:extLst>
          </c:dPt>
          <c:dPt>
            <c:idx val="13"/>
            <c:bubble3D val="0"/>
            <c:spPr>
              <a:solidFill>
                <a:schemeClr val="accent5">
                  <a:tint val="9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290-47C2-83B3-60C7CB8DCD56}"/>
              </c:ext>
            </c:extLst>
          </c:dPt>
          <c:dPt>
            <c:idx val="14"/>
            <c:bubble3D val="0"/>
            <c:spPr>
              <a:solidFill>
                <a:schemeClr val="accent5">
                  <a:tint val="8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290-47C2-83B3-60C7CB8DCD56}"/>
              </c:ext>
            </c:extLst>
          </c:dPt>
          <c:dPt>
            <c:idx val="15"/>
            <c:bubble3D val="0"/>
            <c:spPr>
              <a:solidFill>
                <a:schemeClr val="accent5">
                  <a:tint val="8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8290-47C2-83B3-60C7CB8DCD56}"/>
              </c:ext>
            </c:extLst>
          </c:dPt>
          <c:dPt>
            <c:idx val="16"/>
            <c:bubble3D val="0"/>
            <c:spPr>
              <a:solidFill>
                <a:schemeClr val="accent5">
                  <a:tint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8290-47C2-83B3-60C7CB8DCD56}"/>
              </c:ext>
            </c:extLst>
          </c:dPt>
          <c:dPt>
            <c:idx val="17"/>
            <c:bubble3D val="0"/>
            <c:spPr>
              <a:solidFill>
                <a:schemeClr val="accent5">
                  <a:tint val="7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8290-47C2-83B3-60C7CB8DCD56}"/>
              </c:ext>
            </c:extLst>
          </c:dPt>
          <c:dPt>
            <c:idx val="18"/>
            <c:bubble3D val="0"/>
            <c:spPr>
              <a:solidFill>
                <a:schemeClr val="accent5">
                  <a:tint val="6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8290-47C2-83B3-60C7CB8DCD56}"/>
              </c:ext>
            </c:extLst>
          </c:dPt>
          <c:dPt>
            <c:idx val="19"/>
            <c:bubble3D val="0"/>
            <c:spPr>
              <a:solidFill>
                <a:schemeClr val="accent5">
                  <a:tint val="5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8290-47C2-83B3-60C7CB8DCD56}"/>
              </c:ext>
            </c:extLst>
          </c:dPt>
          <c:dPt>
            <c:idx val="20"/>
            <c:bubble3D val="0"/>
            <c:spPr>
              <a:solidFill>
                <a:schemeClr val="accent5">
                  <a:tint val="5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8290-47C2-83B3-60C7CB8DCD56}"/>
              </c:ext>
            </c:extLst>
          </c:dPt>
          <c:dPt>
            <c:idx val="21"/>
            <c:bubble3D val="0"/>
            <c:spPr>
              <a:solidFill>
                <a:schemeClr val="accent5">
                  <a:tint val="4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8290-47C2-83B3-60C7CB8DCD56}"/>
              </c:ext>
            </c:extLst>
          </c:dPt>
          <c:dPt>
            <c:idx val="22"/>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8290-47C2-83B3-60C7CB8DCD56}"/>
              </c:ext>
            </c:extLst>
          </c:dPt>
          <c:dPt>
            <c:idx val="23"/>
            <c:bubble3D val="0"/>
            <c:spPr>
              <a:solidFill>
                <a:schemeClr val="accent5">
                  <a:tint val="3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8290-47C2-83B3-60C7CB8DCD56}"/>
              </c:ext>
            </c:extLst>
          </c:dPt>
          <c:dPt>
            <c:idx val="24"/>
            <c:bubble3D val="0"/>
            <c:spPr>
              <a:solidFill>
                <a:schemeClr val="accent5">
                  <a:tint val="6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8290-47C2-83B3-60C7CB8DCD56}"/>
              </c:ext>
            </c:extLst>
          </c:dPt>
          <c:dPt>
            <c:idx val="25"/>
            <c:bubble3D val="0"/>
            <c:spPr>
              <a:solidFill>
                <a:schemeClr val="accent5">
                  <a:tint val="5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8290-47C2-83B3-60C7CB8DCD56}"/>
              </c:ext>
            </c:extLst>
          </c:dPt>
          <c:dPt>
            <c:idx val="26"/>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8290-47C2-83B3-60C7CB8DCD56}"/>
              </c:ext>
            </c:extLst>
          </c:dPt>
          <c:dPt>
            <c:idx val="27"/>
            <c:bubble3D val="0"/>
            <c:spPr>
              <a:solidFill>
                <a:schemeClr val="accent5">
                  <a:tint val="4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8290-47C2-83B3-60C7CB8DCD56}"/>
              </c:ext>
            </c:extLst>
          </c:dPt>
          <c:dPt>
            <c:idx val="28"/>
            <c:bubble3D val="0"/>
            <c:spPr>
              <a:solidFill>
                <a:schemeClr val="accent5">
                  <a:tint val="4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8290-47C2-83B3-60C7CB8DCD56}"/>
              </c:ext>
            </c:extLst>
          </c:dPt>
          <c:dPt>
            <c:idx val="29"/>
            <c:bubble3D val="0"/>
            <c:spPr>
              <a:solidFill>
                <a:schemeClr val="accent5">
                  <a:tint val="3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8290-47C2-83B3-60C7CB8DCD56}"/>
              </c:ext>
            </c:extLst>
          </c:dPt>
          <c:dPt>
            <c:idx val="30"/>
            <c:bubble3D val="0"/>
            <c:spPr>
              <a:solidFill>
                <a:schemeClr val="accent5">
                  <a:tint val="3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D-8290-47C2-83B3-60C7CB8DCD56}"/>
              </c:ext>
            </c:extLst>
          </c:dPt>
          <c:dPt>
            <c:idx val="31"/>
            <c:bubble3D val="0"/>
            <c:spPr>
              <a:solidFill>
                <a:schemeClr val="accent5">
                  <a:tint val="4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F-8290-47C2-83B3-60C7CB8DCD56}"/>
              </c:ext>
            </c:extLst>
          </c:dPt>
          <c:dPt>
            <c:idx val="32"/>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1-8290-47C2-83B3-60C7CB8DCD56}"/>
              </c:ext>
            </c:extLst>
          </c:dPt>
          <c:dPt>
            <c:idx val="33"/>
            <c:bubble3D val="0"/>
            <c:spPr>
              <a:solidFill>
                <a:schemeClr val="accent5">
                  <a:tint val="3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43-8290-47C2-83B3-60C7CB8DCD5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UA07B!$A$2:$A$19</c:f>
              <c:strCache>
                <c:ptCount val="18"/>
                <c:pt idx="0">
                  <c:v>ADMISIÓN</c:v>
                </c:pt>
                <c:pt idx="1">
                  <c:v>APRENDIZAJE SITUADO</c:v>
                </c:pt>
                <c:pt idx="2">
                  <c:v>AULA VIVA</c:v>
                </c:pt>
                <c:pt idx="3">
                  <c:v>CONTEXTO SOCIOCULTURAL</c:v>
                </c:pt>
                <c:pt idx="4">
                  <c:v>CURRÍCULO</c:v>
                </c:pt>
                <c:pt idx="5">
                  <c:v>DESIGUALDAD</c:v>
                </c:pt>
                <c:pt idx="6">
                  <c:v>EDUCACIÓN</c:v>
                </c:pt>
                <c:pt idx="7">
                  <c:v>FORMAS DE ACCIÓN INSTITUTO NACIONAL</c:v>
                </c:pt>
                <c:pt idx="8">
                  <c:v>GOBERNANZA</c:v>
                </c:pt>
                <c:pt idx="9">
                  <c:v>INNOVACIÓN</c:v>
                </c:pt>
                <c:pt idx="10">
                  <c:v>INVESTIGACIÓN</c:v>
                </c:pt>
                <c:pt idx="11">
                  <c:v>JUVENTUDES</c:v>
                </c:pt>
                <c:pt idx="12">
                  <c:v>LENGUAS NATIVAS Y DIALÉCTOS</c:v>
                </c:pt>
                <c:pt idx="13">
                  <c:v>LIDERAZGO</c:v>
                </c:pt>
                <c:pt idx="14">
                  <c:v>PARTICULARIDADES DE SEDE</c:v>
                </c:pt>
                <c:pt idx="15">
                  <c:v>PROPUESTA INSTITUTO NACIONAL</c:v>
                </c:pt>
                <c:pt idx="16">
                  <c:v>RESULTADOS DE APRENDIZAJE</c:v>
                </c:pt>
                <c:pt idx="17">
                  <c:v>SINTAXIS</c:v>
                </c:pt>
              </c:strCache>
            </c:strRef>
          </c:cat>
          <c:val>
            <c:numRef>
              <c:f>UA07B!$B$2:$B$19</c:f>
              <c:numCache>
                <c:formatCode>General</c:formatCode>
                <c:ptCount val="18"/>
                <c:pt idx="0">
                  <c:v>1</c:v>
                </c:pt>
                <c:pt idx="1">
                  <c:v>2</c:v>
                </c:pt>
                <c:pt idx="2">
                  <c:v>5</c:v>
                </c:pt>
                <c:pt idx="3">
                  <c:v>1</c:v>
                </c:pt>
                <c:pt idx="4">
                  <c:v>1</c:v>
                </c:pt>
                <c:pt idx="5">
                  <c:v>2</c:v>
                </c:pt>
                <c:pt idx="6">
                  <c:v>1</c:v>
                </c:pt>
                <c:pt idx="7">
                  <c:v>1</c:v>
                </c:pt>
                <c:pt idx="8">
                  <c:v>2</c:v>
                </c:pt>
                <c:pt idx="9">
                  <c:v>4</c:v>
                </c:pt>
                <c:pt idx="10">
                  <c:v>2</c:v>
                </c:pt>
                <c:pt idx="11">
                  <c:v>2</c:v>
                </c:pt>
                <c:pt idx="12">
                  <c:v>1</c:v>
                </c:pt>
                <c:pt idx="13">
                  <c:v>1</c:v>
                </c:pt>
                <c:pt idx="14">
                  <c:v>2</c:v>
                </c:pt>
                <c:pt idx="15">
                  <c:v>1</c:v>
                </c:pt>
                <c:pt idx="16">
                  <c:v>3</c:v>
                </c:pt>
                <c:pt idx="17">
                  <c:v>1</c:v>
                </c:pt>
              </c:numCache>
            </c:numRef>
          </c:val>
          <c:extLst>
            <c:ext xmlns:c16="http://schemas.microsoft.com/office/drawing/2014/chart" uri="{C3380CC4-5D6E-409C-BE32-E72D297353CC}">
              <c16:uniqueId val="{00000044-8290-47C2-83B3-60C7CB8DCD5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5</xdr:row>
      <xdr:rowOff>9525</xdr:rowOff>
    </xdr:to>
    <xdr:graphicFrame macro="">
      <xdr:nvGraphicFramePr>
        <xdr:cNvPr id="5" name="Gráfico 4">
          <a:extLst>
            <a:ext uri="{FF2B5EF4-FFF2-40B4-BE49-F238E27FC236}">
              <a16:creationId xmlns:a16="http://schemas.microsoft.com/office/drawing/2014/main" id="{30372A0E-7025-42DD-B740-09EC739E5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0</xdr:row>
      <xdr:rowOff>0</xdr:rowOff>
    </xdr:from>
    <xdr:to>
      <xdr:col>12</xdr:col>
      <xdr:colOff>369094</xdr:colOff>
      <xdr:row>6</xdr:row>
      <xdr:rowOff>9525</xdr:rowOff>
    </xdr:to>
    <xdr:graphicFrame macro="">
      <xdr:nvGraphicFramePr>
        <xdr:cNvPr id="2" name="Gráfico 1">
          <a:extLst>
            <a:ext uri="{FF2B5EF4-FFF2-40B4-BE49-F238E27FC236}">
              <a16:creationId xmlns:a16="http://schemas.microsoft.com/office/drawing/2014/main" id="{8110F38F-74E5-4401-8EF2-49E7B0EE3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3</xdr:row>
      <xdr:rowOff>9525</xdr:rowOff>
    </xdr:to>
    <xdr:graphicFrame macro="">
      <xdr:nvGraphicFramePr>
        <xdr:cNvPr id="2" name="Gráfico 1">
          <a:extLst>
            <a:ext uri="{FF2B5EF4-FFF2-40B4-BE49-F238E27FC236}">
              <a16:creationId xmlns:a16="http://schemas.microsoft.com/office/drawing/2014/main" id="{28A49156-A713-4CEF-BBE1-C7AFDDF04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25</xdr:row>
      <xdr:rowOff>9525</xdr:rowOff>
    </xdr:to>
    <xdr:graphicFrame macro="">
      <xdr:nvGraphicFramePr>
        <xdr:cNvPr id="2" name="Gráfico 1">
          <a:extLst>
            <a:ext uri="{FF2B5EF4-FFF2-40B4-BE49-F238E27FC236}">
              <a16:creationId xmlns:a16="http://schemas.microsoft.com/office/drawing/2014/main" id="{ACDC2A26-48FC-4E8C-9EAE-C9CB3EDC6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36</xdr:row>
      <xdr:rowOff>9525</xdr:rowOff>
    </xdr:to>
    <xdr:graphicFrame macro="">
      <xdr:nvGraphicFramePr>
        <xdr:cNvPr id="2" name="Gráfico 1">
          <a:extLst>
            <a:ext uri="{FF2B5EF4-FFF2-40B4-BE49-F238E27FC236}">
              <a16:creationId xmlns:a16="http://schemas.microsoft.com/office/drawing/2014/main" id="{6AE88A60-4A67-439C-AF41-D00195A66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16</xdr:row>
      <xdr:rowOff>9525</xdr:rowOff>
    </xdr:to>
    <xdr:graphicFrame macro="">
      <xdr:nvGraphicFramePr>
        <xdr:cNvPr id="2" name="Gráfico 1">
          <a:extLst>
            <a:ext uri="{FF2B5EF4-FFF2-40B4-BE49-F238E27FC236}">
              <a16:creationId xmlns:a16="http://schemas.microsoft.com/office/drawing/2014/main" id="{FDFDED0C-B439-45E7-9BE0-395B1105A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20</xdr:row>
      <xdr:rowOff>9525</xdr:rowOff>
    </xdr:to>
    <xdr:graphicFrame macro="">
      <xdr:nvGraphicFramePr>
        <xdr:cNvPr id="2" name="Gráfico 1">
          <a:extLst>
            <a:ext uri="{FF2B5EF4-FFF2-40B4-BE49-F238E27FC236}">
              <a16:creationId xmlns:a16="http://schemas.microsoft.com/office/drawing/2014/main" id="{2E4315B1-745F-4905-B8B2-1AFB8D409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7"/>
  <sheetViews>
    <sheetView tabSelected="1" workbookViewId="0">
      <selection sqref="A1:H3"/>
    </sheetView>
  </sheetViews>
  <sheetFormatPr baseColWidth="10" defaultColWidth="14.42578125" defaultRowHeight="15" customHeight="1" x14ac:dyDescent="0.25"/>
  <cols>
    <col min="1" max="2" width="16.85546875" style="4" customWidth="1"/>
    <col min="3" max="3" width="14.42578125" style="4"/>
    <col min="4" max="4" width="16.28515625" style="4" customWidth="1"/>
    <col min="5" max="6" width="14.42578125" style="4"/>
    <col min="7" max="7" width="17.85546875" style="4" customWidth="1"/>
    <col min="8" max="8" width="18.42578125" style="4" customWidth="1"/>
    <col min="9" max="16384" width="14.42578125" style="4"/>
  </cols>
  <sheetData>
    <row r="1" spans="1:8" ht="15" customHeight="1" thickBot="1" x14ac:dyDescent="0.3">
      <c r="A1" s="26" t="s">
        <v>17</v>
      </c>
      <c r="B1" s="26"/>
      <c r="C1" s="26"/>
      <c r="D1" s="26"/>
      <c r="E1" s="26"/>
      <c r="F1" s="26"/>
      <c r="G1" s="26"/>
      <c r="H1" s="26"/>
    </row>
    <row r="2" spans="1:8" ht="32.25" customHeight="1" thickBot="1" x14ac:dyDescent="0.3">
      <c r="A2" s="2" t="s">
        <v>23</v>
      </c>
      <c r="B2" s="2" t="s">
        <v>24</v>
      </c>
      <c r="C2" s="2" t="s">
        <v>25</v>
      </c>
      <c r="D2" s="3" t="s">
        <v>42</v>
      </c>
      <c r="E2" s="2" t="s">
        <v>0</v>
      </c>
      <c r="F2" s="2" t="s">
        <v>1</v>
      </c>
      <c r="G2" s="2" t="s">
        <v>2</v>
      </c>
      <c r="H2" s="2" t="s">
        <v>3</v>
      </c>
    </row>
    <row r="3" spans="1:8" ht="16.5" thickBot="1" x14ac:dyDescent="0.3">
      <c r="A3" s="23" t="s">
        <v>26</v>
      </c>
      <c r="B3" s="24"/>
      <c r="C3" s="24"/>
      <c r="D3" s="25" t="s">
        <v>27</v>
      </c>
      <c r="E3" s="24"/>
      <c r="F3" s="24"/>
      <c r="G3" s="24"/>
      <c r="H3" s="24"/>
    </row>
    <row r="7" spans="1:8" ht="15" customHeight="1" x14ac:dyDescent="0.25">
      <c r="C7" s="5"/>
    </row>
  </sheetData>
  <mergeCells count="3">
    <mergeCell ref="A3:C3"/>
    <mergeCell ref="D3:H3"/>
    <mergeCell ref="A1:H1"/>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B3C7-FC31-42A2-AC59-3DC966CC0CAA}">
  <sheetPr>
    <outlinePr summaryBelow="0" summaryRight="0"/>
  </sheetPr>
  <dimension ref="A1:H7"/>
  <sheetViews>
    <sheetView workbookViewId="0">
      <selection activeCell="D3" sqref="D3:H3"/>
    </sheetView>
  </sheetViews>
  <sheetFormatPr baseColWidth="10" defaultColWidth="14.42578125" defaultRowHeight="15" customHeight="1" x14ac:dyDescent="0.25"/>
  <cols>
    <col min="1" max="2" width="16.85546875" style="4" customWidth="1"/>
    <col min="3" max="3" width="14.42578125" style="4"/>
    <col min="4" max="4" width="16.28515625" style="4" customWidth="1"/>
    <col min="5" max="6" width="14.42578125" style="4"/>
    <col min="7" max="7" width="17.85546875" style="4" customWidth="1"/>
    <col min="8" max="8" width="18.42578125" style="4" customWidth="1"/>
    <col min="9" max="16384" width="14.42578125" style="4"/>
  </cols>
  <sheetData>
    <row r="1" spans="1:8" ht="15" customHeight="1" thickBot="1" x14ac:dyDescent="0.3">
      <c r="A1" s="26" t="s">
        <v>17</v>
      </c>
      <c r="B1" s="26"/>
      <c r="C1" s="26"/>
      <c r="D1" s="26"/>
      <c r="E1" s="26"/>
      <c r="F1" s="26"/>
      <c r="G1" s="26"/>
      <c r="H1" s="26"/>
    </row>
    <row r="2" spans="1:8" ht="101.25" customHeight="1" thickBot="1" x14ac:dyDescent="0.3">
      <c r="A2" s="2" t="s">
        <v>23</v>
      </c>
      <c r="B2" s="2" t="s">
        <v>24</v>
      </c>
      <c r="C2" s="2" t="s">
        <v>25</v>
      </c>
      <c r="D2" s="3" t="s">
        <v>182</v>
      </c>
      <c r="E2" s="2" t="s">
        <v>72</v>
      </c>
      <c r="F2" s="2" t="s">
        <v>1</v>
      </c>
      <c r="G2" s="2" t="s">
        <v>2</v>
      </c>
      <c r="H2" s="2" t="s">
        <v>3</v>
      </c>
    </row>
    <row r="3" spans="1:8" ht="31.5" customHeight="1" thickBot="1" x14ac:dyDescent="0.3">
      <c r="A3" s="23" t="s">
        <v>73</v>
      </c>
      <c r="B3" s="24"/>
      <c r="C3" s="24"/>
      <c r="D3" s="28" t="s">
        <v>74</v>
      </c>
      <c r="E3" s="29"/>
      <c r="F3" s="29"/>
      <c r="G3" s="29"/>
      <c r="H3" s="29"/>
    </row>
    <row r="7" spans="1:8" ht="15" customHeight="1" x14ac:dyDescent="0.25">
      <c r="C7" s="5"/>
    </row>
  </sheetData>
  <mergeCells count="3">
    <mergeCell ref="A1:H1"/>
    <mergeCell ref="A3:C3"/>
    <mergeCell ref="D3:H3"/>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742C1-AD66-463A-A7C3-311AF6EF5265}">
  <dimension ref="A1:K906"/>
  <sheetViews>
    <sheetView zoomScale="60" zoomScaleNormal="60" workbookViewId="0">
      <selection activeCell="H87" sqref="H87"/>
    </sheetView>
  </sheetViews>
  <sheetFormatPr baseColWidth="10" defaultColWidth="14.42578125" defaultRowHeight="15" customHeight="1" x14ac:dyDescent="0.25"/>
  <cols>
    <col min="1" max="1" width="21.42578125" customWidth="1"/>
    <col min="2" max="2" width="19.140625" customWidth="1"/>
    <col min="3" max="3" width="19.7109375" customWidth="1"/>
    <col min="4" max="4" width="9.5703125" customWidth="1"/>
    <col min="5" max="6" width="21.140625" customWidth="1"/>
    <col min="7" max="7" width="27" customWidth="1"/>
    <col min="8" max="8" width="65.140625" customWidth="1"/>
    <col min="9" max="9" width="22.5703125" customWidth="1"/>
    <col min="10" max="10" width="10.7109375" customWidth="1"/>
    <col min="11" max="12" width="46.85546875" customWidth="1"/>
    <col min="13" max="23" width="10.7109375" customWidth="1"/>
  </cols>
  <sheetData>
    <row r="1" spans="1:9" ht="15" customHeight="1" thickTop="1" thickBot="1" x14ac:dyDescent="0.3">
      <c r="A1" s="27" t="s">
        <v>17</v>
      </c>
      <c r="B1" s="27"/>
      <c r="C1" s="27"/>
      <c r="D1" s="27"/>
      <c r="E1" s="27"/>
      <c r="F1" s="27"/>
      <c r="G1" s="27"/>
      <c r="H1" s="27"/>
      <c r="I1" s="27"/>
    </row>
    <row r="2" spans="1:9" ht="59.25" customHeight="1" thickTop="1" thickBot="1" x14ac:dyDescent="0.3">
      <c r="A2" s="14" t="s">
        <v>4</v>
      </c>
      <c r="B2" s="12" t="s">
        <v>5</v>
      </c>
      <c r="C2" s="12" t="s">
        <v>6</v>
      </c>
      <c r="D2" s="12" t="s">
        <v>7</v>
      </c>
      <c r="E2" s="12" t="s">
        <v>8</v>
      </c>
      <c r="F2" s="12" t="s">
        <v>9</v>
      </c>
      <c r="G2" s="12" t="s">
        <v>10</v>
      </c>
      <c r="H2" s="13" t="s">
        <v>11</v>
      </c>
      <c r="I2" s="12" t="s">
        <v>12</v>
      </c>
    </row>
    <row r="3" spans="1:9" ht="409.5" customHeight="1" thickTop="1" thickBot="1" x14ac:dyDescent="0.3">
      <c r="A3" s="9">
        <v>12</v>
      </c>
      <c r="B3" s="9">
        <v>5</v>
      </c>
      <c r="C3" s="9" t="s">
        <v>29</v>
      </c>
      <c r="D3" s="9">
        <v>1</v>
      </c>
      <c r="E3" s="9" t="s">
        <v>13</v>
      </c>
      <c r="F3" s="9" t="s">
        <v>75</v>
      </c>
      <c r="G3" s="9" t="s">
        <v>48</v>
      </c>
      <c r="H3" s="10" t="s">
        <v>77</v>
      </c>
      <c r="I3" s="11" t="s">
        <v>14</v>
      </c>
    </row>
    <row r="4" spans="1:9" ht="318" customHeight="1" thickBot="1" x14ac:dyDescent="0.3">
      <c r="A4" s="9">
        <v>13</v>
      </c>
      <c r="B4" s="9">
        <v>5</v>
      </c>
      <c r="C4" s="9" t="s">
        <v>29</v>
      </c>
      <c r="D4" s="9">
        <v>1</v>
      </c>
      <c r="E4" s="9" t="s">
        <v>13</v>
      </c>
      <c r="F4" s="9" t="s">
        <v>75</v>
      </c>
      <c r="G4" s="9" t="s">
        <v>69</v>
      </c>
      <c r="H4" s="10" t="s">
        <v>78</v>
      </c>
      <c r="I4" s="11" t="s">
        <v>14</v>
      </c>
    </row>
    <row r="5" spans="1:9" ht="183.75" customHeight="1" thickBot="1" x14ac:dyDescent="0.3">
      <c r="A5" s="9">
        <v>14</v>
      </c>
      <c r="B5" s="9">
        <v>5</v>
      </c>
      <c r="C5" s="9" t="s">
        <v>29</v>
      </c>
      <c r="D5" s="9">
        <v>1</v>
      </c>
      <c r="E5" s="9" t="s">
        <v>13</v>
      </c>
      <c r="F5" s="9" t="s">
        <v>75</v>
      </c>
      <c r="G5" s="9" t="s">
        <v>79</v>
      </c>
      <c r="H5" s="10" t="s">
        <v>81</v>
      </c>
      <c r="I5" s="11" t="s">
        <v>14</v>
      </c>
    </row>
    <row r="6" spans="1:9" ht="213.75" customHeight="1" thickBot="1" x14ac:dyDescent="0.3">
      <c r="A6" s="9">
        <v>15</v>
      </c>
      <c r="B6" s="9">
        <v>5</v>
      </c>
      <c r="C6" s="9" t="s">
        <v>29</v>
      </c>
      <c r="D6" s="9">
        <v>1</v>
      </c>
      <c r="E6" s="9" t="s">
        <v>13</v>
      </c>
      <c r="F6" s="9" t="s">
        <v>75</v>
      </c>
      <c r="G6" s="9" t="s">
        <v>83</v>
      </c>
      <c r="H6" s="10" t="s">
        <v>82</v>
      </c>
      <c r="I6" s="11" t="s">
        <v>14</v>
      </c>
    </row>
    <row r="7" spans="1:9" ht="290.25" customHeight="1" thickBot="1" x14ac:dyDescent="0.3">
      <c r="A7" s="9">
        <v>16</v>
      </c>
      <c r="B7" s="9">
        <v>5</v>
      </c>
      <c r="C7" s="9" t="s">
        <v>29</v>
      </c>
      <c r="D7" s="9">
        <v>1</v>
      </c>
      <c r="E7" s="9" t="s">
        <v>13</v>
      </c>
      <c r="F7" s="9" t="s">
        <v>75</v>
      </c>
      <c r="G7" s="9" t="s">
        <v>85</v>
      </c>
      <c r="H7" s="10" t="s">
        <v>87</v>
      </c>
      <c r="I7" s="11" t="s">
        <v>14</v>
      </c>
    </row>
    <row r="8" spans="1:9" ht="227.25" customHeight="1" thickBot="1" x14ac:dyDescent="0.3">
      <c r="A8" s="9">
        <v>17</v>
      </c>
      <c r="B8" s="9">
        <v>5</v>
      </c>
      <c r="C8" s="9" t="s">
        <v>29</v>
      </c>
      <c r="D8" s="9">
        <v>1</v>
      </c>
      <c r="E8" s="9" t="s">
        <v>13</v>
      </c>
      <c r="F8" s="9" t="s">
        <v>75</v>
      </c>
      <c r="G8" s="9" t="s">
        <v>79</v>
      </c>
      <c r="H8" s="10" t="s">
        <v>88</v>
      </c>
      <c r="I8" s="11" t="s">
        <v>14</v>
      </c>
    </row>
    <row r="9" spans="1:9" ht="409.6" customHeight="1" thickBot="1" x14ac:dyDescent="0.3">
      <c r="A9" s="9">
        <v>18</v>
      </c>
      <c r="B9" s="9">
        <v>5</v>
      </c>
      <c r="C9" s="9" t="s">
        <v>29</v>
      </c>
      <c r="D9" s="9">
        <v>1</v>
      </c>
      <c r="E9" s="9" t="s">
        <v>13</v>
      </c>
      <c r="F9" s="9" t="s">
        <v>75</v>
      </c>
      <c r="G9" s="9" t="s">
        <v>90</v>
      </c>
      <c r="H9" s="10" t="s">
        <v>89</v>
      </c>
      <c r="I9" s="11" t="s">
        <v>14</v>
      </c>
    </row>
    <row r="10" spans="1:9" ht="126" customHeight="1" thickBot="1" x14ac:dyDescent="0.3">
      <c r="A10" s="9">
        <v>19</v>
      </c>
      <c r="B10" s="9">
        <v>5</v>
      </c>
      <c r="C10" s="9" t="s">
        <v>29</v>
      </c>
      <c r="D10" s="9">
        <v>1</v>
      </c>
      <c r="E10" s="9" t="s">
        <v>13</v>
      </c>
      <c r="F10" s="9" t="s">
        <v>75</v>
      </c>
      <c r="G10" s="9" t="s">
        <v>48</v>
      </c>
      <c r="H10" s="10" t="s">
        <v>91</v>
      </c>
      <c r="I10" s="11" t="s">
        <v>14</v>
      </c>
    </row>
    <row r="11" spans="1:9" ht="201" customHeight="1" thickBot="1" x14ac:dyDescent="0.3">
      <c r="A11" s="9">
        <v>20</v>
      </c>
      <c r="B11" s="9">
        <v>5</v>
      </c>
      <c r="C11" s="9" t="s">
        <v>29</v>
      </c>
      <c r="D11" s="9">
        <v>1</v>
      </c>
      <c r="E11" s="9" t="s">
        <v>13</v>
      </c>
      <c r="F11" s="9" t="s">
        <v>75</v>
      </c>
      <c r="G11" s="9" t="s">
        <v>16</v>
      </c>
      <c r="H11" s="10" t="s">
        <v>92</v>
      </c>
      <c r="I11" s="11" t="s">
        <v>14</v>
      </c>
    </row>
    <row r="12" spans="1:9" ht="279" customHeight="1" thickBot="1" x14ac:dyDescent="0.3">
      <c r="A12" s="9">
        <v>21</v>
      </c>
      <c r="B12" s="9">
        <v>5</v>
      </c>
      <c r="C12" s="9" t="s">
        <v>29</v>
      </c>
      <c r="D12" s="9">
        <v>1</v>
      </c>
      <c r="E12" s="9" t="s">
        <v>13</v>
      </c>
      <c r="F12" s="9" t="s">
        <v>75</v>
      </c>
      <c r="G12" s="9" t="s">
        <v>85</v>
      </c>
      <c r="H12" s="10" t="s">
        <v>93</v>
      </c>
      <c r="I12" s="11" t="s">
        <v>14</v>
      </c>
    </row>
    <row r="13" spans="1:9" ht="283.5" customHeight="1" thickBot="1" x14ac:dyDescent="0.3">
      <c r="A13" s="9">
        <v>22</v>
      </c>
      <c r="B13" s="9">
        <v>5</v>
      </c>
      <c r="C13" s="9" t="s">
        <v>29</v>
      </c>
      <c r="D13" s="9">
        <v>1</v>
      </c>
      <c r="E13" s="9" t="s">
        <v>13</v>
      </c>
      <c r="F13" s="9" t="s">
        <v>75</v>
      </c>
      <c r="G13" s="9" t="s">
        <v>48</v>
      </c>
      <c r="H13" s="10" t="s">
        <v>96</v>
      </c>
      <c r="I13" s="11" t="s">
        <v>14</v>
      </c>
    </row>
    <row r="14" spans="1:9" ht="336.75" customHeight="1" thickBot="1" x14ac:dyDescent="0.3">
      <c r="A14" s="9">
        <v>23</v>
      </c>
      <c r="B14" s="9">
        <v>5</v>
      </c>
      <c r="C14" s="9" t="s">
        <v>29</v>
      </c>
      <c r="D14" s="9">
        <v>1</v>
      </c>
      <c r="E14" s="9" t="s">
        <v>13</v>
      </c>
      <c r="F14" s="9" t="s">
        <v>75</v>
      </c>
      <c r="G14" s="9" t="s">
        <v>94</v>
      </c>
      <c r="H14" s="10" t="s">
        <v>97</v>
      </c>
      <c r="I14" s="11" t="s">
        <v>14</v>
      </c>
    </row>
    <row r="15" spans="1:9" ht="123.75" customHeight="1" thickBot="1" x14ac:dyDescent="0.3">
      <c r="A15" s="9">
        <v>24</v>
      </c>
      <c r="B15" s="9">
        <v>5</v>
      </c>
      <c r="C15" s="9" t="s">
        <v>29</v>
      </c>
      <c r="D15" s="9">
        <v>1</v>
      </c>
      <c r="E15" s="9" t="s">
        <v>13</v>
      </c>
      <c r="F15" s="9" t="s">
        <v>75</v>
      </c>
      <c r="G15" s="9" t="s">
        <v>48</v>
      </c>
      <c r="H15" s="10" t="s">
        <v>95</v>
      </c>
      <c r="I15" s="11" t="s">
        <v>14</v>
      </c>
    </row>
    <row r="16" spans="1:9" ht="145.5" customHeight="1" thickBot="1" x14ac:dyDescent="0.3">
      <c r="A16" s="9">
        <v>25</v>
      </c>
      <c r="B16" s="9">
        <v>5</v>
      </c>
      <c r="C16" s="9" t="s">
        <v>29</v>
      </c>
      <c r="D16" s="9">
        <v>1</v>
      </c>
      <c r="E16" s="9" t="s">
        <v>13</v>
      </c>
      <c r="F16" s="9" t="s">
        <v>75</v>
      </c>
      <c r="G16" s="9" t="s">
        <v>94</v>
      </c>
      <c r="H16" s="10" t="s">
        <v>98</v>
      </c>
      <c r="I16" s="11" t="s">
        <v>14</v>
      </c>
    </row>
    <row r="17" spans="1:9" ht="409.6" customHeight="1" thickBot="1" x14ac:dyDescent="0.3">
      <c r="A17" s="9">
        <v>26</v>
      </c>
      <c r="B17" s="9">
        <v>5</v>
      </c>
      <c r="C17" s="9" t="s">
        <v>29</v>
      </c>
      <c r="D17" s="9">
        <v>1</v>
      </c>
      <c r="E17" s="9" t="s">
        <v>13</v>
      </c>
      <c r="F17" s="9" t="s">
        <v>75</v>
      </c>
      <c r="G17" s="9" t="s">
        <v>48</v>
      </c>
      <c r="H17" s="10" t="s">
        <v>99</v>
      </c>
      <c r="I17" s="11" t="s">
        <v>14</v>
      </c>
    </row>
    <row r="18" spans="1:9" ht="409.6" customHeight="1" thickBot="1" x14ac:dyDescent="0.3">
      <c r="A18" s="9">
        <v>27</v>
      </c>
      <c r="B18" s="9">
        <v>5</v>
      </c>
      <c r="C18" s="9" t="s">
        <v>29</v>
      </c>
      <c r="D18" s="9">
        <v>1</v>
      </c>
      <c r="E18" s="9" t="s">
        <v>13</v>
      </c>
      <c r="F18" s="9" t="s">
        <v>75</v>
      </c>
      <c r="G18" s="9" t="s">
        <v>101</v>
      </c>
      <c r="H18" s="10" t="s">
        <v>100</v>
      </c>
      <c r="I18" s="11" t="s">
        <v>102</v>
      </c>
    </row>
    <row r="19" spans="1:9" ht="409.6" customHeight="1" thickBot="1" x14ac:dyDescent="0.3">
      <c r="A19" s="9">
        <v>28</v>
      </c>
      <c r="B19" s="9">
        <v>5</v>
      </c>
      <c r="C19" s="9" t="s">
        <v>29</v>
      </c>
      <c r="D19" s="9">
        <v>1</v>
      </c>
      <c r="E19" s="9" t="s">
        <v>13</v>
      </c>
      <c r="F19" s="9" t="s">
        <v>75</v>
      </c>
      <c r="G19" s="9" t="s">
        <v>90</v>
      </c>
      <c r="H19" s="10" t="s">
        <v>103</v>
      </c>
      <c r="I19" s="11" t="s">
        <v>14</v>
      </c>
    </row>
    <row r="20" spans="1:9" ht="315.75" customHeight="1" thickBot="1" x14ac:dyDescent="0.3">
      <c r="A20" s="9">
        <v>29</v>
      </c>
      <c r="B20" s="9">
        <v>5</v>
      </c>
      <c r="C20" s="9" t="s">
        <v>29</v>
      </c>
      <c r="D20" s="9">
        <v>1</v>
      </c>
      <c r="E20" s="9" t="s">
        <v>13</v>
      </c>
      <c r="F20" s="9" t="s">
        <v>75</v>
      </c>
      <c r="G20" s="9" t="s">
        <v>108</v>
      </c>
      <c r="H20" s="10" t="s">
        <v>110</v>
      </c>
      <c r="I20" s="11" t="s">
        <v>14</v>
      </c>
    </row>
    <row r="21" spans="1:9" ht="409.6" customHeight="1" thickBot="1" x14ac:dyDescent="0.3">
      <c r="A21" s="9">
        <v>30</v>
      </c>
      <c r="B21" s="9">
        <v>5</v>
      </c>
      <c r="C21" s="9" t="s">
        <v>29</v>
      </c>
      <c r="D21" s="9">
        <v>1</v>
      </c>
      <c r="E21" s="9" t="s">
        <v>13</v>
      </c>
      <c r="F21" s="9" t="s">
        <v>75</v>
      </c>
      <c r="G21" s="9" t="s">
        <v>90</v>
      </c>
      <c r="H21" s="10" t="s">
        <v>111</v>
      </c>
      <c r="I21" s="11" t="s">
        <v>14</v>
      </c>
    </row>
    <row r="22" spans="1:9" ht="197.25" customHeight="1" thickBot="1" x14ac:dyDescent="0.3">
      <c r="A22" s="9">
        <v>31</v>
      </c>
      <c r="B22" s="9">
        <v>5</v>
      </c>
      <c r="C22" s="9" t="s">
        <v>29</v>
      </c>
      <c r="D22" s="9">
        <v>1</v>
      </c>
      <c r="E22" s="9" t="s">
        <v>13</v>
      </c>
      <c r="F22" s="9" t="s">
        <v>75</v>
      </c>
      <c r="G22" s="9" t="s">
        <v>113</v>
      </c>
      <c r="H22" s="10" t="s">
        <v>112</v>
      </c>
      <c r="I22" s="11" t="s">
        <v>14</v>
      </c>
    </row>
    <row r="23" spans="1:9" ht="369.75" customHeight="1" thickBot="1" x14ac:dyDescent="0.3">
      <c r="A23" s="9">
        <v>32</v>
      </c>
      <c r="B23" s="9">
        <v>5</v>
      </c>
      <c r="C23" s="9" t="s">
        <v>29</v>
      </c>
      <c r="D23" s="9">
        <v>1</v>
      </c>
      <c r="E23" s="9" t="s">
        <v>13</v>
      </c>
      <c r="F23" s="9" t="s">
        <v>75</v>
      </c>
      <c r="G23" s="9" t="s">
        <v>116</v>
      </c>
      <c r="H23" s="10" t="s">
        <v>117</v>
      </c>
      <c r="I23" s="11" t="s">
        <v>14</v>
      </c>
    </row>
    <row r="24" spans="1:9" ht="381.75" customHeight="1" thickBot="1" x14ac:dyDescent="0.3">
      <c r="A24" s="9">
        <v>33</v>
      </c>
      <c r="B24" s="9">
        <v>5</v>
      </c>
      <c r="C24" s="9" t="s">
        <v>29</v>
      </c>
      <c r="D24" s="9">
        <v>1</v>
      </c>
      <c r="E24" s="9" t="s">
        <v>13</v>
      </c>
      <c r="F24" s="9" t="s">
        <v>75</v>
      </c>
      <c r="G24" s="9" t="s">
        <v>113</v>
      </c>
      <c r="H24" s="10" t="s">
        <v>118</v>
      </c>
      <c r="I24" s="11" t="s">
        <v>14</v>
      </c>
    </row>
    <row r="25" spans="1:9" ht="362.25" customHeight="1" thickBot="1" x14ac:dyDescent="0.3">
      <c r="A25" s="9">
        <v>34</v>
      </c>
      <c r="B25" s="9">
        <v>5</v>
      </c>
      <c r="C25" s="9" t="s">
        <v>29</v>
      </c>
      <c r="D25" s="9">
        <v>1</v>
      </c>
      <c r="E25" s="9" t="s">
        <v>13</v>
      </c>
      <c r="F25" s="9" t="s">
        <v>75</v>
      </c>
      <c r="G25" s="9" t="s">
        <v>48</v>
      </c>
      <c r="H25" s="10" t="s">
        <v>119</v>
      </c>
      <c r="I25" s="11" t="s">
        <v>14</v>
      </c>
    </row>
    <row r="26" spans="1:9" ht="234.75" customHeight="1" thickBot="1" x14ac:dyDescent="0.3">
      <c r="A26" s="9">
        <v>35</v>
      </c>
      <c r="B26" s="9">
        <v>5</v>
      </c>
      <c r="C26" s="9" t="s">
        <v>29</v>
      </c>
      <c r="D26" s="9">
        <v>1</v>
      </c>
      <c r="E26" s="9" t="s">
        <v>13</v>
      </c>
      <c r="F26" s="9" t="s">
        <v>75</v>
      </c>
      <c r="G26" s="9" t="s">
        <v>113</v>
      </c>
      <c r="H26" s="10" t="s">
        <v>120</v>
      </c>
      <c r="I26" s="11" t="s">
        <v>14</v>
      </c>
    </row>
    <row r="27" spans="1:9" ht="280.5" customHeight="1" thickBot="1" x14ac:dyDescent="0.3">
      <c r="A27" s="9">
        <v>36</v>
      </c>
      <c r="B27" s="9">
        <v>5</v>
      </c>
      <c r="C27" s="9" t="s">
        <v>29</v>
      </c>
      <c r="D27" s="9">
        <v>1</v>
      </c>
      <c r="E27" s="9" t="s">
        <v>13</v>
      </c>
      <c r="F27" s="9" t="s">
        <v>75</v>
      </c>
      <c r="G27" s="9" t="s">
        <v>48</v>
      </c>
      <c r="H27" s="10" t="s">
        <v>121</v>
      </c>
      <c r="I27" s="11" t="s">
        <v>14</v>
      </c>
    </row>
    <row r="28" spans="1:9" ht="336" customHeight="1" thickBot="1" x14ac:dyDescent="0.3">
      <c r="A28" s="9">
        <v>37</v>
      </c>
      <c r="B28" s="9">
        <v>5</v>
      </c>
      <c r="C28" s="9" t="s">
        <v>29</v>
      </c>
      <c r="D28" s="9">
        <v>1</v>
      </c>
      <c r="E28" s="9" t="s">
        <v>13</v>
      </c>
      <c r="F28" s="9" t="s">
        <v>75</v>
      </c>
      <c r="G28" s="9" t="s">
        <v>183</v>
      </c>
      <c r="H28" s="10" t="s">
        <v>122</v>
      </c>
      <c r="I28" s="11" t="s">
        <v>14</v>
      </c>
    </row>
    <row r="29" spans="1:9" ht="105" customHeight="1" thickBot="1" x14ac:dyDescent="0.3">
      <c r="A29" s="9">
        <v>38</v>
      </c>
      <c r="B29" s="9">
        <v>5</v>
      </c>
      <c r="C29" s="9" t="s">
        <v>29</v>
      </c>
      <c r="D29" s="9">
        <v>1</v>
      </c>
      <c r="E29" s="9" t="s">
        <v>13</v>
      </c>
      <c r="F29" s="9" t="s">
        <v>75</v>
      </c>
      <c r="G29" s="9" t="s">
        <v>124</v>
      </c>
      <c r="H29" s="10" t="s">
        <v>125</v>
      </c>
      <c r="I29" s="11" t="s">
        <v>14</v>
      </c>
    </row>
    <row r="30" spans="1:9" ht="167.25" customHeight="1" thickBot="1" x14ac:dyDescent="0.3">
      <c r="A30" s="9">
        <v>39</v>
      </c>
      <c r="B30" s="9">
        <v>5</v>
      </c>
      <c r="C30" s="9" t="s">
        <v>29</v>
      </c>
      <c r="D30" s="9">
        <v>1</v>
      </c>
      <c r="E30" s="9" t="s">
        <v>13</v>
      </c>
      <c r="F30" s="9" t="s">
        <v>75</v>
      </c>
      <c r="G30" s="9" t="s">
        <v>128</v>
      </c>
      <c r="H30" s="10" t="s">
        <v>127</v>
      </c>
      <c r="I30" s="11" t="s">
        <v>14</v>
      </c>
    </row>
    <row r="31" spans="1:9" ht="167.25" customHeight="1" thickBot="1" x14ac:dyDescent="0.3">
      <c r="A31" s="9">
        <v>40</v>
      </c>
      <c r="B31" s="9">
        <v>5</v>
      </c>
      <c r="C31" s="9" t="s">
        <v>29</v>
      </c>
      <c r="D31" s="9">
        <v>1</v>
      </c>
      <c r="E31" s="9" t="s">
        <v>13</v>
      </c>
      <c r="F31" s="9" t="s">
        <v>75</v>
      </c>
      <c r="G31" s="9" t="s">
        <v>108</v>
      </c>
      <c r="H31" s="10" t="s">
        <v>130</v>
      </c>
      <c r="I31" s="11" t="s">
        <v>14</v>
      </c>
    </row>
    <row r="32" spans="1:9" ht="167.25" customHeight="1" thickBot="1" x14ac:dyDescent="0.3">
      <c r="A32" s="9">
        <v>41</v>
      </c>
      <c r="B32" s="9">
        <v>5</v>
      </c>
      <c r="C32" s="9" t="s">
        <v>29</v>
      </c>
      <c r="D32" s="9">
        <v>1</v>
      </c>
      <c r="E32" s="9" t="s">
        <v>13</v>
      </c>
      <c r="F32" s="9" t="s">
        <v>75</v>
      </c>
      <c r="G32" s="9" t="s">
        <v>48</v>
      </c>
      <c r="H32" s="10" t="s">
        <v>131</v>
      </c>
      <c r="I32" s="11" t="s">
        <v>14</v>
      </c>
    </row>
    <row r="33" spans="1:11" ht="409.5" customHeight="1" thickBot="1" x14ac:dyDescent="0.3">
      <c r="A33" s="9">
        <v>42</v>
      </c>
      <c r="B33" s="9">
        <v>5</v>
      </c>
      <c r="C33" s="9" t="s">
        <v>29</v>
      </c>
      <c r="D33" s="9">
        <v>1</v>
      </c>
      <c r="E33" s="9" t="s">
        <v>13</v>
      </c>
      <c r="F33" s="9" t="s">
        <v>75</v>
      </c>
      <c r="G33" s="9" t="s">
        <v>83</v>
      </c>
      <c r="H33" s="10" t="s">
        <v>132</v>
      </c>
      <c r="I33" s="11" t="s">
        <v>14</v>
      </c>
    </row>
    <row r="34" spans="1:11" ht="139.5" customHeight="1" thickBot="1" x14ac:dyDescent="0.3">
      <c r="A34" s="9">
        <v>43</v>
      </c>
      <c r="B34" s="9">
        <v>5</v>
      </c>
      <c r="C34" s="9" t="s">
        <v>29</v>
      </c>
      <c r="D34" s="9">
        <v>1</v>
      </c>
      <c r="E34" s="9" t="s">
        <v>13</v>
      </c>
      <c r="F34" s="9" t="s">
        <v>75</v>
      </c>
      <c r="G34" s="9" t="s">
        <v>124</v>
      </c>
      <c r="H34" s="10" t="s">
        <v>133</v>
      </c>
      <c r="I34" s="11" t="s">
        <v>14</v>
      </c>
    </row>
    <row r="35" spans="1:11" ht="246" customHeight="1" thickBot="1" x14ac:dyDescent="0.3">
      <c r="A35" s="9">
        <v>44</v>
      </c>
      <c r="B35" s="9">
        <v>5</v>
      </c>
      <c r="C35" s="9" t="s">
        <v>29</v>
      </c>
      <c r="D35" s="9">
        <v>1</v>
      </c>
      <c r="E35" s="9" t="s">
        <v>13</v>
      </c>
      <c r="F35" s="9" t="s">
        <v>75</v>
      </c>
      <c r="G35" s="9" t="s">
        <v>48</v>
      </c>
      <c r="H35" s="10" t="s">
        <v>134</v>
      </c>
      <c r="I35" s="11" t="s">
        <v>14</v>
      </c>
    </row>
    <row r="36" spans="1:11" ht="314.25" customHeight="1" thickBot="1" x14ac:dyDescent="0.3">
      <c r="A36" s="9">
        <v>45</v>
      </c>
      <c r="B36" s="9">
        <v>5</v>
      </c>
      <c r="C36" s="9" t="s">
        <v>29</v>
      </c>
      <c r="D36" s="9">
        <v>1</v>
      </c>
      <c r="E36" s="9" t="s">
        <v>13</v>
      </c>
      <c r="F36" s="9" t="s">
        <v>75</v>
      </c>
      <c r="G36" s="9" t="s">
        <v>124</v>
      </c>
      <c r="H36" s="10" t="s">
        <v>135</v>
      </c>
      <c r="I36" s="11" t="s">
        <v>14</v>
      </c>
    </row>
    <row r="37" spans="1:11" ht="167.25" customHeight="1" thickBot="1" x14ac:dyDescent="0.3">
      <c r="A37" s="9">
        <v>46</v>
      </c>
      <c r="B37" s="9">
        <v>5</v>
      </c>
      <c r="C37" s="9" t="s">
        <v>29</v>
      </c>
      <c r="D37" s="9">
        <v>1</v>
      </c>
      <c r="E37" s="9" t="s">
        <v>13</v>
      </c>
      <c r="F37" s="9" t="s">
        <v>75</v>
      </c>
      <c r="G37" s="9" t="s">
        <v>31</v>
      </c>
      <c r="H37" s="10" t="s">
        <v>136</v>
      </c>
      <c r="I37" s="11" t="s">
        <v>137</v>
      </c>
    </row>
    <row r="38" spans="1:11" ht="409.6" customHeight="1" thickBot="1" x14ac:dyDescent="0.3">
      <c r="A38" s="9">
        <v>47</v>
      </c>
      <c r="B38" s="9">
        <v>5</v>
      </c>
      <c r="C38" s="9" t="s">
        <v>29</v>
      </c>
      <c r="D38" s="9">
        <v>1</v>
      </c>
      <c r="E38" s="9" t="s">
        <v>13</v>
      </c>
      <c r="F38" s="9" t="s">
        <v>75</v>
      </c>
      <c r="G38" s="9" t="s">
        <v>144</v>
      </c>
      <c r="H38" s="10" t="s">
        <v>139</v>
      </c>
      <c r="I38" s="11" t="s">
        <v>138</v>
      </c>
    </row>
    <row r="39" spans="1:11" ht="214.5" customHeight="1" thickBot="1" x14ac:dyDescent="0.3">
      <c r="A39" s="9">
        <v>48</v>
      </c>
      <c r="B39" s="9">
        <v>5</v>
      </c>
      <c r="C39" s="9" t="s">
        <v>29</v>
      </c>
      <c r="D39" s="9">
        <v>1</v>
      </c>
      <c r="E39" s="9" t="s">
        <v>13</v>
      </c>
      <c r="F39" s="9" t="s">
        <v>75</v>
      </c>
      <c r="G39" s="9" t="s">
        <v>140</v>
      </c>
      <c r="H39" s="10" t="s">
        <v>141</v>
      </c>
      <c r="I39" s="11" t="s">
        <v>138</v>
      </c>
    </row>
    <row r="40" spans="1:11" ht="409.5" customHeight="1" thickBot="1" x14ac:dyDescent="0.3">
      <c r="A40" s="9">
        <v>49</v>
      </c>
      <c r="B40" s="9">
        <v>5</v>
      </c>
      <c r="C40" s="9" t="s">
        <v>29</v>
      </c>
      <c r="D40" s="9">
        <v>1</v>
      </c>
      <c r="E40" s="9" t="s">
        <v>13</v>
      </c>
      <c r="F40" s="9" t="s">
        <v>75</v>
      </c>
      <c r="G40" s="9" t="s">
        <v>144</v>
      </c>
      <c r="H40" s="10" t="s">
        <v>143</v>
      </c>
      <c r="I40" s="11" t="s">
        <v>14</v>
      </c>
    </row>
    <row r="41" spans="1:11" ht="167.25" customHeight="1" thickBot="1" x14ac:dyDescent="0.3">
      <c r="A41" s="9">
        <v>50</v>
      </c>
      <c r="B41" s="9">
        <v>5</v>
      </c>
      <c r="C41" s="9" t="s">
        <v>29</v>
      </c>
      <c r="D41" s="9">
        <v>1</v>
      </c>
      <c r="E41" s="9" t="s">
        <v>13</v>
      </c>
      <c r="F41" s="9" t="s">
        <v>75</v>
      </c>
      <c r="G41" s="9" t="s">
        <v>144</v>
      </c>
      <c r="H41" s="10" t="s">
        <v>146</v>
      </c>
      <c r="I41" s="11" t="s">
        <v>138</v>
      </c>
    </row>
    <row r="42" spans="1:11" ht="397.5" customHeight="1" thickBot="1" x14ac:dyDescent="0.3">
      <c r="A42" s="9">
        <v>51</v>
      </c>
      <c r="B42" s="9">
        <v>5</v>
      </c>
      <c r="C42" s="9" t="s">
        <v>29</v>
      </c>
      <c r="D42" s="9">
        <v>1</v>
      </c>
      <c r="E42" s="9" t="s">
        <v>13</v>
      </c>
      <c r="F42" s="9" t="s">
        <v>75</v>
      </c>
      <c r="G42" s="9" t="s">
        <v>183</v>
      </c>
      <c r="H42" s="10" t="s">
        <v>147</v>
      </c>
      <c r="I42" s="11" t="s">
        <v>14</v>
      </c>
    </row>
    <row r="43" spans="1:11" ht="167.25" customHeight="1" thickBot="1" x14ac:dyDescent="0.3">
      <c r="A43" s="9">
        <v>52</v>
      </c>
      <c r="B43" s="9">
        <v>5</v>
      </c>
      <c r="C43" s="9" t="s">
        <v>29</v>
      </c>
      <c r="D43" s="9">
        <v>1</v>
      </c>
      <c r="E43" s="9" t="s">
        <v>13</v>
      </c>
      <c r="F43" s="9" t="s">
        <v>75</v>
      </c>
      <c r="G43" s="9" t="s">
        <v>140</v>
      </c>
      <c r="H43" s="10" t="s">
        <v>148</v>
      </c>
      <c r="I43" s="11" t="s">
        <v>14</v>
      </c>
    </row>
    <row r="44" spans="1:11" ht="167.25" customHeight="1" thickBot="1" x14ac:dyDescent="0.3">
      <c r="A44" s="9">
        <v>53</v>
      </c>
      <c r="B44" s="9">
        <v>5</v>
      </c>
      <c r="C44" s="9" t="s">
        <v>29</v>
      </c>
      <c r="D44" s="9">
        <v>1</v>
      </c>
      <c r="E44" s="9" t="s">
        <v>13</v>
      </c>
      <c r="F44" s="9" t="s">
        <v>75</v>
      </c>
      <c r="G44" s="9" t="s">
        <v>150</v>
      </c>
      <c r="H44" s="10" t="s">
        <v>152</v>
      </c>
      <c r="I44" s="11" t="s">
        <v>149</v>
      </c>
    </row>
    <row r="45" spans="1:11" ht="409.5" customHeight="1" thickBot="1" x14ac:dyDescent="0.3">
      <c r="A45" s="9">
        <v>54</v>
      </c>
      <c r="B45" s="9">
        <v>5</v>
      </c>
      <c r="C45" s="9" t="s">
        <v>29</v>
      </c>
      <c r="D45" s="9">
        <v>1</v>
      </c>
      <c r="E45" s="9" t="s">
        <v>13</v>
      </c>
      <c r="F45" s="9" t="s">
        <v>75</v>
      </c>
      <c r="G45" s="9" t="s">
        <v>144</v>
      </c>
      <c r="H45" s="10" t="s">
        <v>153</v>
      </c>
      <c r="I45" s="11" t="s">
        <v>149</v>
      </c>
    </row>
    <row r="46" spans="1:11" ht="348" customHeight="1" thickBot="1" x14ac:dyDescent="0.3">
      <c r="A46" s="9">
        <v>55</v>
      </c>
      <c r="B46" s="9">
        <v>5</v>
      </c>
      <c r="C46" s="9" t="s">
        <v>29</v>
      </c>
      <c r="D46" s="9">
        <v>1</v>
      </c>
      <c r="E46" s="9" t="s">
        <v>13</v>
      </c>
      <c r="F46" s="9" t="s">
        <v>75</v>
      </c>
      <c r="G46" s="22" t="s">
        <v>144</v>
      </c>
      <c r="H46" s="10" t="s">
        <v>154</v>
      </c>
      <c r="I46" s="11" t="s">
        <v>149</v>
      </c>
      <c r="K46" s="21"/>
    </row>
    <row r="47" spans="1:11" ht="336" customHeight="1" thickBot="1" x14ac:dyDescent="0.3">
      <c r="A47" s="9">
        <v>56</v>
      </c>
      <c r="B47" s="9">
        <v>5</v>
      </c>
      <c r="C47" s="9" t="s">
        <v>29</v>
      </c>
      <c r="D47" s="9">
        <v>1</v>
      </c>
      <c r="E47" s="9" t="s">
        <v>13</v>
      </c>
      <c r="F47" s="9" t="s">
        <v>75</v>
      </c>
      <c r="G47" s="9" t="s">
        <v>140</v>
      </c>
      <c r="H47" s="10" t="s">
        <v>155</v>
      </c>
      <c r="I47" s="11" t="s">
        <v>14</v>
      </c>
    </row>
    <row r="48" spans="1:11" ht="171.75" customHeight="1" thickBot="1" x14ac:dyDescent="0.3">
      <c r="A48" s="9">
        <v>57</v>
      </c>
      <c r="B48" s="9">
        <v>5</v>
      </c>
      <c r="C48" s="9" t="s">
        <v>29</v>
      </c>
      <c r="D48" s="9">
        <v>1</v>
      </c>
      <c r="E48" s="9" t="s">
        <v>13</v>
      </c>
      <c r="F48" s="9" t="s">
        <v>75</v>
      </c>
      <c r="G48" s="9" t="s">
        <v>83</v>
      </c>
      <c r="H48" s="10" t="s">
        <v>156</v>
      </c>
      <c r="I48" s="11" t="s">
        <v>14</v>
      </c>
    </row>
    <row r="49" spans="1:9" ht="171.75" customHeight="1" thickBot="1" x14ac:dyDescent="0.3">
      <c r="A49" s="9">
        <v>58</v>
      </c>
      <c r="B49" s="9">
        <v>5</v>
      </c>
      <c r="C49" s="9" t="s">
        <v>29</v>
      </c>
      <c r="D49" s="9">
        <v>1</v>
      </c>
      <c r="E49" s="9" t="s">
        <v>13</v>
      </c>
      <c r="F49" s="9" t="s">
        <v>75</v>
      </c>
      <c r="G49" s="9" t="s">
        <v>79</v>
      </c>
      <c r="H49" s="10" t="s">
        <v>157</v>
      </c>
      <c r="I49" s="11" t="s">
        <v>14</v>
      </c>
    </row>
    <row r="50" spans="1:9" ht="343.5" customHeight="1" thickBot="1" x14ac:dyDescent="0.3">
      <c r="A50" s="9">
        <v>59</v>
      </c>
      <c r="B50" s="9">
        <v>5</v>
      </c>
      <c r="C50" s="9" t="s">
        <v>29</v>
      </c>
      <c r="D50" s="9">
        <v>1</v>
      </c>
      <c r="E50" s="9" t="s">
        <v>13</v>
      </c>
      <c r="F50" s="9" t="s">
        <v>75</v>
      </c>
      <c r="G50" s="9" t="s">
        <v>140</v>
      </c>
      <c r="H50" s="10" t="s">
        <v>158</v>
      </c>
      <c r="I50" s="11" t="s">
        <v>14</v>
      </c>
    </row>
    <row r="51" spans="1:9" ht="171.75" customHeight="1" thickBot="1" x14ac:dyDescent="0.3">
      <c r="A51" s="9">
        <v>60</v>
      </c>
      <c r="B51" s="9">
        <v>5</v>
      </c>
      <c r="C51" s="9" t="s">
        <v>29</v>
      </c>
      <c r="D51" s="9">
        <v>1</v>
      </c>
      <c r="E51" s="9" t="s">
        <v>13</v>
      </c>
      <c r="F51" s="9" t="s">
        <v>75</v>
      </c>
      <c r="G51" s="9" t="s">
        <v>144</v>
      </c>
      <c r="H51" s="10" t="s">
        <v>159</v>
      </c>
      <c r="I51" s="11" t="s">
        <v>160</v>
      </c>
    </row>
    <row r="52" spans="1:9" ht="171.75" customHeight="1" thickBot="1" x14ac:dyDescent="0.3">
      <c r="A52" s="9">
        <v>61</v>
      </c>
      <c r="B52" s="9">
        <v>5</v>
      </c>
      <c r="C52" s="9" t="s">
        <v>29</v>
      </c>
      <c r="D52" s="9">
        <v>1</v>
      </c>
      <c r="E52" s="9" t="s">
        <v>13</v>
      </c>
      <c r="F52" s="9" t="s">
        <v>75</v>
      </c>
      <c r="G52" s="9" t="s">
        <v>113</v>
      </c>
      <c r="H52" s="10" t="s">
        <v>169</v>
      </c>
      <c r="I52" s="11" t="s">
        <v>14</v>
      </c>
    </row>
    <row r="53" spans="1:9" ht="171.75" customHeight="1" thickBot="1" x14ac:dyDescent="0.3">
      <c r="A53" s="9">
        <v>62</v>
      </c>
      <c r="B53" s="9">
        <v>5</v>
      </c>
      <c r="C53" s="9" t="s">
        <v>29</v>
      </c>
      <c r="D53" s="9">
        <v>1</v>
      </c>
      <c r="E53" s="9" t="s">
        <v>13</v>
      </c>
      <c r="F53" s="9" t="s">
        <v>75</v>
      </c>
      <c r="G53" s="9" t="s">
        <v>31</v>
      </c>
      <c r="H53" s="10" t="s">
        <v>161</v>
      </c>
      <c r="I53" s="11" t="s">
        <v>162</v>
      </c>
    </row>
    <row r="54" spans="1:9" ht="171.75" customHeight="1" thickBot="1" x14ac:dyDescent="0.3">
      <c r="A54" s="9">
        <v>63</v>
      </c>
      <c r="B54" s="9">
        <v>5</v>
      </c>
      <c r="C54" s="9" t="s">
        <v>29</v>
      </c>
      <c r="D54" s="9">
        <v>1</v>
      </c>
      <c r="E54" s="9" t="s">
        <v>13</v>
      </c>
      <c r="F54" s="9" t="s">
        <v>75</v>
      </c>
      <c r="G54" s="9" t="s">
        <v>163</v>
      </c>
      <c r="H54" s="10" t="s">
        <v>164</v>
      </c>
      <c r="I54" s="11" t="s">
        <v>165</v>
      </c>
    </row>
    <row r="55" spans="1:9" ht="171.75" customHeight="1" thickBot="1" x14ac:dyDescent="0.3">
      <c r="A55" s="9">
        <v>64</v>
      </c>
      <c r="B55" s="9">
        <v>5</v>
      </c>
      <c r="C55" s="9" t="s">
        <v>29</v>
      </c>
      <c r="D55" s="9">
        <v>1</v>
      </c>
      <c r="E55" s="9" t="s">
        <v>13</v>
      </c>
      <c r="F55" s="9" t="s">
        <v>75</v>
      </c>
      <c r="G55" s="9" t="s">
        <v>170</v>
      </c>
      <c r="H55" s="10" t="s">
        <v>167</v>
      </c>
      <c r="I55" s="11" t="s">
        <v>168</v>
      </c>
    </row>
    <row r="56" spans="1:9" ht="171.75" customHeight="1" thickBot="1" x14ac:dyDescent="0.3">
      <c r="A56" s="9">
        <v>65</v>
      </c>
      <c r="B56" s="9">
        <v>5</v>
      </c>
      <c r="C56" s="9" t="s">
        <v>29</v>
      </c>
      <c r="D56" s="9">
        <v>1</v>
      </c>
      <c r="E56" s="9" t="s">
        <v>13</v>
      </c>
      <c r="F56" s="9" t="s">
        <v>75</v>
      </c>
      <c r="G56" s="9" t="s">
        <v>172</v>
      </c>
      <c r="H56" s="10" t="s">
        <v>174</v>
      </c>
      <c r="I56" s="11" t="s">
        <v>168</v>
      </c>
    </row>
    <row r="57" spans="1:9" ht="171.75" customHeight="1" thickBot="1" x14ac:dyDescent="0.3">
      <c r="A57" s="9">
        <v>66</v>
      </c>
      <c r="B57" s="9">
        <v>5</v>
      </c>
      <c r="C57" s="9" t="s">
        <v>29</v>
      </c>
      <c r="D57" s="9">
        <v>1</v>
      </c>
      <c r="E57" s="9" t="s">
        <v>13</v>
      </c>
      <c r="F57" s="9" t="s">
        <v>75</v>
      </c>
      <c r="G57" s="9" t="s">
        <v>172</v>
      </c>
      <c r="H57" s="10" t="s">
        <v>175</v>
      </c>
      <c r="I57" s="11" t="s">
        <v>14</v>
      </c>
    </row>
    <row r="58" spans="1:9" ht="171.75" customHeight="1" thickBot="1" x14ac:dyDescent="0.3">
      <c r="A58" s="9">
        <v>67</v>
      </c>
      <c r="B58" s="9">
        <v>5</v>
      </c>
      <c r="C58" s="9" t="s">
        <v>29</v>
      </c>
      <c r="D58" s="9">
        <v>1</v>
      </c>
      <c r="E58" s="9" t="s">
        <v>13</v>
      </c>
      <c r="F58" s="9" t="s">
        <v>75</v>
      </c>
      <c r="G58" s="9" t="s">
        <v>177</v>
      </c>
      <c r="H58" s="10" t="s">
        <v>176</v>
      </c>
      <c r="I58" s="11" t="s">
        <v>14</v>
      </c>
    </row>
    <row r="59" spans="1:9" ht="171.75" customHeight="1" thickBot="1" x14ac:dyDescent="0.3">
      <c r="A59" s="9">
        <v>68</v>
      </c>
      <c r="B59" s="9">
        <v>5</v>
      </c>
      <c r="C59" s="9" t="s">
        <v>29</v>
      </c>
      <c r="D59" s="9">
        <v>1</v>
      </c>
      <c r="E59" s="9" t="s">
        <v>13</v>
      </c>
      <c r="F59" s="9" t="s">
        <v>75</v>
      </c>
      <c r="G59" s="9" t="s">
        <v>172</v>
      </c>
      <c r="H59" s="10" t="s">
        <v>178</v>
      </c>
      <c r="I59" s="11" t="s">
        <v>14</v>
      </c>
    </row>
    <row r="60" spans="1:9" ht="171.75" customHeight="1" thickBot="1" x14ac:dyDescent="0.3">
      <c r="A60" s="9">
        <v>69</v>
      </c>
      <c r="B60" s="9">
        <v>5</v>
      </c>
      <c r="C60" s="9" t="s">
        <v>29</v>
      </c>
      <c r="D60" s="9">
        <v>1</v>
      </c>
      <c r="E60" s="9" t="s">
        <v>13</v>
      </c>
      <c r="F60" s="9" t="s">
        <v>75</v>
      </c>
      <c r="G60" s="9" t="s">
        <v>172</v>
      </c>
      <c r="H60" s="10" t="s">
        <v>180</v>
      </c>
      <c r="I60" s="11" t="s">
        <v>179</v>
      </c>
    </row>
    <row r="61" spans="1:9" ht="15.75" customHeight="1" x14ac:dyDescent="0.25"/>
    <row r="62" spans="1:9" ht="15.75" customHeight="1" x14ac:dyDescent="0.25"/>
    <row r="63" spans="1:9" ht="15.75" customHeight="1" x14ac:dyDescent="0.25"/>
    <row r="64" spans="1: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sheetData>
  <autoFilter ref="A2:I60" xr:uid="{00000000-0009-0000-0000-000001000000}"/>
  <mergeCells count="1">
    <mergeCell ref="A1:I1"/>
  </mergeCells>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5EC1-1A3E-43AA-A870-1263123DCEBD}">
  <dimension ref="A1:C25"/>
  <sheetViews>
    <sheetView zoomScale="60" zoomScaleNormal="60" workbookViewId="0">
      <selection activeCell="C13" sqref="C13"/>
    </sheetView>
  </sheetViews>
  <sheetFormatPr baseColWidth="10" defaultRowHeight="15" x14ac:dyDescent="0.25"/>
  <cols>
    <col min="1" max="1" width="31.7109375" customWidth="1"/>
    <col min="2" max="2" width="21.42578125" customWidth="1"/>
    <col min="3" max="3" width="102.5703125" customWidth="1"/>
  </cols>
  <sheetData>
    <row r="1" spans="1:3" ht="66" customHeight="1" thickBot="1" x14ac:dyDescent="0.3">
      <c r="A1" s="18" t="s">
        <v>76</v>
      </c>
      <c r="B1" s="18" t="s">
        <v>22</v>
      </c>
      <c r="C1" s="18" t="s">
        <v>19</v>
      </c>
    </row>
    <row r="2" spans="1:3" ht="32.25" customHeight="1" thickBot="1" x14ac:dyDescent="0.3">
      <c r="A2" s="19" t="s">
        <v>101</v>
      </c>
      <c r="B2" s="17">
        <f>COUNTIF(UA04A!G3:G60,"CENTRALISMO")</f>
        <v>1</v>
      </c>
      <c r="C2" s="16" t="s">
        <v>104</v>
      </c>
    </row>
    <row r="3" spans="1:3" ht="72.75" customHeight="1" thickBot="1" x14ac:dyDescent="0.3">
      <c r="A3" s="19" t="s">
        <v>69</v>
      </c>
      <c r="B3" s="17">
        <f>COUNTIF(UA04A!G3:G60,"CULTURA ORGANIZACIONAL")</f>
        <v>1</v>
      </c>
      <c r="C3" s="16" t="s">
        <v>70</v>
      </c>
    </row>
    <row r="4" spans="1:3" ht="33.75" customHeight="1" thickBot="1" x14ac:dyDescent="0.3">
      <c r="A4" s="19" t="s">
        <v>85</v>
      </c>
      <c r="B4" s="17">
        <f>COUNTIF(UA04A!G3:G60,"EDUCACIÓN BÁSICA Y PRIMARIA")</f>
        <v>2</v>
      </c>
      <c r="C4" s="16" t="s">
        <v>86</v>
      </c>
    </row>
    <row r="5" spans="1:3" ht="48.75" customHeight="1" thickBot="1" x14ac:dyDescent="0.3">
      <c r="A5" s="19" t="s">
        <v>105</v>
      </c>
      <c r="B5" s="17">
        <f>COUNTIF(UA04A!G3:G60,"EDUCACIÓN TÉCNICA Y TECNOLÓGICA")</f>
        <v>2</v>
      </c>
      <c r="C5" s="16" t="s">
        <v>106</v>
      </c>
    </row>
    <row r="6" spans="1:3" ht="45.75" customHeight="1" thickBot="1" x14ac:dyDescent="0.3">
      <c r="A6" s="19" t="s">
        <v>48</v>
      </c>
      <c r="B6" s="17">
        <f>COUNTIF(UA04A!G3:G60,"GOBERNANZA")</f>
        <v>9</v>
      </c>
      <c r="C6" s="16" t="s">
        <v>61</v>
      </c>
    </row>
    <row r="7" spans="1:3" ht="60" customHeight="1" thickBot="1" x14ac:dyDescent="0.3">
      <c r="A7" s="19" t="s">
        <v>79</v>
      </c>
      <c r="B7" s="17">
        <f>COUNTIF(UA04A!G3:G60,"POLÍTICAS EDUCATIVAS")</f>
        <v>3</v>
      </c>
      <c r="C7" s="16" t="s">
        <v>80</v>
      </c>
    </row>
    <row r="8" spans="1:3" ht="62.25" customHeight="1" thickBot="1" x14ac:dyDescent="0.3">
      <c r="A8" s="19" t="s">
        <v>16</v>
      </c>
      <c r="B8" s="17">
        <f>COUNTIF(UA04A!G3:G60,"PROBLEMÁTICA SOCIO-ECONÓMICA")</f>
        <v>1</v>
      </c>
      <c r="C8" s="16" t="s">
        <v>21</v>
      </c>
    </row>
    <row r="9" spans="1:3" ht="48.75" customHeight="1" thickBot="1" x14ac:dyDescent="0.3">
      <c r="A9" s="19" t="s">
        <v>83</v>
      </c>
      <c r="B9" s="17">
        <f>COUNTIF(UA04A!G3:G60,"RÉGIMEN ESPECIAL")</f>
        <v>3</v>
      </c>
      <c r="C9" s="16" t="s">
        <v>84</v>
      </c>
    </row>
    <row r="10" spans="1:3" ht="48.75" customHeight="1" thickBot="1" x14ac:dyDescent="0.3">
      <c r="A10" s="19" t="s">
        <v>90</v>
      </c>
      <c r="B10" s="17">
        <f>COUNTIF(UA04A!G3:G60,"SENA")</f>
        <v>3</v>
      </c>
      <c r="C10" s="16" t="s">
        <v>107</v>
      </c>
    </row>
    <row r="11" spans="1:3" ht="81.75" customHeight="1" thickBot="1" x14ac:dyDescent="0.3">
      <c r="A11" s="19" t="s">
        <v>108</v>
      </c>
      <c r="B11" s="17">
        <f>COUNTIF(UA04A!G3:G60,"FINANCIACIÓN EDUCACIÓN PÚBLICA SUPERIOR")</f>
        <v>2</v>
      </c>
      <c r="C11" s="16" t="s">
        <v>109</v>
      </c>
    </row>
    <row r="12" spans="1:3" ht="54" customHeight="1" thickBot="1" x14ac:dyDescent="0.3">
      <c r="A12" s="19" t="s">
        <v>113</v>
      </c>
      <c r="B12" s="17">
        <f>COUNTIF(UA04A!G3:G60,"MARCO NACIONAL DE CUALIFICACIONES")</f>
        <v>4</v>
      </c>
      <c r="C12" s="16" t="s">
        <v>114</v>
      </c>
    </row>
    <row r="13" spans="1:3" ht="54" customHeight="1" thickBot="1" x14ac:dyDescent="0.3">
      <c r="A13" s="19" t="s">
        <v>116</v>
      </c>
      <c r="B13" s="17">
        <f>COUNTIF(UA04A!G3:G60,"EDUCACIÓN INFORMAL")</f>
        <v>1</v>
      </c>
      <c r="C13" s="16" t="s">
        <v>115</v>
      </c>
    </row>
    <row r="14" spans="1:3" ht="75" customHeight="1" thickBot="1" x14ac:dyDescent="0.3">
      <c r="A14" s="19" t="s">
        <v>183</v>
      </c>
      <c r="B14" s="17">
        <f>COUNTIF(UA04A!G3:G60,"ASEGURAMIENTO DE LA CALIDAD DE LA EDUCACIÓN")</f>
        <v>2</v>
      </c>
      <c r="C14" s="16" t="s">
        <v>123</v>
      </c>
    </row>
    <row r="15" spans="1:3" ht="50.25" customHeight="1" thickBot="1" x14ac:dyDescent="0.3">
      <c r="A15" s="19" t="s">
        <v>124</v>
      </c>
      <c r="B15" s="17">
        <f>COUNTIF(UA04A!G3:G60,"FORMAS DE ACCIÓN INSTITUTO NACIONAL")</f>
        <v>3</v>
      </c>
      <c r="C15" s="16" t="s">
        <v>126</v>
      </c>
    </row>
    <row r="16" spans="1:3" ht="50.25" customHeight="1" thickBot="1" x14ac:dyDescent="0.3">
      <c r="A16" s="19" t="s">
        <v>128</v>
      </c>
      <c r="B16" s="17">
        <f>COUNTIF(UA04A!G3:G60,"SISTEMA NACIONAL DE CIENCIA Y TECNOLOGÍA")</f>
        <v>1</v>
      </c>
      <c r="C16" s="16" t="s">
        <v>129</v>
      </c>
    </row>
    <row r="17" spans="1:3" ht="76.5" customHeight="1" thickBot="1" x14ac:dyDescent="0.3">
      <c r="A17" s="19" t="s">
        <v>31</v>
      </c>
      <c r="B17" s="17">
        <f>COUNTIF(UA04A!G3:G60,"MODELO INTERSEDES")</f>
        <v>2</v>
      </c>
      <c r="C17" s="16" t="s">
        <v>38</v>
      </c>
    </row>
    <row r="18" spans="1:3" ht="54" customHeight="1" thickBot="1" x14ac:dyDescent="0.3">
      <c r="A18" s="19" t="s">
        <v>140</v>
      </c>
      <c r="B18" s="17">
        <f>COUNTIF(UA04A!G3:G60,"LIDERAZGO")</f>
        <v>4</v>
      </c>
      <c r="C18" s="16" t="s">
        <v>142</v>
      </c>
    </row>
    <row r="19" spans="1:3" ht="81.75" customHeight="1" thickBot="1" x14ac:dyDescent="0.3">
      <c r="A19" s="19" t="s">
        <v>144</v>
      </c>
      <c r="B19" s="17">
        <f>COUNTIF(UA04A!G3:G60,"RESULTADOS DE APRENDIZAJE")</f>
        <v>6</v>
      </c>
      <c r="C19" s="16" t="s">
        <v>145</v>
      </c>
    </row>
    <row r="20" spans="1:3" ht="81.75" customHeight="1" thickBot="1" x14ac:dyDescent="0.3">
      <c r="A20" s="19" t="s">
        <v>150</v>
      </c>
      <c r="B20" s="17">
        <f>COUNTIF(UA04A!G3:G60,"UNIVERSIDAD Y ESTADO")</f>
        <v>1</v>
      </c>
      <c r="C20" s="16" t="s">
        <v>151</v>
      </c>
    </row>
    <row r="21" spans="1:3" ht="38.25" customHeight="1" thickBot="1" x14ac:dyDescent="0.3">
      <c r="A21" s="19" t="s">
        <v>163</v>
      </c>
      <c r="B21" s="17">
        <f>COUNTIF(UA04A!G3:G60,"RELACIONAMIENTO CON EL MEDIO EXTERNO")</f>
        <v>1</v>
      </c>
      <c r="C21" s="16" t="s">
        <v>166</v>
      </c>
    </row>
    <row r="22" spans="1:3" ht="58.5" customHeight="1" thickBot="1" x14ac:dyDescent="0.3">
      <c r="A22" s="19" t="s">
        <v>170</v>
      </c>
      <c r="B22" s="17">
        <f>COUNTIF(UA04A!G3:G60,"CONTEXTO SOCIOCULTURAL")</f>
        <v>1</v>
      </c>
      <c r="C22" s="16" t="s">
        <v>171</v>
      </c>
    </row>
    <row r="23" spans="1:3" ht="58.5" customHeight="1" thickBot="1" x14ac:dyDescent="0.3">
      <c r="A23" s="19" t="s">
        <v>172</v>
      </c>
      <c r="B23" s="17">
        <f>COUNTIF(UA04A!G3:G60,"JUVENTUDES")</f>
        <v>4</v>
      </c>
      <c r="C23" s="16" t="s">
        <v>173</v>
      </c>
    </row>
    <row r="24" spans="1:3" ht="58.5" customHeight="1" thickBot="1" x14ac:dyDescent="0.3">
      <c r="A24" s="19" t="s">
        <v>177</v>
      </c>
      <c r="B24" s="17">
        <f>COUNTIF(UA04A!G3:G60,"CULTIVO DE LA HUMANIDAD")</f>
        <v>1</v>
      </c>
      <c r="C24" s="16" t="s">
        <v>181</v>
      </c>
    </row>
    <row r="25" spans="1:3" ht="35.25" customHeight="1" thickBot="1" x14ac:dyDescent="0.3">
      <c r="A25" s="15" t="s">
        <v>18</v>
      </c>
      <c r="B25" s="20">
        <f>SUM(B2:B24)</f>
        <v>58</v>
      </c>
      <c r="C25" s="16"/>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3E2BF-B1A9-416E-A11B-583494F4C89B}">
  <sheetPr>
    <outlinePr summaryBelow="0" summaryRight="0"/>
  </sheetPr>
  <dimension ref="A1:H7"/>
  <sheetViews>
    <sheetView workbookViewId="0">
      <selection activeCell="E9" sqref="E9"/>
    </sheetView>
  </sheetViews>
  <sheetFormatPr baseColWidth="10" defaultColWidth="14.42578125" defaultRowHeight="15" customHeight="1" x14ac:dyDescent="0.25"/>
  <cols>
    <col min="1" max="2" width="16.85546875" style="4" customWidth="1"/>
    <col min="3" max="3" width="14.42578125" style="4"/>
    <col min="4" max="4" width="16.28515625" style="4" customWidth="1"/>
    <col min="5" max="6" width="14.42578125" style="4"/>
    <col min="7" max="7" width="17.85546875" style="4" customWidth="1"/>
    <col min="8" max="8" width="18.42578125" style="4" customWidth="1"/>
    <col min="9" max="16384" width="14.42578125" style="4"/>
  </cols>
  <sheetData>
    <row r="1" spans="1:8" ht="15" customHeight="1" thickBot="1" x14ac:dyDescent="0.3">
      <c r="A1" s="26" t="s">
        <v>17</v>
      </c>
      <c r="B1" s="26"/>
      <c r="C1" s="26"/>
      <c r="D1" s="26"/>
      <c r="E1" s="26"/>
      <c r="F1" s="26"/>
      <c r="G1" s="26"/>
      <c r="H1" s="26"/>
    </row>
    <row r="2" spans="1:8" ht="129" customHeight="1" thickBot="1" x14ac:dyDescent="0.3">
      <c r="A2" s="2" t="s">
        <v>23</v>
      </c>
      <c r="B2" s="2" t="s">
        <v>24</v>
      </c>
      <c r="C2" s="2" t="s">
        <v>25</v>
      </c>
      <c r="D2" s="3" t="s">
        <v>325</v>
      </c>
      <c r="E2" s="2" t="s">
        <v>184</v>
      </c>
      <c r="F2" s="2" t="s">
        <v>1</v>
      </c>
      <c r="G2" s="2" t="s">
        <v>2</v>
      </c>
      <c r="H2" s="2" t="s">
        <v>3</v>
      </c>
    </row>
    <row r="3" spans="1:8" ht="15.75" customHeight="1" thickBot="1" x14ac:dyDescent="0.3">
      <c r="A3" s="23" t="s">
        <v>73</v>
      </c>
      <c r="B3" s="24"/>
      <c r="C3" s="24"/>
      <c r="D3" s="30" t="s">
        <v>185</v>
      </c>
      <c r="E3" s="29"/>
      <c r="F3" s="29"/>
      <c r="G3" s="29"/>
      <c r="H3" s="29"/>
    </row>
    <row r="7" spans="1:8" ht="15" customHeight="1" x14ac:dyDescent="0.25">
      <c r="C7" s="5"/>
    </row>
  </sheetData>
  <mergeCells count="3">
    <mergeCell ref="A1:H1"/>
    <mergeCell ref="A3:C3"/>
    <mergeCell ref="D3:H3"/>
  </mergeCell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294B-B50F-45D9-9D76-322D6332E07B}">
  <dimension ref="A1:K890"/>
  <sheetViews>
    <sheetView topLeftCell="A82" zoomScale="60" zoomScaleNormal="60" workbookViewId="0">
      <selection activeCell="G80" sqref="G80"/>
    </sheetView>
  </sheetViews>
  <sheetFormatPr baseColWidth="10" defaultColWidth="14.42578125" defaultRowHeight="15" customHeight="1" x14ac:dyDescent="0.25"/>
  <cols>
    <col min="1" max="1" width="21.42578125" customWidth="1"/>
    <col min="2" max="2" width="19.140625" customWidth="1"/>
    <col min="3" max="3" width="19.7109375" customWidth="1"/>
    <col min="4" max="4" width="9.5703125" customWidth="1"/>
    <col min="5" max="6" width="21.140625" customWidth="1"/>
    <col min="7" max="7" width="27" customWidth="1"/>
    <col min="8" max="8" width="65.140625" customWidth="1"/>
    <col min="9" max="9" width="26.42578125" customWidth="1"/>
    <col min="10" max="10" width="10.7109375" customWidth="1"/>
    <col min="11" max="12" width="46.85546875" customWidth="1"/>
    <col min="13" max="23" width="10.7109375" customWidth="1"/>
  </cols>
  <sheetData>
    <row r="1" spans="1:9" ht="15" customHeight="1" thickTop="1" thickBot="1" x14ac:dyDescent="0.3">
      <c r="A1" s="27" t="s">
        <v>17</v>
      </c>
      <c r="B1" s="27"/>
      <c r="C1" s="27"/>
      <c r="D1" s="27"/>
      <c r="E1" s="27"/>
      <c r="F1" s="27"/>
      <c r="G1" s="27"/>
      <c r="H1" s="27"/>
      <c r="I1" s="27"/>
    </row>
    <row r="2" spans="1:9" ht="59.25" customHeight="1" thickTop="1" thickBot="1" x14ac:dyDescent="0.3">
      <c r="A2" s="14" t="s">
        <v>4</v>
      </c>
      <c r="B2" s="12" t="s">
        <v>5</v>
      </c>
      <c r="C2" s="12" t="s">
        <v>6</v>
      </c>
      <c r="D2" s="12" t="s">
        <v>7</v>
      </c>
      <c r="E2" s="12" t="s">
        <v>8</v>
      </c>
      <c r="F2" s="12" t="s">
        <v>9</v>
      </c>
      <c r="G2" s="12" t="s">
        <v>10</v>
      </c>
      <c r="H2" s="13" t="s">
        <v>11</v>
      </c>
      <c r="I2" s="12" t="s">
        <v>12</v>
      </c>
    </row>
    <row r="3" spans="1:9" ht="409.5" customHeight="1" thickTop="1" thickBot="1" x14ac:dyDescent="0.3">
      <c r="A3" s="9">
        <v>70</v>
      </c>
      <c r="B3" s="9">
        <v>5</v>
      </c>
      <c r="C3" s="9" t="s">
        <v>29</v>
      </c>
      <c r="D3" s="9">
        <v>1</v>
      </c>
      <c r="E3" s="9" t="s">
        <v>13</v>
      </c>
      <c r="F3" s="9" t="s">
        <v>186</v>
      </c>
      <c r="G3" s="9" t="s">
        <v>187</v>
      </c>
      <c r="H3" s="10" t="s">
        <v>205</v>
      </c>
      <c r="I3" s="11" t="s">
        <v>206</v>
      </c>
    </row>
    <row r="4" spans="1:9" ht="318" customHeight="1" thickBot="1" x14ac:dyDescent="0.3">
      <c r="A4" s="9">
        <v>71</v>
      </c>
      <c r="B4" s="9">
        <v>5</v>
      </c>
      <c r="C4" s="9" t="s">
        <v>29</v>
      </c>
      <c r="D4" s="9">
        <v>1</v>
      </c>
      <c r="E4" s="9" t="s">
        <v>13</v>
      </c>
      <c r="F4" s="9" t="s">
        <v>186</v>
      </c>
      <c r="G4" s="9" t="s">
        <v>189</v>
      </c>
      <c r="H4" s="10" t="s">
        <v>207</v>
      </c>
      <c r="I4" s="11" t="s">
        <v>206</v>
      </c>
    </row>
    <row r="5" spans="1:9" ht="285.75" customHeight="1" thickBot="1" x14ac:dyDescent="0.3">
      <c r="A5" s="9">
        <v>72</v>
      </c>
      <c r="B5" s="9">
        <v>5</v>
      </c>
      <c r="C5" s="9" t="s">
        <v>29</v>
      </c>
      <c r="D5" s="9">
        <v>1</v>
      </c>
      <c r="E5" s="9" t="s">
        <v>13</v>
      </c>
      <c r="F5" s="9" t="s">
        <v>186</v>
      </c>
      <c r="G5" s="9" t="s">
        <v>191</v>
      </c>
      <c r="H5" s="10" t="s">
        <v>208</v>
      </c>
      <c r="I5" s="11" t="s">
        <v>206</v>
      </c>
    </row>
    <row r="6" spans="1:9" ht="213.75" customHeight="1" thickBot="1" x14ac:dyDescent="0.3">
      <c r="A6" s="9">
        <v>73</v>
      </c>
      <c r="B6" s="9">
        <v>5</v>
      </c>
      <c r="C6" s="9" t="s">
        <v>29</v>
      </c>
      <c r="D6" s="9">
        <v>1</v>
      </c>
      <c r="E6" s="9" t="s">
        <v>13</v>
      </c>
      <c r="F6" s="9" t="s">
        <v>186</v>
      </c>
      <c r="G6" s="9" t="s">
        <v>90</v>
      </c>
      <c r="H6" s="10" t="s">
        <v>209</v>
      </c>
      <c r="I6" s="11" t="s">
        <v>206</v>
      </c>
    </row>
    <row r="7" spans="1:9" ht="201.75" customHeight="1" thickBot="1" x14ac:dyDescent="0.3">
      <c r="A7" s="9">
        <v>74</v>
      </c>
      <c r="B7" s="9">
        <v>5</v>
      </c>
      <c r="C7" s="9" t="s">
        <v>29</v>
      </c>
      <c r="D7" s="9">
        <v>1</v>
      </c>
      <c r="E7" s="9" t="s">
        <v>13</v>
      </c>
      <c r="F7" s="9" t="s">
        <v>186</v>
      </c>
      <c r="G7" s="9" t="s">
        <v>85</v>
      </c>
      <c r="H7" s="10" t="s">
        <v>210</v>
      </c>
      <c r="I7" s="11" t="s">
        <v>206</v>
      </c>
    </row>
    <row r="8" spans="1:9" ht="227.25" customHeight="1" thickBot="1" x14ac:dyDescent="0.3">
      <c r="A8" s="9">
        <v>75</v>
      </c>
      <c r="B8" s="9">
        <v>5</v>
      </c>
      <c r="C8" s="9" t="s">
        <v>29</v>
      </c>
      <c r="D8" s="9">
        <v>1</v>
      </c>
      <c r="E8" s="9" t="s">
        <v>13</v>
      </c>
      <c r="F8" s="9" t="s">
        <v>186</v>
      </c>
      <c r="G8" s="9" t="s">
        <v>144</v>
      </c>
      <c r="H8" s="10" t="s">
        <v>211</v>
      </c>
      <c r="I8" s="11" t="s">
        <v>206</v>
      </c>
    </row>
    <row r="9" spans="1:9" ht="192" customHeight="1" thickBot="1" x14ac:dyDescent="0.3">
      <c r="A9" s="9">
        <v>76</v>
      </c>
      <c r="B9" s="9">
        <v>5</v>
      </c>
      <c r="C9" s="9" t="s">
        <v>29</v>
      </c>
      <c r="D9" s="9">
        <v>1</v>
      </c>
      <c r="E9" s="9" t="s">
        <v>13</v>
      </c>
      <c r="F9" s="9" t="s">
        <v>186</v>
      </c>
      <c r="G9" s="9" t="s">
        <v>101</v>
      </c>
      <c r="H9" s="10" t="s">
        <v>212</v>
      </c>
      <c r="I9" s="11" t="s">
        <v>206</v>
      </c>
    </row>
    <row r="10" spans="1:9" ht="126" customHeight="1" thickBot="1" x14ac:dyDescent="0.3">
      <c r="A10" s="9">
        <v>77</v>
      </c>
      <c r="B10" s="9">
        <v>5</v>
      </c>
      <c r="C10" s="9" t="s">
        <v>29</v>
      </c>
      <c r="D10" s="9">
        <v>1</v>
      </c>
      <c r="E10" s="9" t="s">
        <v>13</v>
      </c>
      <c r="F10" s="9" t="s">
        <v>186</v>
      </c>
      <c r="G10" s="9" t="s">
        <v>253</v>
      </c>
      <c r="H10" s="10" t="s">
        <v>213</v>
      </c>
      <c r="I10" s="11" t="s">
        <v>206</v>
      </c>
    </row>
    <row r="11" spans="1:9" ht="201" customHeight="1" thickBot="1" x14ac:dyDescent="0.3">
      <c r="A11" s="9">
        <v>78</v>
      </c>
      <c r="B11" s="9">
        <v>5</v>
      </c>
      <c r="C11" s="9" t="s">
        <v>29</v>
      </c>
      <c r="D11" s="9">
        <v>1</v>
      </c>
      <c r="E11" s="9" t="s">
        <v>13</v>
      </c>
      <c r="F11" s="9" t="s">
        <v>186</v>
      </c>
      <c r="G11" s="9" t="s">
        <v>189</v>
      </c>
      <c r="H11" s="10" t="s">
        <v>214</v>
      </c>
      <c r="I11" s="11" t="s">
        <v>206</v>
      </c>
    </row>
    <row r="12" spans="1:9" ht="279" customHeight="1" thickBot="1" x14ac:dyDescent="0.3">
      <c r="A12" s="9">
        <v>79</v>
      </c>
      <c r="B12" s="9">
        <v>5</v>
      </c>
      <c r="C12" s="9" t="s">
        <v>29</v>
      </c>
      <c r="D12" s="9">
        <v>1</v>
      </c>
      <c r="E12" s="9" t="s">
        <v>13</v>
      </c>
      <c r="F12" s="9" t="s">
        <v>186</v>
      </c>
      <c r="G12" s="9" t="s">
        <v>193</v>
      </c>
      <c r="H12" s="10" t="s">
        <v>215</v>
      </c>
      <c r="I12" s="11" t="s">
        <v>206</v>
      </c>
    </row>
    <row r="13" spans="1:9" ht="283.5" customHeight="1" thickBot="1" x14ac:dyDescent="0.3">
      <c r="A13" s="9">
        <v>80</v>
      </c>
      <c r="B13" s="9">
        <v>5</v>
      </c>
      <c r="C13" s="9" t="s">
        <v>29</v>
      </c>
      <c r="D13" s="9">
        <v>1</v>
      </c>
      <c r="E13" s="9" t="s">
        <v>13</v>
      </c>
      <c r="F13" s="9" t="s">
        <v>186</v>
      </c>
      <c r="G13" s="9" t="s">
        <v>195</v>
      </c>
      <c r="H13" s="10" t="s">
        <v>216</v>
      </c>
      <c r="I13" s="11" t="s">
        <v>206</v>
      </c>
    </row>
    <row r="14" spans="1:9" ht="132.75" customHeight="1" thickBot="1" x14ac:dyDescent="0.3">
      <c r="A14" s="9">
        <v>81</v>
      </c>
      <c r="B14" s="9">
        <v>5</v>
      </c>
      <c r="C14" s="9" t="s">
        <v>29</v>
      </c>
      <c r="D14" s="9">
        <v>1</v>
      </c>
      <c r="E14" s="9" t="s">
        <v>13</v>
      </c>
      <c r="F14" s="9" t="s">
        <v>186</v>
      </c>
      <c r="G14" s="9" t="s">
        <v>79</v>
      </c>
      <c r="H14" s="10" t="s">
        <v>217</v>
      </c>
      <c r="I14" s="11" t="s">
        <v>206</v>
      </c>
    </row>
    <row r="15" spans="1:9" ht="280.5" customHeight="1" thickBot="1" x14ac:dyDescent="0.3">
      <c r="A15" s="9">
        <v>82</v>
      </c>
      <c r="B15" s="9">
        <v>5</v>
      </c>
      <c r="C15" s="9" t="s">
        <v>29</v>
      </c>
      <c r="D15" s="9">
        <v>1</v>
      </c>
      <c r="E15" s="9" t="s">
        <v>13</v>
      </c>
      <c r="F15" s="9" t="s">
        <v>186</v>
      </c>
      <c r="G15" s="9" t="s">
        <v>170</v>
      </c>
      <c r="H15" s="10" t="s">
        <v>218</v>
      </c>
      <c r="I15" s="11" t="s">
        <v>206</v>
      </c>
    </row>
    <row r="16" spans="1:9" ht="263.25" customHeight="1" thickBot="1" x14ac:dyDescent="0.3">
      <c r="A16" s="9">
        <v>83</v>
      </c>
      <c r="B16" s="9">
        <v>5</v>
      </c>
      <c r="C16" s="9" t="s">
        <v>29</v>
      </c>
      <c r="D16" s="9">
        <v>1</v>
      </c>
      <c r="E16" s="9" t="s">
        <v>13</v>
      </c>
      <c r="F16" s="9" t="s">
        <v>186</v>
      </c>
      <c r="G16" s="9" t="s">
        <v>196</v>
      </c>
      <c r="H16" s="10" t="s">
        <v>219</v>
      </c>
      <c r="I16" s="11" t="s">
        <v>206</v>
      </c>
    </row>
    <row r="17" spans="1:9" ht="392.25" customHeight="1" thickBot="1" x14ac:dyDescent="0.3">
      <c r="A17" s="9">
        <v>84</v>
      </c>
      <c r="B17" s="9">
        <v>5</v>
      </c>
      <c r="C17" s="9" t="s">
        <v>29</v>
      </c>
      <c r="D17" s="9">
        <v>1</v>
      </c>
      <c r="E17" s="9" t="s">
        <v>13</v>
      </c>
      <c r="F17" s="9" t="s">
        <v>186</v>
      </c>
      <c r="G17" s="9" t="s">
        <v>195</v>
      </c>
      <c r="H17" s="10" t="s">
        <v>220</v>
      </c>
      <c r="I17" s="11" t="s">
        <v>206</v>
      </c>
    </row>
    <row r="18" spans="1:9" ht="379.5" customHeight="1" thickBot="1" x14ac:dyDescent="0.3">
      <c r="A18" s="9">
        <v>85</v>
      </c>
      <c r="B18" s="9">
        <v>5</v>
      </c>
      <c r="C18" s="9" t="s">
        <v>29</v>
      </c>
      <c r="D18" s="9">
        <v>1</v>
      </c>
      <c r="E18" s="9" t="s">
        <v>13</v>
      </c>
      <c r="F18" s="9" t="s">
        <v>186</v>
      </c>
      <c r="G18" s="9" t="s">
        <v>222</v>
      </c>
      <c r="H18" s="10" t="s">
        <v>221</v>
      </c>
      <c r="I18" s="11" t="s">
        <v>206</v>
      </c>
    </row>
    <row r="19" spans="1:9" ht="119.25" customHeight="1" thickBot="1" x14ac:dyDescent="0.3">
      <c r="A19" s="9">
        <v>86</v>
      </c>
      <c r="B19" s="9">
        <v>5</v>
      </c>
      <c r="C19" s="9" t="s">
        <v>29</v>
      </c>
      <c r="D19" s="9">
        <v>1</v>
      </c>
      <c r="E19" s="9" t="s">
        <v>13</v>
      </c>
      <c r="F19" s="9" t="s">
        <v>186</v>
      </c>
      <c r="G19" s="9" t="s">
        <v>193</v>
      </c>
      <c r="H19" s="10" t="s">
        <v>223</v>
      </c>
      <c r="I19" s="11" t="s">
        <v>206</v>
      </c>
    </row>
    <row r="20" spans="1:9" ht="315.75" customHeight="1" thickBot="1" x14ac:dyDescent="0.3">
      <c r="A20" s="9">
        <v>87</v>
      </c>
      <c r="B20" s="9">
        <v>5</v>
      </c>
      <c r="C20" s="9" t="s">
        <v>29</v>
      </c>
      <c r="D20" s="9">
        <v>1</v>
      </c>
      <c r="E20" s="9" t="s">
        <v>13</v>
      </c>
      <c r="F20" s="9" t="s">
        <v>186</v>
      </c>
      <c r="G20" s="9" t="s">
        <v>170</v>
      </c>
      <c r="H20" s="10" t="s">
        <v>224</v>
      </c>
      <c r="I20" s="11" t="s">
        <v>206</v>
      </c>
    </row>
    <row r="21" spans="1:9" ht="409.6" customHeight="1" thickBot="1" x14ac:dyDescent="0.3">
      <c r="A21" s="9">
        <v>88</v>
      </c>
      <c r="B21" s="9">
        <v>5</v>
      </c>
      <c r="C21" s="9" t="s">
        <v>29</v>
      </c>
      <c r="D21" s="9">
        <v>1</v>
      </c>
      <c r="E21" s="9" t="s">
        <v>13</v>
      </c>
      <c r="F21" s="9" t="s">
        <v>186</v>
      </c>
      <c r="G21" s="9" t="s">
        <v>15</v>
      </c>
      <c r="H21" s="10" t="s">
        <v>227</v>
      </c>
      <c r="I21" s="11" t="s">
        <v>162</v>
      </c>
    </row>
    <row r="22" spans="1:9" ht="276.75" customHeight="1" thickBot="1" x14ac:dyDescent="0.3">
      <c r="A22" s="9">
        <v>89</v>
      </c>
      <c r="B22" s="9">
        <v>5</v>
      </c>
      <c r="C22" s="9" t="s">
        <v>29</v>
      </c>
      <c r="D22" s="9">
        <v>1</v>
      </c>
      <c r="E22" s="9" t="s">
        <v>13</v>
      </c>
      <c r="F22" s="9" t="s">
        <v>186</v>
      </c>
      <c r="G22" s="9" t="s">
        <v>198</v>
      </c>
      <c r="H22" s="10" t="s">
        <v>226</v>
      </c>
      <c r="I22" s="11" t="s">
        <v>206</v>
      </c>
    </row>
    <row r="23" spans="1:9" ht="247.5" customHeight="1" thickBot="1" x14ac:dyDescent="0.3">
      <c r="A23" s="9">
        <v>90</v>
      </c>
      <c r="B23" s="9">
        <v>5</v>
      </c>
      <c r="C23" s="9" t="s">
        <v>29</v>
      </c>
      <c r="D23" s="9">
        <v>1</v>
      </c>
      <c r="E23" s="9" t="s">
        <v>13</v>
      </c>
      <c r="F23" s="9" t="s">
        <v>186</v>
      </c>
      <c r="G23" s="9" t="s">
        <v>124</v>
      </c>
      <c r="H23" s="10" t="s">
        <v>225</v>
      </c>
      <c r="I23" s="11" t="s">
        <v>206</v>
      </c>
    </row>
    <row r="24" spans="1:9" ht="214.5" customHeight="1" thickBot="1" x14ac:dyDescent="0.3">
      <c r="A24" s="9">
        <v>91</v>
      </c>
      <c r="B24" s="9">
        <v>5</v>
      </c>
      <c r="C24" s="9" t="s">
        <v>29</v>
      </c>
      <c r="D24" s="9">
        <v>1</v>
      </c>
      <c r="E24" s="9" t="s">
        <v>13</v>
      </c>
      <c r="F24" s="9" t="s">
        <v>186</v>
      </c>
      <c r="G24" s="9" t="s">
        <v>204</v>
      </c>
      <c r="H24" s="10" t="s">
        <v>228</v>
      </c>
      <c r="I24" s="11" t="s">
        <v>206</v>
      </c>
    </row>
    <row r="25" spans="1:9" ht="197.25" customHeight="1" thickBot="1" x14ac:dyDescent="0.3">
      <c r="A25" s="9">
        <v>92</v>
      </c>
      <c r="B25" s="9">
        <v>5</v>
      </c>
      <c r="C25" s="9" t="s">
        <v>29</v>
      </c>
      <c r="D25" s="9">
        <v>1</v>
      </c>
      <c r="E25" s="9" t="s">
        <v>13</v>
      </c>
      <c r="F25" s="9" t="s">
        <v>186</v>
      </c>
      <c r="G25" s="9" t="s">
        <v>222</v>
      </c>
      <c r="H25" s="10" t="s">
        <v>229</v>
      </c>
      <c r="I25" s="11" t="s">
        <v>206</v>
      </c>
    </row>
    <row r="26" spans="1:9" ht="148.5" customHeight="1" thickBot="1" x14ac:dyDescent="0.3">
      <c r="A26" s="9">
        <v>93</v>
      </c>
      <c r="B26" s="9">
        <v>5</v>
      </c>
      <c r="C26" s="9" t="s">
        <v>29</v>
      </c>
      <c r="D26" s="9">
        <v>1</v>
      </c>
      <c r="E26" s="9" t="s">
        <v>13</v>
      </c>
      <c r="F26" s="9" t="s">
        <v>186</v>
      </c>
      <c r="G26" s="9" t="s">
        <v>79</v>
      </c>
      <c r="H26" s="10" t="s">
        <v>230</v>
      </c>
      <c r="I26" s="11" t="s">
        <v>14</v>
      </c>
    </row>
    <row r="27" spans="1:9" ht="280.5" customHeight="1" thickBot="1" x14ac:dyDescent="0.3">
      <c r="A27" s="9">
        <v>94</v>
      </c>
      <c r="B27" s="9">
        <v>5</v>
      </c>
      <c r="C27" s="9" t="s">
        <v>29</v>
      </c>
      <c r="D27" s="9">
        <v>1</v>
      </c>
      <c r="E27" s="9" t="s">
        <v>13</v>
      </c>
      <c r="F27" s="9" t="s">
        <v>186</v>
      </c>
      <c r="G27" s="9" t="s">
        <v>90</v>
      </c>
      <c r="H27" s="10" t="s">
        <v>231</v>
      </c>
      <c r="I27" s="11" t="s">
        <v>14</v>
      </c>
    </row>
    <row r="28" spans="1:9" ht="336" customHeight="1" thickBot="1" x14ac:dyDescent="0.3">
      <c r="A28" s="9">
        <v>95</v>
      </c>
      <c r="B28" s="9">
        <v>5</v>
      </c>
      <c r="C28" s="9" t="s">
        <v>29</v>
      </c>
      <c r="D28" s="9">
        <v>1</v>
      </c>
      <c r="E28" s="9" t="s">
        <v>13</v>
      </c>
      <c r="F28" s="9" t="s">
        <v>186</v>
      </c>
      <c r="G28" s="9" t="s">
        <v>170</v>
      </c>
      <c r="H28" s="10" t="s">
        <v>232</v>
      </c>
      <c r="I28" s="11" t="s">
        <v>206</v>
      </c>
    </row>
    <row r="29" spans="1:9" ht="343.5" customHeight="1" thickBot="1" x14ac:dyDescent="0.3">
      <c r="A29" s="9">
        <v>96</v>
      </c>
      <c r="B29" s="9">
        <v>5</v>
      </c>
      <c r="C29" s="9" t="s">
        <v>29</v>
      </c>
      <c r="D29" s="9">
        <v>1</v>
      </c>
      <c r="E29" s="9" t="s">
        <v>13</v>
      </c>
      <c r="F29" s="9" t="s">
        <v>186</v>
      </c>
      <c r="G29" s="9" t="s">
        <v>198</v>
      </c>
      <c r="H29" s="10" t="s">
        <v>233</v>
      </c>
      <c r="I29" s="11" t="s">
        <v>234</v>
      </c>
    </row>
    <row r="30" spans="1:9" ht="167.25" customHeight="1" thickBot="1" x14ac:dyDescent="0.3">
      <c r="A30" s="9">
        <v>97</v>
      </c>
      <c r="B30" s="9">
        <v>5</v>
      </c>
      <c r="C30" s="9" t="s">
        <v>29</v>
      </c>
      <c r="D30" s="9">
        <v>1</v>
      </c>
      <c r="E30" s="9" t="s">
        <v>13</v>
      </c>
      <c r="F30" s="9" t="s">
        <v>186</v>
      </c>
      <c r="G30" s="9" t="s">
        <v>235</v>
      </c>
      <c r="H30" s="10" t="s">
        <v>236</v>
      </c>
      <c r="I30" s="11" t="s">
        <v>35</v>
      </c>
    </row>
    <row r="31" spans="1:9" ht="120" customHeight="1" thickBot="1" x14ac:dyDescent="0.3">
      <c r="A31" s="9">
        <v>98</v>
      </c>
      <c r="B31" s="9">
        <v>5</v>
      </c>
      <c r="C31" s="9" t="s">
        <v>29</v>
      </c>
      <c r="D31" s="9">
        <v>1</v>
      </c>
      <c r="E31" s="9" t="s">
        <v>13</v>
      </c>
      <c r="F31" s="9" t="s">
        <v>186</v>
      </c>
      <c r="G31" s="9" t="s">
        <v>198</v>
      </c>
      <c r="H31" s="10" t="s">
        <v>237</v>
      </c>
      <c r="I31" s="11" t="s">
        <v>35</v>
      </c>
    </row>
    <row r="32" spans="1:9" ht="409.5" customHeight="1" thickBot="1" x14ac:dyDescent="0.3">
      <c r="A32" s="9">
        <v>99</v>
      </c>
      <c r="B32" s="9">
        <v>5</v>
      </c>
      <c r="C32" s="9" t="s">
        <v>29</v>
      </c>
      <c r="D32" s="9">
        <v>1</v>
      </c>
      <c r="E32" s="9" t="s">
        <v>13</v>
      </c>
      <c r="F32" s="9" t="s">
        <v>186</v>
      </c>
      <c r="G32" s="9" t="s">
        <v>15</v>
      </c>
      <c r="H32" s="10" t="s">
        <v>238</v>
      </c>
      <c r="I32" s="11" t="s">
        <v>206</v>
      </c>
    </row>
    <row r="33" spans="1:11" ht="167.25" customHeight="1" thickBot="1" x14ac:dyDescent="0.3">
      <c r="A33" s="9">
        <v>100</v>
      </c>
      <c r="B33" s="9">
        <v>5</v>
      </c>
      <c r="C33" s="9" t="s">
        <v>29</v>
      </c>
      <c r="D33" s="9">
        <v>1</v>
      </c>
      <c r="E33" s="9" t="s">
        <v>13</v>
      </c>
      <c r="F33" s="9" t="s">
        <v>186</v>
      </c>
      <c r="G33" s="9" t="s">
        <v>198</v>
      </c>
      <c r="H33" s="10" t="s">
        <v>239</v>
      </c>
      <c r="I33" s="11" t="s">
        <v>179</v>
      </c>
    </row>
    <row r="34" spans="1:11" ht="162" customHeight="1" thickBot="1" x14ac:dyDescent="0.3">
      <c r="A34" s="9">
        <v>101</v>
      </c>
      <c r="B34" s="9">
        <v>5</v>
      </c>
      <c r="C34" s="9" t="s">
        <v>29</v>
      </c>
      <c r="D34" s="9">
        <v>1</v>
      </c>
      <c r="E34" s="9" t="s">
        <v>13</v>
      </c>
      <c r="F34" s="9" t="s">
        <v>186</v>
      </c>
      <c r="G34" s="9" t="s">
        <v>108</v>
      </c>
      <c r="H34" s="10" t="s">
        <v>240</v>
      </c>
      <c r="I34" s="11" t="s">
        <v>179</v>
      </c>
    </row>
    <row r="35" spans="1:11" ht="246" customHeight="1" thickBot="1" x14ac:dyDescent="0.3">
      <c r="A35" s="9">
        <v>102</v>
      </c>
      <c r="B35" s="9">
        <v>5</v>
      </c>
      <c r="C35" s="9" t="s">
        <v>29</v>
      </c>
      <c r="D35" s="9">
        <v>1</v>
      </c>
      <c r="E35" s="9" t="s">
        <v>13</v>
      </c>
      <c r="F35" s="9" t="s">
        <v>186</v>
      </c>
      <c r="G35" s="9" t="s">
        <v>15</v>
      </c>
      <c r="H35" s="10" t="s">
        <v>241</v>
      </c>
      <c r="I35" s="11" t="s">
        <v>179</v>
      </c>
    </row>
    <row r="36" spans="1:11" ht="314.25" customHeight="1" thickBot="1" x14ac:dyDescent="0.3">
      <c r="A36" s="9">
        <v>103</v>
      </c>
      <c r="B36" s="9">
        <v>5</v>
      </c>
      <c r="C36" s="9" t="s">
        <v>29</v>
      </c>
      <c r="D36" s="9">
        <v>1</v>
      </c>
      <c r="E36" s="9" t="s">
        <v>13</v>
      </c>
      <c r="F36" s="9" t="s">
        <v>186</v>
      </c>
      <c r="G36" s="9" t="s">
        <v>187</v>
      </c>
      <c r="H36" s="10" t="s">
        <v>242</v>
      </c>
      <c r="I36" s="11" t="s">
        <v>179</v>
      </c>
    </row>
    <row r="37" spans="1:11" ht="375.75" customHeight="1" thickBot="1" x14ac:dyDescent="0.3">
      <c r="A37" s="9">
        <v>104</v>
      </c>
      <c r="B37" s="9">
        <v>5</v>
      </c>
      <c r="C37" s="9" t="s">
        <v>29</v>
      </c>
      <c r="D37" s="9">
        <v>1</v>
      </c>
      <c r="E37" s="9" t="s">
        <v>13</v>
      </c>
      <c r="F37" s="9" t="s">
        <v>186</v>
      </c>
      <c r="G37" s="9" t="s">
        <v>245</v>
      </c>
      <c r="H37" s="10" t="s">
        <v>243</v>
      </c>
      <c r="I37" s="11" t="s">
        <v>179</v>
      </c>
    </row>
    <row r="38" spans="1:11" ht="409.6" customHeight="1" thickBot="1" x14ac:dyDescent="0.3">
      <c r="A38" s="9">
        <v>105</v>
      </c>
      <c r="B38" s="9">
        <v>5</v>
      </c>
      <c r="C38" s="9" t="s">
        <v>29</v>
      </c>
      <c r="D38" s="9">
        <v>1</v>
      </c>
      <c r="E38" s="9" t="s">
        <v>13</v>
      </c>
      <c r="F38" s="9" t="s">
        <v>186</v>
      </c>
      <c r="G38" s="9" t="s">
        <v>246</v>
      </c>
      <c r="H38" s="10" t="s">
        <v>244</v>
      </c>
      <c r="I38" s="11" t="s">
        <v>179</v>
      </c>
    </row>
    <row r="39" spans="1:11" ht="214.5" customHeight="1" thickBot="1" x14ac:dyDescent="0.3">
      <c r="A39" s="9">
        <v>106</v>
      </c>
      <c r="B39" s="9">
        <v>5</v>
      </c>
      <c r="C39" s="9" t="s">
        <v>29</v>
      </c>
      <c r="D39" s="9">
        <v>1</v>
      </c>
      <c r="E39" s="9" t="s">
        <v>13</v>
      </c>
      <c r="F39" s="9" t="s">
        <v>186</v>
      </c>
      <c r="G39" s="9" t="s">
        <v>246</v>
      </c>
      <c r="H39" s="10" t="s">
        <v>247</v>
      </c>
      <c r="I39" s="11" t="s">
        <v>206</v>
      </c>
    </row>
    <row r="40" spans="1:11" ht="409.6" customHeight="1" thickBot="1" x14ac:dyDescent="0.3">
      <c r="A40" s="9">
        <v>107</v>
      </c>
      <c r="B40" s="9">
        <v>5</v>
      </c>
      <c r="C40" s="9" t="s">
        <v>29</v>
      </c>
      <c r="D40" s="9">
        <v>1</v>
      </c>
      <c r="E40" s="9" t="s">
        <v>13</v>
      </c>
      <c r="F40" s="9" t="s">
        <v>186</v>
      </c>
      <c r="G40" s="9" t="s">
        <v>204</v>
      </c>
      <c r="H40" s="10" t="s">
        <v>248</v>
      </c>
      <c r="I40" s="11" t="s">
        <v>249</v>
      </c>
    </row>
    <row r="41" spans="1:11" ht="120.75" customHeight="1" thickBot="1" x14ac:dyDescent="0.3">
      <c r="A41" s="9">
        <v>108</v>
      </c>
      <c r="B41" s="9">
        <v>5</v>
      </c>
      <c r="C41" s="9" t="s">
        <v>29</v>
      </c>
      <c r="D41" s="9">
        <v>1</v>
      </c>
      <c r="E41" s="9" t="s">
        <v>13</v>
      </c>
      <c r="F41" s="9" t="s">
        <v>186</v>
      </c>
      <c r="G41" s="9" t="s">
        <v>251</v>
      </c>
      <c r="H41" s="10" t="s">
        <v>250</v>
      </c>
      <c r="I41" s="11" t="s">
        <v>149</v>
      </c>
    </row>
    <row r="42" spans="1:11" ht="409.6" customHeight="1" thickBot="1" x14ac:dyDescent="0.3">
      <c r="A42" s="9">
        <v>109</v>
      </c>
      <c r="B42" s="9">
        <v>5</v>
      </c>
      <c r="C42" s="9" t="s">
        <v>29</v>
      </c>
      <c r="D42" s="9">
        <v>1</v>
      </c>
      <c r="E42" s="9" t="s">
        <v>13</v>
      </c>
      <c r="F42" s="9" t="s">
        <v>186</v>
      </c>
      <c r="G42" s="9" t="s">
        <v>253</v>
      </c>
      <c r="H42" s="10" t="s">
        <v>252</v>
      </c>
      <c r="I42" s="11" t="s">
        <v>149</v>
      </c>
    </row>
    <row r="43" spans="1:11" ht="409.6" customHeight="1" thickBot="1" x14ac:dyDescent="0.3">
      <c r="A43" s="9">
        <v>110</v>
      </c>
      <c r="B43" s="9">
        <v>5</v>
      </c>
      <c r="C43" s="9" t="s">
        <v>29</v>
      </c>
      <c r="D43" s="9">
        <v>1</v>
      </c>
      <c r="E43" s="9" t="s">
        <v>13</v>
      </c>
      <c r="F43" s="9" t="s">
        <v>186</v>
      </c>
      <c r="G43" s="9" t="s">
        <v>198</v>
      </c>
      <c r="H43" s="10" t="s">
        <v>254</v>
      </c>
      <c r="I43" s="11" t="s">
        <v>149</v>
      </c>
    </row>
    <row r="44" spans="1:11" ht="147" customHeight="1" thickBot="1" x14ac:dyDescent="0.3">
      <c r="A44" s="9">
        <v>111</v>
      </c>
      <c r="B44" s="9">
        <v>5</v>
      </c>
      <c r="C44" s="9" t="s">
        <v>29</v>
      </c>
      <c r="D44" s="9">
        <v>1</v>
      </c>
      <c r="E44" s="9" t="s">
        <v>13</v>
      </c>
      <c r="F44" s="9" t="s">
        <v>186</v>
      </c>
      <c r="G44" s="9" t="s">
        <v>204</v>
      </c>
      <c r="H44" s="10" t="s">
        <v>255</v>
      </c>
      <c r="I44" s="11" t="s">
        <v>35</v>
      </c>
    </row>
    <row r="45" spans="1:11" ht="409.5" customHeight="1" thickBot="1" x14ac:dyDescent="0.3">
      <c r="A45" s="9">
        <v>112</v>
      </c>
      <c r="B45" s="9">
        <v>5</v>
      </c>
      <c r="C45" s="9" t="s">
        <v>29</v>
      </c>
      <c r="D45" s="9">
        <v>1</v>
      </c>
      <c r="E45" s="9" t="s">
        <v>13</v>
      </c>
      <c r="F45" s="9" t="s">
        <v>186</v>
      </c>
      <c r="G45" s="9" t="s">
        <v>204</v>
      </c>
      <c r="H45" s="10" t="s">
        <v>256</v>
      </c>
      <c r="I45" s="11" t="s">
        <v>206</v>
      </c>
    </row>
    <row r="46" spans="1:11" ht="102" customHeight="1" thickBot="1" x14ac:dyDescent="0.3">
      <c r="A46" s="9">
        <v>113</v>
      </c>
      <c r="B46" s="9">
        <v>5</v>
      </c>
      <c r="C46" s="9" t="s">
        <v>29</v>
      </c>
      <c r="D46" s="9">
        <v>1</v>
      </c>
      <c r="E46" s="9" t="s">
        <v>13</v>
      </c>
      <c r="F46" s="9" t="s">
        <v>186</v>
      </c>
      <c r="G46" s="9" t="s">
        <v>204</v>
      </c>
      <c r="H46" s="10" t="s">
        <v>257</v>
      </c>
      <c r="I46" s="11" t="s">
        <v>35</v>
      </c>
      <c r="K46" s="21"/>
    </row>
    <row r="47" spans="1:11" ht="336" customHeight="1" thickBot="1" x14ac:dyDescent="0.3">
      <c r="A47" s="9">
        <v>114</v>
      </c>
      <c r="B47" s="9">
        <v>5</v>
      </c>
      <c r="C47" s="9" t="s">
        <v>29</v>
      </c>
      <c r="D47" s="9">
        <v>1</v>
      </c>
      <c r="E47" s="9" t="s">
        <v>13</v>
      </c>
      <c r="F47" s="9" t="s">
        <v>186</v>
      </c>
      <c r="G47" s="9" t="s">
        <v>259</v>
      </c>
      <c r="H47" s="10" t="s">
        <v>258</v>
      </c>
      <c r="I47" s="11" t="s">
        <v>260</v>
      </c>
    </row>
    <row r="48" spans="1:11" ht="345.75" customHeight="1" thickBot="1" x14ac:dyDescent="0.3">
      <c r="A48" s="9">
        <v>115</v>
      </c>
      <c r="B48" s="9">
        <v>5</v>
      </c>
      <c r="C48" s="9" t="s">
        <v>29</v>
      </c>
      <c r="D48" s="9">
        <v>1</v>
      </c>
      <c r="E48" s="9" t="s">
        <v>13</v>
      </c>
      <c r="F48" s="9" t="s">
        <v>186</v>
      </c>
      <c r="G48" s="9" t="s">
        <v>262</v>
      </c>
      <c r="H48" s="10" t="s">
        <v>261</v>
      </c>
      <c r="I48" s="11" t="s">
        <v>263</v>
      </c>
    </row>
    <row r="49" spans="1:9" ht="184.5" customHeight="1" thickBot="1" x14ac:dyDescent="0.3">
      <c r="A49" s="9">
        <v>116</v>
      </c>
      <c r="B49" s="9">
        <v>5</v>
      </c>
      <c r="C49" s="9" t="s">
        <v>29</v>
      </c>
      <c r="D49" s="9">
        <v>1</v>
      </c>
      <c r="E49" s="9" t="s">
        <v>13</v>
      </c>
      <c r="F49" s="9" t="s">
        <v>186</v>
      </c>
      <c r="G49" s="9" t="s">
        <v>69</v>
      </c>
      <c r="H49" s="10" t="s">
        <v>264</v>
      </c>
      <c r="I49" s="11" t="s">
        <v>265</v>
      </c>
    </row>
    <row r="50" spans="1:9" ht="135" customHeight="1" thickBot="1" x14ac:dyDescent="0.3">
      <c r="A50" s="9">
        <v>117</v>
      </c>
      <c r="B50" s="9">
        <v>5</v>
      </c>
      <c r="C50" s="9" t="s">
        <v>29</v>
      </c>
      <c r="D50" s="9">
        <v>1</v>
      </c>
      <c r="E50" s="9" t="s">
        <v>13</v>
      </c>
      <c r="F50" s="9" t="s">
        <v>186</v>
      </c>
      <c r="G50" s="9" t="s">
        <v>267</v>
      </c>
      <c r="H50" s="10" t="s">
        <v>266</v>
      </c>
      <c r="I50" s="11" t="s">
        <v>263</v>
      </c>
    </row>
    <row r="51" spans="1:9" ht="231" customHeight="1" thickBot="1" x14ac:dyDescent="0.3">
      <c r="A51" s="9">
        <v>118</v>
      </c>
      <c r="B51" s="9">
        <v>5</v>
      </c>
      <c r="C51" s="9" t="s">
        <v>29</v>
      </c>
      <c r="D51" s="9">
        <v>1</v>
      </c>
      <c r="E51" s="9" t="s">
        <v>13</v>
      </c>
      <c r="F51" s="9" t="s">
        <v>186</v>
      </c>
      <c r="G51" s="9" t="s">
        <v>101</v>
      </c>
      <c r="H51" s="10" t="s">
        <v>268</v>
      </c>
      <c r="I51" s="11" t="s">
        <v>263</v>
      </c>
    </row>
    <row r="52" spans="1:9" ht="171.75" customHeight="1" thickBot="1" x14ac:dyDescent="0.3">
      <c r="A52" s="9">
        <v>119</v>
      </c>
      <c r="B52" s="9">
        <v>5</v>
      </c>
      <c r="C52" s="9" t="s">
        <v>29</v>
      </c>
      <c r="D52" s="9">
        <v>1</v>
      </c>
      <c r="E52" s="9" t="s">
        <v>13</v>
      </c>
      <c r="F52" s="9" t="s">
        <v>186</v>
      </c>
      <c r="G52" s="9" t="s">
        <v>170</v>
      </c>
      <c r="H52" s="10" t="s">
        <v>269</v>
      </c>
      <c r="I52" s="11" t="s">
        <v>263</v>
      </c>
    </row>
    <row r="53" spans="1:9" ht="409.5" customHeight="1" thickBot="1" x14ac:dyDescent="0.3">
      <c r="A53" s="9">
        <v>120</v>
      </c>
      <c r="B53" s="9">
        <v>5</v>
      </c>
      <c r="C53" s="9" t="s">
        <v>29</v>
      </c>
      <c r="D53" s="9">
        <v>1</v>
      </c>
      <c r="E53" s="9" t="s">
        <v>13</v>
      </c>
      <c r="F53" s="9" t="s">
        <v>186</v>
      </c>
      <c r="G53" s="9" t="s">
        <v>193</v>
      </c>
      <c r="H53" s="10" t="s">
        <v>270</v>
      </c>
      <c r="I53" s="11" t="s">
        <v>271</v>
      </c>
    </row>
    <row r="54" spans="1:9" ht="409.5" customHeight="1" thickBot="1" x14ac:dyDescent="0.3">
      <c r="A54" s="9">
        <v>121</v>
      </c>
      <c r="B54" s="9">
        <v>5</v>
      </c>
      <c r="C54" s="9" t="s">
        <v>29</v>
      </c>
      <c r="D54" s="9">
        <v>1</v>
      </c>
      <c r="E54" s="9" t="s">
        <v>13</v>
      </c>
      <c r="F54" s="9" t="s">
        <v>186</v>
      </c>
      <c r="G54" s="9" t="s">
        <v>259</v>
      </c>
      <c r="H54" s="10" t="s">
        <v>272</v>
      </c>
      <c r="I54" s="11" t="s">
        <v>206</v>
      </c>
    </row>
    <row r="55" spans="1:9" ht="171.75" customHeight="1" thickBot="1" x14ac:dyDescent="0.3">
      <c r="A55" s="9">
        <v>122</v>
      </c>
      <c r="B55" s="9">
        <v>5</v>
      </c>
      <c r="C55" s="9" t="s">
        <v>29</v>
      </c>
      <c r="D55" s="9">
        <v>1</v>
      </c>
      <c r="E55" s="9" t="s">
        <v>13</v>
      </c>
      <c r="F55" s="9" t="s">
        <v>186</v>
      </c>
      <c r="G55" s="9" t="s">
        <v>48</v>
      </c>
      <c r="H55" s="10" t="s">
        <v>273</v>
      </c>
      <c r="I55" s="11" t="s">
        <v>274</v>
      </c>
    </row>
    <row r="56" spans="1:9" ht="171.75" customHeight="1" thickBot="1" x14ac:dyDescent="0.3">
      <c r="A56" s="9">
        <v>123</v>
      </c>
      <c r="B56" s="9">
        <v>5</v>
      </c>
      <c r="C56" s="9" t="s">
        <v>29</v>
      </c>
      <c r="D56" s="9">
        <v>1</v>
      </c>
      <c r="E56" s="9" t="s">
        <v>13</v>
      </c>
      <c r="F56" s="9" t="s">
        <v>186</v>
      </c>
      <c r="G56" s="9" t="s">
        <v>198</v>
      </c>
      <c r="H56" s="10" t="s">
        <v>275</v>
      </c>
      <c r="I56" s="11" t="s">
        <v>274</v>
      </c>
    </row>
    <row r="57" spans="1:9" ht="171.75" customHeight="1" thickBot="1" x14ac:dyDescent="0.3">
      <c r="A57" s="9">
        <v>124</v>
      </c>
      <c r="B57" s="9">
        <v>5</v>
      </c>
      <c r="C57" s="9" t="s">
        <v>29</v>
      </c>
      <c r="D57" s="9">
        <v>1</v>
      </c>
      <c r="E57" s="9" t="s">
        <v>13</v>
      </c>
      <c r="F57" s="9" t="s">
        <v>186</v>
      </c>
      <c r="G57" s="9" t="s">
        <v>277</v>
      </c>
      <c r="H57" s="10" t="s">
        <v>276</v>
      </c>
      <c r="I57" s="11" t="s">
        <v>274</v>
      </c>
    </row>
    <row r="58" spans="1:9" ht="105.75" customHeight="1" thickBot="1" x14ac:dyDescent="0.3">
      <c r="A58" s="9">
        <v>125</v>
      </c>
      <c r="B58" s="9">
        <v>5</v>
      </c>
      <c r="C58" s="9" t="s">
        <v>29</v>
      </c>
      <c r="D58" s="9">
        <v>1</v>
      </c>
      <c r="E58" s="9" t="s">
        <v>13</v>
      </c>
      <c r="F58" s="9" t="s">
        <v>186</v>
      </c>
      <c r="G58" s="9" t="s">
        <v>31</v>
      </c>
      <c r="H58" s="10" t="s">
        <v>278</v>
      </c>
      <c r="I58" s="11" t="s">
        <v>274</v>
      </c>
    </row>
    <row r="59" spans="1:9" ht="124.5" customHeight="1" thickBot="1" x14ac:dyDescent="0.3">
      <c r="A59" s="9">
        <v>126</v>
      </c>
      <c r="B59" s="9">
        <v>5</v>
      </c>
      <c r="C59" s="9" t="s">
        <v>29</v>
      </c>
      <c r="D59" s="9">
        <v>1</v>
      </c>
      <c r="E59" s="9" t="s">
        <v>13</v>
      </c>
      <c r="F59" s="9" t="s">
        <v>186</v>
      </c>
      <c r="G59" s="9" t="s">
        <v>253</v>
      </c>
      <c r="H59" s="10" t="s">
        <v>279</v>
      </c>
      <c r="I59" s="11" t="s">
        <v>274</v>
      </c>
    </row>
    <row r="60" spans="1:9" ht="105.75" customHeight="1" thickBot="1" x14ac:dyDescent="0.3">
      <c r="A60" s="9">
        <v>127</v>
      </c>
      <c r="B60" s="9">
        <v>5</v>
      </c>
      <c r="C60" s="9" t="s">
        <v>29</v>
      </c>
      <c r="D60" s="9">
        <v>1</v>
      </c>
      <c r="E60" s="9" t="s">
        <v>13</v>
      </c>
      <c r="F60" s="9" t="s">
        <v>186</v>
      </c>
      <c r="G60" s="9" t="s">
        <v>193</v>
      </c>
      <c r="H60" s="10" t="s">
        <v>280</v>
      </c>
      <c r="I60" s="11" t="s">
        <v>274</v>
      </c>
    </row>
    <row r="61" spans="1:9" ht="90" customHeight="1" thickBot="1" x14ac:dyDescent="0.3">
      <c r="A61" s="9">
        <v>128</v>
      </c>
      <c r="B61" s="9">
        <v>5</v>
      </c>
      <c r="C61" s="9" t="s">
        <v>29</v>
      </c>
      <c r="D61" s="9">
        <v>1</v>
      </c>
      <c r="E61" s="9" t="s">
        <v>13</v>
      </c>
      <c r="F61" s="9" t="s">
        <v>186</v>
      </c>
      <c r="G61" s="9" t="s">
        <v>282</v>
      </c>
      <c r="H61" s="10" t="s">
        <v>281</v>
      </c>
      <c r="I61" s="11" t="s">
        <v>274</v>
      </c>
    </row>
    <row r="62" spans="1:9" ht="409.6" customHeight="1" thickBot="1" x14ac:dyDescent="0.3">
      <c r="A62" s="9">
        <v>129</v>
      </c>
      <c r="B62" s="9">
        <v>5</v>
      </c>
      <c r="C62" s="9" t="s">
        <v>29</v>
      </c>
      <c r="D62" s="9">
        <v>1</v>
      </c>
      <c r="E62" s="9" t="s">
        <v>13</v>
      </c>
      <c r="F62" s="9" t="s">
        <v>186</v>
      </c>
      <c r="G62" s="9" t="s">
        <v>124</v>
      </c>
      <c r="H62" s="10" t="s">
        <v>283</v>
      </c>
      <c r="I62" s="11" t="s">
        <v>274</v>
      </c>
    </row>
    <row r="63" spans="1:9" ht="212.25" customHeight="1" thickBot="1" x14ac:dyDescent="0.3">
      <c r="A63" s="9">
        <v>130</v>
      </c>
      <c r="B63" s="9">
        <v>5</v>
      </c>
      <c r="C63" s="9" t="s">
        <v>29</v>
      </c>
      <c r="D63" s="9">
        <v>1</v>
      </c>
      <c r="E63" s="9" t="s">
        <v>13</v>
      </c>
      <c r="F63" s="9" t="s">
        <v>186</v>
      </c>
      <c r="G63" s="9" t="s">
        <v>48</v>
      </c>
      <c r="H63" s="10" t="s">
        <v>284</v>
      </c>
      <c r="I63" s="11" t="s">
        <v>274</v>
      </c>
    </row>
    <row r="64" spans="1:9" ht="409.5" customHeight="1" thickBot="1" x14ac:dyDescent="0.3">
      <c r="A64" s="9">
        <v>131</v>
      </c>
      <c r="B64" s="9">
        <v>5</v>
      </c>
      <c r="C64" s="9" t="s">
        <v>29</v>
      </c>
      <c r="D64" s="9">
        <v>1</v>
      </c>
      <c r="E64" s="9" t="s">
        <v>13</v>
      </c>
      <c r="F64" s="9" t="s">
        <v>186</v>
      </c>
      <c r="G64" s="9" t="s">
        <v>15</v>
      </c>
      <c r="H64" s="10" t="s">
        <v>285</v>
      </c>
      <c r="I64" s="11" t="s">
        <v>162</v>
      </c>
    </row>
    <row r="65" spans="1:9" ht="409.6" customHeight="1" thickBot="1" x14ac:dyDescent="0.3">
      <c r="A65" s="9">
        <v>132</v>
      </c>
      <c r="B65" s="9">
        <v>5</v>
      </c>
      <c r="C65" s="9" t="s">
        <v>29</v>
      </c>
      <c r="D65" s="9">
        <v>1</v>
      </c>
      <c r="E65" s="9" t="s">
        <v>13</v>
      </c>
      <c r="F65" s="9" t="s">
        <v>186</v>
      </c>
      <c r="G65" s="9" t="s">
        <v>189</v>
      </c>
      <c r="H65" s="10" t="s">
        <v>286</v>
      </c>
      <c r="I65" s="11" t="s">
        <v>162</v>
      </c>
    </row>
    <row r="66" spans="1:9" ht="284.25" customHeight="1" thickBot="1" x14ac:dyDescent="0.3">
      <c r="A66" s="9">
        <v>133</v>
      </c>
      <c r="B66" s="9">
        <v>5</v>
      </c>
      <c r="C66" s="9" t="s">
        <v>29</v>
      </c>
      <c r="D66" s="9">
        <v>1</v>
      </c>
      <c r="E66" s="9" t="s">
        <v>13</v>
      </c>
      <c r="F66" s="9" t="s">
        <v>186</v>
      </c>
      <c r="G66" s="9" t="s">
        <v>195</v>
      </c>
      <c r="H66" s="10" t="s">
        <v>287</v>
      </c>
      <c r="I66" s="11" t="s">
        <v>288</v>
      </c>
    </row>
    <row r="67" spans="1:9" ht="210.75" customHeight="1" thickBot="1" x14ac:dyDescent="0.3">
      <c r="A67" s="9">
        <v>134</v>
      </c>
      <c r="B67" s="9">
        <v>5</v>
      </c>
      <c r="C67" s="9" t="s">
        <v>29</v>
      </c>
      <c r="D67" s="9">
        <v>1</v>
      </c>
      <c r="E67" s="9" t="s">
        <v>13</v>
      </c>
      <c r="F67" s="9" t="s">
        <v>186</v>
      </c>
      <c r="G67" s="9" t="s">
        <v>170</v>
      </c>
      <c r="H67" s="10" t="s">
        <v>289</v>
      </c>
      <c r="I67" s="11" t="s">
        <v>288</v>
      </c>
    </row>
    <row r="68" spans="1:9" ht="409.6" customHeight="1" thickBot="1" x14ac:dyDescent="0.3">
      <c r="A68" s="9">
        <v>135</v>
      </c>
      <c r="B68" s="9">
        <v>5</v>
      </c>
      <c r="C68" s="9" t="s">
        <v>29</v>
      </c>
      <c r="D68" s="9">
        <v>1</v>
      </c>
      <c r="E68" s="9" t="s">
        <v>13</v>
      </c>
      <c r="F68" s="9" t="s">
        <v>186</v>
      </c>
      <c r="G68" s="9" t="s">
        <v>189</v>
      </c>
      <c r="H68" s="10" t="s">
        <v>290</v>
      </c>
      <c r="I68" s="11" t="s">
        <v>288</v>
      </c>
    </row>
    <row r="69" spans="1:9" ht="409.6" customHeight="1" thickBot="1" x14ac:dyDescent="0.3">
      <c r="A69" s="9">
        <v>136</v>
      </c>
      <c r="B69" s="9">
        <v>5</v>
      </c>
      <c r="C69" s="9" t="s">
        <v>29</v>
      </c>
      <c r="D69" s="9">
        <v>1</v>
      </c>
      <c r="E69" s="9" t="s">
        <v>13</v>
      </c>
      <c r="F69" s="9" t="s">
        <v>186</v>
      </c>
      <c r="G69" s="9" t="s">
        <v>291</v>
      </c>
      <c r="H69" s="10" t="s">
        <v>292</v>
      </c>
      <c r="I69" s="11" t="s">
        <v>288</v>
      </c>
    </row>
    <row r="70" spans="1:9" ht="409.6" customHeight="1" thickBot="1" x14ac:dyDescent="0.3">
      <c r="A70" s="9">
        <v>137</v>
      </c>
      <c r="B70" s="9">
        <v>5</v>
      </c>
      <c r="C70" s="9" t="s">
        <v>29</v>
      </c>
      <c r="D70" s="9">
        <v>1</v>
      </c>
      <c r="E70" s="9" t="s">
        <v>13</v>
      </c>
      <c r="F70" s="9" t="s">
        <v>186</v>
      </c>
      <c r="G70" s="9" t="s">
        <v>198</v>
      </c>
      <c r="H70" s="10" t="s">
        <v>293</v>
      </c>
      <c r="I70" s="11" t="s">
        <v>288</v>
      </c>
    </row>
    <row r="71" spans="1:9" ht="297" customHeight="1" thickBot="1" x14ac:dyDescent="0.3">
      <c r="A71" s="9">
        <v>138</v>
      </c>
      <c r="B71" s="9">
        <v>5</v>
      </c>
      <c r="C71" s="9" t="s">
        <v>29</v>
      </c>
      <c r="D71" s="9">
        <v>0</v>
      </c>
      <c r="E71" s="9" t="s">
        <v>13</v>
      </c>
      <c r="F71" s="9" t="s">
        <v>186</v>
      </c>
      <c r="G71" s="9" t="s">
        <v>246</v>
      </c>
      <c r="H71" s="10" t="s">
        <v>311</v>
      </c>
      <c r="I71" s="11" t="s">
        <v>288</v>
      </c>
    </row>
    <row r="72" spans="1:9" ht="409.6" customHeight="1" thickBot="1" x14ac:dyDescent="0.3">
      <c r="A72" s="9">
        <v>139</v>
      </c>
      <c r="B72" s="9">
        <v>5</v>
      </c>
      <c r="C72" s="9" t="s">
        <v>29</v>
      </c>
      <c r="D72" s="9">
        <v>1</v>
      </c>
      <c r="E72" s="9" t="s">
        <v>13</v>
      </c>
      <c r="F72" s="9" t="s">
        <v>186</v>
      </c>
      <c r="G72" s="9" t="s">
        <v>170</v>
      </c>
      <c r="H72" s="10" t="s">
        <v>294</v>
      </c>
      <c r="I72" s="11" t="s">
        <v>288</v>
      </c>
    </row>
    <row r="73" spans="1:9" ht="409.6" customHeight="1" thickBot="1" x14ac:dyDescent="0.3">
      <c r="A73" s="9">
        <v>140</v>
      </c>
      <c r="B73" s="9">
        <v>5</v>
      </c>
      <c r="C73" s="9" t="s">
        <v>29</v>
      </c>
      <c r="D73" s="9">
        <v>1</v>
      </c>
      <c r="E73" s="9" t="s">
        <v>13</v>
      </c>
      <c r="F73" s="9" t="s">
        <v>186</v>
      </c>
      <c r="G73" s="9" t="s">
        <v>282</v>
      </c>
      <c r="H73" s="10" t="s">
        <v>296</v>
      </c>
      <c r="I73" s="11" t="s">
        <v>295</v>
      </c>
    </row>
    <row r="74" spans="1:9" ht="409.6" customHeight="1" thickBot="1" x14ac:dyDescent="0.3">
      <c r="A74" s="9">
        <v>141</v>
      </c>
      <c r="B74" s="9">
        <v>5</v>
      </c>
      <c r="C74" s="9" t="s">
        <v>29</v>
      </c>
      <c r="D74" s="9">
        <v>1</v>
      </c>
      <c r="E74" s="9" t="s">
        <v>13</v>
      </c>
      <c r="F74" s="9" t="s">
        <v>186</v>
      </c>
      <c r="G74" s="9" t="s">
        <v>69</v>
      </c>
      <c r="H74" s="10" t="s">
        <v>297</v>
      </c>
      <c r="I74" s="11" t="s">
        <v>298</v>
      </c>
    </row>
    <row r="75" spans="1:9" ht="378" customHeight="1" thickBot="1" x14ac:dyDescent="0.3">
      <c r="A75" s="9">
        <v>142</v>
      </c>
      <c r="B75" s="9">
        <v>5</v>
      </c>
      <c r="C75" s="9" t="s">
        <v>29</v>
      </c>
      <c r="D75" s="9">
        <v>1</v>
      </c>
      <c r="E75" s="9" t="s">
        <v>13</v>
      </c>
      <c r="F75" s="9" t="s">
        <v>186</v>
      </c>
      <c r="G75" s="9" t="s">
        <v>163</v>
      </c>
      <c r="H75" s="10" t="s">
        <v>299</v>
      </c>
      <c r="I75" s="11" t="s">
        <v>298</v>
      </c>
    </row>
    <row r="76" spans="1:9" ht="266.25" customHeight="1" thickBot="1" x14ac:dyDescent="0.3">
      <c r="A76" s="9">
        <v>143</v>
      </c>
      <c r="B76" s="9">
        <v>5</v>
      </c>
      <c r="C76" s="9" t="s">
        <v>29</v>
      </c>
      <c r="D76" s="9">
        <v>1</v>
      </c>
      <c r="E76" s="9" t="s">
        <v>13</v>
      </c>
      <c r="F76" s="9" t="s">
        <v>186</v>
      </c>
      <c r="G76" s="9" t="s">
        <v>245</v>
      </c>
      <c r="H76" s="10" t="s">
        <v>300</v>
      </c>
      <c r="I76" s="11" t="s">
        <v>298</v>
      </c>
    </row>
    <row r="77" spans="1:9" ht="200.25" customHeight="1" thickBot="1" x14ac:dyDescent="0.3">
      <c r="A77" s="9">
        <v>144</v>
      </c>
      <c r="B77" s="9">
        <v>5</v>
      </c>
      <c r="C77" s="9" t="s">
        <v>29</v>
      </c>
      <c r="D77" s="9">
        <v>1</v>
      </c>
      <c r="E77" s="9" t="s">
        <v>13</v>
      </c>
      <c r="F77" s="9" t="s">
        <v>186</v>
      </c>
      <c r="G77" s="9" t="s">
        <v>187</v>
      </c>
      <c r="H77" s="10" t="s">
        <v>301</v>
      </c>
      <c r="I77" s="11" t="s">
        <v>137</v>
      </c>
    </row>
    <row r="78" spans="1:9" ht="180" customHeight="1" thickBot="1" x14ac:dyDescent="0.3">
      <c r="A78" s="9">
        <v>145</v>
      </c>
      <c r="B78" s="9">
        <v>5</v>
      </c>
      <c r="C78" s="9" t="s">
        <v>29</v>
      </c>
      <c r="D78" s="9">
        <v>1</v>
      </c>
      <c r="E78" s="9" t="s">
        <v>13</v>
      </c>
      <c r="F78" s="9" t="s">
        <v>186</v>
      </c>
      <c r="G78" s="9" t="s">
        <v>48</v>
      </c>
      <c r="H78" s="10" t="s">
        <v>302</v>
      </c>
      <c r="I78" s="11" t="s">
        <v>137</v>
      </c>
    </row>
    <row r="79" spans="1:9" ht="409.6" customHeight="1" thickBot="1" x14ac:dyDescent="0.3">
      <c r="A79" s="9">
        <v>146</v>
      </c>
      <c r="B79" s="9">
        <v>5</v>
      </c>
      <c r="C79" s="9" t="s">
        <v>29</v>
      </c>
      <c r="D79" s="9">
        <v>1</v>
      </c>
      <c r="E79" s="9" t="s">
        <v>13</v>
      </c>
      <c r="F79" s="9" t="s">
        <v>186</v>
      </c>
      <c r="G79" s="9" t="s">
        <v>291</v>
      </c>
      <c r="H79" s="10" t="s">
        <v>303</v>
      </c>
      <c r="I79" s="11" t="s">
        <v>137</v>
      </c>
    </row>
    <row r="80" spans="1:9" ht="378" customHeight="1" thickBot="1" x14ac:dyDescent="0.3">
      <c r="A80" s="9">
        <v>147</v>
      </c>
      <c r="B80" s="9">
        <v>5</v>
      </c>
      <c r="C80" s="9" t="s">
        <v>29</v>
      </c>
      <c r="D80" s="9">
        <v>1</v>
      </c>
      <c r="E80" s="9" t="s">
        <v>13</v>
      </c>
      <c r="F80" s="9" t="s">
        <v>186</v>
      </c>
      <c r="G80" s="9" t="s">
        <v>144</v>
      </c>
      <c r="H80" s="10" t="s">
        <v>304</v>
      </c>
      <c r="I80" s="11" t="s">
        <v>137</v>
      </c>
    </row>
    <row r="81" spans="1:9" ht="363" customHeight="1" thickBot="1" x14ac:dyDescent="0.3">
      <c r="A81" s="9">
        <v>148</v>
      </c>
      <c r="B81" s="9">
        <v>5</v>
      </c>
      <c r="C81" s="9" t="s">
        <v>29</v>
      </c>
      <c r="D81" s="9">
        <v>1</v>
      </c>
      <c r="E81" s="9" t="s">
        <v>13</v>
      </c>
      <c r="F81" s="9" t="s">
        <v>186</v>
      </c>
      <c r="G81" s="9" t="s">
        <v>259</v>
      </c>
      <c r="H81" s="10" t="s">
        <v>305</v>
      </c>
      <c r="I81" s="11" t="s">
        <v>263</v>
      </c>
    </row>
    <row r="82" spans="1:9" ht="409.6" customHeight="1" thickBot="1" x14ac:dyDescent="0.3">
      <c r="A82" s="9">
        <v>149</v>
      </c>
      <c r="B82" s="9">
        <v>5</v>
      </c>
      <c r="C82" s="9" t="s">
        <v>29</v>
      </c>
      <c r="D82" s="9">
        <v>1</v>
      </c>
      <c r="E82" s="9" t="s">
        <v>13</v>
      </c>
      <c r="F82" s="9" t="s">
        <v>186</v>
      </c>
      <c r="G82" s="9" t="s">
        <v>48</v>
      </c>
      <c r="H82" s="10" t="s">
        <v>306</v>
      </c>
      <c r="I82" s="11" t="s">
        <v>263</v>
      </c>
    </row>
    <row r="83" spans="1:9" ht="138.75" customHeight="1" thickBot="1" x14ac:dyDescent="0.3">
      <c r="A83" s="9">
        <v>150</v>
      </c>
      <c r="B83" s="9">
        <v>5</v>
      </c>
      <c r="C83" s="9" t="s">
        <v>29</v>
      </c>
      <c r="D83" s="9">
        <v>1</v>
      </c>
      <c r="E83" s="9" t="s">
        <v>13</v>
      </c>
      <c r="F83" s="9" t="s">
        <v>186</v>
      </c>
      <c r="G83" s="9" t="s">
        <v>262</v>
      </c>
      <c r="H83" s="10" t="s">
        <v>307</v>
      </c>
      <c r="I83" s="11" t="s">
        <v>263</v>
      </c>
    </row>
    <row r="84" spans="1:9" ht="192.75" customHeight="1" thickBot="1" x14ac:dyDescent="0.3">
      <c r="A84" s="9">
        <v>151</v>
      </c>
      <c r="B84" s="9">
        <v>5</v>
      </c>
      <c r="C84" s="9" t="s">
        <v>29</v>
      </c>
      <c r="D84" s="9">
        <v>1</v>
      </c>
      <c r="E84" s="9" t="s">
        <v>13</v>
      </c>
      <c r="F84" s="9" t="s">
        <v>186</v>
      </c>
      <c r="G84" s="9" t="s">
        <v>193</v>
      </c>
      <c r="H84" s="10" t="s">
        <v>308</v>
      </c>
      <c r="I84" s="11" t="s">
        <v>309</v>
      </c>
    </row>
    <row r="85" spans="1:9" ht="151.5" customHeight="1" thickBot="1" x14ac:dyDescent="0.3">
      <c r="A85" s="9">
        <v>152</v>
      </c>
      <c r="B85" s="9">
        <v>5</v>
      </c>
      <c r="C85" s="9" t="s">
        <v>29</v>
      </c>
      <c r="D85" s="9">
        <v>1</v>
      </c>
      <c r="E85" s="9" t="s">
        <v>13</v>
      </c>
      <c r="F85" s="9" t="s">
        <v>186</v>
      </c>
      <c r="G85" s="9" t="s">
        <v>83</v>
      </c>
      <c r="H85" s="10" t="s">
        <v>310</v>
      </c>
      <c r="I85" s="11" t="s">
        <v>14</v>
      </c>
    </row>
    <row r="86" spans="1:9" ht="15.75" customHeight="1" x14ac:dyDescent="0.25"/>
    <row r="87" spans="1:9" ht="15.75" customHeight="1" x14ac:dyDescent="0.25"/>
    <row r="88" spans="1:9" ht="15.75" customHeight="1" x14ac:dyDescent="0.25"/>
    <row r="89" spans="1:9" ht="15.75" customHeight="1" x14ac:dyDescent="0.25"/>
    <row r="90" spans="1:9" ht="15.75" customHeight="1" x14ac:dyDescent="0.25"/>
    <row r="91" spans="1:9" ht="15.75" customHeight="1" x14ac:dyDescent="0.25"/>
    <row r="92" spans="1:9" ht="15.75" customHeight="1" x14ac:dyDescent="0.25"/>
    <row r="93" spans="1:9" ht="15.75" customHeight="1" x14ac:dyDescent="0.25"/>
    <row r="94" spans="1:9" ht="15.75" customHeight="1" x14ac:dyDescent="0.25"/>
    <row r="95" spans="1:9" ht="15.75" customHeight="1" x14ac:dyDescent="0.25"/>
    <row r="96" spans="1:9"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sheetData>
  <autoFilter ref="A2:I85" xr:uid="{00000000-0009-0000-0000-000001000000}"/>
  <mergeCells count="1">
    <mergeCell ref="A1:I1"/>
  </mergeCells>
  <pageMargins left="0.7" right="0.7" top="0.75" bottom="0.75" header="0" footer="0"/>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D457E-17A2-4D70-B1C7-D9B24D6BD338}">
  <dimension ref="A1:C36"/>
  <sheetViews>
    <sheetView topLeftCell="A19" zoomScale="60" zoomScaleNormal="60" workbookViewId="0">
      <selection activeCell="A34" sqref="A34:XFD34"/>
    </sheetView>
  </sheetViews>
  <sheetFormatPr baseColWidth="10" defaultRowHeight="15" x14ac:dyDescent="0.25"/>
  <cols>
    <col min="1" max="1" width="31.7109375" customWidth="1"/>
    <col min="2" max="2" width="21.42578125" customWidth="1"/>
    <col min="3" max="3" width="102.5703125" customWidth="1"/>
  </cols>
  <sheetData>
    <row r="1" spans="1:3" ht="66" customHeight="1" thickBot="1" x14ac:dyDescent="0.3">
      <c r="A1" s="18" t="s">
        <v>324</v>
      </c>
      <c r="B1" s="18" t="s">
        <v>22</v>
      </c>
      <c r="C1" s="18" t="s">
        <v>19</v>
      </c>
    </row>
    <row r="2" spans="1:3" ht="110.25" customHeight="1" thickBot="1" x14ac:dyDescent="0.3">
      <c r="A2" s="19" t="s">
        <v>204</v>
      </c>
      <c r="B2" s="17">
        <f>COUNTIF(UA05A!G3:G85,"ADMISIÓN")</f>
        <v>5</v>
      </c>
      <c r="C2" s="16" t="s">
        <v>203</v>
      </c>
    </row>
    <row r="3" spans="1:3" ht="51" customHeight="1" thickBot="1" x14ac:dyDescent="0.3">
      <c r="A3" s="19" t="s">
        <v>193</v>
      </c>
      <c r="B3" s="17">
        <f>COUNTIF(UA05A!G3:G85,"APRENDIZAJE SITUADO")</f>
        <v>5</v>
      </c>
      <c r="C3" s="16" t="s">
        <v>194</v>
      </c>
    </row>
    <row r="4" spans="1:3" ht="31.5" customHeight="1" thickBot="1" x14ac:dyDescent="0.3">
      <c r="A4" s="19" t="s">
        <v>101</v>
      </c>
      <c r="B4" s="17">
        <f>COUNTIF(UA05A!G3:G85,"CENTRALISMO")</f>
        <v>2</v>
      </c>
      <c r="C4" s="16" t="s">
        <v>192</v>
      </c>
    </row>
    <row r="5" spans="1:3" ht="64.5" customHeight="1" thickBot="1" x14ac:dyDescent="0.3">
      <c r="A5" s="19" t="s">
        <v>246</v>
      </c>
      <c r="B5" s="17">
        <f>COUNTIF(UA05A!G3:G85,"CONSTRUCCIÓN DE PAZ")</f>
        <v>3</v>
      </c>
      <c r="C5" s="16" t="s">
        <v>312</v>
      </c>
    </row>
    <row r="6" spans="1:3" ht="51" customHeight="1" thickBot="1" x14ac:dyDescent="0.3">
      <c r="A6" s="19" t="s">
        <v>170</v>
      </c>
      <c r="B6" s="17">
        <f>COUNTIF(UA05A!G3:G85,"CONTEXTO SOCIOCULTURAL")</f>
        <v>6</v>
      </c>
      <c r="C6" s="16" t="s">
        <v>171</v>
      </c>
    </row>
    <row r="7" spans="1:3" ht="85.5" customHeight="1" thickBot="1" x14ac:dyDescent="0.3">
      <c r="A7" s="19" t="s">
        <v>69</v>
      </c>
      <c r="B7" s="17">
        <f>COUNTIF(UA05A!G3:G85,"CULTURA ORGANIZACIONAL")</f>
        <v>2</v>
      </c>
      <c r="C7" s="16" t="s">
        <v>313</v>
      </c>
    </row>
    <row r="8" spans="1:3" ht="48" customHeight="1" thickBot="1" x14ac:dyDescent="0.3">
      <c r="A8" s="19" t="s">
        <v>262</v>
      </c>
      <c r="B8" s="17">
        <f>COUNTIF(UA05A!G3:G85,"CURRÍCULO")</f>
        <v>2</v>
      </c>
      <c r="C8" s="16" t="s">
        <v>314</v>
      </c>
    </row>
    <row r="9" spans="1:3" ht="38.25" customHeight="1" thickBot="1" x14ac:dyDescent="0.3">
      <c r="A9" s="19" t="s">
        <v>245</v>
      </c>
      <c r="B9" s="17">
        <f>COUNTIF(UA05A!G3:G85,"DESERCIÓN ESTUDIANTIL")</f>
        <v>2</v>
      </c>
      <c r="C9" s="16" t="s">
        <v>315</v>
      </c>
    </row>
    <row r="10" spans="1:3" ht="69.75" customHeight="1" thickBot="1" x14ac:dyDescent="0.3">
      <c r="A10" s="19" t="s">
        <v>187</v>
      </c>
      <c r="B10" s="17">
        <f>COUNTIF(UA05A!G3:G85,"DESIGUALDAD")</f>
        <v>3</v>
      </c>
      <c r="C10" s="16" t="s">
        <v>188</v>
      </c>
    </row>
    <row r="11" spans="1:3" ht="62.25" customHeight="1" thickBot="1" x14ac:dyDescent="0.3">
      <c r="A11" s="19" t="s">
        <v>196</v>
      </c>
      <c r="B11" s="17">
        <f>COUNTIF(UA05A!G3:G85,"DIÁLOGO DE SABERES")</f>
        <v>1</v>
      </c>
      <c r="C11" s="16" t="s">
        <v>197</v>
      </c>
    </row>
    <row r="12" spans="1:3" ht="47.25" customHeight="1" thickBot="1" x14ac:dyDescent="0.3">
      <c r="A12" s="19" t="s">
        <v>222</v>
      </c>
      <c r="B12" s="17">
        <f>COUNTIF(UA05A!G3:G85,"DIVERSIDAD")</f>
        <v>2</v>
      </c>
      <c r="C12" s="16" t="s">
        <v>316</v>
      </c>
    </row>
    <row r="13" spans="1:3" ht="47.25" customHeight="1" thickBot="1" x14ac:dyDescent="0.3">
      <c r="A13" s="19" t="s">
        <v>191</v>
      </c>
      <c r="B13" s="17">
        <f>COUNTIF(UA05A!G3:G85,"EDUCACIÓN")</f>
        <v>1</v>
      </c>
      <c r="C13" s="16" t="s">
        <v>199</v>
      </c>
    </row>
    <row r="14" spans="1:3" ht="36" customHeight="1" thickBot="1" x14ac:dyDescent="0.3">
      <c r="A14" s="19" t="s">
        <v>85</v>
      </c>
      <c r="B14" s="17">
        <f>COUNTIF(UA05A!G3:G85,"EDUCACIÓN BÁSICA Y PRIMARIA")</f>
        <v>1</v>
      </c>
      <c r="C14" s="16" t="s">
        <v>86</v>
      </c>
    </row>
    <row r="15" spans="1:3" ht="45.75" customHeight="1" thickBot="1" x14ac:dyDescent="0.3">
      <c r="A15" s="19" t="s">
        <v>251</v>
      </c>
      <c r="B15" s="17">
        <f>COUNTIF(UA05A!G3:G85,"EDUCACIÓN EN PANDEMIA")</f>
        <v>1</v>
      </c>
      <c r="C15" s="16" t="s">
        <v>317</v>
      </c>
    </row>
    <row r="16" spans="1:3" ht="15.75" customHeight="1" thickBot="1" x14ac:dyDescent="0.3">
      <c r="A16" s="19" t="s">
        <v>189</v>
      </c>
      <c r="B16" s="17">
        <f>COUNTIF(UA05A!G3:G85,"EDUCACIÓN RURAL")</f>
        <v>4</v>
      </c>
      <c r="C16" s="16" t="s">
        <v>190</v>
      </c>
    </row>
    <row r="17" spans="1:3" ht="51" customHeight="1" thickBot="1" x14ac:dyDescent="0.3">
      <c r="A17" s="19" t="s">
        <v>267</v>
      </c>
      <c r="B17" s="17">
        <f>COUNTIF(UA05A!G3:G85,"EGRESADOS")</f>
        <v>1</v>
      </c>
      <c r="C17" s="16" t="s">
        <v>318</v>
      </c>
    </row>
    <row r="18" spans="1:3" ht="21" customHeight="1" thickBot="1" x14ac:dyDescent="0.3">
      <c r="A18" s="19" t="s">
        <v>291</v>
      </c>
      <c r="B18" s="17">
        <f>COUNTIF(UA05A!G3:G85,"EQUIPAJE CULTURAL")</f>
        <v>2</v>
      </c>
      <c r="C18" s="16" t="s">
        <v>319</v>
      </c>
    </row>
    <row r="19" spans="1:3" ht="52.5" customHeight="1" thickBot="1" x14ac:dyDescent="0.3">
      <c r="A19" s="19" t="s">
        <v>198</v>
      </c>
      <c r="B19" s="17">
        <f>COUNTIF(UA05A!G3:G85,"ESTUDIANTE PEAMA")</f>
        <v>7</v>
      </c>
      <c r="C19" s="16" t="s">
        <v>202</v>
      </c>
    </row>
    <row r="20" spans="1:3" ht="81.75" customHeight="1" thickBot="1" x14ac:dyDescent="0.3">
      <c r="A20" s="19" t="s">
        <v>108</v>
      </c>
      <c r="B20" s="17">
        <f>COUNTIF(UA05A!G3:G85,"FINANCIACIÓN EDUCACIÓN PÚBLICA SUPERIOR")</f>
        <v>1</v>
      </c>
      <c r="C20" s="16" t="s">
        <v>109</v>
      </c>
    </row>
    <row r="21" spans="1:3" ht="50.25" customHeight="1" thickBot="1" x14ac:dyDescent="0.3">
      <c r="A21" s="19" t="s">
        <v>124</v>
      </c>
      <c r="B21" s="17">
        <f>COUNTIF(UA05A!G3:G85,"FORMAS DE ACCIÓN INSTITUTO NACIONAL")</f>
        <v>2</v>
      </c>
      <c r="C21" s="16" t="s">
        <v>126</v>
      </c>
    </row>
    <row r="22" spans="1:3" ht="45.75" customHeight="1" thickBot="1" x14ac:dyDescent="0.3">
      <c r="A22" s="19" t="s">
        <v>48</v>
      </c>
      <c r="B22" s="17">
        <f>COUNTIF(UA05A!G3:G85,"GOBERNANZA")</f>
        <v>4</v>
      </c>
      <c r="C22" s="16" t="s">
        <v>61</v>
      </c>
    </row>
    <row r="23" spans="1:3" ht="60.75" customHeight="1" thickBot="1" x14ac:dyDescent="0.3">
      <c r="A23" s="19" t="s">
        <v>235</v>
      </c>
      <c r="B23" s="17">
        <f>COUNTIF(UA05A!G3:G85,"GRUPOS DE ESTUDIO AUTÓNOMO (GEA)")</f>
        <v>1</v>
      </c>
      <c r="C23" s="16" t="s">
        <v>320</v>
      </c>
    </row>
    <row r="24" spans="1:3" ht="64.5" customHeight="1" thickBot="1" x14ac:dyDescent="0.3">
      <c r="A24" s="19" t="s">
        <v>282</v>
      </c>
      <c r="B24" s="17">
        <f>COUNTIF(UA05A!G3:G85,"INCLUSIÓN")</f>
        <v>2</v>
      </c>
      <c r="C24" s="16" t="s">
        <v>321</v>
      </c>
    </row>
    <row r="25" spans="1:3" ht="38.25" customHeight="1" thickBot="1" x14ac:dyDescent="0.3">
      <c r="A25" s="19" t="s">
        <v>259</v>
      </c>
      <c r="B25" s="17">
        <f>COUNTIF(UA05A!G3:G85,"INNOVACIÓN")</f>
        <v>3</v>
      </c>
      <c r="C25" s="16" t="s">
        <v>322</v>
      </c>
    </row>
    <row r="26" spans="1:3" ht="62.25" customHeight="1" thickBot="1" x14ac:dyDescent="0.3">
      <c r="A26" s="19" t="s">
        <v>195</v>
      </c>
      <c r="B26" s="17">
        <f>COUNTIF(UA05A!G3:G85,"INVESTIGACIÓN")</f>
        <v>3</v>
      </c>
      <c r="C26" s="16" t="s">
        <v>200</v>
      </c>
    </row>
    <row r="27" spans="1:3" ht="76.5" customHeight="1" thickBot="1" x14ac:dyDescent="0.3">
      <c r="A27" s="19" t="s">
        <v>31</v>
      </c>
      <c r="B27" s="17">
        <f>COUNTIF(UA05A!G3:G85,"MODELO INTERSEDES")</f>
        <v>1</v>
      </c>
      <c r="C27" s="16" t="s">
        <v>38</v>
      </c>
    </row>
    <row r="28" spans="1:3" ht="62.25" customHeight="1" thickBot="1" x14ac:dyDescent="0.3">
      <c r="A28" s="19" t="s">
        <v>15</v>
      </c>
      <c r="B28" s="17">
        <f>COUNTIF(UA05A!G3:G85,"PARTICULARIDADES DE SEDE")</f>
        <v>4</v>
      </c>
      <c r="C28" s="16" t="s">
        <v>201</v>
      </c>
    </row>
    <row r="29" spans="1:3" ht="38.25" customHeight="1" thickBot="1" x14ac:dyDescent="0.3">
      <c r="A29" s="19" t="s">
        <v>277</v>
      </c>
      <c r="B29" s="17">
        <f>COUNTIF(UA05A!G3:G85,"PERTINENCIA INSTITUTO NACIONAL")</f>
        <v>1</v>
      </c>
      <c r="C29" s="16" t="s">
        <v>323</v>
      </c>
    </row>
    <row r="30" spans="1:3" ht="60" customHeight="1" thickBot="1" x14ac:dyDescent="0.3">
      <c r="A30" s="19" t="s">
        <v>79</v>
      </c>
      <c r="B30" s="17">
        <f>COUNTIF(UA05A!G3:G85,"POLÍTICAS EDUCATIVAS")</f>
        <v>2</v>
      </c>
      <c r="C30" s="16" t="s">
        <v>80</v>
      </c>
    </row>
    <row r="31" spans="1:3" ht="62.25" customHeight="1" thickBot="1" x14ac:dyDescent="0.3">
      <c r="A31" s="19" t="s">
        <v>16</v>
      </c>
      <c r="B31" s="17">
        <f>COUNTIF(UA05A!G3:G85,"PROBLEMÁTICA SOCIOECONÓMICA")</f>
        <v>3</v>
      </c>
      <c r="C31" s="16" t="s">
        <v>21</v>
      </c>
    </row>
    <row r="32" spans="1:3" ht="48.75" customHeight="1" thickBot="1" x14ac:dyDescent="0.3">
      <c r="A32" s="19" t="s">
        <v>83</v>
      </c>
      <c r="B32" s="17">
        <f>COUNTIF(UA05A!G3:G85,"RÉGIMEN ESPECIAL")</f>
        <v>1</v>
      </c>
      <c r="C32" s="16" t="s">
        <v>84</v>
      </c>
    </row>
    <row r="33" spans="1:3" ht="38.25" customHeight="1" thickBot="1" x14ac:dyDescent="0.3">
      <c r="A33" s="19" t="s">
        <v>163</v>
      </c>
      <c r="B33" s="17">
        <f>COUNTIF(UA05A!G3:G85,"RELACIONAMIENTO CON EL MEDIO EXTERNO")</f>
        <v>1</v>
      </c>
      <c r="C33" s="16" t="s">
        <v>166</v>
      </c>
    </row>
    <row r="34" spans="1:3" ht="81.75" customHeight="1" thickBot="1" x14ac:dyDescent="0.3">
      <c r="A34" s="19" t="s">
        <v>144</v>
      </c>
      <c r="B34" s="17">
        <f>COUNTIF(UA05A!G3:G85,"RESULTADOS DE APRENDIZAJE")</f>
        <v>2</v>
      </c>
      <c r="C34" s="16" t="s">
        <v>145</v>
      </c>
    </row>
    <row r="35" spans="1:3" ht="48.75" customHeight="1" thickBot="1" x14ac:dyDescent="0.3">
      <c r="A35" s="19" t="s">
        <v>90</v>
      </c>
      <c r="B35" s="17">
        <f>COUNTIF(UA05A!G3:G85,"SENA")</f>
        <v>2</v>
      </c>
      <c r="C35" s="16" t="s">
        <v>107</v>
      </c>
    </row>
    <row r="36" spans="1:3" ht="35.25" customHeight="1" thickBot="1" x14ac:dyDescent="0.3">
      <c r="A36" s="15" t="s">
        <v>18</v>
      </c>
      <c r="B36" s="20">
        <f>SUM(B2:B35)</f>
        <v>83</v>
      </c>
      <c r="C36" s="1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DB787-AB5D-4255-88E6-1FBA18A0E960}">
  <sheetPr>
    <outlinePr summaryBelow="0" summaryRight="0"/>
  </sheetPr>
  <dimension ref="A1:H7"/>
  <sheetViews>
    <sheetView workbookViewId="0">
      <selection activeCell="D2" sqref="D2"/>
    </sheetView>
  </sheetViews>
  <sheetFormatPr baseColWidth="10" defaultColWidth="14.42578125" defaultRowHeight="15" customHeight="1" x14ac:dyDescent="0.25"/>
  <cols>
    <col min="1" max="2" width="16.85546875" style="4" customWidth="1"/>
    <col min="3" max="3" width="14.42578125" style="4"/>
    <col min="4" max="4" width="16.28515625" style="4" customWidth="1"/>
    <col min="5" max="6" width="14.42578125" style="4"/>
    <col min="7" max="7" width="17.85546875" style="4" customWidth="1"/>
    <col min="8" max="8" width="18.42578125" style="4" customWidth="1"/>
    <col min="9" max="16384" width="14.42578125" style="4"/>
  </cols>
  <sheetData>
    <row r="1" spans="1:8" ht="15" customHeight="1" thickBot="1" x14ac:dyDescent="0.3">
      <c r="A1" s="26" t="s">
        <v>17</v>
      </c>
      <c r="B1" s="26"/>
      <c r="C1" s="26"/>
      <c r="D1" s="26"/>
      <c r="E1" s="26"/>
      <c r="F1" s="26"/>
      <c r="G1" s="26"/>
      <c r="H1" s="26"/>
    </row>
    <row r="2" spans="1:8" ht="81.75" customHeight="1" thickBot="1" x14ac:dyDescent="0.3">
      <c r="A2" s="2" t="s">
        <v>23</v>
      </c>
      <c r="B2" s="2" t="s">
        <v>24</v>
      </c>
      <c r="C2" s="2" t="s">
        <v>25</v>
      </c>
      <c r="D2" s="3" t="s">
        <v>384</v>
      </c>
      <c r="E2" s="2" t="s">
        <v>326</v>
      </c>
      <c r="F2" s="2" t="s">
        <v>1</v>
      </c>
      <c r="G2" s="2" t="s">
        <v>2</v>
      </c>
      <c r="H2" s="2" t="s">
        <v>3</v>
      </c>
    </row>
    <row r="3" spans="1:8" ht="29.25" customHeight="1" thickBot="1" x14ac:dyDescent="0.3">
      <c r="A3" s="23" t="s">
        <v>73</v>
      </c>
      <c r="B3" s="24"/>
      <c r="C3" s="24"/>
      <c r="D3" s="30" t="s">
        <v>327</v>
      </c>
      <c r="E3" s="29"/>
      <c r="F3" s="29"/>
      <c r="G3" s="29"/>
      <c r="H3" s="29"/>
    </row>
    <row r="7" spans="1:8" ht="15" customHeight="1" x14ac:dyDescent="0.25">
      <c r="C7" s="5"/>
    </row>
  </sheetData>
  <mergeCells count="3">
    <mergeCell ref="A1:H1"/>
    <mergeCell ref="A3:C3"/>
    <mergeCell ref="D3:H3"/>
  </mergeCell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C8279-226B-463C-9098-4E945BD78922}">
  <dimension ref="A1:I848"/>
  <sheetViews>
    <sheetView zoomScale="60" zoomScaleNormal="60" workbookViewId="0">
      <selection activeCell="D2" sqref="D2"/>
    </sheetView>
  </sheetViews>
  <sheetFormatPr baseColWidth="10" defaultColWidth="14.42578125" defaultRowHeight="15" customHeight="1" x14ac:dyDescent="0.25"/>
  <cols>
    <col min="1" max="1" width="21.42578125" customWidth="1"/>
    <col min="2" max="2" width="19.140625" customWidth="1"/>
    <col min="3" max="3" width="19.7109375" customWidth="1"/>
    <col min="4" max="4" width="9.5703125" customWidth="1"/>
    <col min="5" max="6" width="21.140625" customWidth="1"/>
    <col min="7" max="7" width="29.42578125" customWidth="1"/>
    <col min="8" max="8" width="65.140625" customWidth="1"/>
    <col min="9" max="9" width="26.42578125" customWidth="1"/>
    <col min="10" max="10" width="10.7109375" customWidth="1"/>
    <col min="11" max="12" width="46.85546875" customWidth="1"/>
    <col min="13" max="23" width="10.7109375" customWidth="1"/>
  </cols>
  <sheetData>
    <row r="1" spans="1:9" ht="15" customHeight="1" thickTop="1" thickBot="1" x14ac:dyDescent="0.3">
      <c r="A1" s="27" t="s">
        <v>17</v>
      </c>
      <c r="B1" s="27"/>
      <c r="C1" s="27"/>
      <c r="D1" s="27"/>
      <c r="E1" s="27"/>
      <c r="F1" s="27"/>
      <c r="G1" s="27"/>
      <c r="H1" s="27"/>
      <c r="I1" s="27"/>
    </row>
    <row r="2" spans="1:9" ht="59.25" customHeight="1" thickTop="1" thickBot="1" x14ac:dyDescent="0.3">
      <c r="A2" s="14" t="s">
        <v>4</v>
      </c>
      <c r="B2" s="12" t="s">
        <v>5</v>
      </c>
      <c r="C2" s="12" t="s">
        <v>6</v>
      </c>
      <c r="D2" s="12" t="s">
        <v>7</v>
      </c>
      <c r="E2" s="12" t="s">
        <v>8</v>
      </c>
      <c r="F2" s="12" t="s">
        <v>9</v>
      </c>
      <c r="G2" s="12" t="s">
        <v>10</v>
      </c>
      <c r="H2" s="13" t="s">
        <v>11</v>
      </c>
      <c r="I2" s="12" t="s">
        <v>12</v>
      </c>
    </row>
    <row r="3" spans="1:9" ht="409.6" customHeight="1" thickTop="1" thickBot="1" x14ac:dyDescent="0.3">
      <c r="A3" s="9">
        <v>153</v>
      </c>
      <c r="B3" s="9">
        <v>5</v>
      </c>
      <c r="C3" s="9" t="s">
        <v>29</v>
      </c>
      <c r="D3" s="9">
        <v>1</v>
      </c>
      <c r="E3" s="9" t="s">
        <v>13</v>
      </c>
      <c r="F3" s="9" t="s">
        <v>328</v>
      </c>
      <c r="G3" s="9" t="s">
        <v>330</v>
      </c>
      <c r="H3" s="10" t="s">
        <v>331</v>
      </c>
      <c r="I3" s="11" t="s">
        <v>288</v>
      </c>
    </row>
    <row r="4" spans="1:9" ht="177.75" customHeight="1" thickBot="1" x14ac:dyDescent="0.3">
      <c r="A4" s="9">
        <v>154</v>
      </c>
      <c r="B4" s="9">
        <v>5</v>
      </c>
      <c r="C4" s="9" t="s">
        <v>29</v>
      </c>
      <c r="D4" s="9">
        <v>1</v>
      </c>
      <c r="E4" s="9" t="s">
        <v>13</v>
      </c>
      <c r="F4" s="9" t="s">
        <v>328</v>
      </c>
      <c r="G4" s="9" t="s">
        <v>330</v>
      </c>
      <c r="H4" s="10" t="s">
        <v>332</v>
      </c>
      <c r="I4" s="11" t="s">
        <v>263</v>
      </c>
    </row>
    <row r="5" spans="1:9" ht="147" customHeight="1" thickBot="1" x14ac:dyDescent="0.3">
      <c r="A5" s="9">
        <v>155</v>
      </c>
      <c r="B5" s="9">
        <v>5</v>
      </c>
      <c r="C5" s="9" t="s">
        <v>29</v>
      </c>
      <c r="D5" s="9">
        <v>1</v>
      </c>
      <c r="E5" s="9" t="s">
        <v>13</v>
      </c>
      <c r="F5" s="9" t="s">
        <v>328</v>
      </c>
      <c r="G5" s="9" t="s">
        <v>333</v>
      </c>
      <c r="H5" s="10" t="s">
        <v>334</v>
      </c>
      <c r="I5" s="11" t="s">
        <v>288</v>
      </c>
    </row>
    <row r="6" spans="1:9" ht="153.75" customHeight="1" thickBot="1" x14ac:dyDescent="0.3">
      <c r="A6" s="9">
        <v>156</v>
      </c>
      <c r="B6" s="9">
        <v>5</v>
      </c>
      <c r="C6" s="9" t="s">
        <v>29</v>
      </c>
      <c r="D6" s="9">
        <v>1</v>
      </c>
      <c r="E6" s="9" t="s">
        <v>13</v>
      </c>
      <c r="F6" s="9" t="s">
        <v>328</v>
      </c>
      <c r="G6" s="9" t="s">
        <v>277</v>
      </c>
      <c r="H6" s="10" t="s">
        <v>335</v>
      </c>
      <c r="I6" s="11" t="s">
        <v>14</v>
      </c>
    </row>
    <row r="7" spans="1:9" ht="211.5" customHeight="1" thickBot="1" x14ac:dyDescent="0.3">
      <c r="A7" s="9">
        <v>157</v>
      </c>
      <c r="B7" s="9">
        <v>5</v>
      </c>
      <c r="C7" s="9" t="s">
        <v>29</v>
      </c>
      <c r="D7" s="9">
        <v>1</v>
      </c>
      <c r="E7" s="9" t="s">
        <v>13</v>
      </c>
      <c r="F7" s="9" t="s">
        <v>328</v>
      </c>
      <c r="G7" s="9" t="s">
        <v>330</v>
      </c>
      <c r="H7" s="10" t="s">
        <v>336</v>
      </c>
      <c r="I7" s="11" t="s">
        <v>288</v>
      </c>
    </row>
    <row r="8" spans="1:9" ht="280.5" customHeight="1" thickBot="1" x14ac:dyDescent="0.3">
      <c r="A8" s="9">
        <v>158</v>
      </c>
      <c r="B8" s="9">
        <v>5</v>
      </c>
      <c r="C8" s="9" t="s">
        <v>29</v>
      </c>
      <c r="D8" s="9">
        <v>1</v>
      </c>
      <c r="E8" s="9" t="s">
        <v>13</v>
      </c>
      <c r="F8" s="9" t="s">
        <v>328</v>
      </c>
      <c r="G8" s="9" t="s">
        <v>277</v>
      </c>
      <c r="H8" s="10" t="s">
        <v>337</v>
      </c>
      <c r="I8" s="11" t="s">
        <v>149</v>
      </c>
    </row>
    <row r="9" spans="1:9" ht="214.5" customHeight="1" thickBot="1" x14ac:dyDescent="0.3">
      <c r="A9" s="9">
        <v>159</v>
      </c>
      <c r="B9" s="9">
        <v>5</v>
      </c>
      <c r="C9" s="9" t="s">
        <v>29</v>
      </c>
      <c r="D9" s="9">
        <v>1</v>
      </c>
      <c r="E9" s="9" t="s">
        <v>13</v>
      </c>
      <c r="F9" s="9" t="s">
        <v>328</v>
      </c>
      <c r="G9" s="9" t="s">
        <v>330</v>
      </c>
      <c r="H9" s="10" t="s">
        <v>338</v>
      </c>
      <c r="I9" s="11" t="s">
        <v>288</v>
      </c>
    </row>
    <row r="10" spans="1:9" ht="199.5" customHeight="1" thickBot="1" x14ac:dyDescent="0.3">
      <c r="A10" s="9">
        <v>160</v>
      </c>
      <c r="B10" s="9">
        <v>5</v>
      </c>
      <c r="C10" s="9" t="s">
        <v>29</v>
      </c>
      <c r="D10" s="9">
        <v>1</v>
      </c>
      <c r="E10" s="9" t="s">
        <v>13</v>
      </c>
      <c r="F10" s="9" t="s">
        <v>328</v>
      </c>
      <c r="G10" s="9" t="s">
        <v>51</v>
      </c>
      <c r="H10" s="10" t="s">
        <v>339</v>
      </c>
      <c r="I10" s="11" t="s">
        <v>288</v>
      </c>
    </row>
    <row r="11" spans="1:9" ht="105" customHeight="1" thickBot="1" x14ac:dyDescent="0.3">
      <c r="A11" s="9">
        <v>161</v>
      </c>
      <c r="B11" s="9">
        <v>5</v>
      </c>
      <c r="C11" s="9" t="s">
        <v>29</v>
      </c>
      <c r="D11" s="9">
        <v>1</v>
      </c>
      <c r="E11" s="9" t="s">
        <v>13</v>
      </c>
      <c r="F11" s="9" t="s">
        <v>328</v>
      </c>
      <c r="G11" s="9" t="s">
        <v>58</v>
      </c>
      <c r="H11" s="10" t="s">
        <v>340</v>
      </c>
      <c r="I11" s="11" t="s">
        <v>288</v>
      </c>
    </row>
    <row r="12" spans="1:9" ht="152.25" customHeight="1" thickBot="1" x14ac:dyDescent="0.3">
      <c r="A12" s="9">
        <v>162</v>
      </c>
      <c r="B12" s="9">
        <v>5</v>
      </c>
      <c r="C12" s="9" t="s">
        <v>29</v>
      </c>
      <c r="D12" s="9">
        <v>1</v>
      </c>
      <c r="E12" s="9" t="s">
        <v>13</v>
      </c>
      <c r="F12" s="9" t="s">
        <v>328</v>
      </c>
      <c r="G12" s="9" t="s">
        <v>333</v>
      </c>
      <c r="H12" s="10" t="s">
        <v>341</v>
      </c>
      <c r="I12" s="11" t="s">
        <v>288</v>
      </c>
    </row>
    <row r="13" spans="1:9" ht="283.5" customHeight="1" thickBot="1" x14ac:dyDescent="0.3">
      <c r="A13" s="9">
        <v>163</v>
      </c>
      <c r="B13" s="9">
        <v>5</v>
      </c>
      <c r="C13" s="9" t="s">
        <v>29</v>
      </c>
      <c r="D13" s="9">
        <v>1</v>
      </c>
      <c r="E13" s="9" t="s">
        <v>13</v>
      </c>
      <c r="F13" s="9" t="s">
        <v>328</v>
      </c>
      <c r="G13" s="9" t="s">
        <v>330</v>
      </c>
      <c r="H13" s="10" t="s">
        <v>342</v>
      </c>
      <c r="I13" s="11" t="s">
        <v>288</v>
      </c>
    </row>
    <row r="14" spans="1:9" ht="311.25" customHeight="1" thickBot="1" x14ac:dyDescent="0.3">
      <c r="A14" s="9">
        <v>164</v>
      </c>
      <c r="B14" s="9">
        <v>5</v>
      </c>
      <c r="C14" s="9" t="s">
        <v>29</v>
      </c>
      <c r="D14" s="9">
        <v>1</v>
      </c>
      <c r="E14" s="9" t="s">
        <v>13</v>
      </c>
      <c r="F14" s="9" t="s">
        <v>328</v>
      </c>
      <c r="G14" s="9" t="s">
        <v>344</v>
      </c>
      <c r="H14" s="10" t="s">
        <v>343</v>
      </c>
      <c r="I14" s="11" t="s">
        <v>288</v>
      </c>
    </row>
    <row r="15" spans="1:9" ht="249" customHeight="1" thickBot="1" x14ac:dyDescent="0.3">
      <c r="A15" s="9">
        <v>165</v>
      </c>
      <c r="B15" s="9">
        <v>5</v>
      </c>
      <c r="C15" s="9" t="s">
        <v>29</v>
      </c>
      <c r="D15" s="9">
        <v>1</v>
      </c>
      <c r="E15" s="9" t="s">
        <v>13</v>
      </c>
      <c r="F15" s="9" t="s">
        <v>328</v>
      </c>
      <c r="G15" s="9" t="s">
        <v>51</v>
      </c>
      <c r="H15" s="10" t="s">
        <v>345</v>
      </c>
      <c r="I15" s="11" t="s">
        <v>288</v>
      </c>
    </row>
    <row r="16" spans="1:9" ht="152.25" customHeight="1" thickBot="1" x14ac:dyDescent="0.3">
      <c r="A16" s="9">
        <v>166</v>
      </c>
      <c r="B16" s="9">
        <v>5</v>
      </c>
      <c r="C16" s="9" t="s">
        <v>29</v>
      </c>
      <c r="D16" s="9">
        <v>1</v>
      </c>
      <c r="E16" s="9" t="s">
        <v>13</v>
      </c>
      <c r="F16" s="9" t="s">
        <v>328</v>
      </c>
      <c r="G16" s="9" t="s">
        <v>259</v>
      </c>
      <c r="H16" s="10" t="s">
        <v>346</v>
      </c>
      <c r="I16" s="11" t="s">
        <v>288</v>
      </c>
    </row>
    <row r="17" spans="1:9" ht="282" customHeight="1" thickBot="1" x14ac:dyDescent="0.3">
      <c r="A17" s="9">
        <v>167</v>
      </c>
      <c r="B17" s="9">
        <v>5</v>
      </c>
      <c r="C17" s="9" t="s">
        <v>29</v>
      </c>
      <c r="D17" s="9">
        <v>1</v>
      </c>
      <c r="E17" s="9" t="s">
        <v>13</v>
      </c>
      <c r="F17" s="9" t="s">
        <v>328</v>
      </c>
      <c r="G17" s="9" t="s">
        <v>344</v>
      </c>
      <c r="H17" s="10" t="s">
        <v>347</v>
      </c>
      <c r="I17" s="11" t="s">
        <v>288</v>
      </c>
    </row>
    <row r="18" spans="1:9" ht="379.5" customHeight="1" thickBot="1" x14ac:dyDescent="0.3">
      <c r="A18" s="9">
        <v>168</v>
      </c>
      <c r="B18" s="9">
        <v>5</v>
      </c>
      <c r="C18" s="9" t="s">
        <v>29</v>
      </c>
      <c r="D18" s="9">
        <v>1</v>
      </c>
      <c r="E18" s="9" t="s">
        <v>13</v>
      </c>
      <c r="F18" s="9" t="s">
        <v>328</v>
      </c>
      <c r="G18" s="9" t="s">
        <v>330</v>
      </c>
      <c r="H18" s="10" t="s">
        <v>348</v>
      </c>
      <c r="I18" s="11" t="s">
        <v>288</v>
      </c>
    </row>
    <row r="19" spans="1:9" ht="119.25" customHeight="1" thickBot="1" x14ac:dyDescent="0.3">
      <c r="A19" s="9">
        <v>169</v>
      </c>
      <c r="B19" s="9">
        <v>5</v>
      </c>
      <c r="C19" s="9" t="s">
        <v>29</v>
      </c>
      <c r="D19" s="9">
        <v>1</v>
      </c>
      <c r="E19" s="9" t="s">
        <v>13</v>
      </c>
      <c r="F19" s="9" t="s">
        <v>328</v>
      </c>
      <c r="G19" s="9" t="s">
        <v>344</v>
      </c>
      <c r="H19" s="10" t="s">
        <v>349</v>
      </c>
      <c r="I19" s="11" t="s">
        <v>288</v>
      </c>
    </row>
    <row r="20" spans="1:9" ht="315.75" customHeight="1" thickBot="1" x14ac:dyDescent="0.3">
      <c r="A20" s="9">
        <v>170</v>
      </c>
      <c r="B20" s="9">
        <v>5</v>
      </c>
      <c r="C20" s="9" t="s">
        <v>29</v>
      </c>
      <c r="D20" s="9">
        <v>1</v>
      </c>
      <c r="E20" s="9" t="s">
        <v>13</v>
      </c>
      <c r="F20" s="9" t="s">
        <v>328</v>
      </c>
      <c r="G20" s="9" t="s">
        <v>330</v>
      </c>
      <c r="H20" s="10" t="s">
        <v>350</v>
      </c>
      <c r="I20" s="11" t="s">
        <v>288</v>
      </c>
    </row>
    <row r="21" spans="1:9" ht="409.6" customHeight="1" thickBot="1" x14ac:dyDescent="0.3">
      <c r="A21" s="9">
        <v>171</v>
      </c>
      <c r="B21" s="9">
        <v>5</v>
      </c>
      <c r="C21" s="9" t="s">
        <v>29</v>
      </c>
      <c r="D21" s="9">
        <v>1</v>
      </c>
      <c r="E21" s="9" t="s">
        <v>13</v>
      </c>
      <c r="F21" s="9" t="s">
        <v>328</v>
      </c>
      <c r="G21" s="9" t="s">
        <v>51</v>
      </c>
      <c r="H21" s="10" t="s">
        <v>351</v>
      </c>
      <c r="I21" s="11" t="s">
        <v>288</v>
      </c>
    </row>
    <row r="22" spans="1:9" ht="362.25" customHeight="1" thickBot="1" x14ac:dyDescent="0.3">
      <c r="A22" s="9">
        <v>172</v>
      </c>
      <c r="B22" s="9">
        <v>5</v>
      </c>
      <c r="C22" s="9" t="s">
        <v>29</v>
      </c>
      <c r="D22" s="9">
        <v>1</v>
      </c>
      <c r="E22" s="9" t="s">
        <v>13</v>
      </c>
      <c r="F22" s="9" t="s">
        <v>328</v>
      </c>
      <c r="G22" s="9" t="s">
        <v>69</v>
      </c>
      <c r="H22" s="10" t="s">
        <v>352</v>
      </c>
      <c r="I22" s="11" t="s">
        <v>288</v>
      </c>
    </row>
    <row r="23" spans="1:9" ht="409.6" customHeight="1" thickBot="1" x14ac:dyDescent="0.3">
      <c r="A23" s="9">
        <v>173</v>
      </c>
      <c r="B23" s="9">
        <v>5</v>
      </c>
      <c r="C23" s="9" t="s">
        <v>29</v>
      </c>
      <c r="D23" s="9">
        <v>1</v>
      </c>
      <c r="E23" s="9" t="s">
        <v>13</v>
      </c>
      <c r="F23" s="9" t="s">
        <v>328</v>
      </c>
      <c r="G23" s="9" t="s">
        <v>333</v>
      </c>
      <c r="H23" s="10" t="s">
        <v>353</v>
      </c>
      <c r="I23" s="11" t="s">
        <v>354</v>
      </c>
    </row>
    <row r="24" spans="1:9" ht="409.5" customHeight="1" thickBot="1" x14ac:dyDescent="0.3">
      <c r="A24" s="9">
        <v>174</v>
      </c>
      <c r="B24" s="9">
        <v>5</v>
      </c>
      <c r="C24" s="9" t="s">
        <v>29</v>
      </c>
      <c r="D24" s="9">
        <v>1</v>
      </c>
      <c r="E24" s="9" t="s">
        <v>13</v>
      </c>
      <c r="F24" s="9" t="s">
        <v>328</v>
      </c>
      <c r="G24" s="9" t="s">
        <v>330</v>
      </c>
      <c r="H24" s="10" t="s">
        <v>355</v>
      </c>
      <c r="I24" s="11" t="s">
        <v>288</v>
      </c>
    </row>
    <row r="25" spans="1:9" ht="409.5" customHeight="1" thickBot="1" x14ac:dyDescent="0.3">
      <c r="A25" s="9">
        <v>175</v>
      </c>
      <c r="B25" s="9">
        <v>5</v>
      </c>
      <c r="C25" s="9" t="s">
        <v>29</v>
      </c>
      <c r="D25" s="9">
        <v>1</v>
      </c>
      <c r="E25" s="9" t="s">
        <v>13</v>
      </c>
      <c r="F25" s="9" t="s">
        <v>328</v>
      </c>
      <c r="G25" s="9" t="s">
        <v>333</v>
      </c>
      <c r="H25" s="10" t="s">
        <v>356</v>
      </c>
      <c r="I25" s="11" t="s">
        <v>288</v>
      </c>
    </row>
    <row r="26" spans="1:9" ht="409.5" customHeight="1" thickBot="1" x14ac:dyDescent="0.3">
      <c r="A26" s="9">
        <v>176</v>
      </c>
      <c r="B26" s="9">
        <v>5</v>
      </c>
      <c r="C26" s="9" t="s">
        <v>29</v>
      </c>
      <c r="D26" s="9">
        <v>1</v>
      </c>
      <c r="E26" s="9" t="s">
        <v>13</v>
      </c>
      <c r="F26" s="9" t="s">
        <v>328</v>
      </c>
      <c r="G26" s="9" t="s">
        <v>124</v>
      </c>
      <c r="H26" s="10" t="s">
        <v>357</v>
      </c>
      <c r="I26" s="11" t="s">
        <v>288</v>
      </c>
    </row>
    <row r="27" spans="1:9" ht="250.5" customHeight="1" thickBot="1" x14ac:dyDescent="0.3">
      <c r="A27" s="9">
        <v>177</v>
      </c>
      <c r="B27" s="9">
        <v>5</v>
      </c>
      <c r="C27" s="9" t="s">
        <v>29</v>
      </c>
      <c r="D27" s="9">
        <v>1</v>
      </c>
      <c r="E27" s="9" t="s">
        <v>13</v>
      </c>
      <c r="F27" s="9" t="s">
        <v>328</v>
      </c>
      <c r="G27" s="9" t="s">
        <v>69</v>
      </c>
      <c r="H27" s="10" t="s">
        <v>358</v>
      </c>
      <c r="I27" s="11" t="s">
        <v>288</v>
      </c>
    </row>
    <row r="28" spans="1:9" ht="336" customHeight="1" thickBot="1" x14ac:dyDescent="0.3">
      <c r="A28" s="9">
        <v>178</v>
      </c>
      <c r="B28" s="9">
        <v>5</v>
      </c>
      <c r="C28" s="9" t="s">
        <v>29</v>
      </c>
      <c r="D28" s="9">
        <v>1</v>
      </c>
      <c r="E28" s="9" t="s">
        <v>13</v>
      </c>
      <c r="F28" s="9" t="s">
        <v>328</v>
      </c>
      <c r="G28" s="9" t="s">
        <v>124</v>
      </c>
      <c r="H28" s="10" t="s">
        <v>359</v>
      </c>
      <c r="I28" s="11" t="s">
        <v>288</v>
      </c>
    </row>
    <row r="29" spans="1:9" ht="343.5" customHeight="1" thickBot="1" x14ac:dyDescent="0.3">
      <c r="A29" s="9">
        <v>179</v>
      </c>
      <c r="B29" s="9">
        <v>5</v>
      </c>
      <c r="C29" s="9" t="s">
        <v>29</v>
      </c>
      <c r="D29" s="9">
        <v>1</v>
      </c>
      <c r="E29" s="9" t="s">
        <v>13</v>
      </c>
      <c r="F29" s="9" t="s">
        <v>328</v>
      </c>
      <c r="G29" s="9" t="s">
        <v>69</v>
      </c>
      <c r="H29" s="10" t="s">
        <v>360</v>
      </c>
      <c r="I29" s="11" t="s">
        <v>288</v>
      </c>
    </row>
    <row r="30" spans="1:9" ht="167.25" customHeight="1" thickBot="1" x14ac:dyDescent="0.3">
      <c r="A30" s="9">
        <v>180</v>
      </c>
      <c r="B30" s="9">
        <v>5</v>
      </c>
      <c r="C30" s="9" t="s">
        <v>29</v>
      </c>
      <c r="D30" s="9">
        <v>1</v>
      </c>
      <c r="E30" s="9" t="s">
        <v>13</v>
      </c>
      <c r="F30" s="9" t="s">
        <v>328</v>
      </c>
      <c r="G30" s="9" t="s">
        <v>101</v>
      </c>
      <c r="H30" s="10" t="s">
        <v>361</v>
      </c>
      <c r="I30" s="11" t="s">
        <v>362</v>
      </c>
    </row>
    <row r="31" spans="1:9" ht="409.6" customHeight="1" thickBot="1" x14ac:dyDescent="0.3">
      <c r="A31" s="9">
        <v>181</v>
      </c>
      <c r="B31" s="9">
        <v>5</v>
      </c>
      <c r="C31" s="9" t="s">
        <v>29</v>
      </c>
      <c r="D31" s="9">
        <v>1</v>
      </c>
      <c r="E31" s="9" t="s">
        <v>13</v>
      </c>
      <c r="F31" s="9" t="s">
        <v>328</v>
      </c>
      <c r="G31" s="9" t="s">
        <v>69</v>
      </c>
      <c r="H31" s="10" t="s">
        <v>363</v>
      </c>
      <c r="I31" s="11" t="s">
        <v>364</v>
      </c>
    </row>
    <row r="32" spans="1:9" ht="340.5" customHeight="1" thickBot="1" x14ac:dyDescent="0.3">
      <c r="A32" s="9">
        <v>182</v>
      </c>
      <c r="B32" s="9">
        <v>5</v>
      </c>
      <c r="C32" s="9" t="s">
        <v>29</v>
      </c>
      <c r="D32" s="9">
        <v>1</v>
      </c>
      <c r="E32" s="9" t="s">
        <v>13</v>
      </c>
      <c r="F32" s="9" t="s">
        <v>328</v>
      </c>
      <c r="G32" s="9" t="s">
        <v>330</v>
      </c>
      <c r="H32" s="10" t="s">
        <v>365</v>
      </c>
      <c r="I32" s="11" t="s">
        <v>168</v>
      </c>
    </row>
    <row r="33" spans="1:9" ht="167.25" customHeight="1" thickBot="1" x14ac:dyDescent="0.3">
      <c r="A33" s="9">
        <v>183</v>
      </c>
      <c r="B33" s="9">
        <v>5</v>
      </c>
      <c r="C33" s="9" t="s">
        <v>29</v>
      </c>
      <c r="D33" s="9">
        <v>1</v>
      </c>
      <c r="E33" s="9" t="s">
        <v>13</v>
      </c>
      <c r="F33" s="9" t="s">
        <v>328</v>
      </c>
      <c r="G33" s="9" t="s">
        <v>69</v>
      </c>
      <c r="H33" s="10" t="s">
        <v>366</v>
      </c>
      <c r="I33" s="11" t="s">
        <v>367</v>
      </c>
    </row>
    <row r="34" spans="1:9" ht="409.5" customHeight="1" thickBot="1" x14ac:dyDescent="0.3">
      <c r="A34" s="9">
        <v>184</v>
      </c>
      <c r="B34" s="9">
        <v>5</v>
      </c>
      <c r="C34" s="9" t="s">
        <v>29</v>
      </c>
      <c r="D34" s="9">
        <v>1</v>
      </c>
      <c r="E34" s="9" t="s">
        <v>13</v>
      </c>
      <c r="F34" s="9" t="s">
        <v>328</v>
      </c>
      <c r="G34" s="9" t="s">
        <v>69</v>
      </c>
      <c r="H34" s="10" t="s">
        <v>368</v>
      </c>
      <c r="I34" s="11" t="s">
        <v>47</v>
      </c>
    </row>
    <row r="35" spans="1:9" ht="246" customHeight="1" thickBot="1" x14ac:dyDescent="0.3">
      <c r="A35" s="9">
        <v>185</v>
      </c>
      <c r="B35" s="9">
        <v>5</v>
      </c>
      <c r="C35" s="9" t="s">
        <v>29</v>
      </c>
      <c r="D35" s="9">
        <v>1</v>
      </c>
      <c r="E35" s="9" t="s">
        <v>13</v>
      </c>
      <c r="F35" s="9" t="s">
        <v>328</v>
      </c>
      <c r="G35" s="22" t="s">
        <v>392</v>
      </c>
      <c r="H35" s="10" t="s">
        <v>369</v>
      </c>
      <c r="I35" s="11" t="s">
        <v>370</v>
      </c>
    </row>
    <row r="36" spans="1:9" ht="314.25" customHeight="1" thickBot="1" x14ac:dyDescent="0.3">
      <c r="A36" s="9">
        <v>186</v>
      </c>
      <c r="B36" s="9">
        <v>5</v>
      </c>
      <c r="C36" s="9" t="s">
        <v>29</v>
      </c>
      <c r="D36" s="9">
        <v>1</v>
      </c>
      <c r="E36" s="9" t="s">
        <v>13</v>
      </c>
      <c r="F36" s="9" t="s">
        <v>328</v>
      </c>
      <c r="G36" s="9" t="s">
        <v>372</v>
      </c>
      <c r="H36" s="10" t="s">
        <v>371</v>
      </c>
      <c r="I36" s="11" t="s">
        <v>47</v>
      </c>
    </row>
    <row r="37" spans="1:9" ht="375.75" customHeight="1" thickBot="1" x14ac:dyDescent="0.3">
      <c r="A37" s="9">
        <v>187</v>
      </c>
      <c r="B37" s="9">
        <v>5</v>
      </c>
      <c r="C37" s="9" t="s">
        <v>29</v>
      </c>
      <c r="D37" s="9">
        <v>1</v>
      </c>
      <c r="E37" s="9" t="s">
        <v>13</v>
      </c>
      <c r="F37" s="9" t="s">
        <v>328</v>
      </c>
      <c r="G37" s="9" t="s">
        <v>69</v>
      </c>
      <c r="H37" s="10" t="s">
        <v>373</v>
      </c>
      <c r="I37" s="11" t="s">
        <v>47</v>
      </c>
    </row>
    <row r="38" spans="1:9" ht="409.6" customHeight="1" thickBot="1" x14ac:dyDescent="0.3">
      <c r="A38" s="9">
        <v>188</v>
      </c>
      <c r="B38" s="9">
        <v>5</v>
      </c>
      <c r="C38" s="9" t="s">
        <v>29</v>
      </c>
      <c r="D38" s="9">
        <v>1</v>
      </c>
      <c r="E38" s="9" t="s">
        <v>13</v>
      </c>
      <c r="F38" s="9" t="s">
        <v>328</v>
      </c>
      <c r="G38" s="9" t="s">
        <v>69</v>
      </c>
      <c r="H38" s="10" t="s">
        <v>374</v>
      </c>
      <c r="I38" s="11" t="s">
        <v>375</v>
      </c>
    </row>
    <row r="39" spans="1:9" ht="214.5" customHeight="1" thickBot="1" x14ac:dyDescent="0.3">
      <c r="A39" s="9">
        <v>189</v>
      </c>
      <c r="B39" s="9">
        <v>5</v>
      </c>
      <c r="C39" s="9" t="s">
        <v>29</v>
      </c>
      <c r="D39" s="9">
        <v>1</v>
      </c>
      <c r="E39" s="9" t="s">
        <v>13</v>
      </c>
      <c r="F39" s="9" t="s">
        <v>328</v>
      </c>
      <c r="G39" s="22" t="s">
        <v>69</v>
      </c>
      <c r="H39" s="10" t="s">
        <v>376</v>
      </c>
      <c r="I39" s="11" t="s">
        <v>149</v>
      </c>
    </row>
    <row r="40" spans="1:9" ht="394.5" customHeight="1" thickBot="1" x14ac:dyDescent="0.3">
      <c r="A40" s="9">
        <v>190</v>
      </c>
      <c r="B40" s="9">
        <v>5</v>
      </c>
      <c r="C40" s="9" t="s">
        <v>29</v>
      </c>
      <c r="D40" s="9">
        <v>1</v>
      </c>
      <c r="E40" s="9" t="s">
        <v>13</v>
      </c>
      <c r="F40" s="9" t="s">
        <v>328</v>
      </c>
      <c r="G40" s="9" t="s">
        <v>196</v>
      </c>
      <c r="H40" s="10" t="s">
        <v>377</v>
      </c>
      <c r="I40" s="11" t="s">
        <v>149</v>
      </c>
    </row>
    <row r="41" spans="1:9" ht="409.6" customHeight="1" thickBot="1" x14ac:dyDescent="0.3">
      <c r="A41" s="9">
        <v>191</v>
      </c>
      <c r="B41" s="9">
        <v>5</v>
      </c>
      <c r="C41" s="9" t="s">
        <v>29</v>
      </c>
      <c r="D41" s="9">
        <v>1</v>
      </c>
      <c r="E41" s="9" t="s">
        <v>13</v>
      </c>
      <c r="F41" s="9" t="s">
        <v>328</v>
      </c>
      <c r="G41" s="9" t="s">
        <v>333</v>
      </c>
      <c r="H41" s="10" t="s">
        <v>378</v>
      </c>
      <c r="I41" s="11" t="s">
        <v>149</v>
      </c>
    </row>
    <row r="42" spans="1:9" ht="229.5" customHeight="1" thickBot="1" x14ac:dyDescent="0.3">
      <c r="A42" s="9">
        <v>192</v>
      </c>
      <c r="B42" s="9">
        <v>5</v>
      </c>
      <c r="C42" s="9" t="s">
        <v>29</v>
      </c>
      <c r="D42" s="9">
        <v>1</v>
      </c>
      <c r="E42" s="9" t="s">
        <v>13</v>
      </c>
      <c r="F42" s="9" t="s">
        <v>328</v>
      </c>
      <c r="G42" s="9" t="s">
        <v>101</v>
      </c>
      <c r="H42" s="10" t="s">
        <v>379</v>
      </c>
      <c r="I42" s="11" t="s">
        <v>149</v>
      </c>
    </row>
    <row r="43" spans="1:9" ht="409.6" customHeight="1" thickBot="1" x14ac:dyDescent="0.3">
      <c r="A43" s="9">
        <v>193</v>
      </c>
      <c r="B43" s="9">
        <v>5</v>
      </c>
      <c r="C43" s="9" t="s">
        <v>29</v>
      </c>
      <c r="D43" s="9">
        <v>1</v>
      </c>
      <c r="E43" s="9" t="s">
        <v>13</v>
      </c>
      <c r="F43" s="9" t="s">
        <v>328</v>
      </c>
      <c r="G43" s="9" t="s">
        <v>191</v>
      </c>
      <c r="H43" s="10" t="s">
        <v>380</v>
      </c>
      <c r="I43" s="11" t="s">
        <v>381</v>
      </c>
    </row>
    <row r="44" spans="1:9" ht="184.5" customHeight="1" thickBot="1" x14ac:dyDescent="0.3">
      <c r="A44" s="9">
        <v>194</v>
      </c>
      <c r="B44" s="9">
        <v>5</v>
      </c>
      <c r="C44" s="9" t="s">
        <v>29</v>
      </c>
      <c r="D44" s="9">
        <v>1</v>
      </c>
      <c r="E44" s="9" t="s">
        <v>13</v>
      </c>
      <c r="F44" s="9" t="s">
        <v>328</v>
      </c>
      <c r="G44" s="9" t="s">
        <v>51</v>
      </c>
      <c r="H44" s="10" t="s">
        <v>382</v>
      </c>
      <c r="I44" s="11" t="s">
        <v>383</v>
      </c>
    </row>
    <row r="45" spans="1:9" ht="15.75" customHeight="1" x14ac:dyDescent="0.25"/>
    <row r="46" spans="1:9" ht="15.75" customHeight="1" x14ac:dyDescent="0.25"/>
    <row r="47" spans="1:9" ht="15.75" customHeight="1" x14ac:dyDescent="0.25"/>
    <row r="48" spans="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sheetData>
  <autoFilter ref="A2:I44" xr:uid="{00000000-0009-0000-0000-000001000000}"/>
  <mergeCells count="1">
    <mergeCell ref="A1:I1"/>
  </mergeCells>
  <pageMargins left="0.7" right="0.7" top="0.75" bottom="0.75" header="0" footer="0"/>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5477D-1BCE-4D25-BF8E-E6ACD1F15EAB}">
  <dimension ref="A1:C16"/>
  <sheetViews>
    <sheetView zoomScale="60" zoomScaleNormal="60" workbookViewId="0">
      <selection activeCell="B2" sqref="B2"/>
    </sheetView>
  </sheetViews>
  <sheetFormatPr baseColWidth="10" defaultRowHeight="15" x14ac:dyDescent="0.25"/>
  <cols>
    <col min="1" max="1" width="31.7109375" customWidth="1"/>
    <col min="2" max="2" width="21.42578125" customWidth="1"/>
    <col min="3" max="3" width="102.5703125" customWidth="1"/>
  </cols>
  <sheetData>
    <row r="1" spans="1:3" ht="66" customHeight="1" thickBot="1" x14ac:dyDescent="0.3">
      <c r="A1" s="18" t="s">
        <v>329</v>
      </c>
      <c r="B1" s="18" t="s">
        <v>22</v>
      </c>
      <c r="C1" s="18" t="s">
        <v>19</v>
      </c>
    </row>
    <row r="2" spans="1:3" ht="64.5" customHeight="1" thickBot="1" x14ac:dyDescent="0.3">
      <c r="A2" s="19" t="s">
        <v>344</v>
      </c>
      <c r="B2" s="17">
        <f>COUNTIF(UA06A!G3:G44,"ANTECEDENTES INSTITUTO NACIONAL")</f>
        <v>3</v>
      </c>
      <c r="C2" s="16" t="s">
        <v>385</v>
      </c>
    </row>
    <row r="3" spans="1:3" ht="31.5" customHeight="1" thickBot="1" x14ac:dyDescent="0.3">
      <c r="A3" s="19" t="s">
        <v>101</v>
      </c>
      <c r="B3" s="17">
        <f>COUNTIF(UA06A!G3:G44,"CENTRALISMO")</f>
        <v>2</v>
      </c>
      <c r="C3" s="16" t="s">
        <v>192</v>
      </c>
    </row>
    <row r="4" spans="1:3" ht="78" customHeight="1" thickBot="1" x14ac:dyDescent="0.3">
      <c r="A4" s="19" t="s">
        <v>69</v>
      </c>
      <c r="B4" s="17">
        <f>COUNTIF(UA06A!G3:G44,"CULTURA ORGANIZACIONAL")</f>
        <v>9</v>
      </c>
      <c r="C4" s="16" t="s">
        <v>313</v>
      </c>
    </row>
    <row r="5" spans="1:3" ht="50.25" customHeight="1" thickBot="1" x14ac:dyDescent="0.3">
      <c r="A5" s="19" t="s">
        <v>333</v>
      </c>
      <c r="B5" s="17">
        <f>COUNTIF(UA06A!G3:G44,"DEPENDENCIAS EN RED")</f>
        <v>5</v>
      </c>
      <c r="C5" s="16" t="s">
        <v>386</v>
      </c>
    </row>
    <row r="6" spans="1:3" ht="45" customHeight="1" thickBot="1" x14ac:dyDescent="0.3">
      <c r="A6" s="19" t="s">
        <v>196</v>
      </c>
      <c r="B6" s="17">
        <f>COUNTIF(UA06A!G3:G44,"DIÁLOGO DE SABERES")</f>
        <v>1</v>
      </c>
      <c r="C6" s="16" t="s">
        <v>197</v>
      </c>
    </row>
    <row r="7" spans="1:3" ht="47.25" customHeight="1" thickBot="1" x14ac:dyDescent="0.3">
      <c r="A7" s="19" t="s">
        <v>191</v>
      </c>
      <c r="B7" s="17">
        <f>COUNTIF(UA06A!G3:G44,"EDUCACIÓN")</f>
        <v>1</v>
      </c>
      <c r="C7" s="16" t="s">
        <v>199</v>
      </c>
    </row>
    <row r="8" spans="1:3" ht="33" customHeight="1" thickBot="1" x14ac:dyDescent="0.3">
      <c r="A8" s="19" t="s">
        <v>124</v>
      </c>
      <c r="B8" s="17">
        <f>COUNTIF(UA06A!G3:G44,"FORMAS DE ACCIÓN INSTITUTO NACIONAL")</f>
        <v>2</v>
      </c>
      <c r="C8" s="16" t="s">
        <v>126</v>
      </c>
    </row>
    <row r="9" spans="1:3" ht="76.5" customHeight="1" thickBot="1" x14ac:dyDescent="0.3">
      <c r="A9" s="19" t="s">
        <v>372</v>
      </c>
      <c r="B9" s="17">
        <f>COUNTIF(UA06A!G3:G44,"HUMANIZACIÓN ORGANIZACIONAL")</f>
        <v>1</v>
      </c>
      <c r="C9" s="16" t="s">
        <v>391</v>
      </c>
    </row>
    <row r="10" spans="1:3" ht="33" customHeight="1" thickBot="1" x14ac:dyDescent="0.3">
      <c r="A10" s="19" t="s">
        <v>259</v>
      </c>
      <c r="B10" s="17">
        <f>COUNTIF(UA06A!G3:G44,"INNOVACIÓN")</f>
        <v>1</v>
      </c>
      <c r="C10" s="16" t="s">
        <v>322</v>
      </c>
    </row>
    <row r="11" spans="1:3" ht="33" customHeight="1" thickBot="1" x14ac:dyDescent="0.3">
      <c r="A11" s="19" t="s">
        <v>277</v>
      </c>
      <c r="B11" s="17">
        <f>COUNTIF(UA06A!G3:G44,"PERTINENCIA INSTITUTO NACIONAL")</f>
        <v>2</v>
      </c>
      <c r="C11" s="16" t="s">
        <v>323</v>
      </c>
    </row>
    <row r="12" spans="1:3" ht="50.25" customHeight="1" thickBot="1" x14ac:dyDescent="0.3">
      <c r="A12" s="19" t="s">
        <v>51</v>
      </c>
      <c r="B12" s="17">
        <f>COUNTIF(UA06A!G3:G44,"PROPÓSITO SUPERIOR")</f>
        <v>4</v>
      </c>
      <c r="C12" s="16" t="s">
        <v>387</v>
      </c>
    </row>
    <row r="13" spans="1:3" ht="50.25" customHeight="1" thickBot="1" x14ac:dyDescent="0.3">
      <c r="A13" s="19" t="s">
        <v>330</v>
      </c>
      <c r="B13" s="17">
        <f>COUNTIF(UA06A!G3:G44,"PROPUESTA INSTITUTO NACIONAL")</f>
        <v>9</v>
      </c>
      <c r="C13" s="16" t="s">
        <v>388</v>
      </c>
    </row>
    <row r="14" spans="1:3" ht="60" customHeight="1" thickBot="1" x14ac:dyDescent="0.3">
      <c r="A14" s="19" t="s">
        <v>392</v>
      </c>
      <c r="B14" s="17">
        <f>COUNTIF(UA06A!G3:G44,"SINTAXIS")</f>
        <v>1</v>
      </c>
      <c r="C14" s="16" t="s">
        <v>389</v>
      </c>
    </row>
    <row r="15" spans="1:3" ht="33" customHeight="1" thickBot="1" x14ac:dyDescent="0.3">
      <c r="A15" s="19" t="s">
        <v>58</v>
      </c>
      <c r="B15" s="17">
        <f>COUNTIF(UA06A!G3:G44,"TRABAJO COLABORATIVO")</f>
        <v>1</v>
      </c>
      <c r="C15" s="16" t="s">
        <v>390</v>
      </c>
    </row>
    <row r="16" spans="1:3" ht="35.25" customHeight="1" thickBot="1" x14ac:dyDescent="0.3">
      <c r="A16" s="15" t="s">
        <v>18</v>
      </c>
      <c r="B16" s="20">
        <f>SUM(B2:B15)</f>
        <v>42</v>
      </c>
      <c r="C16" s="16"/>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FBD32-C4F7-44A3-A7BC-14A7EBFBF449}">
  <sheetPr>
    <outlinePr summaryBelow="0" summaryRight="0"/>
  </sheetPr>
  <dimension ref="A1:H7"/>
  <sheetViews>
    <sheetView workbookViewId="0">
      <selection activeCell="F22" sqref="F22"/>
    </sheetView>
  </sheetViews>
  <sheetFormatPr baseColWidth="10" defaultColWidth="14.42578125" defaultRowHeight="15" customHeight="1" x14ac:dyDescent="0.25"/>
  <cols>
    <col min="1" max="2" width="16.85546875" style="4" customWidth="1"/>
    <col min="3" max="3" width="14.42578125" style="4"/>
    <col min="4" max="4" width="16.28515625" style="4" customWidth="1"/>
    <col min="5" max="6" width="14.42578125" style="4"/>
    <col min="7" max="7" width="17.85546875" style="4" customWidth="1"/>
    <col min="8" max="8" width="18.42578125" style="4" customWidth="1"/>
    <col min="9" max="16384" width="14.42578125" style="4"/>
  </cols>
  <sheetData>
    <row r="1" spans="1:8" ht="15" customHeight="1" thickBot="1" x14ac:dyDescent="0.3">
      <c r="A1" s="26" t="s">
        <v>17</v>
      </c>
      <c r="B1" s="26"/>
      <c r="C1" s="26"/>
      <c r="D1" s="26"/>
      <c r="E1" s="26"/>
      <c r="F1" s="26"/>
      <c r="G1" s="26"/>
      <c r="H1" s="26"/>
    </row>
    <row r="2" spans="1:8" ht="130.5" customHeight="1" thickBot="1" x14ac:dyDescent="0.3">
      <c r="A2" s="2" t="s">
        <v>23</v>
      </c>
      <c r="B2" s="2" t="s">
        <v>24</v>
      </c>
      <c r="C2" s="2" t="s">
        <v>25</v>
      </c>
      <c r="D2" s="3" t="s">
        <v>434</v>
      </c>
      <c r="E2" s="2" t="s">
        <v>393</v>
      </c>
      <c r="F2" s="2" t="s">
        <v>1</v>
      </c>
      <c r="G2" s="2" t="s">
        <v>2</v>
      </c>
      <c r="H2" s="2" t="s">
        <v>3</v>
      </c>
    </row>
    <row r="3" spans="1:8" ht="29.25" customHeight="1" thickBot="1" x14ac:dyDescent="0.3">
      <c r="A3" s="23" t="s">
        <v>73</v>
      </c>
      <c r="B3" s="24"/>
      <c r="C3" s="24"/>
      <c r="D3" s="30" t="s">
        <v>395</v>
      </c>
      <c r="E3" s="29"/>
      <c r="F3" s="29"/>
      <c r="G3" s="29"/>
      <c r="H3" s="29"/>
    </row>
    <row r="7" spans="1:8" ht="15" customHeight="1" x14ac:dyDescent="0.25">
      <c r="C7" s="5"/>
    </row>
  </sheetData>
  <mergeCells count="3">
    <mergeCell ref="A1:H1"/>
    <mergeCell ref="A3:C3"/>
    <mergeCell ref="D3:H3"/>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7"/>
  <sheetViews>
    <sheetView topLeftCell="A6" zoomScale="70" zoomScaleNormal="70" workbookViewId="0">
      <selection activeCell="G7" sqref="G7"/>
    </sheetView>
  </sheetViews>
  <sheetFormatPr baseColWidth="10" defaultColWidth="14.42578125" defaultRowHeight="15" customHeight="1" x14ac:dyDescent="0.25"/>
  <cols>
    <col min="1" max="1" width="18.85546875" customWidth="1"/>
    <col min="2" max="2" width="16.5703125" customWidth="1"/>
    <col min="3" max="3" width="17.140625" customWidth="1"/>
    <col min="4" max="4" width="9.5703125" customWidth="1"/>
    <col min="5" max="6" width="21.140625" customWidth="1"/>
    <col min="7" max="7" width="25.5703125" customWidth="1"/>
    <col min="8" max="8" width="65.140625" customWidth="1"/>
    <col min="9" max="9" width="18.85546875" customWidth="1"/>
    <col min="10" max="10" width="10.7109375" customWidth="1"/>
    <col min="11" max="11" width="15.85546875" customWidth="1"/>
    <col min="12" max="23" width="10.7109375" customWidth="1"/>
  </cols>
  <sheetData>
    <row r="1" spans="1:9" ht="15" customHeight="1" thickTop="1" thickBot="1" x14ac:dyDescent="0.3">
      <c r="A1" s="27" t="s">
        <v>17</v>
      </c>
      <c r="B1" s="27"/>
      <c r="C1" s="27"/>
      <c r="D1" s="27"/>
      <c r="E1" s="27"/>
      <c r="F1" s="27"/>
      <c r="G1" s="27"/>
      <c r="H1" s="27"/>
      <c r="I1" s="27"/>
    </row>
    <row r="2" spans="1:9" ht="59.25" customHeight="1" thickTop="1" thickBot="1" x14ac:dyDescent="0.3">
      <c r="A2" s="14" t="s">
        <v>4</v>
      </c>
      <c r="B2" s="12" t="s">
        <v>5</v>
      </c>
      <c r="C2" s="12" t="s">
        <v>6</v>
      </c>
      <c r="D2" s="12" t="s">
        <v>7</v>
      </c>
      <c r="E2" s="12" t="s">
        <v>8</v>
      </c>
      <c r="F2" s="12" t="s">
        <v>9</v>
      </c>
      <c r="G2" s="12" t="s">
        <v>10</v>
      </c>
      <c r="H2" s="13" t="s">
        <v>11</v>
      </c>
      <c r="I2" s="12" t="s">
        <v>12</v>
      </c>
    </row>
    <row r="3" spans="1:9" ht="314.25" customHeight="1" thickTop="1" thickBot="1" x14ac:dyDescent="0.3">
      <c r="A3" s="9">
        <v>1</v>
      </c>
      <c r="B3" s="9">
        <v>5</v>
      </c>
      <c r="C3" s="9" t="s">
        <v>29</v>
      </c>
      <c r="D3" s="9">
        <v>1</v>
      </c>
      <c r="E3" s="9" t="s">
        <v>28</v>
      </c>
      <c r="F3" s="9" t="s">
        <v>30</v>
      </c>
      <c r="G3" s="9" t="s">
        <v>15</v>
      </c>
      <c r="H3" s="10" t="s">
        <v>32</v>
      </c>
      <c r="I3" s="11" t="s">
        <v>35</v>
      </c>
    </row>
    <row r="4" spans="1:9" ht="97.5" customHeight="1" thickBot="1" x14ac:dyDescent="0.3">
      <c r="A4" s="6">
        <v>2</v>
      </c>
      <c r="B4" s="9">
        <v>5</v>
      </c>
      <c r="C4" s="9" t="s">
        <v>29</v>
      </c>
      <c r="D4" s="9">
        <v>1</v>
      </c>
      <c r="E4" s="9" t="s">
        <v>28</v>
      </c>
      <c r="F4" s="9" t="s">
        <v>30</v>
      </c>
      <c r="G4" s="6" t="s">
        <v>31</v>
      </c>
      <c r="H4" s="7" t="s">
        <v>33</v>
      </c>
      <c r="I4" s="8" t="s">
        <v>35</v>
      </c>
    </row>
    <row r="5" spans="1:9" ht="408.75" customHeight="1" thickBot="1" x14ac:dyDescent="0.3">
      <c r="A5" s="6">
        <v>3</v>
      </c>
      <c r="B5" s="9">
        <v>5</v>
      </c>
      <c r="C5" s="9" t="s">
        <v>29</v>
      </c>
      <c r="D5" s="9">
        <v>1</v>
      </c>
      <c r="E5" s="9" t="s">
        <v>28</v>
      </c>
      <c r="F5" s="9" t="s">
        <v>30</v>
      </c>
      <c r="G5" s="6" t="s">
        <v>15</v>
      </c>
      <c r="H5" s="7" t="s">
        <v>34</v>
      </c>
      <c r="I5" s="8" t="s">
        <v>35</v>
      </c>
    </row>
    <row r="6" spans="1:9" ht="90.75" customHeight="1" thickBot="1" x14ac:dyDescent="0.3">
      <c r="A6" s="6">
        <v>4</v>
      </c>
      <c r="B6" s="9">
        <v>5</v>
      </c>
      <c r="C6" s="9" t="s">
        <v>29</v>
      </c>
      <c r="D6" s="9">
        <v>1</v>
      </c>
      <c r="E6" s="9" t="s">
        <v>28</v>
      </c>
      <c r="F6" s="9" t="s">
        <v>30</v>
      </c>
      <c r="G6" s="6" t="s">
        <v>31</v>
      </c>
      <c r="H6" s="7" t="s">
        <v>36</v>
      </c>
      <c r="I6" s="8" t="s">
        <v>35</v>
      </c>
    </row>
    <row r="7" spans="1:9" ht="111.75" customHeight="1" thickBot="1" x14ac:dyDescent="0.3">
      <c r="A7" s="6">
        <v>5</v>
      </c>
      <c r="B7" s="9">
        <v>5</v>
      </c>
      <c r="C7" s="9" t="s">
        <v>29</v>
      </c>
      <c r="D7" s="9">
        <v>1</v>
      </c>
      <c r="E7" s="9" t="s">
        <v>28</v>
      </c>
      <c r="F7" s="9" t="s">
        <v>30</v>
      </c>
      <c r="G7" s="6" t="s">
        <v>15</v>
      </c>
      <c r="H7" s="7" t="s">
        <v>37</v>
      </c>
      <c r="I7" s="8" t="s">
        <v>35</v>
      </c>
    </row>
    <row r="8" spans="1:9" ht="408.75" customHeight="1" thickBot="1" x14ac:dyDescent="0.3">
      <c r="A8" s="6">
        <v>6</v>
      </c>
      <c r="B8" s="9">
        <v>5</v>
      </c>
      <c r="C8" s="9" t="s">
        <v>29</v>
      </c>
      <c r="D8" s="9">
        <v>1</v>
      </c>
      <c r="E8" s="9" t="s">
        <v>28</v>
      </c>
      <c r="F8" s="9" t="s">
        <v>30</v>
      </c>
      <c r="G8" s="6" t="s">
        <v>39</v>
      </c>
      <c r="H8" s="7" t="s">
        <v>40</v>
      </c>
      <c r="I8" s="8" t="s">
        <v>35</v>
      </c>
    </row>
    <row r="9" spans="1:9" ht="15.75" customHeight="1" x14ac:dyDescent="0.25"/>
    <row r="10" spans="1:9" ht="15.75" customHeight="1" x14ac:dyDescent="0.25"/>
    <row r="11" spans="1:9" ht="15.75" customHeight="1" x14ac:dyDescent="0.25"/>
    <row r="12" spans="1:9" ht="15.75" customHeight="1" x14ac:dyDescent="0.25">
      <c r="G12" s="1"/>
    </row>
    <row r="13" spans="1:9" ht="15.75" customHeight="1" x14ac:dyDescent="0.25"/>
    <row r="14" spans="1:9" ht="15.75" customHeight="1" x14ac:dyDescent="0.25"/>
    <row r="15" spans="1:9" ht="15.75" customHeight="1" x14ac:dyDescent="0.25">
      <c r="G15" s="1"/>
    </row>
    <row r="16" spans="1:9" ht="15.75" customHeight="1" x14ac:dyDescent="0.25"/>
    <row r="17" spans="7:7" ht="15.75" customHeight="1" x14ac:dyDescent="0.25">
      <c r="G17" s="1"/>
    </row>
    <row r="18" spans="7:7" ht="15.75" customHeight="1" x14ac:dyDescent="0.25"/>
    <row r="19" spans="7:7" ht="15.75" customHeight="1" x14ac:dyDescent="0.25">
      <c r="G19" s="1"/>
    </row>
    <row r="20" spans="7:7" ht="15.75" customHeight="1" x14ac:dyDescent="0.25"/>
    <row r="21" spans="7:7" ht="15.75" customHeight="1" x14ac:dyDescent="0.25">
      <c r="G21" s="1"/>
    </row>
    <row r="22" spans="7:7" ht="15.75" customHeight="1" x14ac:dyDescent="0.25"/>
    <row r="23" spans="7:7" ht="15.75" customHeight="1" x14ac:dyDescent="0.25">
      <c r="G23" s="1"/>
    </row>
    <row r="24" spans="7:7" ht="15.75" customHeight="1" x14ac:dyDescent="0.25"/>
    <row r="25" spans="7:7" ht="15.75" customHeight="1" x14ac:dyDescent="0.25">
      <c r="G25" s="1"/>
    </row>
    <row r="26" spans="7:7" ht="15.75" customHeight="1" x14ac:dyDescent="0.25"/>
    <row r="27" spans="7:7" ht="15.75" customHeight="1" x14ac:dyDescent="0.25">
      <c r="G27" s="1"/>
    </row>
    <row r="28" spans="7:7" ht="15.75" customHeight="1" x14ac:dyDescent="0.25"/>
    <row r="29" spans="7:7" ht="15.75" customHeight="1" x14ac:dyDescent="0.25">
      <c r="G29" s="1"/>
    </row>
    <row r="30" spans="7:7" ht="15.75" customHeight="1" x14ac:dyDescent="0.25"/>
    <row r="31" spans="7:7" ht="15.75" customHeight="1" x14ac:dyDescent="0.25">
      <c r="G31" s="1"/>
    </row>
    <row r="32" spans="7:7" ht="15.75" customHeight="1" x14ac:dyDescent="0.25"/>
    <row r="33" spans="7:7" ht="15.75" customHeight="1" x14ac:dyDescent="0.25">
      <c r="G33" s="1"/>
    </row>
    <row r="34" spans="7:7" ht="15.75" customHeight="1" x14ac:dyDescent="0.25"/>
    <row r="35" spans="7:7" ht="15.75" customHeight="1" x14ac:dyDescent="0.25">
      <c r="G35" s="1"/>
    </row>
    <row r="36" spans="7:7" ht="15.75" customHeight="1" x14ac:dyDescent="0.25"/>
    <row r="37" spans="7:7" ht="15.75" customHeight="1" x14ac:dyDescent="0.25"/>
    <row r="38" spans="7:7" ht="15.75" customHeight="1" x14ac:dyDescent="0.25">
      <c r="G38" s="1"/>
    </row>
    <row r="39" spans="7:7" ht="15.75" customHeight="1" x14ac:dyDescent="0.25"/>
    <row r="40" spans="7:7" ht="15.75" customHeight="1" x14ac:dyDescent="0.25">
      <c r="G40" s="1"/>
    </row>
    <row r="41" spans="7:7" ht="15.75" customHeight="1" x14ac:dyDescent="0.25"/>
    <row r="42" spans="7:7" ht="15.75" customHeight="1" x14ac:dyDescent="0.25">
      <c r="G42" s="1"/>
    </row>
    <row r="43" spans="7:7" ht="15.75" customHeight="1" x14ac:dyDescent="0.25"/>
    <row r="44" spans="7:7" ht="15.75" customHeight="1" x14ac:dyDescent="0.25">
      <c r="G44" s="1"/>
    </row>
    <row r="45" spans="7:7" ht="15.75" customHeight="1" x14ac:dyDescent="0.25"/>
    <row r="46" spans="7:7" ht="15.75" customHeight="1" x14ac:dyDescent="0.25">
      <c r="G46" s="1"/>
    </row>
    <row r="47" spans="7:7" ht="15.75" customHeight="1" x14ac:dyDescent="0.25"/>
    <row r="48" spans="7:7" ht="15.75" customHeight="1" x14ac:dyDescent="0.25">
      <c r="G48" s="1"/>
    </row>
    <row r="49" spans="7:7" ht="15.75" customHeight="1" x14ac:dyDescent="0.25"/>
    <row r="50" spans="7:7" ht="15.75" customHeight="1" x14ac:dyDescent="0.25">
      <c r="G50" s="1"/>
    </row>
    <row r="51" spans="7:7" ht="15.75" customHeight="1" x14ac:dyDescent="0.25"/>
    <row r="52" spans="7:7" ht="15.75" customHeight="1" x14ac:dyDescent="0.25">
      <c r="G52" s="1"/>
    </row>
    <row r="53" spans="7:7" ht="15.75" customHeight="1" x14ac:dyDescent="0.25"/>
    <row r="54" spans="7:7" ht="15.75" customHeight="1" x14ac:dyDescent="0.25">
      <c r="G54" s="1"/>
    </row>
    <row r="55" spans="7:7" ht="15.75" customHeight="1" x14ac:dyDescent="0.25"/>
    <row r="56" spans="7:7" ht="15.75" customHeight="1" x14ac:dyDescent="0.25">
      <c r="G56" s="1"/>
    </row>
    <row r="57" spans="7:7" ht="15.75" customHeight="1" x14ac:dyDescent="0.25">
      <c r="G57" s="1"/>
    </row>
    <row r="58" spans="7:7" ht="15.75" customHeight="1" x14ac:dyDescent="0.25"/>
    <row r="59" spans="7:7" ht="15.75" customHeight="1" x14ac:dyDescent="0.25">
      <c r="G59" s="1"/>
    </row>
    <row r="60" spans="7:7" ht="15.75" customHeight="1" x14ac:dyDescent="0.25"/>
    <row r="61" spans="7:7" ht="15.75" customHeight="1" x14ac:dyDescent="0.25">
      <c r="G61" s="1"/>
    </row>
    <row r="62" spans="7:7" ht="15.75" customHeight="1" x14ac:dyDescent="0.25"/>
    <row r="63" spans="7:7" ht="15.75" customHeight="1" x14ac:dyDescent="0.25">
      <c r="G63" s="1"/>
    </row>
    <row r="64" spans="7:7" ht="15.75" customHeight="1" x14ac:dyDescent="0.25"/>
    <row r="65" spans="7:7" ht="15.75" customHeight="1" x14ac:dyDescent="0.25">
      <c r="G65" s="1"/>
    </row>
    <row r="66" spans="7:7" ht="15.75" customHeight="1" x14ac:dyDescent="0.25"/>
    <row r="67" spans="7:7" ht="15.75" customHeight="1" x14ac:dyDescent="0.25"/>
    <row r="68" spans="7:7" ht="15.75" customHeight="1" x14ac:dyDescent="0.25"/>
    <row r="69" spans="7:7" ht="15.75" customHeight="1" x14ac:dyDescent="0.25"/>
    <row r="70" spans="7:7" ht="15.75" customHeight="1" x14ac:dyDescent="0.25"/>
    <row r="71" spans="7:7" ht="15.75" customHeight="1" x14ac:dyDescent="0.25"/>
    <row r="72" spans="7:7" ht="15.75" customHeight="1" x14ac:dyDescent="0.25"/>
    <row r="73" spans="7:7" ht="15.75" customHeight="1" x14ac:dyDescent="0.25"/>
    <row r="74" spans="7:7" ht="15.75" customHeight="1" x14ac:dyDescent="0.25"/>
    <row r="75" spans="7:7" ht="15.75" customHeight="1" x14ac:dyDescent="0.25"/>
    <row r="76" spans="7:7" ht="15.75" customHeight="1" x14ac:dyDescent="0.25"/>
    <row r="77" spans="7:7" ht="15.75" customHeight="1" x14ac:dyDescent="0.25"/>
    <row r="78" spans="7:7" ht="15.75" customHeight="1" x14ac:dyDescent="0.25"/>
    <row r="79" spans="7:7" ht="15.75" customHeight="1" x14ac:dyDescent="0.25"/>
    <row r="80" spans="7: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sheetData>
  <autoFilter ref="A2:I8" xr:uid="{00000000-0009-0000-0000-000001000000}"/>
  <mergeCells count="1">
    <mergeCell ref="A1:I1"/>
  </mergeCells>
  <pageMargins left="0.7" right="0.7" top="0.75" bottom="0.75" header="0" footer="0"/>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2624-7DE7-437B-BBD7-DC00EFA64046}">
  <dimension ref="A1:I839"/>
  <sheetViews>
    <sheetView topLeftCell="B1" zoomScale="60" zoomScaleNormal="60" workbookViewId="0">
      <selection activeCell="G35" sqref="G3:G35"/>
    </sheetView>
  </sheetViews>
  <sheetFormatPr baseColWidth="10" defaultColWidth="14.42578125" defaultRowHeight="15" customHeight="1" x14ac:dyDescent="0.25"/>
  <cols>
    <col min="1" max="1" width="21.42578125" customWidth="1"/>
    <col min="2" max="2" width="19.140625" customWidth="1"/>
    <col min="3" max="3" width="19.7109375" customWidth="1"/>
    <col min="4" max="4" width="9.5703125" customWidth="1"/>
    <col min="5" max="6" width="21.140625" customWidth="1"/>
    <col min="7" max="7" width="29.42578125" customWidth="1"/>
    <col min="8" max="8" width="65.140625" customWidth="1"/>
    <col min="9" max="9" width="26.42578125" customWidth="1"/>
    <col min="10" max="10" width="10.7109375" customWidth="1"/>
    <col min="11" max="12" width="46.85546875" customWidth="1"/>
    <col min="13" max="23" width="10.7109375" customWidth="1"/>
  </cols>
  <sheetData>
    <row r="1" spans="1:9" ht="15" customHeight="1" thickTop="1" thickBot="1" x14ac:dyDescent="0.3">
      <c r="A1" s="27" t="s">
        <v>17</v>
      </c>
      <c r="B1" s="27"/>
      <c r="C1" s="27"/>
      <c r="D1" s="27"/>
      <c r="E1" s="27"/>
      <c r="F1" s="27"/>
      <c r="G1" s="27"/>
      <c r="H1" s="27"/>
      <c r="I1" s="27"/>
    </row>
    <row r="2" spans="1:9" ht="59.25" customHeight="1" thickTop="1" thickBot="1" x14ac:dyDescent="0.3">
      <c r="A2" s="14" t="s">
        <v>4</v>
      </c>
      <c r="B2" s="12" t="s">
        <v>5</v>
      </c>
      <c r="C2" s="12" t="s">
        <v>6</v>
      </c>
      <c r="D2" s="12" t="s">
        <v>7</v>
      </c>
      <c r="E2" s="12" t="s">
        <v>8</v>
      </c>
      <c r="F2" s="12" t="s">
        <v>9</v>
      </c>
      <c r="G2" s="12" t="s">
        <v>10</v>
      </c>
      <c r="H2" s="13" t="s">
        <v>11</v>
      </c>
      <c r="I2" s="12" t="s">
        <v>12</v>
      </c>
    </row>
    <row r="3" spans="1:9" ht="348" customHeight="1" thickTop="1" thickBot="1" x14ac:dyDescent="0.3">
      <c r="A3" s="9">
        <v>195</v>
      </c>
      <c r="B3" s="9">
        <v>5</v>
      </c>
      <c r="C3" s="9" t="s">
        <v>29</v>
      </c>
      <c r="D3" s="9">
        <v>1</v>
      </c>
      <c r="E3" s="9" t="s">
        <v>13</v>
      </c>
      <c r="F3" s="9" t="s">
        <v>394</v>
      </c>
      <c r="G3" s="9" t="s">
        <v>15</v>
      </c>
      <c r="H3" s="10" t="s">
        <v>396</v>
      </c>
      <c r="I3" s="11" t="s">
        <v>137</v>
      </c>
    </row>
    <row r="4" spans="1:9" ht="346.5" customHeight="1" thickBot="1" x14ac:dyDescent="0.3">
      <c r="A4" s="9">
        <v>196</v>
      </c>
      <c r="B4" s="9">
        <v>5</v>
      </c>
      <c r="C4" s="9" t="s">
        <v>29</v>
      </c>
      <c r="D4" s="9">
        <v>1</v>
      </c>
      <c r="E4" s="9" t="s">
        <v>13</v>
      </c>
      <c r="F4" s="9" t="s">
        <v>394</v>
      </c>
      <c r="G4" s="9" t="s">
        <v>191</v>
      </c>
      <c r="H4" s="10" t="s">
        <v>397</v>
      </c>
      <c r="I4" s="11" t="s">
        <v>137</v>
      </c>
    </row>
    <row r="5" spans="1:9" ht="409.6" customHeight="1" thickBot="1" x14ac:dyDescent="0.3">
      <c r="A5" s="9">
        <v>197</v>
      </c>
      <c r="B5" s="9">
        <v>5</v>
      </c>
      <c r="C5" s="9" t="s">
        <v>29</v>
      </c>
      <c r="D5" s="9">
        <v>1</v>
      </c>
      <c r="E5" s="9" t="s">
        <v>13</v>
      </c>
      <c r="F5" s="9" t="s">
        <v>394</v>
      </c>
      <c r="G5" s="9" t="s">
        <v>195</v>
      </c>
      <c r="H5" s="10" t="s">
        <v>398</v>
      </c>
      <c r="I5" s="11" t="s">
        <v>137</v>
      </c>
    </row>
    <row r="6" spans="1:9" ht="332.25" customHeight="1" thickBot="1" x14ac:dyDescent="0.3">
      <c r="A6" s="9">
        <v>198</v>
      </c>
      <c r="B6" s="9">
        <v>5</v>
      </c>
      <c r="C6" s="9" t="s">
        <v>29</v>
      </c>
      <c r="D6" s="9">
        <v>1</v>
      </c>
      <c r="E6" s="9" t="s">
        <v>13</v>
      </c>
      <c r="F6" s="9" t="s">
        <v>394</v>
      </c>
      <c r="G6" s="9" t="s">
        <v>262</v>
      </c>
      <c r="H6" s="10" t="s">
        <v>399</v>
      </c>
      <c r="I6" s="11" t="s">
        <v>137</v>
      </c>
    </row>
    <row r="7" spans="1:9" ht="279.75" customHeight="1" thickBot="1" x14ac:dyDescent="0.3">
      <c r="A7" s="9">
        <v>199</v>
      </c>
      <c r="B7" s="9">
        <v>5</v>
      </c>
      <c r="C7" s="9" t="s">
        <v>29</v>
      </c>
      <c r="D7" s="9">
        <v>1</v>
      </c>
      <c r="E7" s="9" t="s">
        <v>13</v>
      </c>
      <c r="F7" s="9" t="s">
        <v>394</v>
      </c>
      <c r="G7" s="9" t="s">
        <v>170</v>
      </c>
      <c r="H7" s="10" t="s">
        <v>400</v>
      </c>
      <c r="I7" s="11" t="s">
        <v>137</v>
      </c>
    </row>
    <row r="8" spans="1:9" ht="409.6" customHeight="1" thickBot="1" x14ac:dyDescent="0.3">
      <c r="A8" s="9">
        <v>200</v>
      </c>
      <c r="B8" s="9">
        <v>5</v>
      </c>
      <c r="C8" s="9" t="s">
        <v>29</v>
      </c>
      <c r="D8" s="9">
        <v>1</v>
      </c>
      <c r="E8" s="9" t="s">
        <v>13</v>
      </c>
      <c r="F8" s="9" t="s">
        <v>394</v>
      </c>
      <c r="G8" s="9" t="s">
        <v>402</v>
      </c>
      <c r="H8" s="10" t="s">
        <v>401</v>
      </c>
      <c r="I8" s="11" t="s">
        <v>137</v>
      </c>
    </row>
    <row r="9" spans="1:9" ht="409.5" customHeight="1" thickBot="1" x14ac:dyDescent="0.3">
      <c r="A9" s="9">
        <v>201</v>
      </c>
      <c r="B9" s="9">
        <v>5</v>
      </c>
      <c r="C9" s="9" t="s">
        <v>29</v>
      </c>
      <c r="D9" s="9">
        <v>1</v>
      </c>
      <c r="E9" s="9" t="s">
        <v>13</v>
      </c>
      <c r="F9" s="9" t="s">
        <v>394</v>
      </c>
      <c r="G9" s="9" t="s">
        <v>195</v>
      </c>
      <c r="H9" s="10" t="s">
        <v>403</v>
      </c>
      <c r="I9" s="11" t="s">
        <v>137</v>
      </c>
    </row>
    <row r="10" spans="1:9" ht="409.5" customHeight="1" thickBot="1" x14ac:dyDescent="0.3">
      <c r="A10" s="9">
        <v>202</v>
      </c>
      <c r="B10" s="9">
        <v>5</v>
      </c>
      <c r="C10" s="9" t="s">
        <v>29</v>
      </c>
      <c r="D10" s="9">
        <v>1</v>
      </c>
      <c r="E10" s="9" t="s">
        <v>13</v>
      </c>
      <c r="F10" s="9" t="s">
        <v>394</v>
      </c>
      <c r="G10" s="9" t="s">
        <v>15</v>
      </c>
      <c r="H10" s="10" t="s">
        <v>404</v>
      </c>
      <c r="I10" s="11" t="s">
        <v>137</v>
      </c>
    </row>
    <row r="11" spans="1:9" ht="409.6" customHeight="1" thickBot="1" x14ac:dyDescent="0.3">
      <c r="A11" s="9">
        <v>203</v>
      </c>
      <c r="B11" s="9">
        <v>5</v>
      </c>
      <c r="C11" s="9" t="s">
        <v>29</v>
      </c>
      <c r="D11" s="9">
        <v>1</v>
      </c>
      <c r="E11" s="9" t="s">
        <v>13</v>
      </c>
      <c r="F11" s="9" t="s">
        <v>394</v>
      </c>
      <c r="G11" s="9" t="s">
        <v>392</v>
      </c>
      <c r="H11" s="10" t="s">
        <v>405</v>
      </c>
      <c r="I11" s="11" t="s">
        <v>137</v>
      </c>
    </row>
    <row r="12" spans="1:9" ht="152.25" customHeight="1" thickBot="1" x14ac:dyDescent="0.3">
      <c r="A12" s="9">
        <v>204</v>
      </c>
      <c r="B12" s="9">
        <v>5</v>
      </c>
      <c r="C12" s="9" t="s">
        <v>29</v>
      </c>
      <c r="D12" s="9">
        <v>1</v>
      </c>
      <c r="E12" s="9" t="s">
        <v>13</v>
      </c>
      <c r="F12" s="9" t="s">
        <v>394</v>
      </c>
      <c r="G12" s="9" t="s">
        <v>204</v>
      </c>
      <c r="H12" s="10" t="s">
        <v>406</v>
      </c>
      <c r="I12" s="11" t="s">
        <v>137</v>
      </c>
    </row>
    <row r="13" spans="1:9" ht="283.5" customHeight="1" thickBot="1" x14ac:dyDescent="0.3">
      <c r="A13" s="9">
        <v>205</v>
      </c>
      <c r="B13" s="9">
        <v>5</v>
      </c>
      <c r="C13" s="9" t="s">
        <v>29</v>
      </c>
      <c r="D13" s="9">
        <v>1</v>
      </c>
      <c r="E13" s="9" t="s">
        <v>13</v>
      </c>
      <c r="F13" s="9" t="s">
        <v>394</v>
      </c>
      <c r="G13" s="9" t="s">
        <v>48</v>
      </c>
      <c r="H13" s="10" t="s">
        <v>407</v>
      </c>
      <c r="I13" s="11" t="s">
        <v>137</v>
      </c>
    </row>
    <row r="14" spans="1:9" ht="136.5" customHeight="1" thickBot="1" x14ac:dyDescent="0.3">
      <c r="A14" s="9">
        <v>206</v>
      </c>
      <c r="B14" s="9">
        <v>5</v>
      </c>
      <c r="C14" s="9" t="s">
        <v>29</v>
      </c>
      <c r="D14" s="9">
        <v>1</v>
      </c>
      <c r="E14" s="9" t="s">
        <v>13</v>
      </c>
      <c r="F14" s="9" t="s">
        <v>394</v>
      </c>
      <c r="G14" s="9" t="s">
        <v>409</v>
      </c>
      <c r="H14" s="10" t="s">
        <v>408</v>
      </c>
      <c r="I14" s="11" t="s">
        <v>137</v>
      </c>
    </row>
    <row r="15" spans="1:9" ht="409.6" customHeight="1" thickBot="1" x14ac:dyDescent="0.3">
      <c r="A15" s="9">
        <v>207</v>
      </c>
      <c r="B15" s="9">
        <v>5</v>
      </c>
      <c r="C15" s="9" t="s">
        <v>29</v>
      </c>
      <c r="D15" s="9">
        <v>1</v>
      </c>
      <c r="E15" s="9" t="s">
        <v>13</v>
      </c>
      <c r="F15" s="9" t="s">
        <v>394</v>
      </c>
      <c r="G15" s="9" t="s">
        <v>48</v>
      </c>
      <c r="H15" s="10" t="s">
        <v>410</v>
      </c>
      <c r="I15" s="11" t="s">
        <v>137</v>
      </c>
    </row>
    <row r="16" spans="1:9" ht="152.25" customHeight="1" thickBot="1" x14ac:dyDescent="0.3">
      <c r="A16" s="9">
        <v>208</v>
      </c>
      <c r="B16" s="9">
        <v>5</v>
      </c>
      <c r="C16" s="9" t="s">
        <v>29</v>
      </c>
      <c r="D16" s="9">
        <v>1</v>
      </c>
      <c r="E16" s="9" t="s">
        <v>13</v>
      </c>
      <c r="F16" s="9" t="s">
        <v>394</v>
      </c>
      <c r="G16" s="9" t="s">
        <v>187</v>
      </c>
      <c r="H16" s="10" t="s">
        <v>411</v>
      </c>
      <c r="I16" s="11" t="s">
        <v>137</v>
      </c>
    </row>
    <row r="17" spans="1:9" ht="249.75" customHeight="1" thickBot="1" x14ac:dyDescent="0.3">
      <c r="A17" s="9">
        <v>209</v>
      </c>
      <c r="B17" s="9">
        <v>5</v>
      </c>
      <c r="C17" s="9" t="s">
        <v>29</v>
      </c>
      <c r="D17" s="9">
        <v>1</v>
      </c>
      <c r="E17" s="9" t="s">
        <v>13</v>
      </c>
      <c r="F17" s="9" t="s">
        <v>394</v>
      </c>
      <c r="G17" s="9" t="s">
        <v>140</v>
      </c>
      <c r="H17" s="10" t="s">
        <v>412</v>
      </c>
      <c r="I17" s="11" t="s">
        <v>137</v>
      </c>
    </row>
    <row r="18" spans="1:9" ht="379.5" customHeight="1" thickBot="1" x14ac:dyDescent="0.3">
      <c r="A18" s="9">
        <v>210</v>
      </c>
      <c r="B18" s="9">
        <v>5</v>
      </c>
      <c r="C18" s="9" t="s">
        <v>29</v>
      </c>
      <c r="D18" s="9">
        <v>1</v>
      </c>
      <c r="E18" s="9" t="s">
        <v>13</v>
      </c>
      <c r="F18" s="9" t="s">
        <v>394</v>
      </c>
      <c r="G18" s="9" t="s">
        <v>402</v>
      </c>
      <c r="H18" s="10" t="s">
        <v>413</v>
      </c>
      <c r="I18" s="11" t="s">
        <v>414</v>
      </c>
    </row>
    <row r="19" spans="1:9" ht="251.25" customHeight="1" thickBot="1" x14ac:dyDescent="0.3">
      <c r="A19" s="9">
        <v>211</v>
      </c>
      <c r="B19" s="9">
        <v>5</v>
      </c>
      <c r="C19" s="9" t="s">
        <v>29</v>
      </c>
      <c r="D19" s="9">
        <v>1</v>
      </c>
      <c r="E19" s="9" t="s">
        <v>13</v>
      </c>
      <c r="F19" s="9" t="s">
        <v>394</v>
      </c>
      <c r="G19" s="9" t="s">
        <v>144</v>
      </c>
      <c r="H19" s="10" t="s">
        <v>415</v>
      </c>
      <c r="I19" s="11" t="s">
        <v>414</v>
      </c>
    </row>
    <row r="20" spans="1:9" ht="265.5" customHeight="1" thickBot="1" x14ac:dyDescent="0.3">
      <c r="A20" s="9">
        <v>212</v>
      </c>
      <c r="B20" s="9">
        <v>5</v>
      </c>
      <c r="C20" s="9" t="s">
        <v>29</v>
      </c>
      <c r="D20" s="9">
        <v>1</v>
      </c>
      <c r="E20" s="9" t="s">
        <v>13</v>
      </c>
      <c r="F20" s="9" t="s">
        <v>394</v>
      </c>
      <c r="G20" s="9" t="s">
        <v>402</v>
      </c>
      <c r="H20" s="10" t="s">
        <v>416</v>
      </c>
      <c r="I20" s="9" t="s">
        <v>162</v>
      </c>
    </row>
    <row r="21" spans="1:9" ht="409.6" customHeight="1" thickBot="1" x14ac:dyDescent="0.3">
      <c r="A21" s="9">
        <v>213</v>
      </c>
      <c r="B21" s="9">
        <v>5</v>
      </c>
      <c r="C21" s="9" t="s">
        <v>29</v>
      </c>
      <c r="D21" s="9">
        <v>1</v>
      </c>
      <c r="E21" s="9" t="s">
        <v>13</v>
      </c>
      <c r="F21" s="9" t="s">
        <v>394</v>
      </c>
      <c r="G21" s="9" t="s">
        <v>144</v>
      </c>
      <c r="H21" s="10" t="s">
        <v>417</v>
      </c>
      <c r="I21" s="11" t="s">
        <v>162</v>
      </c>
    </row>
    <row r="22" spans="1:9" ht="362.25" customHeight="1" thickBot="1" x14ac:dyDescent="0.3">
      <c r="A22" s="9">
        <v>214</v>
      </c>
      <c r="B22" s="9">
        <v>5</v>
      </c>
      <c r="C22" s="9" t="s">
        <v>29</v>
      </c>
      <c r="D22" s="9">
        <v>1</v>
      </c>
      <c r="E22" s="9" t="s">
        <v>13</v>
      </c>
      <c r="F22" s="9" t="s">
        <v>394</v>
      </c>
      <c r="G22" s="9" t="s">
        <v>402</v>
      </c>
      <c r="H22" s="10" t="s">
        <v>418</v>
      </c>
      <c r="I22" s="11" t="s">
        <v>206</v>
      </c>
    </row>
    <row r="23" spans="1:9" ht="409.6" customHeight="1" thickBot="1" x14ac:dyDescent="0.3">
      <c r="A23" s="9">
        <v>215</v>
      </c>
      <c r="B23" s="9">
        <v>5</v>
      </c>
      <c r="C23" s="9" t="s">
        <v>29</v>
      </c>
      <c r="D23" s="9">
        <v>1</v>
      </c>
      <c r="E23" s="9" t="s">
        <v>13</v>
      </c>
      <c r="F23" s="9" t="s">
        <v>394</v>
      </c>
      <c r="G23" s="9" t="s">
        <v>402</v>
      </c>
      <c r="H23" s="10" t="s">
        <v>419</v>
      </c>
      <c r="I23" s="11" t="s">
        <v>149</v>
      </c>
    </row>
    <row r="24" spans="1:9" ht="409.5" customHeight="1" thickBot="1" x14ac:dyDescent="0.3">
      <c r="A24" s="9">
        <v>216</v>
      </c>
      <c r="B24" s="9">
        <v>5</v>
      </c>
      <c r="C24" s="9" t="s">
        <v>29</v>
      </c>
      <c r="D24" s="9">
        <v>1</v>
      </c>
      <c r="E24" s="9" t="s">
        <v>13</v>
      </c>
      <c r="F24" s="9" t="s">
        <v>394</v>
      </c>
      <c r="G24" s="9" t="s">
        <v>259</v>
      </c>
      <c r="H24" s="10" t="s">
        <v>420</v>
      </c>
      <c r="I24" s="11" t="s">
        <v>263</v>
      </c>
    </row>
    <row r="25" spans="1:9" ht="409.5" customHeight="1" thickBot="1" x14ac:dyDescent="0.3">
      <c r="A25" s="9">
        <v>217</v>
      </c>
      <c r="B25" s="9">
        <v>5</v>
      </c>
      <c r="C25" s="9" t="s">
        <v>29</v>
      </c>
      <c r="D25" s="9">
        <v>1</v>
      </c>
      <c r="E25" s="9" t="s">
        <v>13</v>
      </c>
      <c r="F25" s="9" t="s">
        <v>394</v>
      </c>
      <c r="G25" s="9" t="s">
        <v>144</v>
      </c>
      <c r="H25" s="10" t="s">
        <v>421</v>
      </c>
      <c r="I25" s="11" t="s">
        <v>288</v>
      </c>
    </row>
    <row r="26" spans="1:9" ht="409.5" customHeight="1" thickBot="1" x14ac:dyDescent="0.3">
      <c r="A26" s="9">
        <v>218</v>
      </c>
      <c r="B26" s="9">
        <v>5</v>
      </c>
      <c r="C26" s="9" t="s">
        <v>29</v>
      </c>
      <c r="D26" s="9">
        <v>1</v>
      </c>
      <c r="E26" s="9" t="s">
        <v>13</v>
      </c>
      <c r="F26" s="9" t="s">
        <v>394</v>
      </c>
      <c r="G26" s="9" t="s">
        <v>259</v>
      </c>
      <c r="H26" s="10" t="s">
        <v>422</v>
      </c>
      <c r="I26" s="11" t="s">
        <v>288</v>
      </c>
    </row>
    <row r="27" spans="1:9" ht="303" customHeight="1" thickBot="1" x14ac:dyDescent="0.3">
      <c r="A27" s="9">
        <v>219</v>
      </c>
      <c r="B27" s="9">
        <v>5</v>
      </c>
      <c r="C27" s="9" t="s">
        <v>29</v>
      </c>
      <c r="D27" s="9">
        <v>1</v>
      </c>
      <c r="E27" s="9" t="s">
        <v>13</v>
      </c>
      <c r="F27" s="9" t="s">
        <v>394</v>
      </c>
      <c r="G27" s="9" t="s">
        <v>193</v>
      </c>
      <c r="H27" s="10" t="s">
        <v>423</v>
      </c>
      <c r="I27" s="11" t="s">
        <v>288</v>
      </c>
    </row>
    <row r="28" spans="1:9" ht="336" customHeight="1" thickBot="1" x14ac:dyDescent="0.3">
      <c r="A28" s="9">
        <v>220</v>
      </c>
      <c r="B28" s="9">
        <v>5</v>
      </c>
      <c r="C28" s="9" t="s">
        <v>29</v>
      </c>
      <c r="D28" s="9">
        <v>1</v>
      </c>
      <c r="E28" s="9" t="s">
        <v>13</v>
      </c>
      <c r="F28" s="9" t="s">
        <v>394</v>
      </c>
      <c r="G28" s="9" t="s">
        <v>259</v>
      </c>
      <c r="H28" s="10" t="s">
        <v>424</v>
      </c>
      <c r="I28" s="11" t="s">
        <v>263</v>
      </c>
    </row>
    <row r="29" spans="1:9" ht="409.5" customHeight="1" thickBot="1" x14ac:dyDescent="0.3">
      <c r="A29" s="9">
        <v>221</v>
      </c>
      <c r="B29" s="9">
        <v>5</v>
      </c>
      <c r="C29" s="9" t="s">
        <v>29</v>
      </c>
      <c r="D29" s="9">
        <v>1</v>
      </c>
      <c r="E29" s="9" t="s">
        <v>13</v>
      </c>
      <c r="F29" s="9" t="s">
        <v>394</v>
      </c>
      <c r="G29" s="9" t="s">
        <v>187</v>
      </c>
      <c r="H29" s="10" t="s">
        <v>425</v>
      </c>
      <c r="I29" s="11" t="s">
        <v>263</v>
      </c>
    </row>
    <row r="30" spans="1:9" ht="167.25" customHeight="1" thickBot="1" x14ac:dyDescent="0.3">
      <c r="A30" s="9">
        <v>222</v>
      </c>
      <c r="B30" s="9">
        <v>5</v>
      </c>
      <c r="C30" s="9" t="s">
        <v>29</v>
      </c>
      <c r="D30" s="9">
        <v>1</v>
      </c>
      <c r="E30" s="9" t="s">
        <v>13</v>
      </c>
      <c r="F30" s="9" t="s">
        <v>394</v>
      </c>
      <c r="G30" s="9" t="s">
        <v>193</v>
      </c>
      <c r="H30" s="10" t="s">
        <v>426</v>
      </c>
      <c r="I30" s="11" t="s">
        <v>47</v>
      </c>
    </row>
    <row r="31" spans="1:9" ht="409.6" customHeight="1" thickBot="1" x14ac:dyDescent="0.3">
      <c r="A31" s="9">
        <v>223</v>
      </c>
      <c r="B31" s="9">
        <v>5</v>
      </c>
      <c r="C31" s="9" t="s">
        <v>29</v>
      </c>
      <c r="D31" s="9">
        <v>1</v>
      </c>
      <c r="E31" s="9" t="s">
        <v>13</v>
      </c>
      <c r="F31" s="9" t="s">
        <v>394</v>
      </c>
      <c r="G31" s="9" t="s">
        <v>172</v>
      </c>
      <c r="H31" s="10" t="s">
        <v>427</v>
      </c>
      <c r="I31" s="11" t="s">
        <v>428</v>
      </c>
    </row>
    <row r="32" spans="1:9" ht="340.5" customHeight="1" thickBot="1" x14ac:dyDescent="0.3">
      <c r="A32" s="9">
        <v>224</v>
      </c>
      <c r="B32" s="9">
        <v>5</v>
      </c>
      <c r="C32" s="9" t="s">
        <v>29</v>
      </c>
      <c r="D32" s="9">
        <v>1</v>
      </c>
      <c r="E32" s="9" t="s">
        <v>13</v>
      </c>
      <c r="F32" s="9" t="s">
        <v>394</v>
      </c>
      <c r="G32" s="9" t="s">
        <v>172</v>
      </c>
      <c r="H32" s="10" t="s">
        <v>429</v>
      </c>
      <c r="I32" s="11" t="s">
        <v>162</v>
      </c>
    </row>
    <row r="33" spans="1:9" ht="167.25" customHeight="1" thickBot="1" x14ac:dyDescent="0.3">
      <c r="A33" s="9">
        <v>225</v>
      </c>
      <c r="B33" s="9">
        <v>5</v>
      </c>
      <c r="C33" s="9" t="s">
        <v>29</v>
      </c>
      <c r="D33" s="9">
        <v>1</v>
      </c>
      <c r="E33" s="9" t="s">
        <v>13</v>
      </c>
      <c r="F33" s="9" t="s">
        <v>394</v>
      </c>
      <c r="G33" s="9" t="s">
        <v>330</v>
      </c>
      <c r="H33" s="10" t="s">
        <v>430</v>
      </c>
      <c r="I33" s="11" t="s">
        <v>431</v>
      </c>
    </row>
    <row r="34" spans="1:9" ht="409.5" customHeight="1" thickBot="1" x14ac:dyDescent="0.3">
      <c r="A34" s="9">
        <v>226</v>
      </c>
      <c r="B34" s="9">
        <v>5</v>
      </c>
      <c r="C34" s="9" t="s">
        <v>29</v>
      </c>
      <c r="D34" s="9">
        <v>1</v>
      </c>
      <c r="E34" s="9" t="s">
        <v>13</v>
      </c>
      <c r="F34" s="9" t="s">
        <v>394</v>
      </c>
      <c r="G34" s="9" t="s">
        <v>124</v>
      </c>
      <c r="H34" s="10" t="s">
        <v>432</v>
      </c>
      <c r="I34" s="11" t="s">
        <v>288</v>
      </c>
    </row>
    <row r="35" spans="1:9" ht="246" customHeight="1" thickBot="1" x14ac:dyDescent="0.3">
      <c r="A35" s="9">
        <v>227</v>
      </c>
      <c r="B35" s="9">
        <v>5</v>
      </c>
      <c r="C35" s="9" t="s">
        <v>29</v>
      </c>
      <c r="D35" s="9">
        <v>1</v>
      </c>
      <c r="E35" s="9" t="s">
        <v>13</v>
      </c>
      <c r="F35" s="9" t="s">
        <v>394</v>
      </c>
      <c r="G35" s="22" t="s">
        <v>259</v>
      </c>
      <c r="H35" s="10" t="s">
        <v>433</v>
      </c>
      <c r="I35" s="11" t="s">
        <v>263</v>
      </c>
    </row>
    <row r="36" spans="1:9" ht="15.75" customHeight="1" x14ac:dyDescent="0.25"/>
    <row r="37" spans="1:9" ht="15.75" customHeight="1" x14ac:dyDescent="0.25"/>
    <row r="38" spans="1:9" ht="15.75" customHeight="1" x14ac:dyDescent="0.25"/>
    <row r="39" spans="1:9" ht="15.75" customHeight="1" x14ac:dyDescent="0.25"/>
    <row r="40" spans="1:9" ht="15.75" customHeight="1" x14ac:dyDescent="0.25"/>
    <row r="41" spans="1:9" ht="15.75" customHeight="1" x14ac:dyDescent="0.25"/>
    <row r="42" spans="1:9" ht="15.75" customHeight="1" x14ac:dyDescent="0.25"/>
    <row r="43" spans="1:9" ht="15.75" customHeight="1" x14ac:dyDescent="0.25"/>
    <row r="44" spans="1:9" ht="15.75" customHeight="1" x14ac:dyDescent="0.25"/>
    <row r="45" spans="1:9" ht="15.75" customHeight="1" x14ac:dyDescent="0.25"/>
    <row r="46" spans="1:9" ht="15.75" customHeight="1" x14ac:dyDescent="0.25"/>
    <row r="47" spans="1:9" ht="15.75" customHeight="1" x14ac:dyDescent="0.25"/>
    <row r="48" spans="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sheetData>
  <autoFilter ref="A2:I35" xr:uid="{00000000-0009-0000-0000-000001000000}"/>
  <mergeCells count="1">
    <mergeCell ref="A1:I1"/>
  </mergeCells>
  <pageMargins left="0.7" right="0.7" top="0.75" bottom="0.75" header="0" footer="0"/>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09A06-B4C7-4963-98CF-90443EADDE7C}">
  <dimension ref="A1:C20"/>
  <sheetViews>
    <sheetView zoomScale="60" zoomScaleNormal="60" workbookViewId="0">
      <selection activeCell="C21" sqref="C21"/>
    </sheetView>
  </sheetViews>
  <sheetFormatPr baseColWidth="10" defaultRowHeight="15" x14ac:dyDescent="0.25"/>
  <cols>
    <col min="1" max="1" width="31.7109375" customWidth="1"/>
    <col min="2" max="2" width="21.42578125" customWidth="1"/>
    <col min="3" max="3" width="102.5703125" customWidth="1"/>
  </cols>
  <sheetData>
    <row r="1" spans="1:3" ht="66" customHeight="1" thickBot="1" x14ac:dyDescent="0.3">
      <c r="A1" s="18" t="s">
        <v>437</v>
      </c>
      <c r="B1" s="18" t="s">
        <v>22</v>
      </c>
      <c r="C1" s="18" t="s">
        <v>19</v>
      </c>
    </row>
    <row r="2" spans="1:3" ht="50.25" customHeight="1" thickBot="1" x14ac:dyDescent="0.3">
      <c r="A2" s="19" t="s">
        <v>204</v>
      </c>
      <c r="B2" s="17">
        <f>COUNTIF(UA07A!G3:G35,"ADMISIÓN")</f>
        <v>1</v>
      </c>
      <c r="C2" s="16" t="s">
        <v>203</v>
      </c>
    </row>
    <row r="3" spans="1:3" ht="50.25" customHeight="1" thickBot="1" x14ac:dyDescent="0.3">
      <c r="A3" s="19" t="s">
        <v>193</v>
      </c>
      <c r="B3" s="17">
        <f>COUNTIF(UA07A!G3:G35,"APRENDIZAJE SITUADO")</f>
        <v>2</v>
      </c>
      <c r="C3" s="16" t="s">
        <v>194</v>
      </c>
    </row>
    <row r="4" spans="1:3" ht="50.25" customHeight="1" thickBot="1" x14ac:dyDescent="0.3">
      <c r="A4" s="19" t="s">
        <v>402</v>
      </c>
      <c r="B4" s="17">
        <f>COUNTIF(UA07A!G3:G35,"AULA VIVA")</f>
        <v>5</v>
      </c>
      <c r="C4" s="16" t="s">
        <v>435</v>
      </c>
    </row>
    <row r="5" spans="1:3" ht="50.25" customHeight="1" thickBot="1" x14ac:dyDescent="0.3">
      <c r="A5" s="19" t="s">
        <v>170</v>
      </c>
      <c r="B5" s="17">
        <f>COUNTIF(UA07A!G3:G35,"CONTEXTO SOCIOCULTURAL")</f>
        <v>1</v>
      </c>
      <c r="C5" s="16" t="s">
        <v>171</v>
      </c>
    </row>
    <row r="6" spans="1:3" ht="50.25" customHeight="1" thickBot="1" x14ac:dyDescent="0.3">
      <c r="A6" s="19" t="s">
        <v>262</v>
      </c>
      <c r="B6" s="17">
        <f>COUNTIF(UA07A!G3:G35,"CURRÍCULO")</f>
        <v>1</v>
      </c>
      <c r="C6" s="16" t="s">
        <v>314</v>
      </c>
    </row>
    <row r="7" spans="1:3" ht="50.25" customHeight="1" thickBot="1" x14ac:dyDescent="0.3">
      <c r="A7" s="19" t="s">
        <v>187</v>
      </c>
      <c r="B7" s="17">
        <f>COUNTIF(UA07A!G3:G35,"DESIGUALDAD")</f>
        <v>2</v>
      </c>
      <c r="C7" s="16" t="s">
        <v>188</v>
      </c>
    </row>
    <row r="8" spans="1:3" ht="47.25" customHeight="1" thickBot="1" x14ac:dyDescent="0.3">
      <c r="A8" s="19" t="s">
        <v>191</v>
      </c>
      <c r="B8" s="17">
        <f>COUNTIF(UA07A!G3:G35,"EDUCACIÓN")</f>
        <v>1</v>
      </c>
      <c r="C8" s="16" t="s">
        <v>199</v>
      </c>
    </row>
    <row r="9" spans="1:3" ht="33" customHeight="1" thickBot="1" x14ac:dyDescent="0.3">
      <c r="A9" s="19" t="s">
        <v>124</v>
      </c>
      <c r="B9" s="17">
        <f>COUNTIF(UA07A!G3:G35,"FORMAS DE ACCIÓN INSTITUTO NACIONAL")</f>
        <v>1</v>
      </c>
      <c r="C9" s="16" t="s">
        <v>126</v>
      </c>
    </row>
    <row r="10" spans="1:3" ht="45.75" customHeight="1" thickBot="1" x14ac:dyDescent="0.3">
      <c r="A10" s="19" t="s">
        <v>48</v>
      </c>
      <c r="B10" s="17">
        <f>COUNTIF(UA07A!G3:G35,"GOBERNANZA")</f>
        <v>2</v>
      </c>
      <c r="C10" s="16" t="s">
        <v>61</v>
      </c>
    </row>
    <row r="11" spans="1:3" ht="33" customHeight="1" thickBot="1" x14ac:dyDescent="0.3">
      <c r="A11" s="19" t="s">
        <v>259</v>
      </c>
      <c r="B11" s="17">
        <f>COUNTIF(UA07A!G3:G35,"INNOVACIÓN")</f>
        <v>4</v>
      </c>
      <c r="C11" s="16" t="s">
        <v>322</v>
      </c>
    </row>
    <row r="12" spans="1:3" ht="33" customHeight="1" thickBot="1" x14ac:dyDescent="0.3">
      <c r="A12" s="19" t="s">
        <v>195</v>
      </c>
      <c r="B12" s="17">
        <f>COUNTIF(UA07A!G3:G35,"INVESTIGACIÓN")</f>
        <v>2</v>
      </c>
      <c r="C12" s="16" t="s">
        <v>200</v>
      </c>
    </row>
    <row r="13" spans="1:3" ht="33" customHeight="1" thickBot="1" x14ac:dyDescent="0.3">
      <c r="A13" s="19" t="s">
        <v>172</v>
      </c>
      <c r="B13" s="17">
        <f>COUNTIF(UA07A!G3:G35,"JUVENTUDES")</f>
        <v>2</v>
      </c>
      <c r="C13" s="16" t="s">
        <v>173</v>
      </c>
    </row>
    <row r="14" spans="1:3" ht="105" customHeight="1" thickBot="1" x14ac:dyDescent="0.3">
      <c r="A14" s="19" t="s">
        <v>409</v>
      </c>
      <c r="B14" s="17">
        <f>COUNTIF(UA07A!G3:G35,"LENGUAS NATIVAS Y DIALÉCTOS")</f>
        <v>1</v>
      </c>
      <c r="C14" s="16" t="s">
        <v>436</v>
      </c>
    </row>
    <row r="15" spans="1:3" ht="45.75" customHeight="1" thickBot="1" x14ac:dyDescent="0.3">
      <c r="A15" s="19" t="s">
        <v>140</v>
      </c>
      <c r="B15" s="17">
        <f>COUNTIF(UA07A!G3:G35,"LIDERAZGO")</f>
        <v>1</v>
      </c>
      <c r="C15" s="16" t="s">
        <v>142</v>
      </c>
    </row>
    <row r="16" spans="1:3" ht="45.75" customHeight="1" thickBot="1" x14ac:dyDescent="0.3">
      <c r="A16" s="19" t="s">
        <v>15</v>
      </c>
      <c r="B16" s="17">
        <f>COUNTIF(UA07A!G3:G35,"PARTICULARIDADES DE SEDE")</f>
        <v>2</v>
      </c>
      <c r="C16" s="16" t="s">
        <v>201</v>
      </c>
    </row>
    <row r="17" spans="1:3" ht="50.25" customHeight="1" thickBot="1" x14ac:dyDescent="0.3">
      <c r="A17" s="19" t="s">
        <v>330</v>
      </c>
      <c r="B17" s="17">
        <f>COUNTIF(UA07A!G3:G35,"PROPUESTA INSTITUTO NACIONAL")</f>
        <v>1</v>
      </c>
      <c r="C17" s="16" t="s">
        <v>388</v>
      </c>
    </row>
    <row r="18" spans="1:3" ht="81.75" customHeight="1" thickBot="1" x14ac:dyDescent="0.3">
      <c r="A18" s="19" t="s">
        <v>144</v>
      </c>
      <c r="B18" s="17">
        <f>COUNTIF(UA07A!G3:G35,"RESULTADOS DE APRENDIZAJE")</f>
        <v>3</v>
      </c>
      <c r="C18" s="16" t="s">
        <v>145</v>
      </c>
    </row>
    <row r="19" spans="1:3" ht="60" customHeight="1" thickBot="1" x14ac:dyDescent="0.3">
      <c r="A19" s="19" t="s">
        <v>392</v>
      </c>
      <c r="B19" s="17">
        <f>COUNTIF(UA07A!G3:G35,"SINTAXIS")</f>
        <v>1</v>
      </c>
      <c r="C19" s="16" t="s">
        <v>389</v>
      </c>
    </row>
    <row r="20" spans="1:3" ht="35.25" customHeight="1" thickBot="1" x14ac:dyDescent="0.3">
      <c r="A20" s="15" t="s">
        <v>18</v>
      </c>
      <c r="B20" s="20">
        <f>SUM(B2:B19)</f>
        <v>33</v>
      </c>
      <c r="C20"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B08E8-71AE-4F64-814C-C8E2205B1B74}">
  <dimension ref="A1:C5"/>
  <sheetViews>
    <sheetView zoomScale="60" zoomScaleNormal="60" workbookViewId="0">
      <selection activeCell="B5" sqref="B5"/>
    </sheetView>
  </sheetViews>
  <sheetFormatPr baseColWidth="10" defaultRowHeight="15" x14ac:dyDescent="0.25"/>
  <cols>
    <col min="1" max="1" width="31.7109375" customWidth="1"/>
    <col min="2" max="2" width="21.42578125" customWidth="1"/>
    <col min="3" max="3" width="102.5703125" customWidth="1"/>
  </cols>
  <sheetData>
    <row r="1" spans="1:3" ht="66" customHeight="1" thickBot="1" x14ac:dyDescent="0.3">
      <c r="A1" s="18" t="s">
        <v>63</v>
      </c>
      <c r="B1" s="18" t="s">
        <v>22</v>
      </c>
      <c r="C1" s="18" t="s">
        <v>19</v>
      </c>
    </row>
    <row r="2" spans="1:3" ht="48.75" customHeight="1" thickBot="1" x14ac:dyDescent="0.3">
      <c r="A2" s="19" t="s">
        <v>15</v>
      </c>
      <c r="B2" s="17">
        <f>COUNTIF(UA01A!G3:G8,"PARTICULARIDADES DE SEDE")</f>
        <v>3</v>
      </c>
      <c r="C2" s="16" t="s">
        <v>20</v>
      </c>
    </row>
    <row r="3" spans="1:3" ht="73.5" customHeight="1" thickBot="1" x14ac:dyDescent="0.3">
      <c r="A3" s="19" t="s">
        <v>31</v>
      </c>
      <c r="B3" s="17">
        <f>COUNTIF(UA01A!G3:G8,"MODELO INTERSEDES")</f>
        <v>2</v>
      </c>
      <c r="C3" s="16" t="s">
        <v>38</v>
      </c>
    </row>
    <row r="4" spans="1:3" ht="31.5" customHeight="1" thickBot="1" x14ac:dyDescent="0.3">
      <c r="A4" s="19" t="s">
        <v>39</v>
      </c>
      <c r="B4" s="17">
        <f>COUNTIF(UA01A!G3:G8,"INFRAESTRUCTURA")</f>
        <v>1</v>
      </c>
      <c r="C4" s="16" t="s">
        <v>41</v>
      </c>
    </row>
    <row r="5" spans="1:3" ht="35.25" customHeight="1" thickBot="1" x14ac:dyDescent="0.3">
      <c r="A5" s="15" t="s">
        <v>18</v>
      </c>
      <c r="B5" s="20">
        <f>SUM(B2:B4)</f>
        <v>6</v>
      </c>
      <c r="C5" s="1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5D979-A22A-430F-B4B9-CCA45DF63AF3}">
  <sheetPr>
    <outlinePr summaryBelow="0" summaryRight="0"/>
  </sheetPr>
  <dimension ref="A1:H7"/>
  <sheetViews>
    <sheetView workbookViewId="0">
      <selection activeCell="D3" sqref="D3:H3"/>
    </sheetView>
  </sheetViews>
  <sheetFormatPr baseColWidth="10" defaultColWidth="14.42578125" defaultRowHeight="15" customHeight="1" x14ac:dyDescent="0.25"/>
  <cols>
    <col min="1" max="2" width="16.85546875" style="4" customWidth="1"/>
    <col min="3" max="3" width="14.42578125" style="4"/>
    <col min="4" max="4" width="16.28515625" style="4" customWidth="1"/>
    <col min="5" max="6" width="14.42578125" style="4"/>
    <col min="7" max="7" width="17.85546875" style="4" customWidth="1"/>
    <col min="8" max="8" width="18.42578125" style="4" customWidth="1"/>
    <col min="9" max="16384" width="14.42578125" style="4"/>
  </cols>
  <sheetData>
    <row r="1" spans="1:8" ht="15" customHeight="1" thickBot="1" x14ac:dyDescent="0.3">
      <c r="A1" s="26" t="s">
        <v>17</v>
      </c>
      <c r="B1" s="26"/>
      <c r="C1" s="26"/>
      <c r="D1" s="26"/>
      <c r="E1" s="26"/>
      <c r="F1" s="26"/>
      <c r="G1" s="26"/>
      <c r="H1" s="26"/>
    </row>
    <row r="2" spans="1:8" ht="32.25" customHeight="1" thickBot="1" x14ac:dyDescent="0.3">
      <c r="A2" s="2" t="s">
        <v>23</v>
      </c>
      <c r="B2" s="2" t="s">
        <v>24</v>
      </c>
      <c r="C2" s="2" t="s">
        <v>25</v>
      </c>
      <c r="D2" s="3" t="s">
        <v>46</v>
      </c>
      <c r="E2" s="2" t="s">
        <v>43</v>
      </c>
      <c r="F2" s="2" t="s">
        <v>1</v>
      </c>
      <c r="G2" s="2" t="s">
        <v>2</v>
      </c>
      <c r="H2" s="2" t="s">
        <v>3</v>
      </c>
    </row>
    <row r="3" spans="1:8" ht="16.5" thickBot="1" x14ac:dyDescent="0.3">
      <c r="A3" s="23" t="s">
        <v>44</v>
      </c>
      <c r="B3" s="24"/>
      <c r="C3" s="24"/>
      <c r="D3" s="25" t="s">
        <v>45</v>
      </c>
      <c r="E3" s="24"/>
      <c r="F3" s="24"/>
      <c r="G3" s="24"/>
      <c r="H3" s="24"/>
    </row>
    <row r="7" spans="1:8" ht="15" customHeight="1" x14ac:dyDescent="0.25">
      <c r="C7" s="5"/>
    </row>
  </sheetData>
  <mergeCells count="3">
    <mergeCell ref="A1:H1"/>
    <mergeCell ref="A3:C3"/>
    <mergeCell ref="D3:H3"/>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B2DA2-D2CC-44BB-91DF-FE1C6D3A01E0}">
  <dimension ref="A1:I935"/>
  <sheetViews>
    <sheetView topLeftCell="A4" zoomScale="70" zoomScaleNormal="70" workbookViewId="0">
      <selection activeCell="B3" sqref="B3"/>
    </sheetView>
  </sheetViews>
  <sheetFormatPr baseColWidth="10" defaultColWidth="14.42578125" defaultRowHeight="15" customHeight="1" x14ac:dyDescent="0.25"/>
  <cols>
    <col min="1" max="1" width="18.85546875" customWidth="1"/>
    <col min="2" max="2" width="17.7109375" customWidth="1"/>
    <col min="3" max="3" width="17.140625" customWidth="1"/>
    <col min="4" max="4" width="9.5703125" customWidth="1"/>
    <col min="5" max="6" width="21.140625" customWidth="1"/>
    <col min="7" max="7" width="25.5703125" customWidth="1"/>
    <col min="8" max="8" width="65.140625" customWidth="1"/>
    <col min="9" max="9" width="18.7109375" customWidth="1"/>
    <col min="10" max="10" width="10.7109375" customWidth="1"/>
    <col min="11" max="11" width="15.85546875" customWidth="1"/>
    <col min="12" max="23" width="10.7109375" customWidth="1"/>
  </cols>
  <sheetData>
    <row r="1" spans="1:9" ht="15" customHeight="1" thickTop="1" thickBot="1" x14ac:dyDescent="0.3">
      <c r="A1" s="27" t="s">
        <v>17</v>
      </c>
      <c r="B1" s="27"/>
      <c r="C1" s="27"/>
      <c r="D1" s="27"/>
      <c r="E1" s="27"/>
      <c r="F1" s="27"/>
      <c r="G1" s="27"/>
      <c r="H1" s="27"/>
      <c r="I1" s="27"/>
    </row>
    <row r="2" spans="1:9" ht="59.25" customHeight="1" thickTop="1" thickBot="1" x14ac:dyDescent="0.3">
      <c r="A2" s="14" t="s">
        <v>4</v>
      </c>
      <c r="B2" s="12" t="s">
        <v>5</v>
      </c>
      <c r="C2" s="12" t="s">
        <v>6</v>
      </c>
      <c r="D2" s="12" t="s">
        <v>7</v>
      </c>
      <c r="E2" s="12" t="s">
        <v>8</v>
      </c>
      <c r="F2" s="12" t="s">
        <v>9</v>
      </c>
      <c r="G2" s="12" t="s">
        <v>10</v>
      </c>
      <c r="H2" s="13" t="s">
        <v>11</v>
      </c>
      <c r="I2" s="12" t="s">
        <v>12</v>
      </c>
    </row>
    <row r="3" spans="1:9" ht="201.75" customHeight="1" thickTop="1" thickBot="1" x14ac:dyDescent="0.3">
      <c r="A3" s="9">
        <v>7</v>
      </c>
      <c r="B3" s="9">
        <v>5</v>
      </c>
      <c r="C3" s="9" t="s">
        <v>29</v>
      </c>
      <c r="D3" s="9">
        <v>1</v>
      </c>
      <c r="E3" s="9" t="s">
        <v>49</v>
      </c>
      <c r="F3" s="9" t="s">
        <v>48</v>
      </c>
      <c r="G3" s="9" t="s">
        <v>51</v>
      </c>
      <c r="H3" s="10" t="s">
        <v>50</v>
      </c>
      <c r="I3" s="11" t="s">
        <v>47</v>
      </c>
    </row>
    <row r="4" spans="1:9" ht="335.25" customHeight="1" thickBot="1" x14ac:dyDescent="0.3">
      <c r="A4" s="6">
        <v>8</v>
      </c>
      <c r="B4" s="9">
        <v>5</v>
      </c>
      <c r="C4" s="9" t="s">
        <v>29</v>
      </c>
      <c r="D4" s="9">
        <v>1</v>
      </c>
      <c r="E4" s="9" t="s">
        <v>49</v>
      </c>
      <c r="F4" s="9" t="s">
        <v>48</v>
      </c>
      <c r="G4" s="6" t="s">
        <v>54</v>
      </c>
      <c r="H4" s="10" t="s">
        <v>53</v>
      </c>
      <c r="I4" s="11" t="s">
        <v>47</v>
      </c>
    </row>
    <row r="5" spans="1:9" ht="154.5" customHeight="1" thickBot="1" x14ac:dyDescent="0.3">
      <c r="A5" s="9">
        <v>9</v>
      </c>
      <c r="B5" s="9">
        <v>5</v>
      </c>
      <c r="C5" s="9" t="s">
        <v>29</v>
      </c>
      <c r="D5" s="9">
        <v>1</v>
      </c>
      <c r="E5" s="9" t="s">
        <v>49</v>
      </c>
      <c r="F5" s="9" t="s">
        <v>48</v>
      </c>
      <c r="G5" s="6" t="s">
        <v>58</v>
      </c>
      <c r="H5" s="10" t="s">
        <v>57</v>
      </c>
      <c r="I5" s="11" t="s">
        <v>47</v>
      </c>
    </row>
    <row r="6" spans="1:9" ht="215.25" customHeight="1" thickBot="1" x14ac:dyDescent="0.3">
      <c r="A6" s="6">
        <v>10</v>
      </c>
      <c r="B6" s="9">
        <v>5</v>
      </c>
      <c r="C6" s="9" t="s">
        <v>29</v>
      </c>
      <c r="D6" s="9">
        <v>1</v>
      </c>
      <c r="E6" s="9" t="s">
        <v>49</v>
      </c>
      <c r="F6" s="9" t="s">
        <v>48</v>
      </c>
      <c r="G6" s="6" t="s">
        <v>48</v>
      </c>
      <c r="H6" s="10" t="s">
        <v>59</v>
      </c>
      <c r="I6" s="11" t="s">
        <v>47</v>
      </c>
    </row>
    <row r="7" spans="1:9" ht="15.75" customHeight="1" x14ac:dyDescent="0.25"/>
    <row r="8" spans="1:9" ht="15.75" customHeight="1" x14ac:dyDescent="0.25"/>
    <row r="9" spans="1:9" ht="15.75" customHeight="1" x14ac:dyDescent="0.25"/>
    <row r="10" spans="1:9" ht="15.75" customHeight="1" x14ac:dyDescent="0.25">
      <c r="G10" s="1"/>
    </row>
    <row r="11" spans="1:9" ht="15.75" customHeight="1" x14ac:dyDescent="0.25"/>
    <row r="12" spans="1:9" ht="15.75" customHeight="1" x14ac:dyDescent="0.25"/>
    <row r="13" spans="1:9" ht="15.75" customHeight="1" x14ac:dyDescent="0.25">
      <c r="G13" s="1"/>
    </row>
    <row r="14" spans="1:9" ht="15.75" customHeight="1" x14ac:dyDescent="0.25"/>
    <row r="15" spans="1:9" ht="15.75" customHeight="1" x14ac:dyDescent="0.25">
      <c r="G15" s="1"/>
    </row>
    <row r="16" spans="1:9" ht="15.75" customHeight="1" x14ac:dyDescent="0.25"/>
    <row r="17" spans="7:7" ht="15.75" customHeight="1" x14ac:dyDescent="0.25">
      <c r="G17" s="1"/>
    </row>
    <row r="18" spans="7:7" ht="15.75" customHeight="1" x14ac:dyDescent="0.25"/>
    <row r="19" spans="7:7" ht="15.75" customHeight="1" x14ac:dyDescent="0.25">
      <c r="G19" s="1"/>
    </row>
    <row r="20" spans="7:7" ht="15.75" customHeight="1" x14ac:dyDescent="0.25"/>
    <row r="21" spans="7:7" ht="15.75" customHeight="1" x14ac:dyDescent="0.25">
      <c r="G21" s="1"/>
    </row>
    <row r="22" spans="7:7" ht="15.75" customHeight="1" x14ac:dyDescent="0.25"/>
    <row r="23" spans="7:7" ht="15.75" customHeight="1" x14ac:dyDescent="0.25">
      <c r="G23" s="1"/>
    </row>
    <row r="24" spans="7:7" ht="15.75" customHeight="1" x14ac:dyDescent="0.25"/>
    <row r="25" spans="7:7" ht="15.75" customHeight="1" x14ac:dyDescent="0.25">
      <c r="G25" s="1"/>
    </row>
    <row r="26" spans="7:7" ht="15.75" customHeight="1" x14ac:dyDescent="0.25"/>
    <row r="27" spans="7:7" ht="15.75" customHeight="1" x14ac:dyDescent="0.25">
      <c r="G27" s="1"/>
    </row>
    <row r="28" spans="7:7" ht="15.75" customHeight="1" x14ac:dyDescent="0.25"/>
    <row r="29" spans="7:7" ht="15.75" customHeight="1" x14ac:dyDescent="0.25">
      <c r="G29" s="1"/>
    </row>
    <row r="30" spans="7:7" ht="15.75" customHeight="1" x14ac:dyDescent="0.25"/>
    <row r="31" spans="7:7" ht="15.75" customHeight="1" x14ac:dyDescent="0.25">
      <c r="G31" s="1"/>
    </row>
    <row r="32" spans="7:7" ht="15.75" customHeight="1" x14ac:dyDescent="0.25"/>
    <row r="33" spans="7:7" ht="15.75" customHeight="1" x14ac:dyDescent="0.25">
      <c r="G33" s="1"/>
    </row>
    <row r="34" spans="7:7" ht="15.75" customHeight="1" x14ac:dyDescent="0.25"/>
    <row r="35" spans="7:7" ht="15.75" customHeight="1" x14ac:dyDescent="0.25"/>
    <row r="36" spans="7:7" ht="15.75" customHeight="1" x14ac:dyDescent="0.25">
      <c r="G36" s="1"/>
    </row>
    <row r="37" spans="7:7" ht="15.75" customHeight="1" x14ac:dyDescent="0.25"/>
    <row r="38" spans="7:7" ht="15.75" customHeight="1" x14ac:dyDescent="0.25">
      <c r="G38" s="1"/>
    </row>
    <row r="39" spans="7:7" ht="15.75" customHeight="1" x14ac:dyDescent="0.25"/>
    <row r="40" spans="7:7" ht="15.75" customHeight="1" x14ac:dyDescent="0.25">
      <c r="G40" s="1"/>
    </row>
    <row r="41" spans="7:7" ht="15.75" customHeight="1" x14ac:dyDescent="0.25"/>
    <row r="42" spans="7:7" ht="15.75" customHeight="1" x14ac:dyDescent="0.25">
      <c r="G42" s="1"/>
    </row>
    <row r="43" spans="7:7" ht="15.75" customHeight="1" x14ac:dyDescent="0.25"/>
    <row r="44" spans="7:7" ht="15.75" customHeight="1" x14ac:dyDescent="0.25">
      <c r="G44" s="1"/>
    </row>
    <row r="45" spans="7:7" ht="15.75" customHeight="1" x14ac:dyDescent="0.25"/>
    <row r="46" spans="7:7" ht="15.75" customHeight="1" x14ac:dyDescent="0.25">
      <c r="G46" s="1"/>
    </row>
    <row r="47" spans="7:7" ht="15.75" customHeight="1" x14ac:dyDescent="0.25"/>
    <row r="48" spans="7:7" ht="15.75" customHeight="1" x14ac:dyDescent="0.25">
      <c r="G48" s="1"/>
    </row>
    <row r="49" spans="7:7" ht="15.75" customHeight="1" x14ac:dyDescent="0.25"/>
    <row r="50" spans="7:7" ht="15.75" customHeight="1" x14ac:dyDescent="0.25">
      <c r="G50" s="1"/>
    </row>
    <row r="51" spans="7:7" ht="15.75" customHeight="1" x14ac:dyDescent="0.25"/>
    <row r="52" spans="7:7" ht="15.75" customHeight="1" x14ac:dyDescent="0.25">
      <c r="G52" s="1"/>
    </row>
    <row r="53" spans="7:7" ht="15.75" customHeight="1" x14ac:dyDescent="0.25"/>
    <row r="54" spans="7:7" ht="15.75" customHeight="1" x14ac:dyDescent="0.25">
      <c r="G54" s="1"/>
    </row>
    <row r="55" spans="7:7" ht="15.75" customHeight="1" x14ac:dyDescent="0.25">
      <c r="G55" s="1"/>
    </row>
    <row r="56" spans="7:7" ht="15.75" customHeight="1" x14ac:dyDescent="0.25"/>
    <row r="57" spans="7:7" ht="15.75" customHeight="1" x14ac:dyDescent="0.25">
      <c r="G57" s="1"/>
    </row>
    <row r="58" spans="7:7" ht="15.75" customHeight="1" x14ac:dyDescent="0.25"/>
    <row r="59" spans="7:7" ht="15.75" customHeight="1" x14ac:dyDescent="0.25">
      <c r="G59" s="1"/>
    </row>
    <row r="60" spans="7:7" ht="15.75" customHeight="1" x14ac:dyDescent="0.25"/>
    <row r="61" spans="7:7" ht="15.75" customHeight="1" x14ac:dyDescent="0.25">
      <c r="G61" s="1"/>
    </row>
    <row r="62" spans="7:7" ht="15.75" customHeight="1" x14ac:dyDescent="0.25"/>
    <row r="63" spans="7:7" ht="15.75" customHeight="1" x14ac:dyDescent="0.25">
      <c r="G63" s="1"/>
    </row>
    <row r="64" spans="7: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sheetData>
  <autoFilter ref="A2:I6" xr:uid="{00000000-0009-0000-0000-000001000000}"/>
  <mergeCells count="1">
    <mergeCell ref="A1:I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6E43C-55AB-442D-A0A4-1AFF2A1CDB2E}">
  <dimension ref="A1:N6"/>
  <sheetViews>
    <sheetView zoomScale="90" zoomScaleNormal="90" workbookViewId="0">
      <selection activeCell="E9" sqref="E9"/>
    </sheetView>
  </sheetViews>
  <sheetFormatPr baseColWidth="10" defaultRowHeight="15" x14ac:dyDescent="0.25"/>
  <cols>
    <col min="1" max="1" width="24.42578125" customWidth="1"/>
    <col min="2" max="2" width="20.28515625" customWidth="1"/>
    <col min="3" max="3" width="85.85546875" customWidth="1"/>
    <col min="13" max="13" width="17.140625" customWidth="1"/>
    <col min="14" max="14" width="11.42578125" hidden="1" customWidth="1"/>
  </cols>
  <sheetData>
    <row r="1" spans="1:3" ht="66" customHeight="1" thickBot="1" x14ac:dyDescent="0.3">
      <c r="A1" s="18" t="s">
        <v>64</v>
      </c>
      <c r="B1" s="18" t="s">
        <v>22</v>
      </c>
      <c r="C1" s="18" t="s">
        <v>19</v>
      </c>
    </row>
    <row r="2" spans="1:3" ht="63.75" customHeight="1" thickBot="1" x14ac:dyDescent="0.3">
      <c r="A2" s="19" t="s">
        <v>51</v>
      </c>
      <c r="B2" s="17">
        <f>COUNTIF(UA02A!G3:G6,"PROPÓSITO SUPERIOR")</f>
        <v>1</v>
      </c>
      <c r="C2" s="16" t="s">
        <v>52</v>
      </c>
    </row>
    <row r="3" spans="1:3" ht="63.75" customHeight="1" thickBot="1" x14ac:dyDescent="0.3">
      <c r="A3" s="19" t="s">
        <v>55</v>
      </c>
      <c r="B3" s="17">
        <f>COUNTIF(UA02A!G3:G6,"ROL Y LUGAR")</f>
        <v>1</v>
      </c>
      <c r="C3" s="16" t="s">
        <v>56</v>
      </c>
    </row>
    <row r="4" spans="1:3" ht="33.75" customHeight="1" thickBot="1" x14ac:dyDescent="0.3">
      <c r="A4" s="19" t="s">
        <v>60</v>
      </c>
      <c r="B4" s="17">
        <f>COUNTIF(UA02A!G3:G6,"TRABAJO COLABORATIVO")</f>
        <v>1</v>
      </c>
      <c r="C4" s="16" t="s">
        <v>62</v>
      </c>
    </row>
    <row r="5" spans="1:3" ht="63" customHeight="1" thickBot="1" x14ac:dyDescent="0.3">
      <c r="A5" s="19" t="s">
        <v>48</v>
      </c>
      <c r="B5" s="17">
        <f>COUNTIF(UA02A!G3:G6,"GOBERNANZA")</f>
        <v>1</v>
      </c>
      <c r="C5" s="16" t="s">
        <v>61</v>
      </c>
    </row>
    <row r="6" spans="1:3" ht="35.25" customHeight="1" thickBot="1" x14ac:dyDescent="0.3">
      <c r="A6" s="15" t="s">
        <v>18</v>
      </c>
      <c r="B6" s="20">
        <f>SUM(B2:B5)</f>
        <v>4</v>
      </c>
      <c r="C6" s="1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8FC5-3B9D-49BA-A4CF-779DB1B68EA8}">
  <sheetPr>
    <outlinePr summaryBelow="0" summaryRight="0"/>
  </sheetPr>
  <dimension ref="A1:H7"/>
  <sheetViews>
    <sheetView workbookViewId="0">
      <selection activeCell="A3" sqref="A3:C3"/>
    </sheetView>
  </sheetViews>
  <sheetFormatPr baseColWidth="10" defaultColWidth="14.42578125" defaultRowHeight="15" customHeight="1" x14ac:dyDescent="0.25"/>
  <cols>
    <col min="1" max="2" width="16.85546875" style="4" customWidth="1"/>
    <col min="3" max="3" width="14.42578125" style="4"/>
    <col min="4" max="4" width="16.28515625" style="4" customWidth="1"/>
    <col min="5" max="6" width="14.42578125" style="4"/>
    <col min="7" max="7" width="17.85546875" style="4" customWidth="1"/>
    <col min="8" max="8" width="18.42578125" style="4" customWidth="1"/>
    <col min="9" max="16384" width="14.42578125" style="4"/>
  </cols>
  <sheetData>
    <row r="1" spans="1:8" ht="15" customHeight="1" thickBot="1" x14ac:dyDescent="0.3">
      <c r="A1" s="26" t="s">
        <v>17</v>
      </c>
      <c r="B1" s="26"/>
      <c r="C1" s="26"/>
      <c r="D1" s="26"/>
      <c r="E1" s="26"/>
      <c r="F1" s="26"/>
      <c r="G1" s="26"/>
      <c r="H1" s="26"/>
    </row>
    <row r="2" spans="1:8" ht="32.25" customHeight="1" thickBot="1" x14ac:dyDescent="0.3">
      <c r="A2" s="2" t="s">
        <v>23</v>
      </c>
      <c r="B2" s="2" t="s">
        <v>24</v>
      </c>
      <c r="C2" s="2" t="s">
        <v>25</v>
      </c>
      <c r="D2" s="3" t="s">
        <v>46</v>
      </c>
      <c r="E2" s="2" t="s">
        <v>65</v>
      </c>
      <c r="F2" s="2" t="s">
        <v>1</v>
      </c>
      <c r="G2" s="2" t="s">
        <v>2</v>
      </c>
      <c r="H2" s="2" t="s">
        <v>3</v>
      </c>
    </row>
    <row r="3" spans="1:8" ht="16.5" thickBot="1" x14ac:dyDescent="0.3">
      <c r="A3" s="23" t="s">
        <v>66</v>
      </c>
      <c r="B3" s="24"/>
      <c r="C3" s="24"/>
      <c r="D3" s="25" t="s">
        <v>45</v>
      </c>
      <c r="E3" s="24"/>
      <c r="F3" s="24"/>
      <c r="G3" s="24"/>
      <c r="H3" s="24"/>
    </row>
    <row r="7" spans="1:8" ht="15" customHeight="1" x14ac:dyDescent="0.25">
      <c r="C7" s="5"/>
    </row>
  </sheetData>
  <mergeCells count="3">
    <mergeCell ref="A1:H1"/>
    <mergeCell ref="A3:C3"/>
    <mergeCell ref="D3:H3"/>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BC688-7B79-4F3A-8286-39ADFAD05D13}">
  <dimension ref="A1:I932"/>
  <sheetViews>
    <sheetView topLeftCell="A2" zoomScale="70" zoomScaleNormal="70" workbookViewId="0">
      <selection activeCell="A3" sqref="A3:C3"/>
    </sheetView>
  </sheetViews>
  <sheetFormatPr baseColWidth="10" defaultColWidth="14.42578125" defaultRowHeight="15" customHeight="1" x14ac:dyDescent="0.25"/>
  <cols>
    <col min="1" max="1" width="18.85546875" customWidth="1"/>
    <col min="2" max="2" width="17.7109375" customWidth="1"/>
    <col min="3" max="3" width="17.140625" customWidth="1"/>
    <col min="4" max="4" width="9.5703125" customWidth="1"/>
    <col min="5" max="6" width="21.140625" customWidth="1"/>
    <col min="7" max="7" width="21" customWidth="1"/>
    <col min="8" max="8" width="65.140625" customWidth="1"/>
    <col min="9" max="9" width="18.7109375" customWidth="1"/>
    <col min="10" max="10" width="10.7109375" customWidth="1"/>
    <col min="11" max="11" width="15.85546875" customWidth="1"/>
    <col min="12" max="23" width="10.7109375" customWidth="1"/>
  </cols>
  <sheetData>
    <row r="1" spans="1:9" ht="15" customHeight="1" thickTop="1" thickBot="1" x14ac:dyDescent="0.3">
      <c r="A1" s="27" t="s">
        <v>17</v>
      </c>
      <c r="B1" s="27"/>
      <c r="C1" s="27"/>
      <c r="D1" s="27"/>
      <c r="E1" s="27"/>
      <c r="F1" s="27"/>
      <c r="G1" s="27"/>
      <c r="H1" s="27"/>
      <c r="I1" s="27"/>
    </row>
    <row r="2" spans="1:9" ht="59.25" customHeight="1" thickTop="1" thickBot="1" x14ac:dyDescent="0.3">
      <c r="A2" s="14" t="s">
        <v>4</v>
      </c>
      <c r="B2" s="12" t="s">
        <v>5</v>
      </c>
      <c r="C2" s="12" t="s">
        <v>6</v>
      </c>
      <c r="D2" s="12" t="s">
        <v>7</v>
      </c>
      <c r="E2" s="12" t="s">
        <v>8</v>
      </c>
      <c r="F2" s="12" t="s">
        <v>9</v>
      </c>
      <c r="G2" s="12" t="s">
        <v>10</v>
      </c>
      <c r="H2" s="13" t="s">
        <v>11</v>
      </c>
      <c r="I2" s="12" t="s">
        <v>12</v>
      </c>
    </row>
    <row r="3" spans="1:9" ht="365.25" customHeight="1" thickTop="1" thickBot="1" x14ac:dyDescent="0.3">
      <c r="A3" s="9">
        <v>11</v>
      </c>
      <c r="B3" s="9">
        <v>5</v>
      </c>
      <c r="C3" s="9" t="s">
        <v>29</v>
      </c>
      <c r="D3" s="9">
        <v>1</v>
      </c>
      <c r="E3" s="9" t="s">
        <v>67</v>
      </c>
      <c r="F3" s="9" t="s">
        <v>48</v>
      </c>
      <c r="G3" s="9" t="s">
        <v>69</v>
      </c>
      <c r="H3" s="10" t="s">
        <v>68</v>
      </c>
      <c r="I3" s="11" t="s">
        <v>47</v>
      </c>
    </row>
    <row r="4" spans="1:9" ht="15.75" customHeight="1" x14ac:dyDescent="0.25"/>
    <row r="5" spans="1:9" ht="15.75" customHeight="1" x14ac:dyDescent="0.25"/>
    <row r="6" spans="1:9" ht="15.75" customHeight="1" x14ac:dyDescent="0.25"/>
    <row r="7" spans="1:9" ht="15.75" customHeight="1" x14ac:dyDescent="0.25">
      <c r="G7" s="1"/>
    </row>
    <row r="8" spans="1:9" ht="15.75" customHeight="1" x14ac:dyDescent="0.25"/>
    <row r="9" spans="1:9" ht="15.75" customHeight="1" x14ac:dyDescent="0.25"/>
    <row r="10" spans="1:9" ht="15.75" customHeight="1" x14ac:dyDescent="0.25">
      <c r="G10" s="1"/>
    </row>
    <row r="11" spans="1:9" ht="15.75" customHeight="1" x14ac:dyDescent="0.25"/>
    <row r="12" spans="1:9" ht="15.75" customHeight="1" x14ac:dyDescent="0.25">
      <c r="G12" s="1"/>
    </row>
    <row r="13" spans="1:9" ht="15.75" customHeight="1" x14ac:dyDescent="0.25"/>
    <row r="14" spans="1:9" ht="15.75" customHeight="1" x14ac:dyDescent="0.25">
      <c r="G14" s="1"/>
    </row>
    <row r="15" spans="1:9" ht="15.75" customHeight="1" x14ac:dyDescent="0.25"/>
    <row r="16" spans="1:9" ht="15.75" customHeight="1" x14ac:dyDescent="0.25">
      <c r="G16" s="1"/>
    </row>
    <row r="17" spans="7:7" ht="15.75" customHeight="1" x14ac:dyDescent="0.25"/>
    <row r="18" spans="7:7" ht="15.75" customHeight="1" x14ac:dyDescent="0.25">
      <c r="G18" s="1"/>
    </row>
    <row r="19" spans="7:7" ht="15.75" customHeight="1" x14ac:dyDescent="0.25"/>
    <row r="20" spans="7:7" ht="15.75" customHeight="1" x14ac:dyDescent="0.25">
      <c r="G20" s="1"/>
    </row>
    <row r="21" spans="7:7" ht="15.75" customHeight="1" x14ac:dyDescent="0.25"/>
    <row r="22" spans="7:7" ht="15.75" customHeight="1" x14ac:dyDescent="0.25">
      <c r="G22" s="1"/>
    </row>
    <row r="23" spans="7:7" ht="15.75" customHeight="1" x14ac:dyDescent="0.25"/>
    <row r="24" spans="7:7" ht="15.75" customHeight="1" x14ac:dyDescent="0.25">
      <c r="G24" s="1"/>
    </row>
    <row r="25" spans="7:7" ht="15.75" customHeight="1" x14ac:dyDescent="0.25"/>
    <row r="26" spans="7:7" ht="15.75" customHeight="1" x14ac:dyDescent="0.25">
      <c r="G26" s="1"/>
    </row>
    <row r="27" spans="7:7" ht="15.75" customHeight="1" x14ac:dyDescent="0.25"/>
    <row r="28" spans="7:7" ht="15.75" customHeight="1" x14ac:dyDescent="0.25">
      <c r="G28" s="1"/>
    </row>
    <row r="29" spans="7:7" ht="15.75" customHeight="1" x14ac:dyDescent="0.25"/>
    <row r="30" spans="7:7" ht="15.75" customHeight="1" x14ac:dyDescent="0.25">
      <c r="G30" s="1"/>
    </row>
    <row r="31" spans="7:7" ht="15.75" customHeight="1" x14ac:dyDescent="0.25"/>
    <row r="32" spans="7:7" ht="15.75" customHeight="1" x14ac:dyDescent="0.25"/>
    <row r="33" spans="7:7" ht="15.75" customHeight="1" x14ac:dyDescent="0.25">
      <c r="G33" s="1"/>
    </row>
    <row r="34" spans="7:7" ht="15.75" customHeight="1" x14ac:dyDescent="0.25"/>
    <row r="35" spans="7:7" ht="15.75" customHeight="1" x14ac:dyDescent="0.25">
      <c r="G35" s="1"/>
    </row>
    <row r="36" spans="7:7" ht="15.75" customHeight="1" x14ac:dyDescent="0.25"/>
    <row r="37" spans="7:7" ht="15.75" customHeight="1" x14ac:dyDescent="0.25">
      <c r="G37" s="1"/>
    </row>
    <row r="38" spans="7:7" ht="15.75" customHeight="1" x14ac:dyDescent="0.25"/>
    <row r="39" spans="7:7" ht="15.75" customHeight="1" x14ac:dyDescent="0.25">
      <c r="G39" s="1"/>
    </row>
    <row r="40" spans="7:7" ht="15.75" customHeight="1" x14ac:dyDescent="0.25"/>
    <row r="41" spans="7:7" ht="15.75" customHeight="1" x14ac:dyDescent="0.25">
      <c r="G41" s="1"/>
    </row>
    <row r="42" spans="7:7" ht="15.75" customHeight="1" x14ac:dyDescent="0.25"/>
    <row r="43" spans="7:7" ht="15.75" customHeight="1" x14ac:dyDescent="0.25">
      <c r="G43" s="1"/>
    </row>
    <row r="44" spans="7:7" ht="15.75" customHeight="1" x14ac:dyDescent="0.25"/>
    <row r="45" spans="7:7" ht="15.75" customHeight="1" x14ac:dyDescent="0.25">
      <c r="G45" s="1"/>
    </row>
    <row r="46" spans="7:7" ht="15.75" customHeight="1" x14ac:dyDescent="0.25"/>
    <row r="47" spans="7:7" ht="15.75" customHeight="1" x14ac:dyDescent="0.25">
      <c r="G47" s="1"/>
    </row>
    <row r="48" spans="7:7" ht="15.75" customHeight="1" x14ac:dyDescent="0.25"/>
    <row r="49" spans="7:7" ht="15.75" customHeight="1" x14ac:dyDescent="0.25">
      <c r="G49" s="1"/>
    </row>
    <row r="50" spans="7:7" ht="15.75" customHeight="1" x14ac:dyDescent="0.25"/>
    <row r="51" spans="7:7" ht="15.75" customHeight="1" x14ac:dyDescent="0.25">
      <c r="G51" s="1"/>
    </row>
    <row r="52" spans="7:7" ht="15.75" customHeight="1" x14ac:dyDescent="0.25">
      <c r="G52" s="1"/>
    </row>
    <row r="53" spans="7:7" ht="15.75" customHeight="1" x14ac:dyDescent="0.25"/>
    <row r="54" spans="7:7" ht="15.75" customHeight="1" x14ac:dyDescent="0.25">
      <c r="G54" s="1"/>
    </row>
    <row r="55" spans="7:7" ht="15.75" customHeight="1" x14ac:dyDescent="0.25"/>
    <row r="56" spans="7:7" ht="15.75" customHeight="1" x14ac:dyDescent="0.25">
      <c r="G56" s="1"/>
    </row>
    <row r="57" spans="7:7" ht="15.75" customHeight="1" x14ac:dyDescent="0.25"/>
    <row r="58" spans="7:7" ht="15.75" customHeight="1" x14ac:dyDescent="0.25">
      <c r="G58" s="1"/>
    </row>
    <row r="59" spans="7:7" ht="15.75" customHeight="1" x14ac:dyDescent="0.25"/>
    <row r="60" spans="7:7" ht="15.75" customHeight="1" x14ac:dyDescent="0.25">
      <c r="G60" s="1"/>
    </row>
    <row r="61" spans="7:7" ht="15.75" customHeight="1" x14ac:dyDescent="0.25"/>
    <row r="62" spans="7:7" ht="15.75" customHeight="1" x14ac:dyDescent="0.25"/>
    <row r="63" spans="7:7" ht="15.75" customHeight="1" x14ac:dyDescent="0.25"/>
    <row r="64" spans="7: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sheetData>
  <autoFilter ref="A2:I3" xr:uid="{00000000-0009-0000-0000-000001000000}"/>
  <mergeCells count="1">
    <mergeCell ref="A1:I1"/>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FC57D-AE16-40C2-B0AF-CBFD7D6D6456}">
  <dimension ref="A1:C3"/>
  <sheetViews>
    <sheetView zoomScale="60" zoomScaleNormal="60" workbookViewId="0">
      <selection activeCell="A3" sqref="A3:C3"/>
    </sheetView>
  </sheetViews>
  <sheetFormatPr baseColWidth="10" defaultRowHeight="15" x14ac:dyDescent="0.25"/>
  <cols>
    <col min="1" max="1" width="31.7109375" customWidth="1"/>
    <col min="2" max="2" width="21.42578125" customWidth="1"/>
    <col min="3" max="3" width="102.5703125" customWidth="1"/>
  </cols>
  <sheetData>
    <row r="1" spans="1:3" ht="66" customHeight="1" thickBot="1" x14ac:dyDescent="0.3">
      <c r="A1" s="18" t="s">
        <v>71</v>
      </c>
      <c r="B1" s="18" t="s">
        <v>22</v>
      </c>
      <c r="C1" s="18" t="s">
        <v>19</v>
      </c>
    </row>
    <row r="2" spans="1:3" ht="74.25" customHeight="1" thickBot="1" x14ac:dyDescent="0.3">
      <c r="A2" s="19" t="s">
        <v>69</v>
      </c>
      <c r="B2" s="17">
        <f>COUNTIF(UA03A!G3:G3,"CULTURA ORGANIZACIONAL")</f>
        <v>1</v>
      </c>
      <c r="C2" s="16" t="s">
        <v>70</v>
      </c>
    </row>
    <row r="3" spans="1:3" ht="35.25" customHeight="1" thickBot="1" x14ac:dyDescent="0.3">
      <c r="A3" s="15" t="s">
        <v>18</v>
      </c>
      <c r="B3" s="20">
        <f>SUM(B2:B2)</f>
        <v>1</v>
      </c>
      <c r="C3"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13</vt:i4>
      </vt:variant>
    </vt:vector>
  </HeadingPairs>
  <TitlesOfParts>
    <vt:vector size="34" baseType="lpstr">
      <vt:lpstr>UA01</vt:lpstr>
      <vt:lpstr>UA01A</vt:lpstr>
      <vt:lpstr>UA01B</vt:lpstr>
      <vt:lpstr>UA02</vt:lpstr>
      <vt:lpstr>UA02A</vt:lpstr>
      <vt:lpstr>UA02B</vt:lpstr>
      <vt:lpstr>UA03</vt:lpstr>
      <vt:lpstr>UA03A</vt:lpstr>
      <vt:lpstr>UA03B</vt:lpstr>
      <vt:lpstr>UA04</vt:lpstr>
      <vt:lpstr>UA04A</vt:lpstr>
      <vt:lpstr>UA04B</vt:lpstr>
      <vt:lpstr>UA05</vt:lpstr>
      <vt:lpstr>UA05A</vt:lpstr>
      <vt:lpstr>UA05B</vt:lpstr>
      <vt:lpstr>UA06</vt:lpstr>
      <vt:lpstr>UA06A</vt:lpstr>
      <vt:lpstr>UA06B</vt:lpstr>
      <vt:lpstr>UA07</vt:lpstr>
      <vt:lpstr>UA07A</vt:lpstr>
      <vt:lpstr>UA07B</vt:lpstr>
      <vt:lpstr>UA01A!_Hlk176435600</vt:lpstr>
      <vt:lpstr>UA02A!_Hlk176435600</vt:lpstr>
      <vt:lpstr>UA03A!_Hlk176435600</vt:lpstr>
      <vt:lpstr>UA04A!_Hlk176435600</vt:lpstr>
      <vt:lpstr>UA05A!_Hlk176435600</vt:lpstr>
      <vt:lpstr>UA01A!_Hlk176436063</vt:lpstr>
      <vt:lpstr>UA02A!_Hlk176436063</vt:lpstr>
      <vt:lpstr>UA03A!_Hlk176436063</vt:lpstr>
      <vt:lpstr>UA04A!_Hlk176436063</vt:lpstr>
      <vt:lpstr>UA05A!_Hlk176436063</vt:lpstr>
      <vt:lpstr>UA01A!_Hlk176440746</vt:lpstr>
      <vt:lpstr>UA02A!_Hlk176440746</vt:lpstr>
      <vt:lpstr>UA03A!_Hlk176440746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CSLMR</cp:lastModifiedBy>
  <dcterms:created xsi:type="dcterms:W3CDTF">2024-08-26T16:04:47Z</dcterms:created>
  <dcterms:modified xsi:type="dcterms:W3CDTF">2024-12-16T16:37:23Z</dcterms:modified>
</cp:coreProperties>
</file>