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19425" windowHeight="10305" tabRatio="669" activeTab="10"/>
  </bookViews>
  <sheets>
    <sheet name="UA01" sheetId="1" r:id="rId1"/>
    <sheet name="UA01A" sheetId="2" r:id="rId2"/>
    <sheet name="UA01B" sheetId="33" r:id="rId3"/>
    <sheet name="UA02" sheetId="3" r:id="rId4"/>
    <sheet name="UA02A" sheetId="4" r:id="rId5"/>
    <sheet name="UA02B " sheetId="34" r:id="rId6"/>
    <sheet name="UA03" sheetId="5" r:id="rId7"/>
    <sheet name="UA03A" sheetId="6" r:id="rId8"/>
    <sheet name="UA03B" sheetId="35" r:id="rId9"/>
    <sheet name="UA04" sheetId="7" r:id="rId10"/>
    <sheet name="UA04A" sheetId="8" r:id="rId11"/>
    <sheet name="UA04B " sheetId="36" r:id="rId12"/>
    <sheet name="UA05" sheetId="9" r:id="rId13"/>
    <sheet name="UA05A" sheetId="10" r:id="rId14"/>
    <sheet name="UA05B" sheetId="37" r:id="rId15"/>
    <sheet name="UA06" sheetId="11" r:id="rId16"/>
    <sheet name="UA06A" sheetId="12" r:id="rId17"/>
    <sheet name="UA06B " sheetId="38" r:id="rId18"/>
    <sheet name="UA07" sheetId="13" r:id="rId19"/>
    <sheet name="UA07A" sheetId="14" r:id="rId20"/>
    <sheet name="UA07B" sheetId="39" r:id="rId21"/>
    <sheet name="UA08" sheetId="15" r:id="rId22"/>
    <sheet name="UA08A" sheetId="16" r:id="rId23"/>
    <sheet name="UA08B " sheetId="40" r:id="rId24"/>
    <sheet name="UA09" sheetId="17" r:id="rId25"/>
    <sheet name="UA09A" sheetId="18" r:id="rId26"/>
    <sheet name="UA09B " sheetId="41" r:id="rId27"/>
    <sheet name="UA10" sheetId="19" r:id="rId28"/>
    <sheet name="UA10A" sheetId="20" r:id="rId29"/>
    <sheet name="UA10B  " sheetId="42" r:id="rId30"/>
    <sheet name="UA11" sheetId="21" r:id="rId31"/>
    <sheet name="UA11A" sheetId="22" r:id="rId32"/>
    <sheet name="UA11B " sheetId="43" r:id="rId33"/>
    <sheet name="UA12" sheetId="23" r:id="rId34"/>
    <sheet name="UA12A" sheetId="24" r:id="rId35"/>
    <sheet name="UA12B" sheetId="44" r:id="rId36"/>
    <sheet name="UA13" sheetId="25" r:id="rId37"/>
    <sheet name="UA13A" sheetId="26" r:id="rId38"/>
    <sheet name="UA13B" sheetId="45" r:id="rId39"/>
    <sheet name="UA14" sheetId="27" r:id="rId40"/>
    <sheet name="UA14A" sheetId="28" r:id="rId41"/>
    <sheet name="UA14B" sheetId="46" r:id="rId42"/>
    <sheet name="UA15" sheetId="29" r:id="rId43"/>
    <sheet name="UA15A" sheetId="30" r:id="rId44"/>
    <sheet name="UA15B" sheetId="47" r:id="rId45"/>
    <sheet name="UA16" sheetId="31" r:id="rId46"/>
    <sheet name="UA16A" sheetId="32" r:id="rId47"/>
    <sheet name="UA16B" sheetId="48" r:id="rId48"/>
  </sheets>
  <definedNames>
    <definedName name="_xlnm._FilterDatabase" localSheetId="1" hidden="1">UA01A!$A$2:$I$16</definedName>
    <definedName name="_xlnm._FilterDatabase" localSheetId="4" hidden="1">UA02A!$A$2:$I$4</definedName>
    <definedName name="_xlnm._FilterDatabase" localSheetId="7" hidden="1">UA03A!$A$2:$J$36</definedName>
    <definedName name="_xlnm._FilterDatabase" localSheetId="10" hidden="1">UA04A!$A$2:$J$24</definedName>
    <definedName name="_xlnm._FilterDatabase" localSheetId="13" hidden="1">UA05A!$A$2:$I$30</definedName>
    <definedName name="_xlnm._FilterDatabase" localSheetId="16" hidden="1">UA06A!$A$2:$I$38</definedName>
    <definedName name="_xlnm._FilterDatabase" localSheetId="19" hidden="1">UA07A!$A$2:$I$25</definedName>
    <definedName name="_xlnm._FilterDatabase" localSheetId="22" hidden="1">UA08A!$A$2:$I$26</definedName>
    <definedName name="_xlnm._FilterDatabase" localSheetId="25" hidden="1">UA09A!$A$2:$I$44</definedName>
    <definedName name="_xlnm._FilterDatabase" localSheetId="28" hidden="1">UA10A!$A$2:$K$14</definedName>
    <definedName name="_xlnm._FilterDatabase" localSheetId="31" hidden="1">UA11A!$A$2:$I$11</definedName>
    <definedName name="_xlnm._FilterDatabase" localSheetId="34" hidden="1">UA12A!$A$2:$I$18</definedName>
    <definedName name="_xlnm._FilterDatabase" localSheetId="37" hidden="1">UA13A!$A$2:$I$14</definedName>
    <definedName name="_xlnm._FilterDatabase" localSheetId="40" hidden="1">UA14A!$A$2:$I$10</definedName>
    <definedName name="_xlnm._FilterDatabase" localSheetId="43" hidden="1">UA15A!$A$2:$I$58</definedName>
    <definedName name="_xlnm._FilterDatabase" localSheetId="46" hidden="1">UA16A!$A$2:$J$36</definedName>
    <definedName name="_Hlk154656942" localSheetId="0">'UA01'!$A$10</definedName>
  </definedNames>
  <calcPr calcId="145621"/>
  <extLst>
    <ext uri="GoogleSheetsCustomDataVersion2">
      <go:sheetsCustomData xmlns:go="http://customooxmlschemas.google.com/" r:id="rId49" roundtripDataChecksum="/96qtjndZzovsthegrFzNLvBT0hFXJlP8+NlpqFmKnI="/>
    </ext>
  </extLst>
</workbook>
</file>

<file path=xl/calcChain.xml><?xml version="1.0" encoding="utf-8"?>
<calcChain xmlns="http://schemas.openxmlformats.org/spreadsheetml/2006/main">
  <c r="B4" i="46" l="1"/>
  <c r="B3" i="46"/>
  <c r="B2" i="46"/>
  <c r="B18" i="48"/>
  <c r="B17" i="48"/>
  <c r="B16" i="48"/>
  <c r="B15" i="48"/>
  <c r="B14" i="48"/>
  <c r="B13" i="48"/>
  <c r="B12" i="48"/>
  <c r="B11" i="48"/>
  <c r="B10" i="48"/>
  <c r="B9" i="48"/>
  <c r="B8" i="48"/>
  <c r="B7" i="48"/>
  <c r="B6" i="48"/>
  <c r="B5" i="48"/>
  <c r="B4" i="48"/>
  <c r="B3" i="48"/>
  <c r="B2" i="48"/>
  <c r="B22" i="47"/>
  <c r="B21" i="47"/>
  <c r="B20" i="47"/>
  <c r="B19" i="47"/>
  <c r="B18" i="47"/>
  <c r="B17" i="47"/>
  <c r="B16" i="47"/>
  <c r="B15" i="47"/>
  <c r="B14" i="47"/>
  <c r="B13" i="47"/>
  <c r="B12" i="47"/>
  <c r="B11" i="47"/>
  <c r="B10" i="47"/>
  <c r="B9" i="47"/>
  <c r="B8" i="47"/>
  <c r="B7" i="47"/>
  <c r="B6" i="47"/>
  <c r="B5" i="47"/>
  <c r="B4" i="47"/>
  <c r="B3" i="47"/>
  <c r="B2" i="47"/>
  <c r="B8" i="45"/>
  <c r="B7" i="45"/>
  <c r="B6" i="45"/>
  <c r="B4" i="45"/>
  <c r="B3" i="45"/>
  <c r="B2" i="45"/>
  <c r="B5" i="45"/>
  <c r="B10" i="44"/>
  <c r="B9" i="44"/>
  <c r="B8" i="44"/>
  <c r="B7" i="44"/>
  <c r="B6" i="44"/>
  <c r="B5" i="44"/>
  <c r="B3" i="44"/>
  <c r="B4" i="44"/>
  <c r="B2" i="44"/>
  <c r="B3" i="43"/>
  <c r="B4" i="43"/>
  <c r="B5" i="43"/>
  <c r="B2" i="43"/>
  <c r="B9" i="42"/>
  <c r="B8" i="42"/>
  <c r="B7" i="42"/>
  <c r="B6" i="42"/>
  <c r="B5" i="42"/>
  <c r="B4" i="42"/>
  <c r="B3" i="42"/>
  <c r="B2" i="42"/>
  <c r="B7" i="38"/>
  <c r="B20" i="41"/>
  <c r="B19" i="41"/>
  <c r="B18" i="41"/>
  <c r="B17" i="41"/>
  <c r="B16" i="41"/>
  <c r="B15" i="41"/>
  <c r="B14" i="41"/>
  <c r="B13" i="41"/>
  <c r="B12" i="41"/>
  <c r="B11" i="41"/>
  <c r="B10" i="41"/>
  <c r="B9" i="41"/>
  <c r="B8" i="41"/>
  <c r="B7" i="41"/>
  <c r="B6" i="41"/>
  <c r="B5" i="41"/>
  <c r="B4" i="41"/>
  <c r="B3" i="41"/>
  <c r="B2" i="41"/>
  <c r="B12" i="40"/>
  <c r="B11" i="40"/>
  <c r="B9" i="40"/>
  <c r="B10" i="40"/>
  <c r="B8" i="40"/>
  <c r="B7" i="40"/>
  <c r="B6" i="40"/>
  <c r="B5" i="40"/>
  <c r="B4" i="40"/>
  <c r="B3" i="40"/>
  <c r="B2" i="40"/>
  <c r="B11" i="39"/>
  <c r="B10" i="39"/>
  <c r="B9" i="39"/>
  <c r="B8" i="39"/>
  <c r="B7" i="39"/>
  <c r="B6" i="39"/>
  <c r="B5" i="39"/>
  <c r="B4" i="39"/>
  <c r="B3" i="39"/>
  <c r="B2" i="39"/>
  <c r="B12" i="38"/>
  <c r="B11" i="38"/>
  <c r="B10" i="38"/>
  <c r="B9" i="38"/>
  <c r="B8" i="38"/>
  <c r="B6" i="38"/>
  <c r="B5" i="38"/>
  <c r="B4" i="38"/>
  <c r="B3" i="38"/>
  <c r="B2" i="38"/>
  <c r="B10" i="37"/>
  <c r="B9" i="37"/>
  <c r="B13" i="37"/>
  <c r="B12" i="37"/>
  <c r="B11" i="37"/>
  <c r="B8" i="37"/>
  <c r="B7" i="37"/>
  <c r="B6" i="37"/>
  <c r="B5" i="37"/>
  <c r="B4" i="37"/>
  <c r="B3" i="37"/>
  <c r="B2" i="37"/>
  <c r="B13" i="36"/>
  <c r="B12" i="36"/>
  <c r="B11" i="36"/>
  <c r="B10" i="36"/>
  <c r="B9" i="36"/>
  <c r="B8" i="36"/>
  <c r="B7" i="36"/>
  <c r="B5" i="36"/>
  <c r="B6" i="36"/>
  <c r="B4" i="36"/>
  <c r="B3" i="36"/>
  <c r="B2" i="36"/>
  <c r="B19" i="35"/>
  <c r="B5" i="35"/>
  <c r="B13" i="35"/>
  <c r="B12" i="35"/>
  <c r="B11" i="35"/>
  <c r="B10" i="35"/>
  <c r="B9" i="35"/>
  <c r="B8" i="35"/>
  <c r="B7" i="35"/>
  <c r="B6" i="35"/>
  <c r="B4" i="35"/>
  <c r="B3" i="35"/>
  <c r="B18" i="35"/>
  <c r="B16" i="35"/>
  <c r="B14" i="35"/>
  <c r="B2" i="35"/>
  <c r="B2" i="34"/>
  <c r="B9" i="33"/>
  <c r="B8" i="33"/>
  <c r="B7" i="33"/>
  <c r="B5" i="33"/>
  <c r="B4" i="33"/>
  <c r="B3" i="33"/>
  <c r="B2" i="33"/>
  <c r="B21" i="41" l="1"/>
  <c r="B13" i="40"/>
  <c r="B13" i="38"/>
  <c r="B19" i="48" l="1"/>
  <c r="B23" i="47"/>
  <c r="B5" i="46"/>
  <c r="B9" i="45"/>
  <c r="B11" i="44"/>
  <c r="B6" i="43"/>
  <c r="B10" i="42"/>
  <c r="B12" i="39"/>
  <c r="B14" i="37"/>
  <c r="B14" i="36"/>
  <c r="B20" i="35"/>
  <c r="B4" i="34"/>
  <c r="B10" i="33"/>
</calcChain>
</file>

<file path=xl/sharedStrings.xml><?xml version="1.0" encoding="utf-8"?>
<sst xmlns="http://schemas.openxmlformats.org/spreadsheetml/2006/main" count="2970" uniqueCount="641">
  <si>
    <t>5.
01</t>
  </si>
  <si>
    <t>7. 
Análisis</t>
  </si>
  <si>
    <t>8. 
Categorización</t>
  </si>
  <si>
    <t>CODIFICACIÓN FRAGMENTO</t>
  </si>
  <si>
    <t>ENCUENTRO INTERSEDES</t>
  </si>
  <si>
    <t>SEDE ENCUENTRO</t>
  </si>
  <si>
    <t>DÍA</t>
  </si>
  <si>
    <t>TÉCNICA</t>
  </si>
  <si>
    <t>TEMÁTICA</t>
  </si>
  <si>
    <t>CATEGORÍA</t>
  </si>
  <si>
    <t>FRAGMENTO</t>
  </si>
  <si>
    <t>CÓDIGO PARTICIPANTE</t>
  </si>
  <si>
    <t>PROPUESTA INSTITUTO NACIONAL</t>
  </si>
  <si>
    <t>EDUCACIÓN</t>
  </si>
  <si>
    <t>INCLUSIÓN</t>
  </si>
  <si>
    <t>GHB</t>
  </si>
  <si>
    <t>5.
02</t>
  </si>
  <si>
    <t>CMOS</t>
  </si>
  <si>
    <t>INTERDISCIPLINARIEDAD</t>
  </si>
  <si>
    <t>INCERTIDUMBRE</t>
  </si>
  <si>
    <t>CONCIENCIA</t>
  </si>
  <si>
    <t>PROPÓSITO SUPERIOR</t>
  </si>
  <si>
    <t>ALMA</t>
  </si>
  <si>
    <t>TRABAJO COLABORATIVO</t>
  </si>
  <si>
    <t>DEPENDENCIAS EN RED</t>
  </si>
  <si>
    <t>5.
03</t>
  </si>
  <si>
    <t>CULTIVO DE LA HUMANIDAD</t>
  </si>
  <si>
    <t>5.
04</t>
  </si>
  <si>
    <t>9. Grupo focal</t>
  </si>
  <si>
    <t>GRUPO FOCAL</t>
  </si>
  <si>
    <t>TECNOLOGÍAS DIGITALES APLICADAS A LA EDUCACIÓN</t>
  </si>
  <si>
    <t>JCM</t>
  </si>
  <si>
    <t>TRABAJO DE CAMPO</t>
  </si>
  <si>
    <t>EDGL</t>
  </si>
  <si>
    <t>CONTEXTO SOCIOCULTURAL</t>
  </si>
  <si>
    <t>2.
 Orq</t>
  </si>
  <si>
    <t>3. 
EV7</t>
  </si>
  <si>
    <t>6.
MRT</t>
  </si>
  <si>
    <t>9. Grupo Focal</t>
  </si>
  <si>
    <t>ORQ</t>
  </si>
  <si>
    <t xml:space="preserve">INSTALACIÓN 7 ENCUENTRO INTERSEDES </t>
  </si>
  <si>
    <t>PARTICULARIDADES DE SEDE</t>
  </si>
  <si>
    <t>JABG</t>
  </si>
  <si>
    <t>GMA;KBV</t>
  </si>
  <si>
    <t>KBV;LEMA;EAER</t>
  </si>
  <si>
    <t>[…] Mi nombre es KBV, soy una mujer trans, una persona con discapacidad visual y autista y pues como les mencionaba, estoy en tercer semestre de historia en la sede de Bogotá, pero soy de movilidad de acá de la Orinoquía. […] […] mi nombre es LEMA, soy estudiante de fonoaudiología de séptima matrícula y hago parte del colectivo Cuerpos diversos en Rebeldía y ya. Ah, bueno, y pues también soy autista y tengo TDAH [Se refiere al Trastorno por déficit de atención e hiperactividad [...] [...] Mi nombre es EAER de profesión soy ingeniero industrial, pero actualmente estudio fisioterapia en la Universidad Nacional, en la sede de Bogotá. También pertenezco al colectivo Cuerpos Diversos en Rebeldía. Para nosotras y nosotros es un honor estar aquí, participar de este espacio, sé que dentro de las pocas construcciones que podamos haber tenido podemos aportar demasiado, ya que existe mucho por hacer dentro de las sedes de presencia nacional en torno a la población con discapacidad visual y con discapacidad en general, ¿cierto? También personas neurodivergentes y de esa manera pues nuestro objetivo es aportar en lo que se pueda construir un espacio incluyente y diverso y pues más adelante quizás contaremos un poco más de lo que hemos venido desarrollando que esperamos sea bastante constructivo. [...]</t>
  </si>
  <si>
    <t>MLR</t>
  </si>
  <si>
    <t>LMRV</t>
  </si>
  <si>
    <t>CMRV</t>
  </si>
  <si>
    <t>ESTUDIANTE PEAMA</t>
  </si>
  <si>
    <t xml:space="preserve">ASMR </t>
  </si>
  <si>
    <t xml:space="preserve">RDTE </t>
  </si>
  <si>
    <t>ANTECEDENTES INSTITUTO NACIONAL</t>
  </si>
  <si>
    <t>[…]  El instituto es un proyecto que lleva cinco años, casi seis años. Yo asumo esta tarea desde julio, junio del año pasado, pero ya veníamos con un trabajo que se había adelantado. Esta tarde les cuento un  poco en torno a esto. Entonces yo creo que siempre nos vemos unos pero somos más, somos más personas que hemos ido construyendo. [...]</t>
  </si>
  <si>
    <t>[…] Agradecerle a ASMR como estudiante Peama que nos ha acompañado y nos ha dado luces y ha sido un vínculo súper importante con los estudiantes y las estudiantes Peama o regulares con las sedes. Le hemos pedido, por ejemplo, le dijimos ASMR: “necesitamos comunicación con Tumaco, ¿qué hacemos?”, ese enlace, llegamos a LMRV a través de ASMR, entonces ASMR ha sido una persona que nos acompaña y nos ayuda muchísimo a construir este tejido de país que está en todas las sedes. Entonces en Amazonía estaban en encuentro Peama, entonces ASMR, “ven que tú eres representante estudiantil Peama” y ¿cómo no venir a Orinoquía con ASMR si es de acá  [...]</t>
  </si>
  <si>
    <t>[…]  La insistencia y la educación que intenta darnos LFM como Coordinadora de Comunicaciones con el tótem [Se refiere al Micrófono], es porque hemos hecho un trabajo riguroso desde el primer encuentro de grabar todas estas conversaciones y que sean la materia prima de unos productos académicos posibles que salgan del encuentro, pero escritos o extractados a partir de estas conversaciones. Lo que hemos podido ya ver en la sistematización con SVO y CMOS de los encuentros, es que tenemos unas dimensiones que están a priori, que aparecen en los documentos rectores nuestros, pero lo más valioso es lo que emerge en estos encuentros y que emerge desde la experiencia de cada participante, cada persona que viene y nos obsequia su conocimiento y su experiencia y que eso no está necesariamente en los libros. Entonces, es súper importante para nosotros este registro porque es muy valioso cada intervención de ustedes y no la queremos perder. [...]</t>
  </si>
  <si>
    <t xml:space="preserve"> [...] Queremos contarles que esto es un sueño de la Universidad Nacional con la presencia que tiene en el país, de tejer desde un modelo intersedes las distintas sedes que son expresión de las distintas Colombias que habitamos este país. Entonces ha sido maravilloso encontrarnos, hemos tenido diálogos desde julio del año pasado, y cada vez se van incorporando personas, nuevas sedes, esta es la primera vez que tenemos a alguien de la sede Tumaco presencial, solo en el primer encuentro había participado el profesor WADA virtualmente, pero ya nos acompaña LMRV, esta vez nos hemos extendido también, entonces está RDTE, desde otra institución en Cali, ya nos contará. Y vamos tejiendo, vamos tejiendo país, vamos tejiendo conversaciones de la Universidad Nacional en torno a la educación. Nos convoca la investigación en educación, la innovación académica, las políticas educativas, y el séptimo encuentro tiene como temática específicamente la inclusión, la equidad y la diversidad. Agradecemos enormemente la participación de cada persona que está hoy aquí, trayendo ese pedazo de país, de Universidad, de campo del conocimiento, que podamos enriquecer nuestra concepción de la educación, ampliarla y trascender, digamos, el mapa de Colombia para tocar el territorio, para tocar cada territorio, para para enterarnos y para conocernos mutuamente.[...]</t>
  </si>
  <si>
    <t>[...] Ese es el pedacito de su Universidad que está en la frontera con Venezuela. Mi nombre es JABG, soy profesor aquí asociado a los temas de producción pecuaria, básicamente con los estudiantes de medicina Veterinaria, de Zootecnia y con los de Biología Celular y Molecular. No es azar de que estén aquí en este sitio físicamente, porque aquí hay dos grandes mensajes, especialmente uno desde el punto de vista de la vida de la universidad todos los días y uno desde el punto de vista de lo vivencial, para muchas convocatorias siempre nos buscan de ser de presencia nacional, porque da más punticos, porque es más fácil, por tantas cosas. Pero miren, este edificio, es un edificio derivado de un proyecto de regalías, que simplemente cualquier día los profesores terminaron y como dice uno coloquialmente: “se vistieron y se fueron”, y nosotros estamos en el proceso de recogerlo.[...] [...]desafortunadamente el proyecto, digo yo desafortunadamente porque el proyecto lo administró la gobernación, entonces lo académico se cumplió muy bien, pero hay otros temas de índole administrativo, pero el tema fue que se fueron y se fueron y esto, pero la gran pregunta profe, es ¿Quién queda a cargo de? Entonces nosotros participamos en la convocatoria de regalías y quién queda a cargo de si ganamos o perdemos. Y la otra es, después de que empezamos a trabajar todo esto y lo disfrutamos y lo vivimos y es esto lo hemos vuelto o queremos volverlo un aula viva, un sitio vivencial. Ustedes en el recorrido y a las 11:30 cuando sea lo de semillero, se van a encontrar con muchos muchachos que vienen aquí a hacer cosas, claro, con un corte científico dentro del contexto que nosotros queremos de nuestra universidad, la mejor universidad del país[...]</t>
  </si>
  <si>
    <t xml:space="preserve">[…] Nos encargamos de hacer un pequeño recorrido por el sendero ecológico, que básicamente está enfocado en mostrar un poquito lo que es el ecosistema de sabana inundable aquí en la región y pues a nuestros visitantes tenemos como una pequeña representación en nuestro campus de lo que es ese ecosistema. Entonces pues la profe [Se refiere a AIOM] me dio la indicación de hacer un pequeño recorrido como para que vean una pequeña muestra, pues inicialmente creo que empezaríamos por la granja, pues ya que estamos aquí para ver todo lo que se maneja en la granja y pudiéramos hacer un pequeño recorrido en el que podamos caminar un ratico. Pues las indicaciones son básicamente temas de: podemos encontrar algún tipo de culebras o serpientes, pues no se han presentado muchos casos, pero pues uno nunca sabe [...]                                                                                                                            [...] me acuerdo, yo me acuerdo cuando visité acá la sede por primera vez, cuando llegué de novata acá, me acuerdo que en el sendero habían varios panales de abejas, entonces pues también sería bueno tener precaución con esas bichas. Bueno ya en este caso serían los sherpas de acá de la sede, los que nos acompañan a hacer el trabajo de guía de acá, que nos indicarán dónde están esas bichas y ahí sí hay que hacer demasiado silencio para no alborotarlas.[...] No, en estos momentos no hay panales identificados, sin embargo pues es una zona que está totalmente protegida y pues cualquier animal o cualquier fauna puede estar por allí, entonces si nos toca tener un poco de precaución, pero en estos momentos los dos panales que habían en ese tiempo pues ya no están, sin embargo, pues siempre aquí en la granja se trata de reubicar ese tipo de panales que puedan afectar a la población, los tratan de reubicar y mandarlos aquí para el apiario que tienen acá en la granja y pues sacarle el mayor provecho posible, igual pues somos conscientes de la importancia que tienen las abejas para el ecosistema y pues tratamos de mantener esa armonía también con ellas, obviamente sin poner en riesgo tampoco la integridad de las personas. [...]                                                      </t>
  </si>
  <si>
    <t>PERSONAS CON DISCAPACIDAD Y CUERPOS DIVERSOS EN REBELDÍA</t>
  </si>
  <si>
    <t>[…] Mi nombre es JCM, soy profesor del Departamento de Geografía de la Facultad de Ciencias Humanas en la sede de Bogotá, en este momento colaboro en la Dirección del Instituto de Investigación en Educación de la misma facultad. Estoy muy contento de estar por aquí, en realidad uno de los grandes retos a escala mundial para las futuras generaciones es la aceptación de la diversidad y como reto mayúsculo estoy muy contento porque este grupo está bastante diverso y eso es muy bonito y divertido, entonces creo que aprenderemos mucho y me llevaré bastantes enseñanzas y aprendizajes.[...]</t>
  </si>
  <si>
    <t>[…] Mi nombre es MLR, soy la directora del departamento de comunicación Humana de la facultad de Medicina, pero también en este momento estoy representando al Instituto de Educación y a la maestría en discapacidad e inclusión social sede Bogotá. Bueno, este es el segundo, tercer encuentro porque el anterior fue virtual y bueno yo quedé enamorada de muchas cosas de Cuenco, de muchas cosas realmente, entre esa es la Escuela Vida de la Orinoquía y como me place poder verla en vivo y en directo [...]</t>
  </si>
  <si>
    <t>[…] Mi nombre es LMRV, soy psicóloga, hago parte actualmente del sistema de bienestar universitario, digamos que estamos liderando y por el momento el equipo, he trabajado fuertemente desde el área de acompañamiento integral […]</t>
  </si>
  <si>
    <t>[…]  Mi nombre es CRVM y mi seña es esta [Hace seña con sus manos mostrando a todos], yo soy estudiante de arquitectura de la sede de Bogotá y bueno, también me interesa participar en este tema, somos aparte Representantes del Colectivo Cuerpos Diversos en Rebeldía y agradezco mucho la invitación que nos hicieron para construir todos estos procesos en torno a la inclusión. [...]</t>
  </si>
  <si>
    <t xml:space="preserve">[…] Mi nombre es ASMR, soy Peama Orinoquía, pertenezco al programa de gestión cultural y comunicativa de la sede Manizales, actualmente  represento a la comunidad Peama de la sede, ya hago parte del instituto desde el año pasado, vengo participando gracias a la invitación de la profe GHB y ha sido un proceso muy lindo porque he tenido la oportunidad de estar en la sede Leticia, que es una sede de presencia nacional donde se celebraron los 15 años Peama y es ver cómo desde las experiencias y las vivencias que tenemos como estudiantes  podemos aportar a todo el proceso de inclusión, diversidad y equidad, que hace falta fortalecer en la sede de presencia nacional y que a veces suele ser un choque bastante grande cuando hacemos la movilidad.[...] </t>
  </si>
  <si>
    <t xml:space="preserve">[…]  Iniciamos un proyecto en el año 2016 como profe y en el 2009 como estudiante sobre la relación entre el arte y inicialmente, o las personas o los niños especiales como se la discapacidad denominaba en esa época y pues ya les contaremos cómo este proyecto llegó a ser el pie para desarrollar un semillero CREA que es un semillero de recursos educativos para la diversidad y pues logramos crear la política de equidad e inclusión en la universidad, en el Instituto Departamental de Bellas Artes, somos un instituto pero somos una entidad universitaria y pues aquí tenemos una pequeña muestra de la diversidad, yo creo que todo el que vaya a Bellas Artes va a conocer que somos una pequeña muestra en Cali de la diversidad que tenemos en Colombia. [...] </t>
  </si>
  <si>
    <t>[…]  Yo soy parte del equipo Cuenco, efectivamente Cuenco se mueve en dos dimensiones, la dimensión institucional, la que todos conocemos y que es la que posiblemente siempre coloca las, diría yo, las talanqueras a un proceso vivo, pero también tiene la dimensión que tal vez es la que me tiene aquí sentada y es la dimensión humana, o sea por encima, GHB lo explicará mejor, hay dos dimensiones la necesidad de que a futuro pueda nacer el instituto como formalización en innovación, en educación, en políticas públicas, en investigación, en educación y está la segunda dimensión que es generar esta red de construcción donde todos podamos intervenir en esa gran pregunta de: ¿cómo queremos que la educación siga siendo a futuro?, ¿hacia dónde va? Entonces esta capa de lo vivo, esta capa de tejer la red es lo que hace tan especial estos encuentros. Cuando tú dices es que aquí hay una simetría en la construcción, por eso no hay aquí directivos, aquí estudiantes, aquí no, esto es una construcción colectiva y cada encuentro nos ha aportado de una manera impresionante para el tejido y para esos productos que tienen que ser una huella real de lo que ha sido estos dos años de tejer construcción colectiva. Entonces estamos alrededor de eso, ¿para qué la educación? ¿Hacia dónde tiene que ir la educación? Sobre todo que tenemos que trascender solamente lo meramente instrumental de la racionalidad para llegar a entender que es humanidad la que estamos tejiendo. Entonces no hay unas formalizaciones absurdas, es un fluir, es un dejar que el otro pueda intervenir y conversar y realmente descubrir qué es lo que necesitamos en la educación. Por lo tanto, independientemente de una formalización futura que está trabajada por todos los problemas políticos que atraviesan cualquier propuesta de estas, creo que van a caer unas huellas bellísimas [...]</t>
  </si>
  <si>
    <t>1. 2024/04/23</t>
  </si>
  <si>
    <t>3.
 EP7</t>
  </si>
  <si>
    <t>9. Reconocimiento del territorio</t>
  </si>
  <si>
    <t>10. Recorrido por el campus Sede Orinoquía.</t>
  </si>
  <si>
    <t>RECONOCIMIENTO DEL TERRITORIO</t>
  </si>
  <si>
    <t>RECORRIDO POR EL CAMPUES SEDE ORINOQUIA</t>
  </si>
  <si>
    <t>[...]  cuando uno se hace profesor en Peama pasa muy rápido, pero hay una segunda cosa que se llama la Movilidad Entrante, que nuestra universidad no tiene uñas todavía, ni mecanismos para asegurarlo. Entonces cada vez que un Peama se devuelve pa´ acá, es como chuleado, bien, hicimos la tarea bien, el tipo fue y volvió. Pero lo interesante del sistema es que solo los tenemos un semestre, a lo sumo dos, entonces hay que impresionarlos de forma tal que les tiene que durar la impresión cuatro años para que al final empiecen a mirar para este lado y la otra cosa, de pronto no, Sumerce es de Tumaco, ¿cierto? [Le pregunta a LMRV quien asiente con la cabeza]  pero no sé exactamente cómo es en Tumaco porque tengo la percepción de que allá las personas son como de la región, muy de la región, pero acá nuestra sede es el 20 % del territorio colombiano, acá sientas un muchacho de Arauca que está aquí viviendo a 9 km con un muchacho que vive en el retorno Guaviare que está a cuatro días de camino, eran muchachos que no pudieron ir a sus vacaciones de semana santa porque físicamente no les daba, no les daba y mucho menos con la economía [...]</t>
  </si>
  <si>
    <t xml:space="preserve">[...] iniciaron una caminata por la granja de animales y de cultivos que han construido los estudiantes y los docentes de la Sede, a través de la investigación, exploración y proposición de proyectos que se han convertido en distintos productos que se mostraron durante el camino y que los mismo estudiantes estuvieron explicando. 
Los asistentes al Encuentro Intersedes, tuvieron la oportunidad de experimentar una granja que se ha creado con todos los elementos posibles para que sea biosegura y también con la certeza de que no se contamina y se procura cuidar el medio ambiente que rodea el territorio. El docente JABG inició enseñando una deshidratadora natural, es decir qué, se usa un techo o unas tejas de zinc en las que se deposita un fruto natural denominado “Bore” y se deja un cantidad de tiempo suficiente para que la luz solar lo deshidrate y de allí se pueda extraer lo que es  parte de un proyecto de una estudiante que está produciendo alimento para animales, basado en las materias primas locales. Se indicó durante la ruta que la sede en su granja cuenta con cinco mil quinientos especies de árboles, lo que permite un mayor desarrollo natural de la granja. A continuación se mostró una compostera en la que estaban trabajando unos estudiantes y quienes mostraron que estaban desarrollando unas infusiones a base de plantas que se pueden encontrar en el territorio. Se resaltó la labor de aprendizaje  de la granja, dado que, docentes, administrativos y estudiantes han podido aprender a realizar muchos procesos que se hacen allí. El docente JABG manifestó que el agua que se consume dentro de la sede es tratada por los estudiantes y personal de la granja, cada tres meses a través de pozos profundos construidos en el lugar y con los lineamientos de las autoridades competentes del territorio y del laboratorio de la sede. Se pudo conocer que una de las ideas más fuertes de la granja es poder sacar productos comerciales derivados de los frutos naturales y que estos muestren la identidad y pertenencia del territorio, la Universidad y adicional a ello algunos estudiantes mostraron que sus proyectos en la granja les sirven para materias como Bioquímica y Cálculo, lo que demuestra que la granja puede funcionar como una experiencia transdisciplinar.
Los asistentes al primer día del encuentro, pudieron observar un espacio que construyeron los estudiantes que funciona como criadero de distintas especies de peces, con sus propios estanques. Durante la caminata, el docente JABG compartió y ofreció en diferentes puntos, frutos comestibles que se cosechan en la granja. 
Continuó la caminata hacia el biodigestor que fue el trabajo de grado de un estudiante de Ingeniería Agronómica, allí se mostró que sirve para producir gas a través del gas de la materia fecal de los cerdos que se encuentran en la granja, mismos que son utilizados para alimento de las personas que se encuentran en la sede y al igual que con los pollos, en ocasiones se utilizan para experimentos o estudios que se requieran en algunas materias que cursan durante los pregrados, ya que es una granja que se tiene como aula viva. Se pudo conocer lo que dentro de la granja se llama la “Sabana inundable”, que es un territorio extenso natural, que con las lluvias que se presentan dentro del territorio, se convierte en una zona húmeda en la que se pueden cultivar y generar especies y/o ecosistemas  que pueden darse en ese tipo de vegetación, esta parte del recorrido no la pudieron realizar todos los asistentes, dado que algunos tienen discapacidades visuales que les impiden desplazarse de manera cómoda en las partes húmedas que se vuelven exigentes para la caminata. 
El docente JABG mostró en compañía de GMA, la planta de tratamiento de agua que existe dentro de la sede y explicaron que el agua que se consume en la Universidad, se extrae de uno de los pozos, pasa a la planta de tratamiento y allí se somete a todos los filtros y a una cloración para finalmente ser potable. 
Finalmente se llega a la entrada de la sede, en donde se puede observar una colección de plantas de la Orinoquía, la sala de informática, algunos salones que funcionan como aulas de clases de los pregrados  y el laboratorio de aguas, suelos y forrajes. Continuando con el recorrido, se pudo observar el espacio de estudio, la biblioteca, el bloque del personal administrativo, el gimnasio y  la cancha deportiva
[...] </t>
  </si>
  <si>
    <t>JABG;GMA</t>
  </si>
  <si>
    <t>2.
Orq</t>
  </si>
  <si>
    <t>3. 
EP7</t>
  </si>
  <si>
    <t>10. Presentación Semilleros Sede Orinoquía.</t>
  </si>
  <si>
    <t>PRESENTACIÓN SEMILLEROS SEDE ORINOQUIA</t>
  </si>
  <si>
    <t xml:space="preserve">[...].creamos junto con el profesor JABG los semilleros de investigación y hasta la fecha los hemos mantenido, pues afortunadamente los chicos responden al llamado de hacer parte del semillero y con ellos pues desarrollamos muchos temas de investigación, especialmente en mi campo que son los productos naturales, trabajar con las plantas que aquí en la región hay muchísimas que usan de manera popular. Entonces pues con ellos digamos que mezclamos también como ese conocimiento que traen desde su familia, porque nunca falta el chico que me diga: “no profe, es que allá mi abuelita usa tal planta para esto, yo quiero estudiar con esa planta o trabajar con esa planta”. Entonces pues le abrimos el espacio ahí en el semillero de investigación. Estoy muy contenta y muy orgullosa del trabajo con los chicos. Ayer algunos de ellos se presentaron allá en la feria del libro, entonces estaban también muy creídos ellos [Todos se ríen], muy orgullosos representando la región Orinoquía, el semillero, mostrando o hablando de sus resultados. También hemos podido vincularlos a ellos a través de proyectos de investigación, como estudiantes auxiliares, pues se les da un apoyo económico y ellos ayudan a desarrollar la parte experimental de los proyectos que se llevan a cabo aquí en la sede. [...] </t>
  </si>
  <si>
    <t>[...] Hay dos estudiantes, una del semillero del profe JABG, uno de mis semilleros que tienen pensado, bueno, está dentro de los planes ir a Perú a representar a Colombia, porque en el evento que hicieron previo sacaron muy buen puntaje y les dieron el aval para ir a representar a nuestro país y en nombre de nuestra universidad allá Perú en eventos de semilleros de investigación, entonces estamos muy orgullosos con el trabajo que hemos hecho con los chicos y que se está mostrando las sedes, se están mostrando las capacidades de ellos, sobre todo porque son chicos de primeros semestres, entonces a veces cuando llegan a las sedes andinas no les dan la oportunidad lastimosamente, pero aquí aunque parezca una desventaja que solo los tenemos los primeros semestres, para ellos una gran ventaja porque cuando se van allá ya ellos saben trabajar en el laboratorio, por ejemplo en el laboratorio de química, ya ellos saben manejar algunos equipos, los poquitos que tenemos se manejan preparando soluciones, saben cómo manejar algunos elementos de laboratorio, o sea ya tienen un bagaje que normalmente no tienen los otros estudiantes desde los primeros semestres y lo importante es que los vamos metiendo en el camino de la investigación.  [...]</t>
  </si>
  <si>
    <t>LOGROS Y FRACASOS</t>
  </si>
  <si>
    <t>GMA</t>
  </si>
  <si>
    <t>[...].en general la Universidad Nacional es como, está como tres centímetros más encima que el mundo en muchas cosas, entre ellas el cuento de semilleros, pero cuando tú como profesor estás allí y quieres ganar unos punticos de más para lo que sea, tienes que tener tu semillero y el grupo de investigación que sé…que ese respete, digamos, tiene su semillero como una forma interesante de captar muchachos para sus propias investigaciones. Entonces nosotros llegamos a la conclusión de que si en esa idea de esos muchachos que queremos motivar para que se devuelvan ya cuando se vayan o ya cuando estén, logramos tener claro que ellos ya conocen algo de investigación, de pronto les es más fácil entrar allá. Lo vivimos con las, por ejemplo con las profesoras de enfermería que he tratado: “hey, queremos que los muchachos de enfermería hagan un semillero”,  y la primera pregunta es, ¿el semillero de que es? No es de nada, de semillas y de lo que los muchachos quieran, pero así no nació, así no es en la universidad ese semillero de computación cuántica y ellos hacen sus cursos de computación cuántica y estudian inteligencia artificial o lo que toque, cada uno muy sesgados hacia sus propias disciplinas [...]</t>
  </si>
  <si>
    <t xml:space="preserve">[...]  En últimas, sin querer queriendo, existe ya sin uno tener que inventar el agua tibia, un sistema de ¿que se llamará?, no solamente de ranking, sino de mediación y de trabajo en investigación, que los muchachos pueden entender que es un mundo competitivo, que es compitiendo y es compitiendo ¿contra quién? Contra ellos, ellos no saben con quién se va a encontrar. Es más, yo a veces les digo que ni se preocupen con quién se van a encontrar, preocúpense de ser muy buenos, preocúpese de tener las cosas muy adecuadas, de ahí para allá, pues el tiempo lo dirá. Entonces, bueno, y creo, ah no, estos muchachos no, ¿tú eres PAET? [Se refiere al Programa de Admisión Especial con Enfoque Territorial, que busca facilitar el ingreso a la formación profesional de las personas que tienen su domicilio en el territorio del área de influencia, y así focalizar la acción de la Universidad Nacional de Colombia hacia el desarrollo regional, integrando aspectos sociales y la gestión de conocimientos acorde a las necesidades de las regiones y sus comunidades] [Señala a WSRF quien responde negando con la cabeza].  Bueno, estos muchachos son todos Peama, entonces estos muchachos, y ¿ya le salió movilidad? [WSRF responde “si señor”], es lo que les digo, estos muchachos de dieciséis añitos los tuvimos un semestre y ya se van y  les digo a los profes de Bogotá y al general, la comunidad que no es de aquí y entonces es ¿quién piensa en nosotros los profes de acá? cualquiera de ustedes tiene un estudiante y tiene por lo menos la posibilidad o al menos el sueño de tenerlo los próximos cuatro o cinco años. Nosotros es el semestrico y se van y la obligación de marcarlos tanto que les quede gustando volver[...] </t>
  </si>
  <si>
    <t>[...] para empezar quería aclarar que de esto, yo soy uno de los estudiantes que venimos netamente del campo, yo nací en el campo, fui criado en el campo, tuve esas experiencias de caminar para ir al colegio, los contratiempos que uno vive en el campo, entonces estando acá en la granja es como yo volver a ese entorno que viví mi infancia, es como volver a la naturaleza donde tenemos la libertad de no solamente, digámoslo así, en palabras, esto encerrarnos como en la parte académica, sino liberar nuestros pensamientos, nuestros saberes previos que tenemos, entonces estar acá y con la ayuda de nuestro profe [Se refiere a JABG] , él fue el que nos incentivó a tener esa mente abierta, a no como el profe  [Se refiere a JABG] lo decía anteriormente, especificarnos en algo que la Universidad proponga, sino en investigar lo que a nosotros realmente nos llama la atención. [...]</t>
  </si>
  <si>
    <t>BAGP</t>
  </si>
  <si>
    <t>[…] es un proyecto que se les pide a ellos y que el mismo proyecto les sirve para todas las áreas que están viendo, entonces es bastante integrado el aprendizaje, el conocimiento, el enfoque, todo lo que se les da a ellos. Desde la parte de química pues nosotros los apoyamos mucho con todo lo que hay en el laboratorio de química, aunque ellos no vean laboratorio de química pues son libres de ir también allá,  “profe que tengo que extraer la esencia de esta planta”, listo, le organizamos el laboratorio, le prestamos los montajes, todo lo que ellos necesiten para que ellos tengan la esencia y hagan su proyecto. Entonces la verdad es que es una experiencia muy muy bonita y que ellos son muy libres, tienen mucha imaginación en cuanto a sus proyectos, son muy bonitos y algo que también destacamos es la madurez que han tenido las ideas a través de los semestres, ya los semestres de ahora yo personalmente pienso los elaboran un poquito más y sirven para un trabajo de grado fácilmente, la verdad es que tienen una madurez ya las ideas que los mismos chicos están planteando en sus proyectos de investigación para la feria, entonces es algo bueno […]</t>
  </si>
  <si>
    <t>MCMC</t>
  </si>
  <si>
    <t>[…]  el colegio es como muy mecánico, como muy sistematizado, estamos encerrados a que vemos ciencias naturales, vemos química, tenemos los ejes temáticos que toca cumplirnos, que la semana tal se ve tal cosa, la semana tal se ve tal cosa. Estamos como solamente, discúlpenme la expresión, no sé si sea la correcta, como amarrados a ese único hilo que nos propone. En la universidad el cambio que, de los muchos cambios que nosotros como primer semestre experimentamos, es esa abertura que no estamos sistematizados a un solo hilo, sino que nos dan para escoger, no nos encierran en una idea, sino que nos dicen “¿qué le llama usted?, ¿qué quiere investigar? y hágale, yo le presto mi apoyo, le presto los mecanismos, le presto el lugar, les presto todo”. Entonces nosotros como estudiantes el provecho que vemos que podemos darle aquí a lo que venimos es bastante impresionante.[…]</t>
  </si>
  <si>
    <t>[…] ustedes nombraron cuestiones importantes que aparecen desde hace muchas décadas en la educación más profunda para la gente, que es libertad, libertad, apoyo, más que le digan uno que hacer al milímetro y tal es un apoyo como que impulse, lo otro pues vinculado al apoyo, la asesoría, porque evidentemente se requieren pues consejo y tal, pero desde la libertad, o sea, todo esto está entrecruzado. Pero esto último que tú planteaste para mí es también fundamental y es lo no mecánico. ¿Y por qué no mecánico? Porque es que la realidad es tan compleja que una ruta no tiene que ser la única ruta, así como para resolver un problema matemático no hay una única posibilidad, en realidad hay infinitas formas, así algunas sean más largas, pero se puede llegar al resultado, ese asunto de lo mecánico y sobre todo el hecho, y voy a tratar de articular todo esto dentro de una tensión muy fuerte, y es el problema del adulto centrismo. Entonces es la gente adulta organizando el mundo y creyendo que la manera en que piensa, ve, define, trabaja, aborda, piensa, sueña el mundo es la única forma que tiene que imperar para los demás y es un problema gravísimo, porque ese adulto centrismo va haciendo mucha mella, mucha mella desde que las personitas están muy chiquititas a tal punto, y eso también está demostrado, limita la creatividad, limita la expresión de la personalidad, lo digo porque aparece ahí[…]</t>
  </si>
  <si>
    <t>[…] Entonces a lo que voy es, pues de esto podría discutir más, pero esas opciones libres, esas opciones donde hay acompañamiento, donde hay más posibilidades de expresarse, donde los tiempos no son tan rigurosos, el asunto de que no es tan mecánico,  pero además que se piensa la aplicación y se piensa por ejemplo en un mercado y tal, pues es muy interesante porque en realidad la naturaleza nos ofrece de todo, pero muchas veces no lo vemos, en parte porque tenemos un sistema educativo, la verdad hay que decirlo, pésimo, pésimo, porque una personita 12 años más o menos, primaria, secundaria, tal, pero lo peor, y lo digo, lo digo con sentimiento un poco de que duele que salga gente de la Universidad luego de cinco años y diga no sé qué hacer, eso me parece grave y nos invita a repensar las cosas, porque todos los campos del conocimiento pueden aplicarse de una u otra forma. [...]</t>
  </si>
  <si>
    <t>[…] lo que está pasando con los semilleros es un impacto de vida que motiva a un retorno, porque todos los Peama tenemos como ese proceso de ingreso, movilidad y retorno, que es lo que más nos cuesta, porque en anteriores encuentros hablábamos de las posibilidades de retornar, pero ¿en qué condiciones? y el profe JCM lo dice, listo, nosotros retornamos, pero. ¿qué voy a hacer en mi territorio?, ¿qué hay para hacer? Entonces la cosa es que hay una semilla, como ustedes dicen, de capacidad de conocimiento, de una capacidad de trabajo en equipo y construcción, cosa que creo que los Peama somos privilegiados en que ya tenemos un primer acercamiento entre nosotros en una sede de presencia nacional y cuando llegas a la sede andina, el trabajar en un equipo con diferentes personas que estudian cosas diferentes, no se las va a hacer duro y tenemos la capacidad de liderar las cosas porque ellos no, en el colegio no se vive esto de “vamos a construir entre nosotros, vamos a hacerlo transversal[…]</t>
  </si>
  <si>
    <t>ASMR</t>
  </si>
  <si>
    <t>[…] y eso es sumamente importante a la hora de construir comunidad cuando llegues a una sede andina, porque lastimosamente, y lo digo como experiencia propia, el poder construir comunidad en una ciudad grande como lo es Manizales, Medellín, en el caso Palmira en contexto y Bogotá, es complejo, en especial cuando vienes de un territorio donde todos se conocen y tú llegas solito. Entonces la idea de tener un semillero donde crecen cuestiones que no tienen que ser importantes y que van a hacer un impacto en el mundo, sino que te ayuda a construir un carácter como estudiante, como persona y capacidades, decimos capacidades sensibles, o blandas, es muy importante, incluso más importante el llegar y saber cómo resolver algún problema, saber hacer una investigación de campo. El primer impacto que teníamos y el primer contacto que tenemos con una sede andina como estudiante Peama, es el poder saber construir y acercarse al otro y la oportunidad del semillero que tengan ustedes, el poder trabajar con una compañera de gestión, con una compañera de administración de empresas, les va a abrir las puertas a un sentir de pertenecer a algún lado, de poder crear sus propias comunidades, y el crear comunidad en la Universidad es un poco complejo, pero a la larga da muchísimos frutos.  […]</t>
  </si>
  <si>
    <t>[…]  tal vez es un interrogante, pero también es como una forma de decir ¿cómo se va a gestionar? o ¿cómo se gestiona?, como estaba diciendo JCM, uno empieza a ver esa libertad, ese enamoramiento del conocimiento, esas ganas de tragarse el mundo y de entender que sí se puede. Me ocupa mucho es ¿qué pasa cuando pasan a las sedes centrales?, pues porque es que es como otro universo. Entonces yo diría son dos cosas, o los estamos también preparando para enfrentarse con otra cara de la educación que tiene otras arandelas y serían capaces de seguir teniendo ese espíritu y esta capacidad de seguir enamorados, o ese choque también puede paralizar. O sea, a mí me encantaría pensar, como lo estaba diciendo ASMR, que se van con tanta energía y tanta fuerza, que son capaces también de liderar cambios o de liderar procesos o de hacer revoluciones silenciosas donde son capaces de hacer esas adaptaciones allá y creo que es una pregunta que me queda, pero que también me da la impresión de que, de que eso se ha pensado.[…]</t>
  </si>
  <si>
    <t>[…] todo este proceso aquí en la sede Orinoquía, yo como estudiante allá en la sede de Bogotá, o sea, realmente me ha dejado impactada y me ha dado como esas ganas, como por dios, o sea, yo porque no tuve esa oportunidad, o sea, sabiendo que la Universidad Nacional allá tiene tanto territorio, a veces se queda tan corto siendo una sede principal, porque pues aquí dialogándolo con mis compañeros allá hay mucho terreno, pero pues realmente como que hace falta que se reconozca esos espacios y que como estudiantes, digamos que yo sé que ustedes aquí arrancan con toda la energía, pero llegando allá a la sede de Bogotá, de pronto por ese mismo sistema tan, tan cuadriculado, hace que pierdan esa motivación y terminen teniendo otros horizontes y que me hace pensar que de pronto eso hace que quizás en algunos momentos no vuelvan al territorio, porque la universidad en sí, ese sistema hace que se pierda como es esa motivación. O sea, digamos que yo como estudiante, a mí sí me hubiera gustado de pronto haber arrancado así como “bueno, propón un proyecto, investiga de esta manera”, buscándolo como desde el área de la salud, o buscar esa interdisciplinariedad con otras facultades, entonces yo siento que esto nos hace pensar que en la sede de Bogotá podríamos trabajar también de esa manera. [...]</t>
  </si>
  <si>
    <t>LEMA</t>
  </si>
  <si>
    <t>[…] , pero quería comentarles la experiencia particular que he tenido, que he sido afortunada en contar con un profesor amigo de la sede Bogotá, que también trabaja productos naturales. Entonces, claro, yo le hablé, “mira a mis chicos, ellos son muy pilosos, ya ellos saben, por favor ábreles la puerta allá, y yo me responsabilizo por ellos”, ¿Qué me dijo él? “Claro, que vengan, pásale mi número, que se pongan en contacto conmigo y yo les digo qué día y qué hora”,  allá están ya tienen uno o dos semestres de estar ahí, algunos, hay tres actualmente allá trabajando con él. Me siento contenta porque han seguido y ellos están felices, porque claro, allá tienen más equipos, más cosas, y están aprendiendo más de lo que ya aprendieron aquí. Lastimosamente no se han podido vincular a todos, y solo ha sido el contacto ahí en Bogotá. Pues los que se han ido a Medellín me ha quedado difícil porque yo no conozco, porque es la primera vez también que estoy vinculada a la Universidad Nacional, yo no soy egresada de aquí, no conozco, entonces por cosas de la vida contacté hace muchos años con ese profesor y he mantenido como el contacto con él y la amistad, entonces pues abrió la puerta a que los chicos de aquí lleguen a su laboratorio […]</t>
  </si>
  <si>
    <t>[…]  A veces yo escucho que comentan con bastante entusiasmo lo del regreso aquí a la sede y aquí a la región, hablo por acá, por la región de la Orinoquía, pero yo medito una cosa, yo por ejemplo, me fui de esta región, me fui a estudiar a Bogotá, y allá he desarrollado muchas cosas y he desarrollado muchas habilidades y he hecho mi vida personal a mi manera. Pero hay un rollo, hay un problema, que yo me di cuenta ayer. Yo regresé siendo una nueva persona, con nuevos aprendizajes, mejor dicho, yo regresé siendo quien yo debería ser realmente y me encontré con el choque cultural del irrespeto y de la discriminación y  a veces eso es lo que lo cohíbe a uno como estudiante Peama, el hecho de regresar por acá. Por ejemplo, yo fui, yo del municipio tuve que salir en un tiempo por el hecho de ser trans, ¿sí?, de Arauquita tuve que salir, ya ahorita pues mi familia, mi hermana me dijo que podía volver, por suerte, porque ya se ha calmado un poquito las cosas por allá, pero ayer me encontré con un trato de una persona que la verdad fue muy desagradable y eso es lo que a uno como estudiante Peama, uno tiene la libertad si se deconstruye o no. En mi caso, pues yo me deconstruí de muchas cosas, pero yo digo una cosa, mi regreso por acá puede ser muy traumático. Mientras no haya una culturización, yo sé que sí están las tradiciones y tales, pero mientras en el departamento no se aprenda a respetar las diversidades y los demás pensamientos fuera de lo tradicio[…]</t>
  </si>
  <si>
    <t>KBV</t>
  </si>
  <si>
    <t>[…]  este asunto de retornar, yo sé que institucionalmente la Universidad le interesa esta cuestión de retornar y yo creo que es una intención válida, sin embargo, aquí voy a hablar como JCM, como un sujeto ¿listo?, una persona que no está del todo de acuerdo con la Universidad y  vuelvo al asunto de la libertad. Mi perspectiva frente a los estudiantes o frente a cualquier persona es que si quiere irse a recorrer el mundo, que lo haga en su libertad, si quiere volver, que vuelva, pero eso debería ser un asunto también vinculado a la libertad. ¿Por qué esta cuestión, esta especie de presión en torno a regresar? Y aquí hay un caso concreto a partir de lo que plantea KBV, que es muy interesante, porque cuando alguien sale y ve otra parte del mundo, no es la misma persona y tiene todo el derecho a no ser la misma y tiene todo el derecho, y estoy hablando a título personal, no ni como profe, ni desde el Instituto de Investigación en Educación y nada de eso, para mí la mayor felicidad es que los estudiantes vuelen lejos y ojalá que nunca me vuelvan a visitar porque llegaron lejos.  […]</t>
  </si>
  <si>
    <t xml:space="preserve">[…] un poco lo que ustedes comentaban de llamar a alguien y encargarle al estudiante y tal, los profesores y profesoras de la universidad no nos conocemos, yo no conozco a la mayoría de mis colegas de la facultad, ni siquiera conozco a la mayoría de mi departamento de geografía, porque es que algunos no quieren conocer a nadie, no son capaces de sentarse a almorzar, de traer un compartir y dedicarle media horita a conversar tranquilamente y lo digo muy en serio, uno de los problemas serios más graves de la universidad es manejar un ego alto, un narcisismo absurdo, el no ir a ver a los otros, no dialogar, no tener apertura y eso porque nos enseñan una ciencia arrogante. Entonces, podría decir más cosas, pero creo que ese es un problema grave en la universidad, la arrogancia por parte de los profesores y profesoras. No todos, no todos, también tenemos una diversidad muy alta, pero lo digo abiertamente porque creo que un mundo distinto sería un mundo con menos arrogancia, menos narcisista, más colaborador, más tranquilo, más abierto, compartimos y esta es una forma distinta de sociedad y creo que necesitamos construir una universidad más por ese lado. […] </t>
  </si>
  <si>
    <t xml:space="preserve">[…] A veces no solamente dentro de los profes está esa arrogancia, lo digo por experiencia propia, también esa arrogancia pasa a los estudiantes, a los compañeros, a veces me cuesta decirles compañeros a algunas personas, debido a lo que pasa, porque lastimosamente en el campus, en la experiencia que yo vivo en el campus Bogotá, chicos, ha sido re traumática, ha sido feísima, porque hay muchas barreras, hay muchas, hay mucho, no sé cómo llamarle a esta vaina, hay mucho elitismo y mucho otro tipo de discriminación por parte de estudiantes que muchas veces, por ejemplo, en cierta manera son estudiantes que son de allá de Bogotá y tienen ciertos recelos contra personas que somos de acá de las regiones o personas que tenemos discapacidades. Muchas veces esa arrogancia parte de una supuesta superioridad por el hecho de estar estudiando allá y a veces es porque a veces es de parte de estudiantes de semestres avanzados, a veces es de parte de estudiantes que pertenecen a lo que llaman clases, que la verdad no debería existir esa vaina, más altas y cosas así por el estilo y pienso que eso es lo que daña la comunidad universitaria, eso que decía el profe JCM de la libertad de la unidad, eso se lo tira por el suelo, lo arrastra, esa cantidad de brechas que hay en la Universidad sede de Bogotá y en cualquier sede grande de cualquier Universidad, que muchas veces las diversidades no se respetan, sino que se separan y se segregan y pues eso sí es complicadísimo.  […] </t>
  </si>
  <si>
    <t xml:space="preserve">[…] el hecho de tener el territorio vivo, en el caso de ustedes al lado de la naturaleza, hace que su pensamiento y sus concepciones y la armonía con el territorio representan incluso en la forma de construir el conocimiento una cosa totalmente distinta a lo que nosotros en Bogotá o sea nosotros nos hemos alejado de esa noción de territorio y eso nos ha cuadriculado de alguna manera incluso en las formas de construir conocimiento. Entonces existe y para quienes transitan los Peama y pasan de un lado a otro, toda una dicotomía en cómo entender esa otra forma de construir el conocimiento y no hemos hecho lazos para que exista una armonía entre lo uno y lo otro y que de alguna forma incluso lo que construimos en el centro se vea influenciado, impactado por lo que ustedes vienen construyendo en los territorios. Quien está haciendo el tránsito es el estudiante mismo y con los costos y lo tortuoso que pueda ser el proceso. Entonces yo tuve en mis manos estudiantes Peama que venían de Arauca, por ejemplo, con esto y después de conocer lo que la profe AIOM nos mostraba, ya los entendía más, pero veía como la Universidad se los comía y como la primera clase por ejemplo de neuroanatomía era el polo opuesto, entonces ya el territorio, esa noción de construir el conocimiento salía, pues, estaba invisible y tenían que entrar a adaptarse a las malas en el sistema y con todos los efectos que eso causara, porque eso significa que se deprimen, luchan contra la Universidad, caen, se intentan volver a levantar y vuelven y caen. […] </t>
  </si>
  <si>
    <t xml:space="preserve">[…] El asunto mismo del colonialismo impuesto en el no reconocimiento de otras formas de construir, pues se impone por supuesto frente a una estructura de poder tan grande como el de por ejemplo, sede de Bogotá. En esa forma, así como lo dice el profe [Se refiere a JCM], los egos y demás que transitan los estudiantes caen y caen muy duro, de hecho, además de eso, su situación económica, el hecho de estar lejos de su cultura y demás, pues los pone en unas situaciones realmente difíciles y no hemos hecho nada para lograr esas armonías que incluso aquí con la profe [Se refiere a CMOS] comentábamos, podrían ser hasta posibles de medianamente resolver, incluso comunicándonos como lo haces ahora con, incluso comunicándonos, pero eso se hace como de manera accidental, no existe formalizado nada y ellos llegan allá a nadar en medio de una ciudad también que los absorbe, que no saben ni siquiera si alzar la mano y decir al profesor que no están de acuerdo o que si existe alguna otra opción es posible, marcados por ese asunto de que tal vez Bogotá y todo esto es inalcanzable y poder comunicarse estaría mal, entonces los atrapa esa estructura fuerte de poder y ahí no hemos hecho y la universidad no ha instalado algo para resolverlo. Cada vez se abren más oportunidades para que lleguen más estudiantes. Nosotros ahora vamos a tener para el próximo semestre veinticinco estudiantes que vienen de los territorios, ya no tenemos como cinco o cuatro, sino vamos a tener veinticinco. Entonces eso es un llamado para mirar cómo resolvemos la armonía, cómo hacemos a que haya eco de las apuestas que están viniendo y se están trabajando acá, para ver cómo les ayudamos a ver realmente la diversidad. Y en el asunto del retorno, también lo conversábamos ahorita con la profe [Se refiere a CMOS], y es que ese retorno libre, como lo decías tu profe JCM, sea en condiciones de equidad, que sea la toma de decisiones debe estar unida a una condición de equidad, porque si les decimos bueno, que no sea el sistema el que los presiona para volver o no volver, sino las condiciones de equidad que puedan o no tener y que les ayuda a construir una toma de decisiones y un proyecto de vida digno. Si ellos deciden volver a su territorio y pensar en construir un proyecto de vida acá, bienvenido si se quieren ir, si se quieren quedar en Bogotá, por ejemplo, pero que existan condiciones de equidad, ahí está donde las oportunidades serían como la evidencia de saber que eso se pudiera cumplir.   […] </t>
  </si>
  <si>
    <t>EAER</t>
  </si>
  <si>
    <t xml:space="preserve">[…] ].  Claramente ustedes como estudiantes que vienen de un territorio y se van a enfrentar a la mole de cemento, pues a una ciudad quizás que algunas o algunos no conozcan, ¿cierto? Y van a llegar de primeras, sus primeras impresiones, probablemente sientan algún tipo de miedo, ¿cierto? Desde ya yo creo que con estas opiniones por su cabeza debe estar rondando como bueno, “¿yo qué voy a hacer? ¿Cómo me voy a sostener?”, muchas veces el sentir de los estudiantes es que entrar no es lo difícil, lo difícil es mantenerse, tanto ustedes que vienen de un territorio como las y los que estamos desde el principio en la sede de Bogotá, la invitación es primero no se compliquen la vida pensando “¿yo qué voy a hacer?, ¿cómo voy a sobrevivir?, ¿voy a morir?, ¿voy perder todas las materias y me van a sacar de la Universidad? y vuelvo yo con el rabo entre las patas”. Probablemente y no lo asumo, pero probablemente muchas y muchos piensan eso. ¿Cuántos estudiantes tenemos acá en la sede? Como 250 más o menos escuché, ¿cierto? Probablemente ustedes lleguen y conozcan un montón de gente, saludan “Hola, ¿cómo estás?” No sé, que sepas quien, quien está a tu lado o quien camina al frente del salón o quien está haciendo ejercicio en la cancha y llegar a un sitio donde hay tres mil, cuatro mil estudiantes, donde pasa todo el mundo y ni te voltea a mirar porque lamentablemente se perdieron las buenas costumbres de saludar, de tener empatía y demás, pues es un choque muy fuerte, muy complejo, pero sí es muy importante que ustedes desde el principio tengan esa, como esa focalización de decir listo, “¿qué es lo que yo quiero?, en este momento no vamos a asumir qué es lo que queremos porque pues estamos muy chiquitos y hasta ahora estamos iniciando en el tema académico.  […] </t>
  </si>
  <si>
    <t xml:space="preserve">[…]  A título personal me parece muy genial todos los procesos de industria que tienen, pero sin dejar de lado la economía sostenible, la economía circular, que lo que aquí se produce también se consume aquí y eso es algo que me gustaría sinceramente que no desaprendan nunca, que se lo lleven en su cabeza y que su proyecto de vida pueda ser integrado con estos aprendizajes que son bastante fructíferos y que muy a mi pesar se están perdiendo por la industrialización, por la globalización, por tantas cosas que hoy en día pues son parte de la cotidianidad y que ya los asumimos como una normalidad, que no podemos volver a lo antiguo del trabajo a mano, que ya tenemos que tecnificar todo y están viendo algo que a largo plazo va a ser muy importante y digamos la ropa sostenible pues se está poniendo de moda, ¿cierto? Y ustedes pueden empezar a vincularse en eso, a hacer su proyecto de vida en torno a eso. A mí me parece muy valioso realmente este semillero, estos proyectos  y no se deben dejar perder primero […] </t>
  </si>
  <si>
    <t xml:space="preserve">PARTICULARIDADES DE SEDE </t>
  </si>
  <si>
    <t xml:space="preserve">[…]  Sé que muy probablemente para ustedes en este momento es como “Ah, bueno, es algo que comenzamos a hacer”, pero cuando ustedes vayan avanzando en sus matrículas y conforme vayan adquiriendo un mayor conocimiento, se van a dar cuenta que eso que ustedes están haciendo en este momento va a tener un impacto grande a largo plazo. Sé que van a sentir mucho miedo por su proceso de movilidad, porque vamos a enfrentarnos a unas sedes grandes, monstruosas, llenas de personas, porque no da miedo la sede, no es de infraestructura, son las personas y las dinámicas de las sedes, pero comencemos desde ahora con esa fuerza que estamos investigando. También tratemos, muchachos, de ligarnos a los demás y de no perder eso que ustedes tienen ahí, ese grupo de investigación y no pensemos que así sea, que ustedes vayan a graduar y el grupo de investigación va a estar siempre, pero véanse ustedes como sus pares en esas cuatro personas que se pueden ayudar en el transcurso de su formación. Si hay algo que en la universidad no se debe perder es esa capacidad colectiva que nosotros tenemos de construir conocimiento, pero también de acompañar a quien lo necesita. Ustedes en este momento no son solamente un grupo de investigación, son una red de apoyo, y esa red de apoyo va a ser muy importante cuando ustedes hagan su proceso de movilidad. […] </t>
  </si>
  <si>
    <t>BIENESTAR UNIVERSITARIO</t>
  </si>
  <si>
    <t xml:space="preserve">[…]  también ustedes van a poder llegar y no van a estar solos porque también hay grupos de estudiantes, entonces digamos en el caso de bueno, ya hablando en el caso de Red de Acompañamiento Integral, hay grupos estudiantiles que están enfocados cómo a ofrecer esos apoyos a los estudiantes, en este caso hay plan reagrupar, entonces aquí son grupos de diferentes sedes que están haciendo movilidad académica y ahí pues se proponen diferentes proyectos como bueno “este fin de semana vamos a conocer Monserrate, vamos a hacer un grupo de estudio”, que también está el proyecto de, de no me acuerdo, pero pues te pueden brindar como ese apoyo académico o también digamos que de hecho en las mismas aulas de clase uno puede encontrar compañeros con los que uno se puede apoyar y poder construir como esos espacios de conocimiento que no solamente dependen de un docente sino que entre nosotros. Entonces GEA  [Se refiere al Grupo de Estudio Autónomo de la Universidad Nacional] también, pero también, sí, grupos de estudio autónomo, pero hay otros grupos de estudios más, más autónomos. Digamos que en el caso de la Facultad de Ciencias de la Salud y el Desarrollo Humano, pues yo con un grupo de compañeros a partir de un material que nosotros creamos, pues que a partir de mi experiencia de aprendizaje en todas estas materias de, de anatomía, neuroanatomía, he podido crear para que entre nosotros podamos apoyarnos con ese material y poder estudiar. […] </t>
  </si>
  <si>
    <t xml:space="preserve">[…]  como empezamos nosotros a deconstruirnos como centro para pensar en lógica territorial y pues en este momento yo estoy un poco apoyando ese liderazgo, ese proceso desde el área de proyección social, que es el área que trabajo ahora  y una de las cosas más interesantes es que cuando llegamos a los municipios dicen: “queremos Bellas Artes en Cartago” ¿sí?, y la gente me dice: “quiero que traiga Bellas Artes a Cartago” y se imagina el mismo edificio que tenemos en Cali, así igualito y entonces yo le digo “venga, pero aquí en Cartago ¿será que la gente sí querrá estudiar música clásica? ¿Ustedes han pensado qué es lo que, cuáles son las prácticas propias culturales de la región?”. Entonces nosotros estamos en la búsqueda de cómo llevar el ejercicio de la práctica cultural y artística a los municipios, pero no llevar las bellas artes, ni llevar la idea ni el concepto, que pienso un poco qué es lo que pasa cuando se escucha Universidad Nacional de Colombia, hay una idea, una creencia, un concepto y eso es lo que hace que la gente se comporte o se descomporte si existiera [Se ríe], sí, porque creamos una idea de lo que es, que es muy interesante de construirla y que no es una sola, la universidad debe ser diversa también en esa idea. Entonces yo trato de decir: “no somos Bellas Artes, sino somos una institución que se dedica a conservar, a gestar las prácticas culturales en los lugares donde estamos”. […] </t>
  </si>
  <si>
    <t xml:space="preserve">[…]  quería pues hablar sobre lo que es la inclusión como fenómeno, yo lo estudio como fenómeno, que es un fenómeno social, que es una manifestación y lo estaba viendo aquí, es una manifestación que se construye en los sujetos de acuerdo a su percepción, el fenómeno de la inclusión. ¿Y qué es la inclusión? Es la acción o el efecto incluir, punto. y cuando hablamos de inclusión hablamos de acción y efecto, y parte de la inclusión es conocerse uno, entonces arraigar, el arraigo es parte del fenómeno de la inclusión, para después reconocer otras cosas que son diversas, diferentes, que generan miedo, que generan rechazo, que generan escozor, para poder identificarlas y decir: “¡Ah!, esto existe”, poder tomar una postura y decir: “yo lo entiendo, no lo entiendo, lo respeto, lo juzgo”, ¿sí?, hace parte del proceso para ajustarse lo que uno piensa sobre el otro, sobre los otres, resignifica, transforma para poder crear espacios inclusivos, que en últimas son fenómenos sociales, lugares donde se pueden asumir diversas formas de manifestación, pero eso no quiere decir que sean homogéneos, normalizados y que sean y que no generen discrepancia. O sea, un espacio inclusivo no es el lugar soñado que creo que ahí vale la pena discutir, un espacio inclusivo es el punto de partida del lugar donde la diferencia y la diversidad conviven, pero que haya diversidad y diferencia implica que haya divergencia todo el tiempo. […]  [...]  Entonces hablar de un fenómeno de inclusión que pretende asumir un lugar común y homogéneo es distópico, es decir, en sí el fenómeno implica que desde su base sea divergente, que haya tensión todo el tiempo, porque la diversidad propicia esa necesidad de homogeneizar y esa tensión que se da, es lo que hace que el fenómeno de la inclusión se pueda dar. Eso quería como poner sobre la mesa frente a lo que a tal vez como seres humanos vamos conceptualizando de qué es o no es una cosa y la otra. Es como decir el significado de inclusión es lo que yo subjetivamente pienso que debe ser la inclusión, ojo. Entonces, para mí la inclusión significa todos felices y dichosos en un mismo espacio, pero la inclusión per se cómo concepto no es eso, es la acción y el efecto de ponerlo diverso en un mismo espacio. [...] </t>
  </si>
  <si>
    <t>2.
ORQ</t>
  </si>
  <si>
    <t>3.
EP7</t>
  </si>
  <si>
    <t xml:space="preserve">10. El Instituto Nacional de Investigación, Innovación y Politica Educativa como un espacio colaborativo inter y transdisciplinar </t>
  </si>
  <si>
    <t>El Instituto Nacional de Investigación, Innovación y Política Educativa como un espacio colaborativo inter y transdisciplinar.</t>
  </si>
  <si>
    <t>[...] ahora es muy importante este propósito y dice: “Ser la Universidad de la nación que, como centro de cultura y conocimiento forma ciudadanos íntegros, responsables y autónomos, orientados a ser agentes de cambio con conciencia ética y social, capaces de contribuir a la construcción nacional desde la riqueza y diversidad de las regiones y desde el respeto por la diferencia y la inclusión social” [Realiza lectura desde el computador portátil], ese es nuestro propósito institucional de la universidad.  [...]</t>
  </si>
  <si>
    <t>[...] esto empezó hace casi seis años, empezó a concretarse en el segundo periodo de la profesora Dolly , pero ya desde el primero se enunció mucho a partir de los comités de crisis que surgieron por la pandemia, también por la misión de sabios que enunciaba la pertinencia de un instituto nacional que se ocupara de mirar para dónde iba la educación del país. Aparece enunciado también en el PLEI, Plan Estratégico Institucional, aparece en el Plan Global de Desarrollo como una actividad donde se habla de crear el instituto y a nosotros nos rige un objetivo que tiene que ver con la creación y consolidación de espacios de trabajo colaborativo inter y transdisciplinarios. Entonces, cuando esto empieza a funcionar, tiene una primera etapa con la profesora DASC, que era directora en su momento del Instituto de Investigación en Educación, del cual pertenece el profesor JCM, y la profe [Se refiere a DASC] empieza a ir a unas sedes nacionales, a unas sedes andinas, perdón, a conversar con las directivas en torno a la pertenencia de un Instituto de Investigación en Educación de carácter nacional. Así pasan más o menos tres años y luego asume ese proyecto el profesor JPD desde la sede Medellín, lo tuvo unos meses durante el 2022 y ahí enuncia la concepción que él tiene de cuáles deben ser como esos conceptos rectores del Instituto, y desde junio del año pasado entonces asumí yo ese proyecto con la ilusión y la promesa también de llevar esto a buen puerto y empezó a unirse las personas, hemos hecho un primer y segundo encuentro virtual, ahí fue ese encuentro, se convocaron los pilares que les contaba yo, el Instituto, el IIEDU, la DNIA [Se refiere a la Dirección Nacional de Innovación Académica]  y el Centro de Pensamiento en Políticas Públicas de Educación Superior, llegaron y empezamos a conversar cómo construir colectivamente esos objetivos, ese horizonte de sentido hacia donde nos estamos moviendo. Luego hay un tercer encuentro que será el primer presencial en la sede, pues coordinados de la sede de Manizales lo hicimos en Chinchiná, allí cerca. El cuarto encuentro en la sede Amazonía, ahí ya cada pilar empezó a actuar, digamos con una apuesta, con un aporte en el marco del encuentro muy interesante y entonces estuvimos, la DNIA propuso una conversación en torno a lo que sería una red para la formación, para la innovación en la formación en matemáticas y convocó las sedes de no sé, estuvieron como ¿cuántas sedes estuvimos en esa? Ocho, ocho de las nueve sedes en Amazonía creo que es donde más hemos estado, sólo nos faltó Tumaco. [...]</t>
  </si>
  <si>
    <t>[…] El sentido de Cuenco es el diálogo en torno a la educación dentro de la Universidad Nacional y con el medio externo a la Universidad. Entonces nos interesan todos los procesos de enseñanza aprendizaje con una perspectiva a tener una incidencia en las políticas públicas en educación sería hacia donde quisiéramos llegar es a eso, a volver a tener un lugar en las mesas donde se discuten y se formulan las políticas de educación en el país y ahí sí empezar algo que preguntaba ayer KBV, como si se tenía o sea, ¿cuál es el nivel? Ahora estamos en este nivel universitario, pero pues la idea es jalonar estos procesos y por eso era esa apuesta también, esa mirada de qué pasaba con las matemáticas, porque las matemáticas definen el ingreso a la Universidad y la permanencia.[...]</t>
  </si>
  <si>
    <t>PERTINENCIA INSTITUTO NACIONAL</t>
  </si>
  <si>
    <t xml:space="preserve">[…] el profe JCM en Amazonía nos lleva a la maloca, empezamos una conversación del trabajo que habías hecho allá y una mirada como a lo largo del tiempo y de cómo se reconocen otros saberes desde la misma sede Amazonía y cómo hay un trabajo en torno a las lenguas, a las distintas lenguas que funcionan, que están vivas y que son objeto de estudio en este momento para que permanezcan. También estuvimos compartiendo con el profesor AFMC que nos cuenta como el contexto de la reforma de la Ley 30  y las dificultades que ha habido al respecto, ese fue nuestro cuarto encuentro. El quinto encuentro fue en la sede Caribe y ya en la sede Caribe vamos a mirar también, como cada uno de los pilares tiene una apuesta, va Cuenco también y cuenta esa parte organizacional, cómo está la estructura que se ha propuesto, por donde se ha transitado para legitimar la existencia de Cuenco y los pilares también nos van a hacer unos aportes importantes. Está la profesora MLR, ahí la conocimos con el tema de la educación rural. El profe JCM nos mostró algo de su trabajo de grado y una mirada del riesgo que hay con el ascenso del nivel del mar, específicamente en San Andrés, con la DNIA también miramos algo del proceso de innovación, las políticas educativas desde el Centro de pensamiento y AFOA de CEMarin [Se refiere a la Corporación Centro de Excelencia en Ciencias Marinas] , nos mostró una obra de teatro, pues nos contó y nos dio el link a una obra de teatro que hicieron sobre los dos mares, entonces cómo es la idea de mar que tiene la gente del Pacífico, distante de la o en qué se encuentra también con el Caribe y las personas que crecen en el Caribe, pues que tienen una idea de mar que es el Caribe, que no es el Pacífico, pero hay unos puntos y se mira desde el arte, entonces el mar, el conocimiento del mar desde el arte y desde las ciencias, o sea, cómo es ese conocimiento, cómo están hablando de lo mismo de maneras distintas. Eso queremos volver a revivirlo de alguna manera con la proyección del siguiente encuentro en Tumaco, porque la idea sería poder llevar a KBG, esta artista de la obra de los dos mares, llevarla a Tumaco, entonces estar en el Pacífico con ella. Entonces hemos ido entablando unos diálogos, en ese momento fueron sobre la gobernanza, o sea, lo que nos ocupó en ese quinto encuentro fue la gobernanza. Para el sexto encuentro volvemos a la virtualidad, hicimos uno virtual sobre inclusión, y pues fue uno muy breve, una tarde que abrió esta puerta a decir bueno, vamos a hablar de inclusión, equidad y diversidad [...] </t>
  </si>
  <si>
    <t xml:space="preserve">[…] Entonces Cuenco aparece como una estrategia, o sea, el Instituto, es que es muy largo el nombre, entonces era como Instituto Nacional de Investigación, Innovación y Política Educativa, nosotros lo enunciamos como una estrategia para las culturas en comunicación, de esas culturas en comunicación que tienen ustedes en las libretas, pues sale la abreviatura de Cuenco, el Cuenco es la sigla de culturas en comunicación, entendidas esas culturas como las diversas Colombias que habitan el país. O sea, todos los territorios expresan esas distintas, esas distintas culturas que somos nosotros bajo un nombre pues de Colombia, pero que somos también diversos, empezando desde nuestra ubicación, nuestra situación, nuestra localización. En ese horizonte de sentido de este instituto, hemos hablado que esto es generar un espacio para el cultivo de la humanidad, ese cultivo de la humanidad entendido desde Martha Nussbaum , donde entendemos que es importante esa metáfora del cuidado de la vida, la de la siembra, la del cuidado, la recolección y también dentro de esa construcción de sentido, pues nos parece importante siempre mencionar esa construcción sobre lo construido, o sea, no estamos improvisando estamos apoyándonos en una dinámica que podrá potenciar distintos esfuerzos de la Universidad Nacional desde distintas dependencias y sedes y cómo desde un modelo intersedes podemos conectarnos para instalar estos diálogos[...]  [...] eso tiene que prevalecer porque es lo que nos permite parar ser una conciencia de universidad que se piensa a sí misma, reflexionar y proyectarnos en el tiempo, construyendo digamos un horizonte de sentido colectivo para saber para dónde vamos, eso es básicamente el Cuenco, ¿sí?, y pues tenemos esa visión que es  “En el año 2050, a partir del modelo intersedes y con la participación de comunidades académicas de todas las áreas de conocimiento, de todas las sedes, sus representaciones y sus manifestaciones colectivas y emergentes, el Instituto Nacional de Investigación, Innovación y Política Educativa es un faro en el devenir de la educación y el cultivo de la humanidad, tanto para la Universidad Nacional de Colombia como para el país. El Instituto Nacional desde su concepción como estrategia para las culturas en comunicación, a través del diálogo permanente con comunidades, estado, organizaciones, instituciones de educación, sectores productivos y actores de los territorios y del mundo, integra lo existente y lo emergente para deliberar y proponer nuevas discusiones encaminadas a la creación de alternativas en el campo de la educación en las escalas local, nacional y global” [Da lectura a la visión del Instituto]. Digamos que partimos de ese propósito de la universidad nacional y proponemos esta visión [...] </t>
  </si>
  <si>
    <t xml:space="preserve">[…] el Instituto, venía gestándose entonces como unas conversaciones que arrancan muy o que cataliza la pandemia porque se viene todo a pique y es como “Bueno, brinquemos a la virtualidad”, pero ¿qué es la virtualidad? ¿Sí?, ahí hay como la reflexión de ¿qué está pasando? y empieza ese comité de crisis en cada sede a mirarse y qué está haciendo y cómo lo está haciendo para como un plan de contingencia ante la pandemia. Eso digamos catalizó eso y  ahí hubo tres años de unos diálogos de la profesora DASC, iba a una sede Bogotá, Medellín, Palmira, Manizales, recogía información en unos diálogos, luego el profesor JPD concibe, hace como una conceptualización del Instituto, debería ser esto y esto, y bueno, como este agente de cambio en la educación, interlocutor con el medio interno, externo, eso lo hemos traído digamos de esa concepción del profe [Se refiere a JDP] y ya nosotros en junio, lo asumí yo, a mediados de junio lo teníamos creado como proyecto en el BPUN [Se refiere al Banco de Proyectos de la Universidad Nacional], y en julio arrancamos los encuentros, el primero virtual, segundo virtual, o sea, esto que llevamos no tiene un año, esta última etapa que fue ya como el turbo, como “venga, sentémonos y soñemos esto juntos”.[..]  [...]  Es un proyecto, o sea, cuando nace la idea de instituto para el segundo periodo administrativo de la profesora Dolly, el segundo periodo de rectoría, en el Plan Global de Desarrollo a 2024 ya quedó incluido el proyecto de creación del Instituto, entonces le asignaron un dinero que sería del 2022 al 2024, pero como eso venía con un rezago de que no había pasado de una idea, nosotros lo que hicimos fue más o menos entre marzo y junio, o sea, yo antes de asumir eso oficialmente que empezamos, fue como a trabajar en el proyecto y ver la viabilidad, que cuando yo asumo el primero de junio al dieciocho de junio estaba creado en BPUN como este es el proyecto y esto es lo que vamos a hacer y con esa asignación presupuestal que venía rezagada sin gastarse. Entonces realmente nosotros hemos sido muy afortunados porque tenemos el dinero de, ¿cómo se llama? Hay uno que es de funcionamiento y este de inversión, este es un presupuesto que es de inversión para crear ese Instituto. [...] </t>
  </si>
  <si>
    <t xml:space="preserve">LOGROS Y FRACASOS </t>
  </si>
  <si>
    <t xml:space="preserve">[…]  digamos que una dificultad que ha habido es porque esto debe crearse oficialmente en la Universidad Nacional y nosotros llegamos, o sea, si empezamos en junio, veníamos en este ritmo, presentamos entre octubre y diciembre en todos los consejos de sedes andinas el proyecto para pasar, para transitar al Consejo Académico y llegamos el dos de febrero al Consejo Académico en plena balacera [Se ríe] de cambio de administración, de una administración saliente  y una a punto de entrar, donde nos dicen “no, no están listos” y nosotros “bueno, listo, vale pues”. O sea, igual hemos ido muy rápido. Entonces decimos tenemos una capa que es consolidar esa oficialidad, pero esa otra capa que es más tenaz, que es la de facto, que estemos aquí, que haya gente reincidente, entonces  la profe [Se refiere a MLR], dice “yo ya he estado en tres”, ¿sí? está el profe EDGL que llega esta noche, que fue el contacto con ustedes en la escuela de artes y EDGL ha estado desde el primero y en cada uno y siempre presente, entonces, o sea, ya hemos logrado, estamos funcionando en red, somos una red en educación en este momento y este tejido y esta reflexión y los temas que hemos puesto sobre la mesa son muy importantes porque o si no lo otro es como podría estar creado, como quedó metido en un plan global de desarrollo sin existir, también hay proyectos que uno conoce que están creados pero no tienen alma, están vacíos, no andan como todos los convenios o muchos convenios que hay en la Universidad Nacional que existen, están firmados pero no se usan, no están activos, no tienen esa vida. Entonces digamos que nosotros tenemos una vida ilegal en este momento. [Se ríen] [...] [...]  Entonces yo diría que de dificultad que hayamos tenido esa, que tenemos que oficializar eso, que tenemos un plazo de aquí a diciembre para que esto sea legítimo, exista y que el próximo año digamos ya es un Instituto, ya no es proyecto de Instituto, sino Instituto y un Instituto que continúe dándole vida a esos diálogos, como ese espacio de creación colectiva, inter y transdisciplinar que nos interesa tanto para ¿qué hemos hecho? Entonces, por ejemplo, esta mañana que vino JCT era súper importante, a donde vamos necesitamos que haya actores del territorio, que tengamos profesores de cada sede, que traigamos gente de las otras sedes. Ustedes por ejemplo están externos, son actores del territorio también, no son Universidad Nacional, llegan aquí a contarnos la experiencia en la participación de ustedes en esta versión es muy importante.[...] [...] Entonces, digamos que existimos de aquella manera y que ya llegará el momento en que se oficialice la existencia de instituto. Pero muy felices de estos diálogos y dijimos desde que empezamos en Chinchiná, cuando nos encontramos, dijimos “bueno, vamos a hacer los encuentros intersedes en las sedes de presencia nacional” y eso fue como un acuerdo, vamos a ir a las sedes de presencia nacional, porque muchos no las conocemos, o sea, yo he ido pasando, no conocía Arauca, no conocía, esta sede, Amazonía, me parece que así hay muchos profesores, estamos muchos profesores en la universidad que conocemos nuestra sede o Bogotá, porque hay que ir a Bogotá, pero no conocemos estos, estas Colombias que hay en las sedes de presencia nacional. [...] </t>
  </si>
  <si>
    <t xml:space="preserve">[…]  creo que, y eso es muy normal y hay que tenerlo muy en cuenta en cualquier asunto colectivo, creo que no hay que perder de vista que lo colectivo se hace a partir también de personas y de perspectivas, incluso de individualidades y mi percepción frente al proceso de Cuenco es que es un proceso que intenta ser más incluyente en todo sentido y que haya diálogo, eso es fundamental, no solo un asunto, no sé, operativo o una cuestión en torno a ir a visitar, que es importante, pero tiene que haber algo más, tiene que haber como una especie de tejido, porque lo contrario pues no funciona. Entonces, pues nosotros desde el Instituto de Investigación en Educación en Bogotá, en la facultad de ciencias humanas, pues creemos que esto es lo que necesita la Universidad, dialogar, tratar de entenderse hacia adentro en esa complejidad, una manera un poco similar a como ocurre cuando cuando uno medita, ¿no? Tratar de entenderse “¿qué hago? ¿Por qué hago las cosas? ¿Qué razón tiene? ¿Hacia dónde voy?” Incluso respirar o detenerse “¿lo estoy haciendo bien?” Repensar las cosas es supremamente importante y consideramos que la Universidad requiere ese tipo de, de lógicas, es decir, debemos también mirarnos hacia adentro en parte, ¿por qué? Porque pues como toda Universidad o establecimiento educativo puede tener unos elementos muy interesantes, muy potentes, pero puede que otras cositas estén fallando y para poder realmente pensar en qué hacer, cómo hacerlo, de qué manera es conveniente esa apertura que suena un poco contradictorio, pero es una apertura hacia adentro, es decir, es importante el autoexamen e incluso si algo hemos hecho mal, es importante también tenerlo claro y decir “lo hemos hecho mal”.[...] </t>
  </si>
  <si>
    <t xml:space="preserve">[…] La Universidad Nacional se dedica a educar personas a nivel superior, es decir, a nivel universitario y también a un nivel vinculado a los posgrados. ¿Qué ocurre cuando el foco está solo en la investigación o principalmente en la investigación? Pues que se descuida la educación ¿Y qué ocurre cuando se descuida? Pues que tal vez podemos entrar en situaciones de pronto no tan bonitas, como por ejemplo: lo importante son sólo recibir gente con calificaciones altas o solo debemos formar gente para que saque patentes. Entonces eso en conjunto comienza a generar unas situaciones que implican ese autoexamen. ¿Por qué? Porque sí, claro, chévere investigar y no debemos olvidarlo ni dejarlo de lado, pero la investigación hay que hacerla también con el alma y desde adentro y con cariño y con respeto por las demás personas, con respeto por los colegas, por los estudiantes y esto lo planteo conectando un poco con lo que comenté en la mañana, porque lamentablemente cuando la ciencia pierde el alma se puede convertir en un monstruo, un poco esa idea del Frankenstein. Entonces es un asunto que pues que vale la pena tener en cuenta.[...]  </t>
  </si>
  <si>
    <t>[...] entonces también hemos ido identificando desde el instituto que muchos estudiantes de nuestra universidad que dicen “tenemos profesoras y profesores muy buenos como investigadores, pero muy maluquitos, algunos, no todos lógicamente, muy maluquitos como profes” y ojo, porque eso nos lleva a otra gran pregunta, todo el mundo de la pedagogía, la didáctica, la enseñanza, el aprendizaje, toda esa cuestión que también es bien relevante, implica acercarse y tener sensibilidad, porque de lo contrario, pues podríamos pensar que todo debería funcionar como una máquina, y evidentemente los humanos no funcionamos como máquinas, no somos robots. [...]</t>
  </si>
  <si>
    <t>[…]  porque con todo y los avances tecnológicos vuelve a aparecer lo humano como algo central, como algo importante, como algo relevante, como algo potente, pero a la vez frágil y ahí entra pensar y repensar la educación. Trato de cerrar con otro elemento que no hay que perder de vista, entonces la universidad lo necesita hacia adentro, pero también hacia afuera. Pero además hay otras cuestiones que están ocurriendo y es la actual revolución digital y esto porque ya hay muchos casos donde se logra demostrar que el autoaprendizaje colaborativo en red puede ser muy potente y que tal vez algunas personas no necesitan pasar por la Universidad, digo algunas, sobre todo desde las lógicas de autoaprendizaje y esto es clave porque las universidades podemos aprender de esas perspectivas que sobre todo están vinculadas con la libertad. ¿Por qué es clave aprender de estas cuestiones? Porque casi por todo el mundo hay problemas con las universidades ahora. Cada lugar es diferente, es distinto, pero entre otros, en algunos casos hay bajas matrículas porque ya la gente no quiere estar cinco años de su vida aguantando más a un profesor o a una profesora que no le da margen de libertad, sino que solo le quiere imponer una visión del mundo y ya y una nota y definir su vida si no, se están dando cuenta que hay otras opciones, pero también pueden ser riesgosas, porque los trabajos serios en torno a lo que pasa con Internet logran demostrar que si no se maneja bien Internet y las redes pueden ser muy lesivas. Entonces entra esa revolución digital ahorita caliente, digamos, tenemos todo el asunto de la inteligencia artificial y la verdad no es cualquier cosa, es un asunto realmente potente, porque si uno piensa que la ciencia avanza a partir de preguntas, y cada vez uno se vuelve más asertivo con las preguntas y tiene un sistema que es capaz de responder, teniendo en cuenta, por ejemplo, hay unas IA [Se refiere a Inteligencias Artificiales]  que tienen doscientos millones de tipos de vínculos científicos, es decir, esculca, no en toda la red, sino solo en información científica de la más potente, pues resulta que si uno hace las preguntas correctas y comienza a mezclar cosas, lo que algunos llaman el prompt [Se refiere a una instrucción o texto inicial proporcionado a una herramienta generativa de IA para dirigir la generación de respuestas o resultados específicos], pues resulta que puede que estemos haciendo preguntas que nunca antes se haya hecho alguien. Entonces la labor docente también cambia y cada vez uno encuentra más perspectivas en distintas partes del mundo de docentes que han entrado en depresión, otros en cólera, bueno, con un montón de situaciones, porque su forma de relacionarse con los estudiantes era muy mecánica y resulta que tal vez en algunos casos es mejor una inteligencia artificial. Hay casos en Estados Unidos que se han ensayado antes de ahorita del Chat GPT  [Se refiere a la aplicación de chatbot de inteligencia artificial desarrollada por la empresa Open AI, especializada en el diálogo, que se ajusta con técnicas de aprendizaje] y todo esto, y fue cursos en línea, eso fue antes de pandemia incluso, cursos en línea completos, donde el estudiante no veía al docente, entonces había una condición en la que no se podían ver y tal, pero pues todo funcionaba así, estilo Meet y resulta que luego del experimento se dieron cuenta, creo que fue en la Universidad Carnegie Mellon, una de las que está más a la vanguardia en la tecnología, en tecnologías digitales y resulta que ninguno de los estudiantes se dio cuenta que durante el semestre tuvo una IA como alguien que le asesoraba. Nadie, ningún humano se dio cuenta. Claro, esto tampoco hay que verlo solo como negativo, solo como positivo, que recuerden la importancia de las perspectivas complejas o hipercomplejas, pero lo que sí es interesante es que la labor docente y los procesos de aprendizaje, nos guste o no nos guste, están cambiando.</t>
  </si>
  <si>
    <t xml:space="preserve">[…] Entre otros, está la posibilidad, por ejemplo, en el campo de la geografía, lo planteó un geógrafo por ahí en el 1989 de David Harvey , el asunto de la contracción del espacio tiempo a partir de los medios de comunicación y de transporte. Es un concepto de la física. Pero en realidad, cuando uno genera un proceso educativo en línea, sincrónico con distintas localizaciones de las personas en Colombia o en el mundo y uno hace una gráfica de espacio tiempo ahí tiene la contracción del espacio tiempo al frente y eso implica otras formas de pensar la educación y eso lo están aprovechando otras universidades, porque incluso hoy en día en Colombia es posible inscribirse a universidades prestigiosas de otras partes del mundo en línea. En definitiva, ¿a qué voy? a que por elementos internos de la universidad hay que dialogar, hay que repensarnos, hay que actualizarnos, hay que generar unas condiciones diferentes, incluso de relacionamiento humano, pero también hay que ver hacia afuera, hay que ver el mundo, hay que pensar esa coyuntura en torno a las cuestiones tecnológicas.[...] </t>
  </si>
  <si>
    <t>[…] Creo que si algo dejó la pandemia, además de lo tecnológico, fue lo cotidiano. Es importante, dónde vivimos, es importante cómo estoy en mi hogar, cómo me relaciono con los demás, los amigos, los familiares. Entonces todo eso se conjuga para repensar la educación universitaria y creo que Cuenco puede aportar muchísimo para que todas esas dimensiones se exploren, para que ojalá podamos contribuir a política educativa, pero además a formas innovadoras en torno a los procesos educativos y a otras cuestiones también vinculadas con los procesos de enseñanza, nosotros en el instituto hemos trabajado bastante tiempo con educación alternativa, con educación sin escuela, con homeschooling, con autoaprendizaje colaborativo en red y con todas esas cosas raras de la educación y creemos que hay unos elementos importantes que podrían dialogar con los sistemas más ortodoxos, sobre todo porque hemos notado que sí, ese tipo de educación puede ser más asertiva, más feliz, motiva más a la gente y creemos que las universidades tienen que ser entornos de mayor felicidad y no unos, lógicamente de conocimiento, etc., y no unos entornos opresivos, no unos entornos donde la gente vaya desgastada, donde no quiera ir a clase. Hay que darle la vuelta al asunto y creemos que podemos contribuir y que Cuenco tiene un papel fundamental y que podría ser realmente historia en la educación superior del país, dependiendo de cómo sigamos tejiendo estas relaciones.[...]</t>
  </si>
  <si>
    <t>[…]  a veces pasa que la educación en la universidad se convierte en una cosa muy represiva, una cosa como muy cuadriculada, que solamente se fija en un estándar, en un estándar dado y nada más, y no sale de ahí ese estándar. O, por ejemplo, hay una cosa con la que yo no estaba de acuerdo en la universidad, que, bueno, a priori cualquiera parece, cualquiera pensará o no sé, o alguna persona llegará a pensar que eso es muy vital para el tema del conocimiento, pero pienso que desconocería la diversidad de las maneras de obtener el conocimiento y es el tema de lo que se le conoce en la Universidad como lo magistral, como ese tipo de clase muy vertical, donde está el estudiante escuchando y el profe hablando tres, cuatro o cinco horas seguidas, que a veces llega a ser hasta lesivo para la salud mental de las personas. Es, pienso que la Universidad debe reformular, la educación superior en general, debe reformular ese tipo de educación para pasar una educación como un poquito más listo, está bien, lo de las lecturas está genial, pero hacer un espacio un poquito como más de debate, porque hay ciertas personas que el conocimiento se nos queda grabado después de debatir o después de hablar de lo que leímos y muchas veces en esas clases magistrales no se tienen en cuenta eso, sino simplemente se hace que el estudiante haga la lectura y ya y el profe habla y habla y hable y pues el pelado ahí [Hace una expresión de agotamiento]  simplemente y eso inclusive a veces hace que la clase así tipo magistral sea incluso excluyente, hace que para personas que no tienen la capacidad de mantener un ritmo de aprendizaje estándar sea excluyente y termine y por eso es que hay personas que le agarran bostezo a la universidad y no quieren ir a clases, por esa magistralidad excesiva que tiene la educación y como ese elitismo [...]</t>
  </si>
  <si>
    <t>[…] que nosotros en Leticia hablamos de una educación en contexto, en Leticia, en la sede Amazonía, hablamos de una educación en contexto que la profe MCP luego lo charlaba conmigo y era como, lo hablábamos como, una educación en configuración, porque cuando hablamos de una educación en contexto estamos solo hablando del contexto en Arauca ejemplo, pero la idea que tenemos como de una educación superior o simplemente el hecho de aprender hablamos de lo que yo aprendo pueda ser de útil conocimiento en cualquier parte y hablábamos de una enseñanza y un aprendizaje significativo y experiencial y es lo que siento yo y lo hablo desde un sentir que ha pasado en mi participación en Cuenco y es que lo que he aprendido, lo he aprendido por experiencia y es una experiencia significativa el estar en el lugar, en hablar con los profes, el estar aportando desde mi experiencia como estudiante, como estudiante Peama ha sido muy significativo tanto como persona, como estudiante y como gestora cultural. Entonces cuando hablamos de una educación, estoy totalmente segura que la Universidad como Instituto de Educación Superior puede repensarse y reconstruirse en una educación de experiencia, en donde el aula no tenga que ser el aula dentro de la universidad. [...]</t>
  </si>
  <si>
    <t>[…] este asunto de Cuenco, bueno, yo creo que llega de muy buena hora en tanto pues como país cambiamos, somos otros y somos otras y tenemos un contexto particular desde lo político, desde lo económico, hay algunas problemáticas que se han agudizado, hay otras que han aparecido y yo creo que, yo creo que en la historia no ha habido un espacio que se repiense en la Universidad, teniendo en cuenta que, que una de sus funciones misionales justo tiene que ver con transformar y reconocer eso que el país está viviendo. Entonces yo creo que este momento, esta llegada de Cuenco es absolutamente importante en ese sentido para poder ver ese nuevo país que se está gestando. [...]</t>
  </si>
  <si>
    <t xml:space="preserve">[...]  Los estudiantes ya no son los mismos, mira que piden otra clase de experiencias y vale la pena sentarse a reflexionar para ver qué se podría cocinar desde esa perspectiva. De la misma manera y reconociendo que siempre ha existido una jerarquía en la construcción de los saberes, la importancia de que por ejemplo aquí estén los estudiantes me parece absolutamente clave, porque es también construir desde abajo, construir desde los grupos que hacen parte como de la diversidad, cosa que no, digamos que en lo que tradicionalmente ha venido trabajando la universidad, poco reconocen. Desafortunadamente las posiciones verticales siempre han sido parte del deber ser en la constitución académica en la universidad y pensar que se hagan construcciones de abajo hacia arriba las considero absolutamente favorables y no sólo por los estudiantes, sino por los encuentros con las comunidades [...] </t>
  </si>
  <si>
    <t xml:space="preserve">[...] yo tengo muchas resistencias con el asunto de la inclusión, muchas, muchas, entre esas, pensar si entonces tendría, quiénes serían los incluidos, a propósito, ¿quiénes serían los incluidos?, ¿quiénes deben ser siempre entonces los incluidos? Algún profesor de la universidad, un profesor ciego, nos decía que sí, desde la maestría que se denomina discapacidad de inclusión social, pensábamos en que fuéramos inclusionólogos y en que jugáramos a la inclusiónología y es el llamado. Entonces bueno, a mí, a mí me interpela mucho y también lo traigo acá porque es como una voz de pensar que es que debemos estar todos y todas, no tenemos que pensar en quién debería ser el diferente que se debe acercar[...] </t>
  </si>
  <si>
    <t>[...] de las cosas que más me ha gustado de los encuentros de Cuenco es que aunque hay una planeación, una organización fríamente calculada [Todos los participantes se ríen], muy organizada y que definitivamente le agradezco profundamente a KMMO y el equipo que trabaja con la profe GHB y los pilares que son absolutamente maravillosos también, aquí siempre ha sucedido lo imprevisible, lo mágico, lo que uno no espera. El tiempo, como bien decía el profe JCM, aquí se nos ha extendido, se nos ha recogido. Ahorita acaba de pasar que está alguien de bienestar que se encarga de todo el tema de inclusión, que quería estar, pero yo vi que le dio pena y se vino con un estudiante y se fue, pero muy el encuentro siempre ha funcionado, ha logrado tener unas dinámicas que le dan como la misma vida y no puedo dejar de llamar la atención en este momento en que la Universidad parecería como en problemas, como en crisis, personalmente siento que algo aparentemente tan naciente, tan incipiente, es muy poderoso, creo que la profe [Se refiere a MLR] lo decía hace un momento, que aquí nos vamos encontrando desde varios lugares, nos vamos tejiendo y creo que aquí pasa mucho más de lo que creemos ver, o sea aquí está pasando algo, lo que la profe [Se refiere a GHB] recoge en los informes, todo eso, pero siento que se ha ido tejiendo algo que es una raíz incluso más profunda [...]</t>
  </si>
  <si>
    <t>AIOM</t>
  </si>
  <si>
    <t>[...] yo quiero agradecer pues en nombre del colectivo, pues la invitación, porque nosotros desconocíamos como estos espacios que se están creando en torno al diálogo, en cómo se piensa en una educación para toda la universidad, o sea, no sólo para algo más como técnico, como administrativo, sino más cómo llevarlo al campo y ponerlo en práctica. O sea, eso nos hace tener la esperanza de que las cosas que se planean, que se piensa la universidad, que se queden sobre papel y ya, sino que es importante que se sigan teniendo estos espacios de diálogo con diferentes actores de la universidad, pues para poder crear esas estrategias, como esas propuestas de bueno, yo como imagino una universidad donde realmente todos como estudiantes entremos, o sea, es que no sé cómo decir la palabra, pero que podamos estar y que podamos también así mismo aportar al país desde la educación, entonces me parece un espacio muy valioso.  [...]</t>
  </si>
  <si>
    <t>[...] Entonces necesitamos estas personas que nos abren las puertas para llegar a conversar. Es un ejercicio que yo creo que es un privilegio que hemos tenido este tiempo de poder desplazarnos, convocar, invitar, sí, y bueno, ahí está KMMO haciendo toda la magia con LFM para que todas las cosas sean viables y posibles. Entonces ha sido un trabajo en equipo, lo que les decía, somos muchos más de los que nos vemos aquí como participantes y como equipo, hay más gente sosteniendo esto, lo que pasa es que yo siempre hago la analogía con la red del trapecista, que una red no se ve y el éxito está en que no se vea, pues, porque ya no es como “venga, qué chévere esta red con lentejuela y que brille”, no, o sea, el papel de la red es pasar desapercibida, pero que cuando el trapecista se cae, pues está la red. Entonces estos encuentros los sostiene muchísima más gente de la que llega al lugar, de la que logra llegar. Hay gente que tiene el pasaje, tiene todo y en último momento no llega, pero está ahí, hay una fuerza, hay una intención, hay una energía y una credibilidad en lo que estamos haciendo todos y hay el aporte, entonces yo mando esto, me conecto. La vez pasada el profesor JABG se conectó cuando estábamos en Caribe, él estaba acá y participó desde acá y nosotros estábamos allá. Entonces siempre somos más de los que nos vemos aquí y es una cosa muy mágica, quienes llegamos, quienes nos vemos acá y entender que es un grupo más grande que como universidad y como país, pues nosotros vamos a ser como quienes radiemos, ¿no es cierto? Es esa piedrita que cae en el agua y genera una onda expansiva y entonces vamos a ir radiando estas conversaciones y estas preocupaciones y tenemos un en ciernes importante que es bueno, y los profesores de reciente ingreso, ¿qué va a pasar? ¿O sea, ¿cómo? Esa ha sido una preocupación que puso AIOM sobre la mesa y es ¿cómo se le transmite a estos docentes el ADN de la institución? Entonces tenemos trabajo para hacer, tenemos cómo construir y ha sido muy especial [...]</t>
  </si>
  <si>
    <t>1. 2024/04/24</t>
  </si>
  <si>
    <t>5.
05</t>
  </si>
  <si>
    <t>10. La politica y lo politico en la Educación Inclusiva.</t>
  </si>
  <si>
    <t>La politica y lo Politico en la Educación Inclusiva</t>
  </si>
  <si>
    <t>[...] trabajo como Director del Centro de Pensamiento en Políticas Públicas de Educación Superior y hago parte de este proyecto maravilloso del Instituto Nacional de Investigación, Innovación y Política Educativa -Cuenco, que venimos construyendo colectivamente y que me ha permitido además, con mucha fortuna, conocer las distintas sedes de la universidad. No conocía esta sede, es una sede hermosa también, entonces estoy muy feliz de acompañarles aquí. [...]</t>
  </si>
  <si>
    <t>AFMC</t>
  </si>
  <si>
    <t xml:space="preserve">[…] Aquí entiendo, hay personas que han estudiado psicología, hay personas que estudian historia, hay personas que estudian geografía, hay personas que vienen de distintas áreas del conocimiento, pero yo hablaré del problema de la inclusión desde el punto de vista de lo que nos enseñan un poco en la ciencia política y particularmente de lo que nos enseñan en una visión amplia de la política social.[...] </t>
  </si>
  <si>
    <t xml:space="preserve">[…] Creo que la inclusión deberá ser entendida como acceso y poder constituyente en contextos de reconocimiento, acceso y poder constituyente en contextos de reconocimiento. Allí, trataré de articular la idea de la autonomía de las personas con la idea también de la autonomía colectiva. En otras palabras, trataré de mostrar que la inclusión no es un fin en sí mismo, sino que desde el punto de vista de la política y lo político, la inclusión busca o debería buscar, garantizar autonomías, autonomías colectivas, pero también autonomías individuales. [...] </t>
  </si>
  <si>
    <t>CONTEXTO SOCIO CULTURAL</t>
  </si>
  <si>
    <t xml:space="preserve">[…] que por lo general uno entiende la política social como una política de contención social, como una política que está orientada no a la transformación de la sociedad, sino muchas veces orientada a resolver ciertos problemitas de tal manera que la sociedad se mantenga en el marco de una relativa armonía social. Por ejemplo, uno no sabe cuál es la capacidad o la potencia transformadora que pueda tener un programa como Familias en Acción, más bien como que Familias en Acción termine reproduciendo un orden injusto, más bien como que Familias en Acción contiene, más bien como que Familias en Acción es un poquito clientelista, es decir, como que uno no ve como la política social logra transformar la sociedad, más bien como que uno entiende que la política social sirve para legitimar una sociedad vigente, como que la política social sirve para disciplinar, sirve para contener. Entonces, mi pregunta era si en algún momento la política social podía ser transformadora, es decir, si gracias a la política social podíamos transformar la sociedad, y eso me llevó a entender dos cosas importantes. La primera, hablar de una posibilidad transformadora significa reconceptualizar qué es la exclusión y qué es la desigualdad y segundo, entender que la exclusión y la desigualdad son órdenes sociales, son formas como la sociedad se organiza para resolver ciertos problemas. [...] [...] aquí hay un elemento fundamental y es que si uno quisiera superar la explotación porque la consideramos injusta, tendremos que pensar un orden alternativo que nos permita resolver también la manera de cómo logramos producir. Entonces, hay un tema interesante aquí y es que la exclusión y la desigualdad conforman un orden social que resuelve problemas. Tener una mujer en la casa dedicada al cuidado y remuneración es un orden y resuelve problemas, resuelve el problema de cómo nos coordinamos para que generalmente los hombres salgan a la vida pública y productiva remunerada, quiero decir, en una sociedad capitalista [...] </t>
  </si>
  <si>
    <t>[…]  Ese es el gran problema de la exclusión y la desigualdad, que son muy persistentes, precisamente porque están asociadas a un orden social, económico, cultural ¿Cómo cambiarlas? y ¿por qué? Entonces uno encuentra que hay dos razones para cambiarlas. Una razón muy funcional y es que a veces la exclusión y la desigualdad es tan grande que hace que la sociedad no funcione bien ¿sí? Entonces es lo que algunos economistas dicen ahorita, las desigualdades son tan grandes hoy en el mundo que se está generando es la imposibilidad de que el mundo funcione, no hay gente que consuma, estamos generando inestabilidad política, se está generando cooptación de las democracias, etc., esa es una noción funcionalista que nos lleva a una conclusión y es que la exclusión y la desigualdad habría que llevarla a su debida proporción, es decir, llevarla a un punto en que no nos genere disfuncionalidades. Pero hay otra razón que creo que es la más valiosa en términos de por qué transformar la exclusión y la desigualdad, y es que debemos transformarlas y superarlas porque son injustas. Es decir, entra aquí un componente ético, la idea de la justicia social, puede ser que una desigualdad no sea disfuncional, pero debemos superarla porque es injusta, es decir, porque viola unos criterios de justicia social [...]</t>
  </si>
  <si>
    <t>[…] Precisamente cuando hablamos de inclusión, cuando hablamos de combatir la exclusión, creo yo, es importante reconocer ese nivel ético y ese nivel de justicia social que nos haría pensar en la posibilidad de cambiar esas relaciones que son persistentes. Pero paso también a segundo momento, y es que es necesario hacer una distinción entre transformación y cambio para pensar la inclusión, la exclusión, la desigualdad o la igualdad. Voy a ponerlo en términos que se alejan un poquito del ámbito de lo educativo para hacerme entender y volveré al ámbito educativo. Familias en Acción genera cambios, sí, es posible que pongamos a ciertas personas sobre el umbral de pobreza, pero no genera ninguna transformación en términos de la distribución del ingreso. Entonces, hay cambios sin transformaciones, hay cambios que se dan en el marco de unas relaciones sociales vigentes. Cambio en la universidad nacional. Podemos garantizar que una persona con discapacidad, cuerpo diverso, acceda a la universidad, pero eso no significa que la universidad se transforme en términos de dejar de lado una noción capacitista. Hay cambios, pero no transformaciones. Eso explica también por qué las desigualdades a veces son tan persistentes y cierro con algo interesante que creo yo debemos poner aquí, el discurso de la igualdad de oportunidades genera cambios pero no transformaciones, el discurso de la igualdad de oportunidades permite diversificar una élite, pero no cambiar una estructura elitista en la sociedad. [...]</t>
  </si>
  <si>
    <t>[…] ¿cómo logramos que la inclusión sea transformadora?, creo yo, y no que genere simples cambios, porque al final el cambio es una forma como la desigualdad, la exclusión se reproduce de otras formas, legitimando y naturalizando esas situaciones excluyentes y desiguales. Entonces tenemos esos dos una dimensión ética de justicia social, en donde nos comprometemos a cambiar o a transformar las relaciones excluyentes o desiguales porque son injustas. y dos entendemos que es necesario establecer una distinción entre transformaciones y cambios para saber si efectivamente estamos avanzando en superar esas relaciones que producen la exclusión y la desigualdad. Rápidamente quisiera decir lo siguiente, y es que alguien me diría bueno, pero entonces ¿qué es una relación social? Tal vez la mejor forma de entenderlo acá, es entender que estamos en un salón, ¿cierto? En un salón con unas ventanas que tiene unos muros, un poquito la relación social se podría llevar a la idea de qué es lo que tenemos en este salón. Los muros no me dejan pasar al otro lado, me condicionan ¿cierto?, pero a la vez dentro del salón yo me puedo mover. Las relaciones sociales en ese sentido, condicionan pero a la vez habilitan, es decir, cuando hablamos de exclusión y desigualdad debemos reconocer que las personas estamos condicionadas y habilitadas a hacer cosas [...]</t>
  </si>
  <si>
    <t>[…]  Entonces, ¿por qué el énfasis en la relación social? Porque, y este es otro elemento que creo importante, cuando hablamos de exclusión y desigualdad debemos tratar de, si se quiere, desnaturalizar y de dejar de endilgarle al individuo la culpa de su situación de exclusión o desigualdad y debemos pensar más bien que el individuo, la persona, es un producto de relaciones sociales que lo ponen, la ponen, le ponen, en esa situación de desventaja, en esa relación excluyente, en esa relación desigual. Uno de los grandes mecanismos mediante los cuales se reproducen la exclusión y la desigualdad pasa precisamente por ese discurso individualista, en donde responsabilizamos a las personas de las situaciones de desventaja o injusticia social que padecen, que tiene que ver claramente con un discurso meritocrático “el que quiere puede, solo es cuestión de competencia, individualmente la persona debe trabajar, ser responsable”, etc. Cuando hablo de relación social, lo que quiero decir es que son relaciones sociales las que nos ponen ahí y que no hay ninguna noción esencialista en términos de pensar que hay personas superiores a otras, que hay personas más responsables que otras, etc., sino que debemos tratar de analizar cuáles son esas relaciones sociales que producen exclusión y desigualdad, porque superar la exclusión y la desigualdad debería pasar por superar esas relaciones sociales, y aquí voy a un cuarto punto que me parece muy importante y esto creo que es interesante, y es que las relaciones sociales, en tanto relaciones sociales, sólo las transformamos mediante lógicas de acción colectiva, es decir, que yo no acabo con el patriarcado haciéndome más competente para llegar a hacer un doctorado en términos de una lógica meritocrática, es decir, que no tenemos más mujeres en la educación superior solo porque las mujeres se han hecho más pilas, sino que debemos entender que hay más mujeres en la educación superior porque han habido luchas colectivas de las mujeres que han cambiado las relaciones sociales y que las habilitan a estar aquí. [...]</t>
  </si>
  <si>
    <t>[…] ejemplo lo que pasa con el colectivo Cuerpos Diversos y en Rebeldía, es gracias a esa acción colectiva y a esa lucha que es posible empezar a pensar una transformación de la relación social capacitista que hay en la nacional. Esa relación no va a cambiar si yo digo que una persona se graduó, esa relación cambia es si colectivamente peleamos contra esa relación y habilita a que la universidad no sea capacitista.[...]</t>
  </si>
  <si>
    <t>[…] Lo mismo ha pasado con las mujeres, las colectivas han logrado hacer ejercicios muy interesantes contra el patriarcado, pero porque han actuado como colectivas, no porque hay una mujer que estudia mucho y entonces se gradúa, y entonces muestra que es que puede romper el techo de cristal, esa metáfora del techo de cristal es muy peligrosa, ¿no? Porque romper el techo significaría ser incluida, pero lo que pasa es que cuando se rompe el techo de cristal quedan unos restos de vidrios pequeñitos que otras mujeres tienen que barrer y entonces esto significa que la relación social no cambió, no se transformó. [...]</t>
  </si>
  <si>
    <t>[…] Que efectivamente la inclusión está mediada por relaciones estructurantes que debemos transformar, pero que además la inclusión me habla es de participación, de la manera como yo participo en un mundo específico, en un campo específico, en un lugar específico ¿Cómo participo? Dándole significado y contribuyendo a la configuración de ese campo específico. Con esto podemos llegar ya a un concepto de exclusión o inclusión ¿En qué sentido? Muchas veces se considera que la inclusión es un problema simplemente de acceso, de remover barreras para ser incluido, incluida, incluide, pero la inclusión no es solo eso, si reconocemos que toda relación social tiene un componente participativo, la pregunta por la inclusión pasaría no sólo por cómo accedo, sino por cómo participo en la configuración del campo al cual estoy accediendo. Es decir, es un problema también de cómo contribuyo a ese campo al cual estoy accediendo y eso me lleva justamente a entender que cuando hablamos de inclusión no solo estamos hablando de una situación de privación que me impide acceder a un campo, sino hablamos también de un problema de democracia o no, o de imposición o no. Yo puedo acceder a un campo y ser sometido, sometida o sometide dentro de ese campo, yo puedo acceder a ese campo y acceder a un campo con relaciones sociales antidemocráticas. Por lo tanto, hablar de la exclusión en estos términos nos permite valorar la exclusión como una situación de privación, no acceso, pero también como una situación de imposición y antidemocracia, porque la posibilidad de yo contribuir a la configuración de ese campo pasa por el establecimiento de relaciones democráticas, pasa por el establecimiento de una lógica específica de participación. Excluir no es sólo privar, es también imponer [...]</t>
  </si>
  <si>
    <t>[…] por eso a veces en la educación superior tenemos ese lío que yo accedo a la universidad pero me imponen dentro de la universidad un montón de cosas, de ahí es donde viene la idea de que la inclusión debería ser concebida como un acceso constituyente, como un proceso constituyente en donde yo accedo, pero en donde yo accedo en términos constituyentes, con el propósito de aportar, contribuir a la configuración de ese campo al cual estoy accediendo. Esto significa, que podemos avanzar en una lógica de inclusión, pero en donde rechazo a la vez las medidas de imposición. Precisamente esto es lo que a veces se olvida, cuando yo pienso que la inclusión es sólo remover barreras, no estoy pensando en la posibilidad de que haya mecanismos de inclusión jerarquizados, o mecanismos de inclusión no democráticos, o mecanismos de inclusión impositivos, en los cuales el campo en el cual accedo es configurado por quienes tienen posiciones de ventaja. Pensemos, por ejemplo, en el capacitismo en la universidad, se accede, sí, pero las personas con cuerpos diversos y mentes divergentes no necesariamente están contribuyendo a la posibilidad de constituir ese campo al cual están accediendo ¿Y cómo contribuyen? Claro, entendiendo todas las posibilidades de barreras físicas, pero también pueden contribuir enseñándolos ¿Por qué nuestros currículos pueden ser capacitistas? ¿Por qué los contenidos de los cursos naturalizan el capacitismo? ¿Por qué la evaluación de los cursos lo reproducen? Porque incluso el examen de admisión es una forma capacitista de acceder a la educación. [...]</t>
  </si>
  <si>
    <t>[…] no es sólo acceso, sino cómo participan activamente en la configuración del campo al cual están accediendo y eso es lo que implica la democracia y dejar de lado las relaciones de imposición, que se pueden mantener incluso en condiciones de acceso. Por eso, hablo entonces de la inclusión como proceso y poder constituyente, un poder constituyente ¿por qué? Porque las relaciones sociales instituyen normas, instituyen reglas de juego, instituyen prácticas, instituyen comportamientos y de lo que se trata en cierta medida un acceso constituyente es en desinstituir esas prácticas, esos comportamientos, esos lenguajes, esas reglas de juego, esas normas que reproducen la relación social que explica la exclusión.[...]</t>
  </si>
  <si>
    <t>[...]Por lo tanto, de lo que se trata aquí es de alejarnos de esos conceptos de integración, etc., y de entender esa dimensión política de las políticas públicas, pero también la dimensión de lo político, que son las transformaciones de las relaciones sociales. En ciencia política hay una distinción entre la política y lo político, lo político nos habla de las relaciones de poder que condicionan a la política, la elaboración de políticas y entonces de lo que trato de hablar aquí es de una posibilidad de entender la inclusión desde lo político, desde los cambios en las relaciones sociales que permiten el acceso constituyente a los campos de vida, a los mundos de la vida que valoramos individualmente. [...]</t>
  </si>
  <si>
    <t>[…] entonces de lo que estamos hablando es eso, de una política de inclusión, pero no una política de inclusión que me diga “la universidad va muy bien porque cada vez aumentamos los cupos, es decir, removemos barreras”, está bien, pero una política seria de inclusión sería una política de acceso constituyente a nuestra universidad, en los términos que he tratado de demostrar, cómo ese proceso constituyente destituye ciertas cosas, destituye normatividades que reproducen las desigualdades, destituyen normatividades, reglas de juego dentro de la universidad que naturalizan las situaciones de desventaja, destituyen las normas que no nos permiten apropiarnos realmente de la universidad, porque ¿cuándo nos apropiamos de nuestra universidad? cuando ayudamos a configurarla, cuando empieza a ser producto de una acción colectiva, de lo contrario, la universidad es ajena a nosotros, de lo contrario no es nuestra, de lo contrario no estamos incluidos en la universidad. Por eso el proceso constituyente, es una actividad auto transformadora porque aquí hay algo interesante, cambiar las relaciones sociales que nos definen es cambiarnos a nosotras, a nosotros, a nosotres, desde el punto de vista de la política social, desde el punto de vista de la política social, los seres humanos somos el producto de un conjunto de relaciones sociales [...]</t>
  </si>
  <si>
    <t>[...] El cambio de sí mismo, decía alguien por ahí, coincide con el cambio de las condiciones. Si cambiamos esas relaciones sociales, devenimos otras personas, ese es el ejercicio de liberación, la posibilidad de devenir otra persona, la posibilidad de devenir otra en términos de mis prácticas, de mis significaciones, gracias a que la relación social que me condiciona se transforma. Somos, desde este punto de vista, un devenir abierto hacia nosotros hacia nosotras mismas, porque en la medida en que cambian las relaciones, nos autotransformamos. ¿Qué implicará para una persona que dice tener o no tener alguna discapacidad, que la universidad deje de ser capacitista? ¿A qué me habilitará eso? ¿Cómo seré otra persona? Por eso es un ejercicio de liberación colectivo, y  por eso las luchas colectivas de la población LGTBIQ+,  no son solo luchas de ellos, elles, ellas, sino que gracias a ellos cambia una relación social que me permite a mí también devenir ser otra cosa y así con las luchas antipatriarcales, y así con las luchas anticoloniales, y así con las luchas anticapacitistas. [...]</t>
  </si>
  <si>
    <t xml:space="preserve">[…] Uno no hace transformaciones por fuera del contexto histórico, alguien decía que podemos transformar el mundo, pero lo hacemos en el marco de unas condiciones que se nos imponen y no de las condiciones que quisiéramos tener. Entonces estamos condicionados, pero la condicionalidad es clave, porque es gracias a la condicionalidad que surge la creatividad, que surge la posibilidad de designar como injusta o inaceptable esa condición y desde ahí definir horizontes otros de vida colectiva. Es un proceso consciente, sí, algunos creen que hablar de constituyente es una muchedumbre de muchachos y muchachas que no saben para dónde van, esto es un proceso consciente de reflexión. Estoy convencido que todas y todos sabemos qué es eso que es inaceptable en nuestra universidad, claro, no tenemos el horizonte muy preciso de hacia dónde ir, porque cuando hablamos de un acceso constituyente no es tan fácil definirlo, porque por definición no es un acceso impositivo y entonces toca hacerlo colectivamente, toca escuchar las múltiples voces. Por eso una forma de acabar con el proceso constituyente es presionarnos para que se haga en corto tiempo, eso no es posible y lo defendemos en el tiempo que se necesite, porque es un proceso transformador, una constituyente no se hace en un mes y esa es una forma como generalmente han tratado de romper el movimiento estudiantil, desde siempre, porque el movimiento cuando aspira a estas nociones de justicia, sabe que materializarlas toma tiempo, pero si yo lo presiono, empiezan a tomar decisiones que rompen con esos horizontes de justicia y fragmentan el movimiento,  los procesos de transformación toman tiempo, están condicionados, son creativos, tienen pretensiones éticas, tienen pretensiones políticas [...] </t>
  </si>
  <si>
    <t xml:space="preserve">[…] . Pero quiero cerrar con otra visión y es ya la visión de la autonomía individual, por eso al comienzo de esta conversa, decía que la inclusión tiene sentido si nos hace autónomos,  la inclusión no es un fin en sí mismo, como a veces la lucha por la igualdad no es un fin en sí mismo, peleamos por la igualdad gracias a que gracias a esa igualdad podemos conseguir el florecimiento humano. Por ejemplo, otras cosas, cuando hablamos de inclusión, la pregunta es ¿la inclusión para qué? Con lo primero que he dicho he tratado de mostrar que es la inclusión para la autonomía colectiva, chévere vincularlo con autonomía universitaria, ¿no? A propósito de las discusiones que hoy tenemos y si la inclusión es entender la autonomía universitaria como el respeto a lo que haga el CSU [Se refiere al Consejo Superior Universitario], dejémoslo ahí, pero adicionalmente hablamos de una autonomía individual y aquí esto de pronto ya se ha reconocido un poco más, podemos tener un lenguaje común, aquí me inspiro en un filósofo de la escuela de Frankfurt que se llama Axel Honneth  que nos enseña qué es la autonomía sobre la base del concepto del reconocimiento. [...] [...] los seres humanos tenemos necesidades, dice Honneth, y generamos conflictos para ganar tres cosas: autoconfianza, auto respeto y autoestima. Yo soy reconocido cuando tengo confianza en sí, cuando tengo respeto de sí y cuando tengo también estima de sí, eso es muy importante. Honneth nos dice cómo lograr eso y hacia dónde deberíamos ir. Entonces, la inclusión tiene un vínculo con la diversidad y entonces ese vínculo con la diversidad, creo yo, hay que valorarlo desde la idea del reconocimiento. ¿ qué es reconocer? El amor, dice Honett, una palabra que casi no se usa porque se cree que eso no tiene que ver con ciencias sociales, pero Honneth dice claramente que el amor es un elemento fundamental para el reconocimiento de las personas. ¿En qué se traduce la idea del amor? En la eliminación de toda forma de violencia contra las personas, reconocer es eliminar la violencia, violencia física, violencia simbólica, violencia estructural. Yo no puedo reconocer a alguien si lo violento y no podría haber una inclusión basada en el reconocimiento si violento a quienes acceden [...] </t>
  </si>
  <si>
    <t>[...] Entonces, ¿de qué estamos hablando? Del reconocimiento de unas luchas históricas en donde la MANE nos dejó una tarea ¿Qué es la educación como derecho fundamental y bien común? Démosle contenido a esos conceptos, porque el proyecto otro de universidad que queremos pasa por el reconocimiento de esos acumulados históricos, donde nos imaginamos otra universidad posible, como decía el profesor JAE por allá en en la Amazonía, ahí dejaron el embrión de otra universidad posible. Démosle contenido, ese es el proceso constitucional, un contenido que tiene historia, que tiene acumulados, que tiene condiciones, pero también en una situación específica de la universidad, en donde estamos hablando tal vez de que hay situaciones que hoy parecen inaceptables y que no nos permiten acceder constituyentemente a este mundo de la vida individual y colectivo que es nuestra universidad, en donde la MANE está ahí, pero no es lo único. Cuando estuvo la MANE, en la plaza Che sólo estaba el Che, hoy, después de 14 años, está el Che acompañado por Jaime Garzón, por la Pola, por la compañera Sandoval, hay dos mujeres ahí ¿Qué significa eso para entender cuál es la universidad a la que estamos accediendo hoy? ¿Y qué significa eso para entender cuál es la universidad que se está demandando hoy en términos de una política seria de inclusión, basada, insisto, en una lógica constituyente y de reconocimiento? [...]</t>
  </si>
  <si>
    <t>[…]  Un espacio donde yo por ejemplo, pueda tomar las clases, bueno, no hablo de yo como persona, es como le digo, es algo, bueno donde pueda uno tomar las clases pero sin necesidad por ejemplo de requerir de que alguien le esté leyendo del tablero, sino que uno tenga otro método, ¿si? otro método de inclusión o que la universidad ofrezca un ajuste, por ejemplo, pero ojo, que no sea un ajuste reglado, un ajuste reglado, sino que sea un ajuste acorde a la necesidad del estudiante con discapacidad, porque a veces hay ajustes razonables que hacen, pero muchas veces no tienen en cuenta la vivencia del estudiante y la manera en la que el estudiante accede al conocimiento y el ritmo de aprendizaje y a veces termina convirtiéndose el ajuste básicamente en una carga y en una barrera más para el estudiante, porque lo terminan conminando a hacer algo que el estudiante pues no ha hecho y empezar un proceso que muchas veces puede ser un poco incómodo, pienso yo [...]</t>
  </si>
  <si>
    <t>[…] Mi pregunta va un poco más hacia la lógica de la micro política del poder y de cómo esas revoluciones moleculares pueden tener un efecto macro, en parte precisamente por esa relación entre esas estructuras y esos elementos, digamos, más pequeños, que en doble vía como mínimo para por plantarlo de alguna forma interactúan, o sea, lo digo, trato de poner un ejemplo, en este país hay muchas injusticias, pero si la gente no reprodujera las injusticias, ni siquiera debemos tener una constitución, porque se daría porque sí, en ese sentido, yo lo que quisiera plantear un poco es ¿cuál es el papel o cómo ves el asunto?, aunque al final ahí, ahí entras en el tema de lo individual, , de lo cotidiano, del día a día, que es la vida misma y en ese sentido, digamos, yo estoy en contra de muchos asuntos que ocurren en este país, pero he logrado entender que el cambio tiene que arrancar por uno mismo o si no, no hay absolutamente nada, dicho de otra forma, yo no espero cambio de normatividad, digo algo de forma estructural, evidentemente eso es peligroso, porque entonces diríamos pues no importa que la universidad no cambie y tal, no, pero ¿cómo establecer un marco más abarcante y complejo para que se articulen esas micro políticas con esas macro políticas que creo que deberían sintonizarse?[...]</t>
  </si>
  <si>
    <t>[…]  yo trabajaba en la Alcaldía de Arauca, todo mi espacio, y bueno, cuando llego aquí pues veo algo diferente y le ha apostado la inclusión, pero yo le digo algo, estar aquí también me costó, estar aquí no fue fácil, un ejemplo y algo tan sencillo como no se trata de una hoja de vida, no se trata de nada, imagínense cómo será para esas personas que ni siquiera van a llegar, ¿qué va a pasar con ellas? Es fácil hablar de eso que usted dice, y se lo digo, pero cuando estamos aquí es fácil, pero ¿el que no está, el que ni siquiera va a estar?, el que nos ve, la nacional, digamos, hablándolo en estructuras como algo tan lejano, como que te digo que si una persona sorda quiere aspirar, no puede, como que si una persona con discapacidad visual, una múltiple, ¿perdón? Entonces es fácil decir que son luchas colectivas, pero ¿cómo luchan esos luchadores colectivos que ni siquiera tienen voz, que ni siquiera tienen la posibilidad?, entonces ese es el llamado que yo hago, es fácil cuando uno se sienta aquí y por lo menos yo tengo voz y yo me hago escuchar y si no me escuchan puedo gritar más duro, pero hay gente que nunca va a estar aquí. Los exámenes nada más de la Nacional con todo el ¿sí? ahí ni siquiera pueden llegar esos, esos que hablamos de que quieren aspirar a la inclusión, porque muy seguramente no tienen esas adaptaciones, no tienen bueno, lo que se requiere en espacios como Arauca, en municipios y bajémoslo, y bajémoslo y bajémoslo y bajémoslo. ¿Entonces quien lucha por esas voces no escuchadas, cuál es tu colectivo? ¿Cuáles son tus luchas de ese que no está asociado, que no tiene?[…]</t>
  </si>
  <si>
    <t>MJMC</t>
  </si>
  <si>
    <t>[…]  ,  venimos hablando de que las cosas se vienen replicando y hablamos como de una pirámide, entonces está lo que sucede en el marco general de la universidad, que eso permea a los docentes, luego a los estudiantes, entonces siempre he dicho que con cuestiones y cambios muy pequeños se empiezan los cambios grandes, entonces mi pregunta va más a desde tú como docente, la experiencia que tienes, ¿qué estrategias podrías mencionar para que nosotros como estudiantes que lideramos transformaciones no nos permeemos tanto de lo que está sucediendo? Porque hablamos mucho de transformaciones y demás, pero a veces todo lo que nos rodea nos lleva solamente a realizar cambios y quedamos con cambios y cambios y cambios.[…]</t>
  </si>
  <si>
    <t xml:space="preserve">[…]  Me gustó mucho también los conceptos de autor respeto, autoconfianza y definitivamente yo celebro mucho estar hoy aquí en este espacio, es la primera vez que tengo la posibilidad de estar con ustedes, pero algo que para mí es muy potente, muy poderoso hoy de lo que usted acaba de entregarnos, es algo que lo hemos dialogado con el profesor EDGL y me encanta como saber que usted lo viene a decir aquí a través de la teoría y es que definitivamente la inclusión yo ya no quiero que esté más en un discurso, Colombia es uno de los países reconocidos a nivel internacional porque tiene una de las normativas más claras, suscribió la Convención de los Derechos de las Personas con Discapacidad, tenemos muchas leyes, decretos maravillosos, pero realmente lo que quiero y es esa apuesta y lo que buscamos yo creo que las personas con discapacidad y es algo que también lo conversábamos con KBV y bueno, otros compañeros por ahí, definitivamente más que el discurso es que realmente se dé esa transformación en las prácticas, en la cotidianidad. A propósito de la pregunta de la compañera, transformar miedos, yo sé que la pregunta no fue para mí, pero sólo te puedo decir que la mejor manera es solamente acercarse a la persona con discapacidad, si es por ahí de pronto el temor y empezar de pronto también a escuchar el otro qué es lo que siente, qué es lo que vive, porque la inclusión no necesita de libretos, la inclusión definitivamente lo que necesita es que comprendamos que lo normal debería ser la diferencia. [...] </t>
  </si>
  <si>
    <t>ICRS</t>
  </si>
  <si>
    <t>[…] ¿la Universidad Nacional de Colombia va por buen camino en este sentido de la inclusión? o hablamos de armonización y en esos procesos de armonización hablamos con nuestros profesores, hacemos todo ese recorrido, pero los profesores y no estoy hablando del 100%, pero un gran número no sabe que es inclusión y muchos te van a decir “a mí no me toca eso, allá están los psicólogos, allá está Bienestar Universitario, allá está Dirección Académica, vayan para allá”. Entonces en ese sentido, digamos, yo, perdón, para los que no me conocen, yo soy EDGL, soy el Director Académico de la sede de Palmira, por eso acá, entonces tenemos un grupo de profesionales en dirección académica y en bienestar universitario, bienestar universitario es aparte y en ese sentido nosotros hacemos unas primeras escuchas y mi gran temor es que yo creo, si estoy mal me corriges profesor AFMC, es que no hemos hecho la tarea de coger a nuestros profesores, coger a nuestros administrativos y hablarles de inclusión, darles unos pasos para la inclusión y luego nosotros que estamos todos los días al frente de nuestros estudiantes, recalcar o por lo menos comenzar a expresar lo que es esto, porque yo sé que hay un grupo de estudiantes que vienen trabajando y lo tienen mucho más claro que los administrativos y los profesores. Simplemente quería decir ¿lo estamos haciendo bien en la universidad? ¿Cuál es la ruta que tenemos que hacer? ¿Hacia dónde debemos direccionar este proceso? [...]</t>
  </si>
  <si>
    <t>[…]  desde la experiencia como colectivo, considero que a la universidad le hace falta mucho en estos temas de inclusión, o sea, muchas veces se crean políticas públicas respecto a eso, se crean manuales de interacción, etc., pero eso se queda sobre el papel, digamos que uno entiende, bueno, pero “entonces nosotros como personal administrativo o como docentes o directivos u otras dependencias de la universidad, ¿cómo podemos garantizar esa inclusión?” y es que realmente se puede garantizar, es un diálogo continuo con los mismos estudiantes, es sentarse y hablar con los estudiantes como “mira ¿qué es lo que necesitas? O sea, una socialización constante, porque esas políticas de pronto algunas pueden ser muy buenas, como otras que realmente no nos puede servir a nosotros como estudiantes. Entonces realmente es eso, ese diálogo continuo con los estudiantes [...]</t>
  </si>
  <si>
    <t>[…]  , muchas veces estas ISO o estos reglamentos no acuden más bien, a la manera de la persona relacionarse con el ambiente que la rodea, entendiendo eso como gran parte de la diversidad que existe dentro de las personas con discapacidad. Porque por ejemplo, no todas las personas con discapacidad visual nos movemos ni nos relacionamos de la misma manera con el ambiente, empezando por ahí, entonces sería como imposible aplicar un estándar o una sola regla para todo. Yo pienso que más bien a la hora de hacer una política de inclusión lo que debe primar es la relación de las personas que formulan esa política e invitar a ese escritorio a las personas en situación de discapacidad, hablándolo desde las personas en situación de discapacidad que es el contexto de este ambiente, pero para todas, para todo lo que tiene que ver con diversidad, sería invitar a esas personas a ese escritorio a que aporten las ideas y sobre todo que esas ideas se reciban y se aplican, porque a veces se tiende a creer que es que porque “yo sé o que es que porque yo hice la maestría”, entonces automáticamente “yo me las de todas y lo mío es lo que vale y lo que diga la persona pailas”, “no es que ese pelado está en pregrado, es que esa pelada está en pregrado, que va a saber del tema”, pero carajo, o sea, llevamos cada uno nuestra vida de entrenamiento, nosotros llevamos nuestra vida de entrenamiento, independientemente de cuántos años sea, si se nació con ella o si se adquirió, pero llevamos una vida de entrenamiento y ese conocimiento que nosotros hemos creado también debería ser tenido en cuenta a la hora de realizar todo lo que tiene que ver con políticas de discapacidad, porque así saben de mejor manera que necesitamos.[...]</t>
  </si>
  <si>
    <t>5.
06</t>
  </si>
  <si>
    <t>10. Identidad y Trayectoria "Nuestro camino hacia la lucha y permanencia" Colectivo Cuerpos Diversos en Rebeldía.</t>
  </si>
  <si>
    <t xml:space="preserve"> Identidad y Trayectoria "Nuestro camino hacia la lucha y permanencia" Colectivo Cuerpos Diversos en Rebeldía.</t>
  </si>
  <si>
    <t>[...[ para los que no nos conocen, somos el Colectivo Cuerpos Diversos en Rebeldía de la sede Bogotá. Bueno, pues nuestra intervención se llama “Identidad y trayectoria, nuestro camino hacia la lucha y permanencia”, bueno, ¿qué quiere decir? Es cómo nosotros nos identificamos como colectivo, cuáles son esas razones de ser y pues, cuál ha sido toda esa trascendencia histórica desde que surgió el colectivo hasta ahora y nuestro camino hacia la lucha es a raíz de cómo esas vivencias dentro de la universidad han hecho de que, o sea, han sido causantes de cómo nosotros pensamos una universidad donde todos y todas podamos estar y que, pues, a lo largo de todo este camino hemos estado pues, pidiendo esos espacios participantes, o sea, buscando nuestra participación en esos espacios.  [...]</t>
  </si>
  <si>
    <t>PERMANENCIA ESTUDIANTIL</t>
  </si>
  <si>
    <t>[…] la permanencia, es demasiado importante hacer hincapié en esta parte porque, como se mencionaba muy escuetamente ayer, no es lo no es lo mismo entrar que permanecer dentro de la universidad como personas con diversidades, muchas veces encontramos obstáculos desde la admisión, ¿cierto? Porque no existen reales adaptaciones al examen de admisión, porque nos seguimos rigiendo bajo una norma que no aborda realmente las diversidades como tendría que ser, y entonces empieza a imponer barreras desde el inicio, desde tu proceso de aspiración. Las y los que hemos estado en esos procesos sabemos cómo funcionan y hemos sido, hemos tenido esos pensamientos críticos después de vivirlo, que no queremos una repetición, que no queremos que se perpetúen esos sistemas que terminan siendo violentos para las personas con diversidades. Entonces, después de que eres admitido empieza una lucha aún más fuerte. Pensaría uno que “ya entré, gracias, ahora sí que empiece mi formación académica” y te estrellas con una cruel realidad, lo digo así porque realmente sí suena un poco exagerado, pero es para que lo tengan presente, porque muchas veces no se entiende la magnitud hasta que se está dentro, ¿sí? No entiendes la magnitud de lo que sucede hasta que estás dentro. [...]</t>
  </si>
  <si>
    <t>[...]  si nos discapacitan a una, uno, une, nos discapacitan a todas, todos, todes. No podemos poner todo ahí porque estaría toda la diapositiva llena de letras, ¿cierto? Pero en esencia eso es, cómo desde nuestras perspectivas individuales nos unimos como colectivo y empezamos a hablar ya no de mí, de mis problemas, de mis luchas, de mis experiencias malas, sino de las de la colectividad, de cómo construimos una universidad realmente accesible, incluyente y popular, también era eso, cómo vamos a deconstruir ese sistema tan rígido que tenemos, pasando también a hablar de las diversidades, de la inclusión, de la accesibilidad, del capacitismo, del anticapacitismo y de todas estas nuevas vertientes que nos van a hacer sentir realmente en un campus incluyente en general. Entonces ese es uno de nuestros lemas, aquí nos vamos a presentar rápidamente, no sin antes mencionar a las y los que no pudieron asistir, que somos sí, minorías, somos minorías, no podemos desconocer que dentro de la universidad somos una minoría de minoría, estudiantes Peama, estudiantes PAET, quizás representan cientos, no tengo clara la cifra, pero son muchos más personas con discapacidad, por estos estos sistemas arcaicos de admisión no tenemos esa siquiera esa opción de llamarnos solo minoría, somos una minoría dentro de minorías ¿Por qué? Porque dentro de la colectividad existen también muchísimas otras diversidades aparte de la discapacidad, género, etnia y en general [...]</t>
  </si>
  <si>
    <t>[…] ¿Cómo surge? ¿Cómo surge la colectividad? Como les anticipaba desde el principio, todo empezó de acuerdo a nuestras individualidades, pero de nada sirve una individualidad que vaya hacia un lado, otra individualidad que vaya hacia otro lado, otra individualidad que vaya hacia otro lado, si no podemos hacer de esas individualidades una colectividad que vaya por un mismo fin. Entonces, la historia del colectivo se da porque éramos estudiantes con discapacidad que nos encontrábamos por pura y física casualidad, no sé, yo tengo discapacidad visual, entonces iba entrando a la biblioteca, iba sorpresa que venía otro bastón al frente del mío y nos chocábamos y era como “¿tú estudias aquí? Sí. ¿Tú también estudias aquí? ¡Wow! ¿Qué estudias? Qué increíble, hay otra persona, no soy el único, no estoy solo, no estoy sola” ¿Sí? Entonces así fue, así empezamos y era muy, al principio era muy de compañerismo, de fraternidad, decir” hey, ¿no tienen con quién almorzar? Almorcemos todas y todos”, pero no éramos una colectividad, éramos una reunión de individualidades también desde lo vivencial, porque las historias son distintas, las facultades son diferentes, entonces encontrabas personas quizás con una misma discapacidad, pero no con la misma carrera, voy a inventarme un ejemplo, dos personas ciegas, una estudiaba administración de empresas y otra estudiaba psicología, compartían una discapacidad, pero su trascender académico era muy diferente, su formación era muy diferente, sus ajustes razonables eran muy diferentes ¿Por qué? Porque giran en torno a sus carreras, entonces como que bueno, al principio era muy fraternal, muy de “yo te escucho, te entiendo, te apoyo. Qué rabia, parce, que rabia” ¿Sí?, pero nada más allá. Hasta que empezaron a existir múltiples momentos donde decíamos “esto tiene que cambiar” ¿Por qué? Porque empezó a escalar el nivel de inaccesibilidad, por eso les decía que hay una delgada línea entre lo inaccesible y el capacitismo. Entonces empezamos a agrupar múltiples vivencias donde el común denominador era la inaccesibilidad, donde el común denominador era la falta de ajustes razonables, donde el común denominador era la cero inclusión, la exclusión de las y los que vivimos en discapacidad […]</t>
  </si>
  <si>
    <t>[…]  esto fue el principio, el principio de la unión de la colectividad, de decir “hey, ya no podemos hablar de nuestras vivencias solamente y dejarlas ahí como parce que duro, ¿qué hacemos? Qué complicado”, tenemos que hacer algo más, tenemos que organizarnos, el compañero Juan David Osorio, que lo reconozco en este momento, fue el primero que habló de la organización, el primero que dijo “hay que alzar nuestra voz y así seamos tres, hay que pararnos duro los y las tres” y así inició una serie de conversaciones que dio lugar a la creación del colectivo [...]</t>
  </si>
  <si>
    <t>[…] . El Colectivo Cuerpos Diversos en Rebeldía justamente nace de eso, que somos cuerpos, somos diversos y nos rebelamos contra un sistema capacitista, contra un sistema arcaico, contra unas medidas de supuesta inclusión que terminan siendo excluyentes, que terminan siendo segregadoras y que no nos representan primero que todo, y no nos hacen sentir incluidas e incluidos. Ese fue el principio, queríamos tener ese pequeño contexto para que sepan de dónde nace, nace desde la rabia, nace desde el inconformismo, nace también desde lo complejo que llega a ser, quizás no estaba plasmado en las imágenes, pero lo complejo que llega a ser un proceso de ajustes razonables, porque hay personas, docentes, que dicen “yo tengo 40 estudiantes y usted es uno solo, yo no voy a cambiar mi clase por uno solo”. Ustedes creen, le pregunto a las y los que están aquí, ¿creen que es correcto que un docente se escude en esa supuesta libertad de cátedra para hacer ese tipo de exclusión? De ninguna manera es correcto, es violento, ¿Sí?, es inaccesible y me niega mi derecho a la educación. Para nosotras y nosotros como colectivo, el derecho a la educación está por encima de los derechos de libertad de cátedra, está por encima de cualquier política obsoleta de inclusión y por eso estamos construyendo esta nueva manera de verlo, esta nueva manera de abordarlo y de así empezar a construir, porque detrás vienen más y más y vienen cada vez más diversidades.[...]</t>
  </si>
  <si>
    <t>[...]También estamos muy en contra de que las personas reconocen a alguien con discapacidad por sus ayudas técnicas, llámese ayuda técnica un bastón, unas gafas, quizás un implante coclear, una silla de ruedas, unas muletas ¿Qué pasa con las discapacidades invisibles? ¿Qué pasa con las discapacidades psicosociales, las neurodivergencias, las discapacidades auditivas? Es supremamente violento que una persona esté gritándole a una persona sorda para que lo escuche, no podemos permitir eso, tenemos que actuar ¿Listo? No es posible que no se reconozca la baja visión, yo me reconozco como persona con baja visión y nadie lo entiende ¿Qué es una persona con baja visión? “Ah, o sea que usted se hace el ciego” [Todos se ríen] “No, pero usted sí ve”, muchas personas “usted sí ve, ¿por qué no usa bastón?” Si yo no quiero usar el bastón porque no me siento en la obligación de hacerlo, pues no tengo por qué obligarme a mí mismo y renunciar a mis ideales por tener que darle gusto a una persona,  ¡Ay!, se inventan el bastón verde, y aquí voy a ser un poco incisivo, se inventan el bastón verde para que se reconozcan las personas con baja visión ¿Pero cómo se reconoce a las personas con baja visión? Que no usamos bastón, que no queremos usar bastón, que nos sentimos más libres sin bastón, sin gafas ¿Cómo reconocen a una persona ciega? Bastón y gafas,¿ sí o no? O el perrito guía ¿Pero qué pasa con los que no lo usamos? ¿No somos personas con discapacidad visual? ¿No merecemos ser reconocidos como personas con discapacidad visual? [...]</t>
  </si>
  <si>
    <t>[…] Porque sus necesidades y su diversidad es completamente distinto a las y los demás y no es lo mismo decir que es un autismo de alto funcionamiento a una persona quizás con un mayor grado de autismo, no es lo mismo, y no merecemos ser tratados como iguales, porque a pesar de que compartimos la diversidad, no es lo mismo para mí que para las y los demás, entonces a eso vamos también. No nos encasillen como “ay, sí, las personas diversas” y allá vienen todos los desbaratados [Todos se ríen] ¿Sí?, yo quiero hacerlo así, o sea, podríamos hacerlo mucho más intelectual, con bases y demás, pero es bueno conversarlo, es bueno conversarlo para que quizás no se metan en mis zapatos, yo no necesito que se metan en mis zapatos, pero sí que lo comprendan de una buena manera, de una manera tranquila, no con violencia “Usted tiene que ser incluyente, si no es incluyente, es violento”. Muchas veces uno no sabe, “¿que tengo que hacer para ser incluyente?”, es la primera pregunta, “¿cómo te puedo ayudar?” No agarres si es una persona, no sé, yo hablo desde la discapacidad visual, ya que es la discapacidad que yo tengo y hablo desde mi vivencia, pero hay muchos más ejemplos, personas con discapacidad visual que van caminando por la calle y “ay, ven, yo te ayudo a cruzar” y yo iba para el otro lado y ya te pasaron y ya, entonces eso pasa lo mismo con las personas autistas o con neurodivergencia, les hablan como si fueran tontos, ¡Hey!, dios mío, qué violencia, o sea, ahí sí es muy violento, les hablan como niños, no son niños, son seres humanos que tienen una manera distinta de ser y estar en el mundo [...]</t>
  </si>
  <si>
    <t>[...] Entonces, esa es la primera manera de empezar una inclusión, decir “¿cómo yo puedo ayudar desde mi vivencia, desde mi experiencia, desde mis estudios?”, todo es válido siempre y cuando cuentes con una persona con discapacidad a la que le preguntes “¿cómo yo puedo abordar? ¿Cómo te puedo ayudar, que es funcional para ti?”, no para todas y todos y todes con discapacidad, para ti”, porque no es lo mismo, ya me fui por la rama. Vamos a volver a mirar la pantalla, ah, bueno, listo, estos fueron los inicios, no, no, no encontramos una una solución, ¿cierto? Porque veíamos allá la moto atravesada en el símbolo para personas con discapacidad, decíamos “bueno, entonces un día esto nosotros nos le vamos a atravesar a los que a los que entran por la entrada para personas normales, vamos a ver qué pasa ¿Por dónde van a entrar? ¿Por la  de discapacidad? No pueden porque no tienen discapacidad [...]</t>
  </si>
  <si>
    <t>[...] ya empezamos a hacer parte de diferentes marchas, porque justo en esa coyuntura del 2019, del estallido social de 2019, nosotros queríamos ser parte, no por la educación, sino también con un enfoque político, ¿cierto? Porque no podemos hablar solo de educación, hay que tener ese enfoque político, entonces también empezamos a hacer parte de las grandes manifestaciones, tratando de cubrir los ajustes razonables, porque obviamente personas autistas con todo ese ruido era muy, muy complejo, personas con movilidad reducida o silla de ruedas también sí, sí había algún tipo de represión por parte del ESMAD, que la hubo, pues teníamos que tener un plan de contingencia, contamos con apoyo de los chicos del comité de garantías, derechos humanos y demás, entonces en la imagen de abajo se puede ver a un muy joven colectivo con sus cartelitos marchando por la calle 45, es esa, en Bogotá, saliendo de la universidad también, la siguiente, también decidimos manifestar nuestra inconformidad a través de la pinta [...]</t>
  </si>
  <si>
    <t>[…] , porque no es sólo “el colectivo cuerpos diversos son solo personas con discapacidad”, no, también hay personas sin discapacidad, sin ninguna neurodivergencia, pero con la intención de ayudar, de empezar a aprender, de decir “yo me quiero unir así no tenga discapacidad” y empezar a representar también desde eso, desde la normalidad, no por ser un colectivo de personas con discapacidad tenemos que ser solo personas con discapacidad, “para entrar al club tienes que tener una discapacidad”, no. Entonces eso también es algo súper importante. Dentro de esos procesos que fuimos construyendo, surge la idea de “Hey, ¿qué podemos hacer para para que más personas con y sin discapacidad tengan las mismas oportunidades de estar aquí?, tengan por lo menos un poco más de opciones para pertenecer a la universidad”, planteamos la idea de un sistema PAES [Programas de Admisión Especial] de admisión especial para personas con discapacidades y neurodivergencias, se planteó con la mesa que se instaló con Vicerrectoría de sede [...]</t>
  </si>
  <si>
    <t>[…] ¿Entramos con las mismas oportunidades que cualquier persona? Sí, claramente, pero sabemos que con un proceso de admisión especial que garantice realmente una posible equidad, que garantice unos ajustes razonables que funcionen, que garantice que exista realmente los apoyos necesarios, los insumos necesarios para la real presente, ¿no? La presentación más adecuada del examen de admisión, pues sería mucho más el porcentaje de personas con discapacidad. No estamos pidiendo que nos bajen el puntaje para poder entrar, no estamos pidiendo que nos regalen cupos, de ninguna manera, pero estamos pidiendo que se garantice el acceso al examen de admisión, al proceso de admisión en general, de una buena manera, ¿sí?, cómo es posible que la oficina de admisiones y el área de inclusión en las admisiones, quede en un quinto piso de un edificio sin escalera, sin ascensor, entonces ¿Cómo? yo me acuerdo una vez, en ese momento era una chica llamada Edna, tuvo bajo a hablar con nosotras y nosotros “no podemos, no podemos subir”, entonces desde ahí empezamos ¿cómo vamos a hacer ese examen? ¿Cómo vamos a inscribirnos al examen, a formalizar nuestra aspiración si la página no tiene accesibilidad? Llámese contraste de letra, llámese que sea accesible con lectores de pantalla, entonces depende, o con intérprete, dependemos siempre de un tercero que se interese en ayudar, decir “ay, venga, pobre muchacho, vamos a inscribirlo a la universidad a ver qué hace”, no, queremos ser independientes, autónomos y desde ahí parte, ¿listo? Entonces se desarrollaron diferentes espacios [...]</t>
  </si>
  <si>
    <t>ADMISIÓN</t>
  </si>
  <si>
    <t>[…] Yo me acuerdo uno muy interesante que tuvimos ya en el marco de la pandemia, porque ni siquiera la pandemia nos detuvo en el marco de la pandemia y era la sexualidad en torno a la población con discapacidad, hablamos de asistencia sexual, hablamos de los derechos sexuales y reproductivos de las personas con discapacidad y demás, todo el mundo se quedaba así como “¡Wow!, no puedo creer que he hecho con mi vida, ¿cómo es posible que estas personas puedan tener acceso a eso?” ¿Por qué? Porque siempre nos ven como los niños bonitos, como los bebés, como los angelitos, como “ay, este no rompe un plato” y si yo quiero romper el plato, pues lo rompo ¿Por qué? Porque queremos ese concepto de normalidad para todas y todos. Muchas personas asumen que por tener una discapacidad no puedes tener una pareja, ¿cierto? O si tienes una pareja, tu pareja tiene que ser también una persona con discapacidad, si tienes una pareja sin discapacidad es como “¡Oh! por Dios, que le habrá visto ese muchacho, esa muchacha, ¿cómo hace para que no le dé pena salir con esa persona?” [...]</t>
  </si>
  <si>
    <t>[…] cuando se ve una pareja de una persona, o sea, un sordo y un  oyente, entonces muchos asumen que “¡Ay no!, es que son novios o son esposos porque siempre está ahí apoyándolos, siempre”, bueno, sí, yo entiendo, pero sea lo ven más como, en vez de verlo como una relación amorosa, lo ven más como una relación de caridad, de apoyo, o sea, yo digo que no está bien porque pues, o sea, sí, sí, incluso me ha pasado a mí que me han dicho como” No ven y ¿por qué tú no eres novia de una persona sorda? y pues con eso, o sea, aprovechas para poder y le ayudas”, que es algo que a mí me ha pasado, me ha pasado con mi hermana, porque yo tengo, bueno, mi hermana es sorda y pues tengo también algunos familiares y pues yo, o sea, yo prácticamente no estoy detrás de ellos, o sea, ahí siempre ayudándolos, sino que ellos son completamente independientes, ellos me buscan cuando de pronto algún servicio de interpretación o algo y ya, pero no que constantemente esté ahí con ellos, no, entonces también como que siempre suelen ver ese tipo de relaciones amorosas como algo de relación de ayuda, sí, exacto relación funcional. [..]</t>
  </si>
  <si>
    <t>[…] siempre ha habido como esa angelización de las personas con discapacidad, yo le llamaría así angelización porque, por ejemplo, voy a hablar desde la parte de la neurodivergencia, que es de las partes más delicadas que hay en cuanto a este tema del goce de la sexualidad y los derechos de las personas, perdón, el goce de la sexualidad y los derechos reproductivos. Dentro de la neurodivergencia ocurre algo más bastante chistoso, porque es que para tirar un ejemplo al azar es por ejemplo, una parejita con síndrome de down a una a una persona con síndrome Down y a una persona no neurodivergente, inmediatamente “Oiga, este, este se está aprovechando de esta vieja” o “Este man se está aprovechando de este man, ¡Ay, qué pecadito!” y pues si empiezan como con la lastimadera, como con la cosa, o por ejemplo, ven a una persona con autismo que la persona con autismo tiene otra parejita “Y bueno, y este ¿cómo hace?”, y empiezan con la curiosidad, con la curiosidad y creo, creo mejor, creo no, eso, eso hace parte del capacitismo o muchas veces eso hace parte del capacitismo porque están negando que nosotros tenemos un derecho a la autonomía, independientemente de la discapacidad que tengamos, tenemos un derecho a los goces de esos derechos reproductivos y sexuales [...] [...] Inclusive tenemos derecho al reconocimiento de nuestras identidades de género, independientemente de la que sea, no es que, por ejemplo, otro caso al azar, una persona con autismo se declara trans y viene el psiquiatra y le dice “Marica, esos son vainas, esos son bobadas suyas”, puede que no pueda llegar a pasar, ¿no?, pero no falta el psiquiatra anticuado y va y dice “No, eso probablemente eso es por su autismo”, un ejemplo, “Y pues como es por su autismo, yo no puedo validar que se pueda hacer la transición de género”, aunque bueno, ya legalmente eso no es un limitante, eso ya no es un impedimento, pero es como ponerlo así al azar, como manera de ejemplo. Entonces pensaría yo que eso, pensaría no, eso perdón, eso es capacitismo, porque está negándole la autonomía de la persona a llevar su vida privada como con quien se le antoje [...]</t>
  </si>
  <si>
    <t>[..] Todo el capacitismo es en esencia, todo aquel acto que minimiza, que segrega, que discrimina, que no reconoce las diversas maneras de ser y estar en el mundo. Ejemplos claros, vamos a adoptar el término de KBV, la angelización de las personas con discapacidad, la angelización, la creencia de que todas y todos somos hijos de casita, que no rompemos un plato porque tenemos discapacidad “¿Cómo se puede pensar exacto que las personas con discapacidad van a tener un bebé? ¡Oh por Dios!, ¿qué es eso? Sí, quieren, quieren perpetuar su raza, quieren seguir creando fenómenos”, vamos a ponerlo así muy violentamente. Entonces todo eso es capacitismo, podemos poner mil y un ejemplos, pero nos vamos a basar en la educación y en la política, ¿si?, y de muchas maneras en los entornos académicos se vivencian situaciones de capacitismo, de violencias que no son la típica violencia de “¡Ay!, me están haciendo bullying y me están pegando” no, es la violencia hacia la manera de ser, estar en el mundo de la persona, que obliga quizás en un futuro, a una deserción académica, obliga a que la persona se sienta tan presionada tanto por docentes como por administrativos y que diga “No, ya no quiero estudiar aquí, prefiero irme a otro lado donde pueda vivir algo distinto, quizás mejor”, porque no podemos decir que en otras universidades es mejor o que es peor, no lo sabemos, estamos hablando de la nacional, entonces esas esas situaciones dan pie a que se empiece a hablar dentro del colectivo de nuestra formación [..] [...] borren de su mente, por favor, si no lo han hecho aún, la palabra discapacitado, discapacitada, ¿sí?, porque tu palabra me discapacita, yo soy una persona con discapacidad, soy persona antes de ser discapacitado o discapacitada, ¿sí? Entonces una persona con discapacidad que debe ser reconocida como tal ¿Listo? Entonces ese es el primer el primer aspecto quizás de esos capacitismos que ya tenemos tan aprendidos y que no es fácil de desaprender, de deconstruir esa manera de hablar, ¿cómo se refieren a una persona con diversidades? discapacitada, inválida, minusválida, no, evitemos ese tipo de  expresiones y normalicemos la discapacidad como simplemente una manera de ser y estar en el mundo ¿Listo? Vamos a ir avanzando para que exista el diálogo antes de empezar con la lengua de señas ¿Listo? Pero si quiere ahorita para terminar con la presentación es que estamos haciendo la presentación, ahorita lo podemos complementar. [...]</t>
  </si>
  <si>
    <t>[…] se evidencia que en la educación superior es mucho más notable el capacitismo que en instancias académicas quizás de infancia, de adolescencia, se ve mucho más en ambientes universitarios y justamente también articulando con la familia, porque a veces tu mayor obstáculo es tu mamá que no te suelta, que dice como “No papito, usted no vaya por allá, que de pronto se estrella, me le pasa algo, me lo golpean”, ¿cómo voy a saber si no me sueltas? Muchas personas viven eso, incluso una edad adulta, y es súper complicado hacer que esas familias tan tradicionales, tan sobreprotectoras,  con tantos capacitismos marcados, lleguen a entender, lleguen incluso a participar en estos espacios de diálogo, que justamente de eso se trata, espacios de diálogo, de formación, donde de una manera muy asertiva tratamos de que pues que podamos construir eso [...]</t>
  </si>
  <si>
    <t>[…] ¿Hacia dónde vamos? Justamente a esto, a ser incluidos, nada por nosotros, sin nosotros. No puedes hablar de discapacidad sin contar con la persona con discapacidad, no puedes decir “¡Ay!, yo sé Lengua de Señas, vengan les enseño Lengua de Señas, hacemos un curso de Lengua de Señas”, la persona que vive la Lengua de Señas es una persona sorda, tú puedes aprender, por supuesto que sí, pero para contar con esos espacios de inclusión hay que tener a las personas con discapacidad ahí, no como los amos absolutos, tampoco buscamos una alabanza de las personas con discapacidad, que pasa mucho también, es como “¿Usted entró a esta carrera tan difícil?, ¡Wow! usted es increíble, debe ser súper dotado, un superhéroe, usa inteligencia artificial” [Todos se ríen], entonces no podemos, no podemos seguir con esas, con esos estímulos porque no somos, somos personas comunes y corrientes que tienen una manera diferente de ser y estar en el mundo. [...]</t>
  </si>
  <si>
    <t>[…] lo que nos llaman vulgarmente discapacitado, esa vaina se viene arrastrando desde principios del siglo XX, desde finales del XIX, con el modelo medicalista de discapacidad, se asumía en aquel entonces, por eso también términos como minusválido o inválido, se asumía que la persona en situación de discapacidad era una persona que  per se, dejaba de servir,  por eso el término discapacitado nos fastidia tanto, es algo que significaba que la persona dejaba de servir y simplemente era un lastre, entonces incluso se crearon políticas alrededor de eso ¿Qué pasa con la palabra discapacitado? Para no echar tanta historia, le quita uno y deja de reconocerle que uno tiene otras capacidades y puede ejercer las cosas de la misma manera, o bueno, no de la misma manera, pero si puede llegar a las mismas metas que llegarían a personas sin discapacidad. Entonces, por ejemplo, el término minusválido quiere decir que no se puede valer de la misma manera en la que se valdría una persona sin discapacidad, lamento decirles que muchas veces eso no es cierto, ¿sí? esa minusvalidad es ya más bien hipotética o ya no tiene razón de ser, es básicamente por eso, porque suena tan hiriente ese término de discapacitado, porque negaría la diversidad de hacer las cosas, de las maneras de hacer las cosas [...]</t>
  </si>
  <si>
    <t>[…] muchas veces hacer visibles o invisibles a que nosotros vivimos para los demás, realmente transforma imaginarios. Me gusta la forma en que lo están haciendo, porque también en eso de que no nos idealicen, hay personas con discapacidad que aprovechan su discapacidad para olvidarse que son ciudadanos y que no solamente tenemos que pedir derechos, sino que también tenemos obligaciones. En esto de la inclusión yo creo que también es muy importante que sepamos que como somos personas ante todo, y somos ciudadanos, también hay que exigirnos, entonces me gusta mucho el enfoque que ustedes están planteando, me emociona mucho escucharlos [...]</t>
  </si>
  <si>
    <t>[…] ustedes están reconociendo la discapacidad como una condición de la diversidad humana, me encanta y me parece maravilloso que estén aquí ustedes dándole voz a todas las personas con discapacidad, porque también me suma “Nada sobre nosotros sin nosotros”,  yo quisiera decirles, así como en titulares, que no más a la Teletón, no más esas imágenes de caridad de “Por favor, nos faltan veinte millones de pesos, lo vamos a lograr” y Andrea Serna [Se refiere a la presentadora de televisión nacional]  y todas las maravillosas presentadoras “Vamos por ellos” nosotros llorando, no queremos más eso, esa lástima, que lastima eso, eso ya no lo queremos más, queremos que nos den oportunidades, queremos seguir estudiando, trabajando, a propósito, yo quiero hacer una maestría, no la he podido hacer por otras situaciones económicas, pero queremos nosotros incidir en el mundo, no desde, digamos, la discapacidad, sino desde nuestra potencialidad. [...]</t>
  </si>
  <si>
    <t>[…] una cosa que quería comentar es que me parece súper importante, es la libertad de cátedra no pertenece a los docentes, la libertad de cátedra es un principio fundamental de la educación pública y es principalmente para los y las estudiantes, entonces esta idea de la libertad de cátedra es que el docente hace lo que quiere, no es, la libertad de cátedra es que la universidad tiene que garantizar todas las necesidades educativas de los y las estudiantes. Entonces si un docente no cumple las expectativas, tiene que haber otro, tiene que haber opciones, eso es la libertad de cátedra y se ha vuelto en la nacional un poco una cuestión de, un poco una autarquía, una tiranía de cierto sector docente sobre los y las estudiantes y no es así, es una característica fundamental, igual que la libertad de expresión y es fundamental en los procesos de autonomía[...]</t>
  </si>
  <si>
    <t>[…] por el nombre en el que me identifico completa, absolutamente, yo también quiero ser parte de cuerpos diversos en rebeldía, sobre todo porque estoy en rebeldía y por supuesto eso tiene que estar en mi cuerpo, que además es diverso y tiene que ver con que está esa matriz de opresión, de infantilizar, minimizar, reducir, es eso, es parte de una matriz de opresión que también, por ejemplo, se expresa, y hablo particularmente aquí de la sede, en una característica, y es ver a los estudiantes como estudiantes, como niños y niñas, como incapaces, como carentes, ahora con toda esa lógica, este es un programa para sectores vulnerables, sectores carentes, sectores carenciados, y eso niega realmente el derecho, o sea, en vez de ampliarlo, lo que hace es negarlo, porque por ejemplo, nos está pasando mucho en estos proyectos de programas especiales, es casi como que mire cómo somos de buenos y les damos la oportunidad de participar, como bien lo decía el profe, para que uno y otro para, y después entonces aparece una cifra [...]</t>
  </si>
  <si>
    <t>[…] finalmente el capacitismo es un sistema, una relación social de opresión que afecta también a las personas que no tienen, digamos, ninguna discapacidad, o sea, la sociedad capacitista en muchos aspectos que afecta a cualquier persona, entonces ahí es donde viene un poco la pregunta de cómo acabar con ese capacitismo nos hace más autónomos a todas y todos, no únicamente a las personas que dicen que tienen la y que lo lleva uno a temas como este. Yo no sé qué tan capacitista es que la universidad fije una semana de exámenes, por ejemplo, donde las personas tienen que preparar siete exámenes, ocho exámenes, o sea, la universidad misma va discapacitando a todas las personas, o sea que creo que nos lleva a una discusión sobre las prácticas y sobre lo que hacemos en la universidad que creo que es muy valiosa. Me gusta mucho esa idea, no “nada por nosotros, sin nosotros o nosotres”, claro, es el acceso constituyente, ahí estamos, no puede ser si no participamos, eso me parece valioso  [...]</t>
  </si>
  <si>
    <t>[…] ¿por qué no capacidades diversas? Porque pues a veces está como en el discurso de lo políticamente correcto y es ¿por qué? ¿Por qué no decirlo así? Porque es que se tiene que, o sea, el entorno, o sea, como tal la sociedad en los espacios son los que nos quitan el hecho de poder participar en esos espacios, entonces digamos que, está bien que se nos reconozca por nuestras habilidades y no por nuestra discapacidad, pero es que realmente lo que discapacita a la persona es el espacio, entonces por eso sí es como que no se podría usar ese término así como “¡Ay! no, las personas con capacidades diversas” si se está reconociendo sus habilidades, pero las personas tienen que reconocer más bien el por qué tenemos un espacio que es capacitista, o sea, que no tenemos acceso a diferentes servicios, o sea, desde la educación hasta los servicios de la salud [...]</t>
  </si>
  <si>
    <t>[…]  muy importante lo que plantean sobre la educación popular, ese tipo de formas de educación alternativa son las que me gustan más, entonces creo que por ahí hay un camino, un filón de trabajo interesantísimo, que incluso está derivando en algunos casos, cuando uno lo revisa con detenimiento, a esa cuestión de que “¿Pa´ qué títulos?”, si claro, eso hay que tomarlo con pinzas porque pues puede ser problemático, pero otra vez, autonomía, y esos procesos de educación popular son procesos autónomos, entonces creo que hay una cuestión interesante. Lo otro es, claro, sobre esto hay muchos imaginarios, pero según algunas investigaciones, grandes personajes como Einstein, Newton, Mozart e incluso Tesla, parece que tenían algún asunto vinculado al autismo, claro, yo creo que esto hay que decirlo también, porque normalmente los ponen en un pedestal por todo lo que aportaron, pero no esculcan en las historias de vida qué es lo que cada vez me interesa más. En mi caso, las geo historias de vida, no solo qué pasó, sino dónde pasó, porque ahí es donde uno encuentra la carne de las cosas, entonces hay como un velo detrás de este tipo de asuntos, uno puede encontrar grandes personajes que han aportado, que desde otro punto de vista, digamos, deberían considerarse como discapacitados y eso es un error gravísimo, grave en todo sentido y grave para las universidades que no reconocen ese tipo de cuestiones, bueno, no sólo en la ciencia, sino también en el arte [...]</t>
  </si>
  <si>
    <t>[…] es muy interesante el tema de la educación popular, nosotros adoptamos la educación popular justamente porque representa una manera alterna de transmitir un pensamiento y generar un conocimiento, ¿cierto? Porque no es como la típica clase magistral, que quizás ayer abordamos un poco de esos temas, donde el docente está arriba de pie y tú estás abajo sentado, sentada, porque donde el docente o quien imparte la clase es la voz absoluta, en cambio, en la educación popular no pasa, en la educación popular estamos todas y todos compartiendo un espacio de enriquecimiento a través de los saberes de todas y todos, donde se comparten opiniones, donde se construye y se generan esos productos de conocimiento a través de las opiniones de los diferentes aportes de todas y todos, donde nadie está más arriba que nadie, entonces es una manera muy interesante de abordar los diferentes temas. en este caso, hablaríamos de inclusión, hablaríamos del enfoque político y demás, a través de la educación popular. No somos expertos, claramente, porque no somos, no hemos abordado como muchos temas tampoco, y lamentablemente por la pandemia hemos perdido como mucho contacto con esas, con esas, con esas colectividades con las que estábamos enlazados en su momento, pero sí es algo que es demasiado importante, que puede ser muy relevante para estos procesos de creación de políticas de inclusión y a través de la educación popular se pueden empezar a impulsar esas palabras de todas y todos, pues para generar unos reales cambios, que es lo que en realidad buscamos, abolir esas políticas anticuadas, capacitistas, discriminadoras, segregadoras en general y lo que venga que sea que se pueda adaptar a todas y todos, qué es lo que queremos.[...]</t>
  </si>
  <si>
    <t>INTELIGENCIA ARTIFICIAL</t>
  </si>
  <si>
    <t>[…] En cuanto al experimento, ayer, les pongo en contexto, hicimos un experimento con el profe JCM, muy interesante, a través de la inteligencia artificial, planteamos cómo la inteligencia artificial podía servir para hacer más accesible una imagen, en este caso a personas que no pudieran ver la imagen, como la inteligencia artificial a través de sus múltiples tecnologías, podía hacer una descripción de esa imagen para que la persona tuviera acceso a la información. Lo planteamos a raíz del documental que vimos, porque surgió el comentario de que quizás para una persona con discapacidad visual o que no tenga una comprensión lectora rápida o algo por el estilo, era muy complicado encaminarse a entender el documental, cuando al principio teníamos tres párrafos ¿cierto? que quizás para muchas y muchos pasan desapercibidos, pero para una persona que tiene una diversidad sensorial es muy complicado el acceso a la educación, el acceso a la información, perdón, a la educación también, a la información ¿Por qué? Porque existen esas barreras de lo audiovisual que quizás no son del todo accesibles para todas y todos, entonces, ¿cómo podíamos hacer de la inteligencia artificial una herramienta de inclusión? [...]</t>
  </si>
  <si>
    <t>[…] . Creo que definitivamente los movimientos sociales en ese escenario son los que han hecho el cambio de los paradigmas y creo que, bueno, yo también a veces me resisto el asunto de tanta política, de tanta política, pero creo que los movimientos sociales ponen en tensión permanentemente precisamente las prácticas y siento que en la universidad es por donde nos debemos ir y ¿por qué lo ponen en tensión? Porque están dialogando permanentemente con las propias experiencias, que son las experiencias de ustedes. Nosotros podríamos pensar que mucha gente en la universidad peca por desconocimiento, podría ser, pero también peca por no tener voluntad, pero peca también porque definitivamente no se siente afín y esas formas de generar presión son formas de también buscar cambios y transformación y muy de la mano con pensar que esta universidad, como les decía ayer, es distinta y que justo los tránsitos de ustedes han hecho eso, el aumento del tránsito de las personas con discapacidad y personas diversas en general, incluyéndonos todos y todas y todes, pues han hecho ÿ que en ese momento tengamos una universidad distinta. Entonces justo hay que aprovechar esos tránsitos para generar presiones frente a un sistema que está anquilosado, como ustedes lo dicen, y en diálogo con una estructura de poder que a mi juicio en este momento especialmente es académica, que pone y desestabiliza al maestro, a los maestros, frente a la oportunidad de buscar otras lógicas para construir entre todos. Entonces, de mi parte me alegra mucho y pues se da también la oportunidad para que concerten con las otras sedes, oportunidades también donde sé que ya se están gestando algunas cositas, pero no han logrado como involucrarse. [...]</t>
  </si>
  <si>
    <t xml:space="preserve">[…] la política pública si se realizó, tengo conocimiento que hace dos años se comenzó este proceso de realizarla, sí hubo, o sea, sí hubo unas mesas de diálogo y se realizó la invitación para que los estudiantes participaran, sin embargo, o sea, aquí es donde hay que hacer hincapié, no hubo una retroalimentación sobre esos procesos, o sea, nosotros llegamos como colectivo, pues mencionamos nuestras necesidades, mencionamos cómo, o sea, cómo podría ser esa transformación de universidad inclusiva y anticapacitista, pero nunca nos llegó como ese, o sea, esa retroalimentación como “miren, nosotros escribimos esto, hicimos esto, ¿ustedes qué opinan” no, sino que simplemente llegar es como nosotros fuimos y ya, “bueno, gracias adiós” y ya, entonces hizo falta como ese es como les mencionaba el profesor AFMC o sea es una es una comunicación continua, sentarse y seguir hablando, retroalimentando, “no, si, esto está bien, sugiero estos cambios”, o sea es algo continuo y mutuo.[...] </t>
  </si>
  <si>
    <t>[…]  pero hay que reconocer que la misma administración en sí de la universidad, abandona o sí como que no, no reconoce esos procesos porque por más que se le digan mira esto está mal, hay que cambiar esto o tales barreras actitudinales, tal otra, las diferentes dependencias no reconocen eso y es un trabajo desgastante tanto para quienes integran ese equipo como también nos nosotros como estudiantes ante esa representación. Entonces yo digo que el problema está ahí, es allá las grandes como este, vicerrectoría, rectoría, etc., que hace falta como bueno, o sea que ellos entiendan que realmente es algo que se requiere cambiar, pero no es como abandonar la mesa, sino también dejar unas personas idóneas que sí realmente que tengan las ganas y quieran seguir construyendo una universidad.[...]</t>
  </si>
  <si>
    <t>[…]  Entonces también la invitación es a eso, que exista esa integralidad entre las sedes y que cualquier persona de cualquier sede pueda ser representante y tenga las mismas oportunidades de hacer algo, de avanzar que las personas de la sede de Bogotá, ¿sí? porque no podemos adoptar esa perpetuidad de “la sede Bogotá tiene que tener sus representantes aquí en la sede y tienen que ser del colectivo” no, no, porque nuestra palabra no es la última, no somos como podríamos decirlo, amos y señores de la representación. Entonces sí, también tienen que existir esas garantías para que de verdad exista una representación adecuada, para que se avancen los procesos y para que se nos tenga en cuenta. [...]</t>
  </si>
  <si>
    <t>[…]  yo hago parte del área de bienestar universitario y creo que entender un poco sobre las discapacidades me parece un excelente espacio para nosotras y creo que que se genere estos espacios desde la educación popular es grandioso. Como trabajadora social, creo que, egresada de la universidad Nacional de Colombia, para mí era como la mejor propuesta pedagógica y política para hacernos escuchar en la universidad, una universidad que nos dice, que nos escucha, pero al final pues no por todos los ejes de poder que existen en la universidad, que yo sé que todos sabemos cuáles son, pero creo que desde bienestar universitario y desde mi parte estoy muy interesada en entender un poco sobre las discapacidades y yo creo que la profe ICRS igual, podemos venir, podemos empezar a implementar estrategias que ustedes podrían enseñarnos y que podríamos construir de manera conjunta para implementarlas en la sede, ya que como está el programa PAET desde este semestre, obviamente el próximo semestre se van a incrementar los estudiantes, sería maravilloso que nos vinculáramos con ustedes. [...]</t>
  </si>
  <si>
    <t>KGC</t>
  </si>
  <si>
    <t>[…] Entonces, orientación y movilidad se refiere a las diferentes maneras de estar en los espacios, llámese cerrados, abiertos y demás, con aglomeración de gente y todo ese tipo de técnicas que utilizamos las personas con diversidad sensorial para poder estar dentro de los espacios, caminar en línea recta, esquivar, que no sea el típico que va caminando pegado a la pared, sino que existan alternativas a la movilidad.[..]</t>
  </si>
  <si>
    <t>[…] se habla de una educación inclusiva, pero no se modifican, o mejor, no se modifican las metodologías de dictar la educación, o sea, simplemente se recibe al alumno, alumna o alumne en el colegio, perdón, en el aula, pero igual siguen los mismos métodos capacitistas y sobre todo excluyentes, yo, por ejemplo, alguien, alguien, no sé si creo que hizo la pregunta, alguien, creo que hizo la pregunta hace rato de pues ¿de qué manera se podría eliminar el capacitismo de la educación? O no sé si la escuché mal, pero yo pensaría que una de las cosas que se debe hacer para eliminar el capacitismo de la educación es des elitizarla, sacarla de la educación terciaria y sacarla de ese, de ese elitismo en la que se tiene, de esa supuesta superioridad, porque listo, si es educación superior, pero no puede ser que sea una educación que se deba convertir en una lata para algunas personas. Yo, por ejemplo, planteaba una vez, bueno, ya ese tema de la magistralidad, de esa educación demasiado vertical, se ve que no es buena para todas las personas si le quita la capacidad de aprender a personas que no aprenden de la misma manera ni en los mismos tiempos. Pensaría yo, que debe existir una educación un poquito más horizontal, está bien que hay que conservar un mínimo de autoridad como docente [...]</t>
  </si>
  <si>
    <t>10. Experiencia Implementación de una Política de Inclusión en Artes.</t>
  </si>
  <si>
    <t>5.
07</t>
  </si>
  <si>
    <t>Experiencia Implementación de una Política de Inclusión en Artes.</t>
  </si>
  <si>
    <t>[…] El día de hoy yo les voy a mostrar un poco lo que ha sido también nuestra experiencia como una institución pequeña en la ciudad de Cali, pero que imparte las artes como digamos, foco de formación para las personas de la ciudad. Les voy a hablar de la experiencia de la creación de una política institucional de inclusión. [...]</t>
  </si>
  <si>
    <t>KFR</t>
  </si>
  <si>
    <t>[…] . Sobre la política que les voy a hablar hoy, una política que fue creada recientemente en el 2021, un acuerdo que lo que buscan Bellas Artes, como lo ven en la presentación, lo voy a leer para los compañeros, “generar prácticas incluyentes que permitan el acceso, la permanencia y la culminación plena del proceso formativo de los diferentes estudiantes, sin ninguna discriminación por alguna condición “o digamos diversidad. Esta política se construye en el 2021 y esto llevó obviamente a la institución al crear una política, pues a tener que generar un espacio, un área y unos dolientes, unos actores que tuvieran que implementarla. La política tiene unos principios [...] [...] Entonces, por otro lado tenemos los ejes, esta política igual que el Decreto 1421 , en la institución la hemos tomado como un plan de implementación progresiva es decir que esperamos que la institución cada año logre mayores cosas y que no esté ya instaurada tal y como está dentro de la política[...]</t>
  </si>
  <si>
    <t>[…] los estudiantes, la comunidad educativa y la comunidad en general conozcan un poco lo que venimos haciendo, esos son los ocho ejes, algunos enfocados a la investigación, al bienestar accesible e incluyente al ciudadano, todo lo que tiene que ver con la infraestructura tecnológica y demás, esto se maneja desde, digamos, estos ejes van marcando unas pautas de lo que debemos hacer y más adelante les voy a mostrar cómo vamos en esas metas de trabajo, cuánto hemos logrado o cuánto todavía nos va siendo necesario trabajar. Bien, trabajamos desde la política pensando más que la discapacidad, la diversidad como una categoría humana, es decir, todos somos diversos [...]</t>
  </si>
  <si>
    <t>[…] Entonces digamos que esta política y lo que buscamos en la institución a partir de los derechos humanos es garantizar pues la accesibilidad institucional, la formación, pero sobre todo que los estudiantes se puedan mantener. Cuando entré a la institución lo primero que hice fue un diagnóstico para conocer cómo estaba la institución que tiene, ya tenemos la política, tienen a la profesional que va, se supone acompañar ese proceso, pero yo no conocía la institución y lo que hice fue un diagnóstico inicial para conocer cómo funcionaban los procesos de los estudiantes que estaban por supuesto inscritos ya las carreras profesionales, nosotros tenemos cuatro programas específicos, tenemos la licenciatura en artes escénicas, el programa de música, tenemos artes plásticas y diseño gráfico, sólo son cuatro programas y lo que me encontré es que aunque es una institución pequeña y hay cuatro programas, digamos, en comparación a la UNAL que tiene pues muchas más carreras, pues funcionaban de manera muy independiente. [...]</t>
  </si>
  <si>
    <t>[…] Garantizamos entonces la prevención, detección y atención de los estudiantes que tienen, que hacen parte de todo ese grupo poblacional que vieron en el vídeo inicial, nos acogemos un poco a estas dimensiones de la inclusión que tiene el índice de inclusión, que hablamos de las políticas, culturas y prácticas, es decir, tenemos una política, ahora hay que transformar la cultura, a propósito de lo que nos contaba el compañero AFMC, de esa forma de relacionarnos con el otro y las prácticas, que es donde es todavía más difícil para los maestros. A veces los maestros ya llevan a cabo prácticas, pero no han cambiado la cultura y por lo tanto no establecen, digamos, una normativa. Muchas veces la cultura está a los estudiantes tienen una mirada más abierta, jóvenes, más dispuestos a entender la diversidad y el otro queriendo acompañarlos, pero a veces en las prácticas terminan cometiendo errores. [...]</t>
  </si>
  <si>
    <t>[…] ¿qué servicios ofrece el área en el que yo estoy, que es el área de que hay inclusión y diversidad? Pues hacemos la implementación progresiva de la política, realizamos valoraciones psicopedagógicas para casos que los profesores remiten porque creen que allí puede haber algo que es importante tener en cuenta, atendemos procesos de rehabilitación y acompañamiento a los estudiantes, orientamos y acompañamos a los profesores y hacemos seguimientos de caso. ¿Qué hacemos también con los profes? Orientamos sobre todo en lo que tiene que ver con el PIAR [Se refiere al Plan Individual de Ajustes Razonables], en la construcción de esos ajustes o adaptaciones que van a necesitar los estudiantes, apoyamos en una capacitación permanente [...]</t>
  </si>
  <si>
    <t>[…] desde que yo estoy en la institución han sido los maestros lo más difícil para trabajar son los maestros, sacar los espacios para capacitarlos, para hablarles un poco del tema, me di cuenta que no me servía hacer un taller un día, “Junio dos, va a haber un taller sobre la educación inclusiva y la importancia”, nunca llegan, y si llegaban, llegaban dos o tres, hasta que un día le dije a la institución “No, yo voy a instaurar un espacio permanente”, está todo el tiempo  y  tengo una temática que lo que yo hago es la formación cíclica, es decir, que en algún momento retomamos algo que ya hemos visto. Es decir que no importa en qué momento llegue ese profesor “¡Ay!, hoy ando libre, voy a ir a ver a donde KFR, que es lo que está haciendo hoy” “Profesor, bien pueda que aquí lo recibimos con mucho amor para explicarles de qué se trata esto”. [...]</t>
  </si>
  <si>
    <t>CATEGORÍA DOCENTE</t>
  </si>
  <si>
    <t>[…] ¿En ese espacio qué hacemos? Más que todo la sensibilización, un poco lo que hablábamos, ir cambiando la mirada y transformando la mirada frente al otro. ¿Quiénes dan esa capacitación? Pues las dan los mismos estudiantes con discapacidad que hay en la institución, ellos mismos montan los talleres, yo pongo al estudiante que está allí “Venga, necesito que usted venga y me arme un taller, ¿usted que tiene? baja visión y como ¿usted usa bastón? sí, pero yo veo KFR, yo no necesito el braille, de hecho yo no uso el braille. ¡Ah!, tú no usas el braille, pero tú nos puedes hablar de tu perfil, de la forma en como tú aprendes, nos puedes contar. Claro que sí”  y ella va y hace un taller y habla de sí misma claramente. ¿Por qué? Porque pues cuando los profes me preguntan “KFR, es que tengo un estudiante con autismo en el salón, ¿cómo le enseño?”  y me preguntan a mí “¿cómo le enseño?” yo le digo “No sé cómo “¿Cómo así? ¿Usted no es la experta de inclusión? Sí, pero yo no lo conozco, profe, usted conoce a su estudiante, yo no, usted lo tiene en el aula, yo no tengo ni idea cómo enseñar ¿Quiere que lo entienda para poderle dar a usted unas orientaciones, pues tenemos que sentarnos los dos y conocerlo y preguntarle al estudiante directamente”,  a propósito de las necesidades. ¿Por qué? Porque hemos cometido errores. [...]</t>
  </si>
  <si>
    <t>[…] Luego, al semestre, después de eso, tenemos una aspirante sorda, pero en diseño gráfico, entra la estudiante, a mí me cuentan “KFR, viene una estudiante, ¿la acompañas en los procesos de admisión?” Porque igual, como ustedes lo han dicho, las pruebas deberían quitarlas, pero allá todas las tenemos, y más en una institución de artes, porque se supone que usted tiene que tener el talento para poder entrar, eso es otro tema de discusión, Entonces yo fui y la acompañé en todos los procesos de admisión, que es una semana, una semana de pruebas de cosas para ver si la estudiante puede ingresar, y yo la acompañé de tal manera que las pruebas no fueran una barrera para ella, es decir, que pudiera entender la consigna, que pudiera hacer las actividades que se le proponía. Yo me doy cuenta que la estudiante, bueno, mucho después, la estudiante ingresa por sus habilidades, queda en el primer puesto, de hecho, y no voy a tampoco entrar en todo lo que hemos discutido, pero la estudiante entra con sus condiciones a la institución [...]</t>
  </si>
  <si>
    <t>[…] Tenemos una ruta de remisión de docentes, esta ruta de atención en inclusión, los profes lo que hacen es identificar casos y enviarlos, pues por supuesto, a la oficina, lo que hacemos es todo un ejercicio de detectar al estudiante, valorarlo, conocer si realmente hay una condición allí, una necesidad, evaluar cuál va a ser su necesidad, construir el PIAR y las adaptaciones, y luego a partir de ahí ya implementar y lo que hacemos es seguimiento de cómo va el estudiante en las diferentes clases[...]</t>
  </si>
  <si>
    <t>[…] yo me siento con los profes a mirar su asignatura, cuál es su propósito y qué barreras o qué dificultades va a tener el estudiante para poder adaptarlas a esto que va generando. Entonces, esta es la ruta, solo para mostrarles que ya la tenemos construida, es ese paso a paso que ya les mencioné. ¿Qué hacemos entonces? Reconocer las necesidades de aprendizaje del estudiante, si hay una sospecha que tiene algún tipo de diversidad, pues reconocerla, repensarnos un poco su proyecto de vida. Por ejemplo, a los estudiantes que tenemos, algunos tenemos un estudiante con esquizofrenia, ya tuvimos que hacerle en algún momento una adaptación curricular completa, es decir, no va a ser un diseño, un diseñador gráfico con un montón de asignaturas que a veces son electivas y un poco que entran allí de otra manera y empezamos a priorizar las que él por supuesto iba a necesitar. [...]</t>
  </si>
  <si>
    <t>[…] Por lo tanto abrimos en la capacitación que les cuento permanente, un espacio también con este, con este idioma, a los administrativos y funcionarios les estamos haciendo capacitación sobre Atención Incluyente, inclusiva, perdón, Atención Inclusiva al Ciudadano, que la hacemos cada dos meses. En las metas de acciones de equidad, atención a estudiantes y maestros, pues hemos atendido varios, aquí ustedes ven unos números y unas cifras, 34 estudiantes en FAVA  [Se refiere a la Facultad de Artes Visuales y Aplicadas del Instituto de Bellas Artes de Cali], nueve estudiantes en FAE [Se refiere a la Facultad de Artes Escénicas del Instituto de Bellas Artes de Cali], 15 estudiantes en música, son los estudiantes que tenemos identificados, de los cuales les venimos haciendo acompañamiento desde estos ajustes, maestros atendidos unos 16, los que van y me buscan a mi oficina a preguntar en la capacitación, pues intentamos que sigan llegando, ahorita intentando llamar su atención también “Profe, venga que los vamos a certificar con este tema, venga y le damos un certificado que dice que usted estuvo aquí, que usted ha aprendido sobre este tema”, a ver si así logramos y bueno, sí, algunos sí, algunos no. [...]</t>
  </si>
  <si>
    <t>[…] En la Comunicación Incluyente y Accesible al Ciudadano, la página web es totalmente adaptada con los contrastes, la lengua de señas, de hecho, este, el semestre pasado y este, la página se está haciendo ajustes completos, o sea, se está reelaborando toda la página, entonces estamos a la espera que se termine de construir la parte estructural y de diseño ya para empezar a ponerle la lengua de señas de nuevo, quien aparece en los videos, es la estudiante que está en teatro, en este nuevo que viene, va a aparecer, es una estudiante, va a aparecer la profe sorda, que ya tenemos una docente, ya también les cuento un poquito eso, una profe sorda. En la accesibilidad arquitectónica y simbólica, pues en este momentico estamos en la construcción de la señalética, hay un ascensor que no funciona, estamos en proceso de que ese ascensor pueda llegar a pisos más altos, porque justamente como decían los compañeros, mi oficina queda en un tercer piso, entonces no, lo que hacemos es algunas cuando hay presentaciones y clases o tratar de ubicarlas en un primer piso y yo hago pues lo mismo, pero estamos en esto [...]</t>
  </si>
  <si>
    <t>[…] Otra adaptación, contratar profesores, personas con discapacidad para los espacios que ya le digo de capacitación permanente y el curso de lengua de señas que tenemos dirigido a estudiantes, pues lo enseña una profesora sorda, justamente ella es quien imparte ese curso y simplemente la acompañamos en la institución [...]</t>
  </si>
  <si>
    <t>[…] En el curso de señas, los estudiantes al final lo que hacen es construir un material, es decir, yo aprendo lengua de señas, pero yo qué le devuelvo a la comunidad sorda de lo que estoy haciendo, entonces, en este caso, pues como somos una institución de artes, pues cantamos, hacemos música inclusiva, los estudiantes construyen durante todo el semestre lo que han aprendido el final es una canción y a mí me gustaría, si ustedes me lo permiten mostrar, la última canción que los estudiantes hicieron. Son estudiantes de las diferentes carreras, solamente ven la electiva y con la electiva pues tienen la posibilidad de hacer este material, por ejemplo, a CRVM que está aquí, me encantaría que viera esa canción, porque lo que buscamos es que accedan, digamos, a esta información y al otro lado tengo algunas fotos, ICRS, de las clases con los estudiantes, con la profesora y tenemos también unas fotos de la capacitación permanente que hacemos con trabajadores. [...] [...] Hemos logrado también, por a propósito de los estudiantes que presentan crisis y tienen diversidad psicosocial, una capacitación a personal administrativo sobre primeros auxilios psicológicos, porque nos pasa muy a menudo que los estudiantes tengan algún tipo de crisis.[...]</t>
  </si>
  <si>
    <t>[…] una de las cosas que les voy a contar, que todavía sigue siendo un desafío y un reto, y es que con personas con discapacidad, las familias y la sociedad dice “Mira, es que él tiene una discapacidad y yo no sé si puedo hacer algo, metámoslo a arte”, como si el arte fuera así “vaya pinte, vaya dibuja, vaya alguna cosa”, pues resulta pues resulta que las familias van y los inscriben, los chicos quedan en bellas artes, entran al programa, muy chévere y todo, pero la universidad exige académicamente, escritura, bueno, todo lo que ustedes saben, porque no es solamente las artes, entonces los estudiantes se chocan, los estudiantes con discapacidad o con otras diversidades se chocan y los tenemos ya en sexto, séptimo, diciendo “No puedo más, o sea, no puedo, ¿qué hago?” Y entonces allí también nos toca para nosotros ir generando unos espacios de acompañamiento y estrategias distintas para que ellos se permanezcan, como decían los compañeros ahorita, el tema de la permanencia es un trabajo constante, porque la accesibilidad es más sencilla, pero la permanencia es el reto y por ello también, muchos estudiantes que sí les gusta la música, que sí les gusta el arte y demás, quieren ingresar a la institución, pero no tienen las habilidades básicas para pasar a esas pruebas, que ya les digo que son unas pruebas bastante extensas, entonces, desde mucho tiempo se fue gestionando este espacio, que ya mi compañera les va a hablar un poco más, que son los laboratorios de inclusión artística, en el que pretende darles esas herramientas básicas para que ellos ya se introduzcan a la formación profesional, institucional, es un poco lo que buscamos.  [...]</t>
  </si>
  <si>
    <t>[…] muchos profes dicen “yo no entiendo por qué estamos recibiendo personas con discapacidad, como así, no van a tener el talento” y toca que “profe, venga, yo le explico eso de qué se trata”, he tenido que, he tenido que sentarme, tú a tú con los profes “podemos hablar, nos tomamos un café”, porque ya me cuentan que es el profe más “venga profe, hablemos un poquito del tema de la diversidad”. Es para transformar esos paradigmas, buscamos la garantía de los derechos, el reconocimiento y la formación, de acuerdo totalmente con AFMC, a propósito de reconocer al otro, desde esa empatía, desde el amor, desde la solidaridad, por supuesto, buscamos eliminar acciones y prácticas excluyentes que pueden haber y abrir paso a la diversidad [...]</t>
  </si>
  <si>
    <t>[…] Lo otro, es esto que planteaste, que lo más difícil es trabajar con maestros, yo estoy completamente de acuerdo y creo que el problema central en nuestras universidades son los maestros y las maestras y eso hay que decirlo abiertamente, no hay que manejarse con hipocresías, si ¿Por qué? Porque llega alguien supuestamente bien formado, bien formado y dice “yo soy el que sé y entonces hago las cosas a mi manera y ya” y ese es un problema, exacto, intocable y tal. Es un problema gravísimo y tiene que ver con algo que hemos comentado en estos días, que es el asunto para mí, el ego, el narcisismo, todo ese tipo de cuestiones que creo que hay que tratar en serio. Lo otro, bueno, para quienes no me conocen, no me gustan los títulos ni nada esas cosas, pero creo que también como para entendernos, soy profesor del Departamento de Geografía y ahora colaboró con la Dirección del Instituto de Investigación en Educación de la Facultad de Ciencias Humanas de la sede de Bogotá. [...]</t>
  </si>
  <si>
    <t>[…] pues es que los procesos de aprendizaje implican engancharse en cualquier momento y ya, es decir, un libro, porque toca comenzar a leerlo por el título, está comprobado hace rato que uno puede leerlo como se le dé la gana, igual una película, se pueden hacer ejercicios, arrancar en cualquier momento y luego ponerla de otra forma y funciona, es bien interesante ese asunto como de lo cíclico, de lo que se retroalimenta por completo, porque eso nos llevaría, por ejemplo, a romper esos currículos tan absurdos como “clase uno tal, clase dos, ¡Ah!, fallaste a la clase tres, ya perdiste”, eso es una cosa tonta en realidad y que se reproduce mucho [...] [...] . El otro asunto, un caso que me hiciste pensar un poco, sobre todo con el arte que plantea Ken Robinson , por si alguien no lo conoce, les recomiendo mucho todo lo que son escuelas creativas de Ken Robinson. Hay un caso tremendo, no recuerdo bien mi memoria limitada si es o en Rusia o en EE.UU. o en el Reino Unido, pero la situación es la siguiente, una niña brincona, chiquitica, como de seis, siete años,  brincona y los papás pues les dan quejas en la escuela, todo lado no puede adaptarse, brincona, brincona, brincona, brincona y  resulta que la llevaron a un médico y no ¿cuál es la solución? Pepas, los padres dudaron y la llevaron a otro médico, pepas y lo dudaron y la llevaron a otros, pepas. Bueno, siguieron probando hasta que alguien les dijo “Mire, pónganla en una escuela de danza”, años después fue una gran bailarina, reconocida internacionalmente y luego montó su propia escuela de danza. Ese tipo de asuntos, ese tipo de limitaciones, ese tipo de cuestiones tan absurdas en los sistemas sociales, los sistemas de salud, los sistemas educativos, nos tienen como nos tienen y ya para redondear un asunto es ¿qué dificultades han tenido? ¿Qué problemas? ¿Dónde está la otra cara del asunto? Porque me da la impresión que se muestra, y eso está muy bien, mostrar como lo que han hecho, lo potente y tal, pero también es clave ver lo otro, por ejemplo, para nuestra universidad, porque necesitamos ver múltiples caras del asunto, pues para poder como dialogar con mayor profundidad[...]</t>
  </si>
  <si>
    <t>[…] todos los escenarios y comunidades que están dentro del marco de la desigualdad han visto en el arte formas de re significación social y política. Entonces creo que el hecho de saber que ustedes circulan por ahí, yo sugiero, hay una cantidad de elementos en potencia por trabajar, porque la libertad no tiene elementos de cosificación tan importantes como lo tienen otras ciencias, entonces creo que por ahí hay una potencia. Bueno, al lado del diseño universal, yo quisiera también plantear otras apuestas interesantes como la pedagogía de las diferencias, porque el diseño universal tiene la gran preocupación, y lo hablábamos por acá también, que suele homogenizar y buscar estándares allí donde las individualidades suelen desaparecer, entonces ahora se está hablando de co-creación, se está hablando también de pedagogía de las diferencias como otras formas de buscar diálogos y desde esa perspectiva, la pedagogía de las diferencias, muy interesante pues para justamente para potenciar ese escenario, es que ese llamado a dialogar, tal vez entre el bueno que tú dices, entre el profesor y tú allí representando, incluyera una tercera voz, y es justo de quienes hacen parte de la diversidad, porque esos diálogos legitiman también sus propias experiencias, los tránsitos que han hecho, lo que en el camino han venido construyendo, ya sea positivo o negativo, y ayudan a circular un trabajo un poquito más horizontal. [...]</t>
  </si>
  <si>
    <t>[…] Porque pues a pesar de que vemos sólo lo bueno, está claro que cada nueva implementación y sobre todo en un tema tan disruptivo como como este, genera retos enormes, pero me parece muy interesante cómo la van implementando de a poco, cómo cada día van avanzando más. Por ejemplo, en el tema de infraestructura que mencionas, lo del ascensor, que pues quizás muchas personas sí, dentro de su normalidad dicen no funciona el ascensor, pues me subo por las escaleras y no pasa nada, pero es cuestión de pensárselo para todas y todos, entonces eso me parece supremamente valioso. Lamentablemente en quizás instituciones más grandes, por tantos temas burocráticos, quizás, no sé, no se podría implementar de la misma manera, sino que habría que enfocarse en otras cosas y lucharla más, pero me parece muy bueno que exista, así como lo tienen implementado, que lo sigan desarrollando de esa manera y que cada vez llegue más diversidad a la institución, porque eso también hace crecer a la institución, no es solo trabajar para que quien llegue se sienta en un espacio seguro, en un ambiente seguro y que pues pueda tener un tránsito y un egreso satisfactorio, sino también pensar en qué aporta esa persona a la institución y a la sociedad en general. Como instituciones de formación muchas veces se olvidan de eso y dejan de lado “si vamos, vamos a aplicar políticas de inclusión para librarnos de estas personas”, pero no piensan en lo que aporta, lo que puede generar en un futuro, es muy bonito verlo, o sea, es muy, como muy, no quiero decir esa palabra porque no quiero caer en un cliché, pero sí, quizás suele, solemos pensar que esos ejemplos nos sirven para inspirarnos y yo debo admitir que sí fue como ¡Wow!, quisiéramos que en la Universidad Nacional se viera por lo menos ese interés, decir vamos a construir esta política y vamos a implementarla con ejemplos, con acciones, con cosas que podemos mejorar, así sean poquitas y luego ir a una más macro.[...] [...] decirles que como persona con discapacidad me siento muy emocionada porque sí conozco la experiencia, porque varios compañeros ciegos están en el coro inclusivo, que no le va a dañar la presentación a RDTE, pero es bellísimo ver en el coro inclusivo a personas ciegas, sordas, con diferentes discapacidades, haciendo música, transformando, resignificando. También decirles que en ustedes se representa una frase que yo nunca olvidaré, que me la dijo un profesor, y es que de acuerdo a la visión de sujeto y de sociedad que uno tenga, así va a ser su intervención, si uno tiene una visión de un sujeto desde la carencia, así lo va a intervenir y ustedes están viendo en todo momento la potencialidad [...]</t>
  </si>
  <si>
    <t>EAER;ICRS</t>
  </si>
  <si>
    <t>[…] La Institución Universitaria de Bellas Artes tiene algo, algo súper chévere, porque literal, o sea, no, no, no te impone una barrera, no te impone que por tener una discapacidad o por tener determinada diversidad, entonces no puedes expresar tus sentimientos mediante el arte, sino más bien lo único que prácticamente admite a la persona y la posibilita a que pueda desarrollar sus habilidades, sin importar tenga o no tenga una discapacidad, eso es súper chévere y da una muestra a las personas de que las personas en situación de discapacidad no somos aburridas, no somos gentecita que sólo anda por ahí en silla de ruedas, con el bastón, sino también somos gente que podemos estar en un escenario, en una exposición de artes, podemos estar, no sé si en un escenario como cantantes, como guitarristas, qué sé yo, yo sí les confieso, yo amo la música, personalmente soy cantante, guitarrista de géneros pesados y pues admiro eso que está haciendo la academia, me gusta la universidad, en este caso la de bellas artes, porque como les mencioné, visibiliza otra parte de la discapacidad, no como no como lo que le falta, sino lo que pueda aportar a la sociedad, en este caso talento, arte. [...]</t>
  </si>
  <si>
    <t>[…] Como bien lo preguntaba el compañero, no todo es perfecto después de la emoción, entonces las cosas que tampoco han sido tan positivas, el hecho de, como ya les decía, que para los maestros sea un reto y algunos no quieran asumirlo y me toque a mí entrar ya a ser un poco más “profesor, estamos hablando de la ley, usted está cumpliendo una labor pública como funcionario y docente y tiene que hacerlo”, toca que entrar allí. Entonces a veces sí que se convierte en un tema negativo, perdón, de normatividad, a propósito de la presentación de AFMC, si todavía en la institución hay mucho el alma de la barrera de solamente cumplir y resolver el problema, eso también pasa muy a menudo, los profes son como que “Dígame exactamente qué tengo que adaptar y ya”,  “pero profe, así no es, la idea es que conozca a su estudiante, pregúntele” no, pero “¿cómo le enseño, KFR? Deme las técnicas”, van a la capacitación, “deme las técnicas” “No profe, no tengo ni idea porque tenemos, pregúntele a su estudiante cómo aprende, qué cosas se le facilitan y cuáles no”.[...] [...] Ya les digo, han habido desaciertos, cosas que un profesor hace y después no, esto no, funcionó y nos devolvemos y los profes con miedo “nos van a demandar. ¿Por qué? Porque la embarramos. No profe, pues no”, pero de eso se trata la inclusión, de que a veces algunas cosas que proponemos de repente no eran la mejor, por ejemplo, el decano muy asustado y “Yo ¿Qué hice?, yo contraté a la intérprete, no importa, busquemos otra opción, busquemos otra otra condición”, pero todos van aprendiendo cada vez, van aprendiendo cada vez de está el sujeto allí, yo primero veo al sujeto, su necesidad y ahí voy generando como las condiciones.[...]</t>
  </si>
  <si>
    <t xml:space="preserve">Laboratorios de Inclusión Artística, una experiencia de gestión sociocultural en Cali. </t>
  </si>
  <si>
    <t>5.
08</t>
  </si>
  <si>
    <t xml:space="preserve">10. Laboratorios de Inclusión Artística, una experiencia de gestión sociocultural en Cali. </t>
  </si>
  <si>
    <t>RDTE</t>
  </si>
  <si>
    <t xml:space="preserve">ADMISIÓN </t>
  </si>
  <si>
    <t>[…] allí había que hacer cinco pruebas horribles, eso era como entrar a la Universidad Nacional, porque también hice las pruebas para entrar a la Universidad Nacional, pero no quedé, era duro […]</t>
  </si>
  <si>
    <t xml:space="preserve">[…] Entonces son experiencias significativas porque lo que van a ver es un cúmulo de experiencias que arrancaron en el año 2009, cuando yo era estudiante en la licenciatura de arte teatral, yo ingresé a Bellas Artes a los nueve años, yo soy una sobreviviente a las pastillas, entonces mi mamá dijo “¿qué hago con esta niña?” Entonces dijeron “métala a teatro”, entonces yo aprendí de todo, yo arreglo uñas, licuadoras, cada vacaciones sabía que meterlas era algo y mi madre es una madre cabeza de hogar, hasta séptimo de primaria, una familia muy evangélica, mi abuelita pues indígena, que nunca estudió y no sabían qué hacer con este sujete. Entonces ahí empieza como todo ese recorrido, “búsquela que ponga qué hacer”, llegué a Bellas Artes a los nueve años y recuerdo mucho que me hicieron cinco pruebas para poder ingresar a Bellas[...] [...] Entonces, yo veía que Bellas Artes era muy exigente, yo volvía a mi barrio, era la única niña del barrio que yo estudiaba allá y  mucha gente le preguntó a mi mamá “¿Usted cómo hizo para que ella entrara? ¿Usted cómo hizo? ¿Usted cómo hizo?” y yo siempre escuchaba en Bellas Artes “no, es que las personas de allá pues son diferentes tienen el ángel”, mi profesora de ballet decía “tiene el ángel, tiene el ángel, usted no tiene el ángel, usted sí tiene el ángel”, yo tuve el ángel para la danza contemporánea, por ejemplo “no, no, usted sirve para la danza contemporánea”, entonces yo decía “bueno, ser artista requiere de condiciones especiales”, me pregunté en mi educación superior, pasé el bachillerato a la licenciatura, y realmente yo no quería estudiar arte, yo quería ser abogada, pero no tenía recursos económicos para irme a la universidad, fui al cine, quería cine a la universidad nacional, no pasé la prueba específica, que es como un ICFES, ¿cierto? No la pasé y entonces la universidad me dijo “usted tiene una beca aquí, siga y yo no, pues sí, me toca, bueno, sigo estudiando arte, ¿qué más? y después estudio lo que yo quiera”.[...] </t>
  </si>
  <si>
    <t xml:space="preserve">[…] esta fue la primera pregunta, ¿es posible crear una puesta en escena con niños y jóvenes con diversidad funcional? ¿Circutopía? Pues, como la palabra lo dice, yo empecé a identificar las habilidades de los jóvenes e hicimos un circo, digamos, de todo lo que ellos pudieron hacer, yo hice un taller de circo de expresión tal y allí fuimos sacando los jóvenes, yo llegué al Tobías Emanuel  [Se refiere al Instituto Tobías Emanuel que cuenta con programas de atención y educación dirigida a la discapacidad cognitiva y discapacidad intelectual eran 24 grupos, y de 24 grupos, el señor del director me dijo “usted puede hacer su trabajo de grado con este grupo que usted elija, pero usted me le tiene que dar clase a los 24”, era la condición, entonces yo les daba clase a todos de diferentes cosas de arte y empecé a identificar las condiciones diversas, yo no las conocía y ahí me obsesioné, o sea, literalmente con el autismo. Yo empecé a ser autodidacta en estos temas, porque en la universidad no me enseñaban sobre diversidad ni psicología y pues no podía hacer carrera de psicología porque no tenía el recurso para hacerla, entonces yo empecé a estudiar muchísimo [...] [...] ” y yo empecé a encontrar que el arte funcionaba muy bien para reforzar habilidades cognitivas, lectoescritura, matemáticas, no era mi enfoque en la universidad, pero lo podía hacer. De allí, me fui a trabajar, me entrené en una técnica que se llama Terapia Cognitivo Conductual ABA,   me volví terapeuta sombra de personas con autismo, me becó el Tobías Emanuel con el doctor Salazar, que yo creo que ICRS lo debe distinguir, y con la Universidad Bolivariana y entonces me interné, literalmente me interné en un centro de, valga la redundancia, internación psiquiátrica en el 2013, y empecé a conocer muchas diversidades mentales y empecé allí a ver jóvenes con talentos excepcionales[...] </t>
  </si>
  <si>
    <t>[…] Entonces los profesores no copiaron, entonces los estudiantes sí, los estudiantes dijeron “profe a nosotros sí nos llama la atención”, entonces yo empecé a rodearme de estudiantes en la lectiva, a llevar instituciones que ya me conocían, a invitarlas a las clases y a mostrarles a mis estudiantes lo que había encontrado y a explicarles lo que yo había aprendido sobre diversidades, los diagnósticos, por qué se identifican, cómo se categorizaban los tipos de discapacidad visual, sensorial, física, la cognitiva en ese tiempo mental, ahora psicosocial, ahora diversidad, neurodiversidad, empecé a explicarles las categorías, digamos, como en un lenguaje que los artistas lo pudieran entender, empecé a invitar a mis profesores del programa de terapia cognitivo conductual a talleres, compañeros psicólogos, para que les empezaran a enseñar a los estudiantes como este lenguaje y entendiéramos la cuestión, así creamos un semillero de investigación, en el 2016 nace el departamento de investigaciones, [...]</t>
  </si>
  <si>
    <t>[…] Entonces nace la investigación y nace la línea Arte, inclusión y reconciliación, es muy importante porque lo que decía el profesor AFMC ayer, la investigación y los semilleros son el eje de la generación y la apropiación social del conocimiento en las universidades y yo creo que eso es algo que es lo más interesante y allí empezamos con estos estudiantes, a hacer el semillero de investigación, que eran de los 18 que habían llegado los engomados, ¿cierto? Diseño, artes plásticas, música y teatro. Entonces, esta estudiante fue una de las primeras, échenle ojo, ¿sí? No quiero hacerles spoiler, pero este equipo fueron mis primeros estudiantes del semillero CREA, que significa Centro de Creación de Recursos Educativos para las Artes y entonces entraron a hacer una actualización del pensum y los estudiantes empezaron a movilizarse a decir “eso que enseña esa profesora que trabaja un niño loco aquí es necesario que nosotros lo aprendamos porque nosotros vamos a ser profesores y resulta que ya va a haber una hay una ley que dice que hay que incluirlos y nosotros nos los vamos a encontrar en el aula y a nosotros nadie nos está enseñando eso, solo ella”, entonces allí creamos, a raíz de esa necesidad que se gestó, la asignatura Pedagogía con enfoque diferencial en la carrera, ya quedó articulado y ya teníamos el semillero y teníamos la electiva también. La electiva después se cerró y quedó ya la asignatura, yo estuve en esa asignatura, póngale, unos seis semestres y de ahí ya se fue un psicólogo, porque yo no era psicóloga, entonces no tenía conocimiento de causa para poder tener esa asignatura, entonces yo me dediqué al semillero [...]</t>
  </si>
  <si>
    <t>[…] viví mucho con el equipo psicosocial el tema del abuso infantil, eso es un tema que a mí también siempre me ha tocado, porque yo fui una sobreviviente de estos temas en mi infancia y yo decía “¿cómo yo puedo, siendo ahora docente, ayudar a que los niños con diversidad identifiquen? si para un niño regular y para su familia es tan difícil, ¿cierto? Identificar cuando hay un abuso de una persona cercana”, por ejemplo, en mi caso fue una persona muy cercana a la familia, era un pastor de una iglesia que mi familia confiaba brutalmente y nadie supo leer esa situación, yo decía, cómo un niño que no habla, que tiene mutismo selectivo, que es autista, que tiene digamos, todas estas condiciones, ¿cómo se puede trabajar ese tema? Y era algo que a mí siempre me había ocupado y yo  dije “aquí está el teatro”[...]</t>
  </si>
  <si>
    <t>[…] a través de todo este proceso que hicimos con la comunidad, los laboratorios de inclusión durante todo este año que hacían, yo empecé a llevar grupos focales con diversidades, grupos focales de personas con autismo, grupos focales de personas ciegas, grupos focales de personas con baja visión, grupos focales de personas que tenían diagnósticos psicosociales, para empezar a acercarlos, hablaba con sus familias, les decía “no sabemos cómo hacerlo, vamos a aprender”, porque en la universidad yo me encontré con este tema de nadie sabe cómo enseñarle a estas personas, entonces yo dije pues si nadie sabe, pues vamos a aprender, entonces yo hablaba previamente con la población y les decía “si ustedes nos ayudan, podemos aprender  cómo lo hacemos conjuntamente”,[...]</t>
  </si>
  <si>
    <t>[…] lo tenaz de esta historia para el profesor que estaba preguntando, era que ninguno de los profesores que tiene bellas artes ¿cuántos son? ¿KFR tiene esa cifra? Yo no, 170 profesores, ninguno a esta fecha asiste a los laboratorios de inclusión artística, ninguno, ninguno va, ninguno practica en el laboratorio, ninguno, ellos pasan, se asoman, saben que eso existe, pero ninguno va al laboratorio[...]</t>
  </si>
  <si>
    <t>[…] Y allí en Bellas Artes estalló un tema de género en el 2019, que fue el primer estallido, que fue un estallido interno, después hubo un estallido externo, de los que ustedes deben de conocer, en el cual no me voy a detener. Entonces la política era equidad, inclusión y diversidad, entonces yo dije listo, equidad, vamos a trabajar poblaciones socialmente afectadas, tan,  de inclusión, vamos a darle prioridad a los temas de discapacidad y diversidad, a los temas de género, o sea, la resolví así y empezamos a recoger con el Semillero de Género, porque el Semillero de Género tiene un trabajo similar de todo lo que ha pasado y con base en todos esos procesos del Semillero de Género y del Semillero de Inclusión, creamos el marco de la política de inclusión, que son como los lineamientos que con la comunidad, tal vez yo no lo hice tanto con la comunidad estudiantil, tengo que aceptarlo, sino con el semillero, con una muestra, pero yo lo hice fue con la comunidad con diversidad, o sea, mi grupo focal fuerte fueron las personas con discapacidad visual de Cali, con las personas con diversidad de género, la gente que no estaba dentro de la universidad pero que necesitaba acceder a ella y en ese sentido pues la política ha sido un poco cuestionada, ¿sí?, porque no fue con los expertos internos ni con los estudiantes, pero yo para qué voy a hacer una política con gente que todo el tiempo me dice que no sabe, yo tenía que hacer una política con gente que sabía, no con la que no sabía [...]</t>
  </si>
  <si>
    <t>[…] Los laboratorios de inclusión nacen de las investigaciones de los estudiantes, mi rol en el semillero es enseñarles a los estudiantes sobre diversidad, cómo funciona la metodología de formación a formadores, es mi campo. Yo he seguido desarrollando cómo formo más formadores, pero quienes desarrollan las técnicas y estrategias con la población son los estudiantes, ellos son los expertos en la población. Mi campo tiene que ver más con la pedagogía con enfoque diferencial. Yo voy a los laboratorios, yo no enseño en una cátedra, mi catedra es los viernes, los laboratorios empiezan a las 9:00 a.m. terminan a las 5:00 p.m. la universidad tiene ahorita cuatro KFR dirige el de canto enseñas, tenemos el de coro, tenemos el de juego teatral y el de plásticas, [...]</t>
  </si>
  <si>
    <t>[...] que los proyectos que generan transformación social son los que impactan pública, entonces dije Bellas Artes tiene que estar en las mesas departamentales y Bellas Artes tiene que estar construyendo el plan de desarrollo y sí señoras, nos empezamos a meter en todas las mesas, en la mesa de víctimas, la mesa discapacidad, en la mesa de jóvenes, la mesa, y eso ha sido muy, muy cuestionado ¿no? “¿Profesora? ¿Y por qué Proyección Social está en todas las mesas departamentales?” Porque nosotros tenemos que estar donde se están construyendo las políticas, y allí empezamos a incidir en la política pública y allí la comunidad empezó a decir “¿ustedes por qué están hablando de inclusión y no han llamado a los profes de bellas artes? Llámenle, llámenle” y entonces ya ellos exigen que nosotros estemos allá y se han ido regando la bola, porque todas estas personas que ustedes ven aquí, que tienen diversidad de condiciones, muchos de ellos son líderes de sus comunidades y ellos están en esas mesas departamentales y ellos exigen que se lleve a la academia allá haciendo esta gestión. [...]  [...] y ahora pues este laboratorio es un dispositivo de innovación educativa, es decir, vamos enseñando en el ejercicio mientras otros están aprendiendo y así creamos entonces la fundación en el 2018, se llama Fundación ViArte, Arte transformando vidas, porque teníamos siempre esa dualidad, es un spin off que yo dirijo ahora, tenemos una sede que aperturamos hace un mes que se llama Centro Inclusión Cultural en Cali, allí la universidad se dedica a la formación de formadores y la fundación se dedica a impulsar los talentos y las carreras artísticas de jóvenes con diversidad que están interesados en el arte, a trabajar las habilidades para la vida diaria y para el trabajo. Mis estudiantes de los semilleros que ya se graduaron, que ya son profesionales, maestros, maestras y magísteres, ahora son el equipo de trabajo de la organización, ellos son el equipo, o sea que Epice por allá ya se convirtió en ViArte y ya logramos tener un profesional nuevo, que es un profesional que nosotros le llamamos un monitor de inclusión, que es un artista con conocimiento en pedagogía, con enfoque diferencial, que comprende la diversidad y sus variables y las características digamos biológicas, que tiene que ver con lo biológico, que tiene que ver con lo contextual, que tiene que ver con lo conductual, cuál es la característica de una persona que tiene una condición de autismo, cuál es la característica de una persona que tiene baja visión, qué se diferencia de una baja visión de una persona ciega, que se diferencia de un sordo oralizado, un sordo con todos estos temas [...]</t>
  </si>
  <si>
    <t>[…] ¿Cuál es nuestro objetivo? Pues crear la especialización en artes con inclusión artística, digámoslo así, la especialización sería algo como monitores de inclusión artística comunitaria, ¿cierto? con énfasis en inclusión artística comunitaria, es más o menos lo que hemos estado configurando y con la organización pues nuestro objetivo es crear pues toda una empresa experta en asesoramiento y en desarrollo para facilitar la inclusión en el Valle del Cauca por ahora. Entonces ahorita estamos haciendo unos pinitos en turismo accesible, estamos con la fundación dándonos unos pinitos en turismo accesible y en grupos artísticos profesionales, ahí vamos, con la universidad pues formación a formadores y bueno, en este momento pues tenemos un reto y es que se consolide esa institucionalización del programa, que tengamos los recursos para que el programa siga funcionando. Lo abrimos el 15 de marzo, tenemos 100 participantes y ya no nos caben más en la universidad, ya empezamos a trabajar con la SAE [Se refiere a la Sociedad de Activos Especiales, que administra los bienes en extinción de dominio] a ver si nos dan un predio para ampliar.[...]</t>
  </si>
  <si>
    <t>[…] La invitación a la Universidad Nacional es creer, creemos el laboratorio de inclusión, porque el laboratorio de inclusión es el lugar donde resolvemos el cómo, para poder implementarlo en los programas de educación superior, entonces mire, creamos los laboratorios de inclusión en el 2016 y nuestro primer estudiante llegó en el 2020, o sea nosotros ya teníamos unos elementos para poderlo orientar en la universidad y lo que pasa es al contrario, es que cuando llega el estudiante con diversidad es que los profesores empezamos a correr y entonces tenemos que para poder hacer ese fenómeno hay que prepararnos, entonces nuestra invitación es con mucho gusto, nosotros nos dedicamos ahora a difundir la metodología, a enseñarles cómo se puede hacer para que cada universidad cree su laboratorio, porque tiene que ser en su universidad, con las condiciones de su universidad, con las carreras de su universidad, porque cada laboratorio es diferente, lo que a mí me funcionó en música no le funciona a usted en sociales, entonces ahí vamos y ahora estamos pues construyendo el currículo para que ellos puedan llegar por lo menos a un sexto de nuestros semestres y podamos primero titularlos como en técnico para después mirar si pueden ir a la superior. [...]</t>
  </si>
  <si>
    <t>[…] cuando uno se mueve como con educación alternativa, uno ve muchas cosas y se da cuenta que sí es posible, pero está la barrera de la propia universidad, la barrera de la gente que supuestamente debe estar a la vanguardia en la educación y sigue con la misma ortodoxia absurda y la repite y la repite y vuelve, o en nuestro caso, no sé, últimamente que estamos dialogando igual, dialogando y envían correos diciendo “Es que estamos dialogando” y uno se da cuenta que no están dialogando y que no les interesa la educación, les interesa son las empresas privadas, y aquí no quiero satanizar esa relación universidad - empresa, porque esa no es la idea. Tú nombraste spin off, , y yo recuerdo alguna vez que apenas llegué me tocó así como un asunto serio en la universidad y es “bueno, tiene que dictar geografía económica” y yo [Hace gesto de una expresión de sorpresa] ¿sí?, porque creo que uno de los grandes problemas, que es una de las críticas que hace Freire, es la educación empresa, la educación bancaria más bien, lo que él llama la educación bancaria, claro, es otra noción diferente, pero en el fondo es como pensar esa lógica del banco en los procesos educativos.[...]</t>
  </si>
  <si>
    <t>[…] el resumen de esto para mí es, el problema no son las empresas privadas, el problema es el sentido de la empresa, si es una empresa que maltrata, no sirve, pero si es una empresa que realmente transforma, que contribuye, tal, entonces pasándolo al spin off, que en realidad ese lenguaje proviene de la alta tecnología, de las tecnópolis y cosas de estas que he estudiado un poquitico, pues el problema no es la noción de spin off, es ¿qué pasa con esos recursos?, ¿qué gente impacta?,  ¿es inclusiva o no? ¿Corresponde, lo digo por la propia universidad, a una mafia, una oligarquía académica?[...]</t>
  </si>
  <si>
    <t>[…] , el asunto del turismo, yo también trabajo con asuntos de turismo, sobre todo turismo crítico y uno de los problemas serios de Colombia es que no tiene en cuenta la inclusión en el turismo y eso es un asunto prácticamente virgen y creo que hay que trabajarlo muy bien además, porque yo creo, mejor dicho a mí no me interesa el turismo, me interesa el viaje, el viaje como hecho ontológico de los humanos, el desplazarnos, el de husmear por el planeta, ¿sí?, entonces cuando uno ve el viaje como elemento ontológico, los niveles de aprendizaje son altísimos, por eso normalmente la gente sueña con sus vacaciones y sueña más allá de un montón de asuntos que a veces la gente no es consciente, es por viajar, por ir a otros lugares, porque eso hace parte probablemente de nuestro ADN, si uno lo revisa con detenimiento y uno piensa que acepta los 4 millones de años de evolución humana, es que estamos encerrados, nos hemos dedicado a deambular por el planeta, entonces esa conexión turismo, inclusión, aprendizaje, para mí es supremamente potente, me parece que, chévere que lo nombren porque se nota que están en la vanguardia mundial, o sea mundial, porque este es un asunto que en pocos lugares se tiene en cuenta [...]</t>
  </si>
  <si>
    <t>[…] trabajar con personas es complicado, no complejo, complicado porque es muy incierto cómo va a responder la persona ante el cambio, ante la posibilidad y poder transformar una perspectiva, un punto de vista y un imaginario, es complicado y es complejo al tiempo y no sé si tal vez ustedes desde su experiencia podrían orientarme frente a eso, ¿cómo poder comenzar a cambiar esos imaginarios? que siento yo que es una limitación grandísima para poder llegar al otro. Nosotros en sede Tumaco nos estamos comenzando a enfrentar a un crecimiento poblacional bastante amplio, nosotros iniciamos en sede de Tumaco con 50 estudiantes y ahorita tenemos 326 y desde luego dentro de esos 326 tenemos estudiantes con discapacidad, condiciones especiales, particularidades y demás. ¿Cuál es el principal reto que yo me he encontrado? Es que los estudiantes no permiten llegar, el estudiante desde que entra se lo sienta, “Venga, hablemos un poco, ¿cuál es su particularidad?, ¿cuál es su necesidad? ¿Cómo lo podemos ayudar?,  si  hay que ajustar las rutas de transporte para que usted no tenga que caminar demasiado en caso de que tenga una discapacidad o limitación física, se lo ajusta”, si queda en los apoyos económicos, “venga, ¿cómo puede pagar sus horas de corresponsabilidad si no le queda tiempo?, si hay un impedimento, no las pague, pero ajustémonos” y el estudiante llega un punto en el que se nos pierde y uno tiene que andar mandándole correos, llamando, buscando al primo, buscando al compañero, “¿usted ha visto a tal persona?, ¿usted ha visto a tal persona?” y como la sede es pequeña, claro, nosotros a ojo nos damos cuenta cuando el estudiante no está, uno le escribe por WhatsApp: “Hace dos días no te viste en clase? ¿Todo bien?” “Ah, sí, pasó algo en mi casa, pero normal”, bueno, veo nuevamente al estudiante, “Venga, sentémonos un ratico, hablemos, ¿qué ha pasado, ¿qué tiene?, ¿qué sucede?” “No, todo bien, normal”, final de periodo académico, el estudiante pierde calidad de estudiante. [...] [...] Entonces frustra en muchas ocasiones el no poder llegar a los estudiantes y mi mamá siempre me dice “¡Ay!, pero es que eres psicóloga, todo lo puedes”, no, no, porque si tal vez desde el otro no hay como esa disposición a permitirse ser acompañados, tal vez no se pueda llegar o tal vez si las estrategias que yo estoy utilizando no son las mejores, tampoco voy a poder llegar y frustra y no solamente frustra porque no se puede llegar, sino porque a final de semestre van a decir “Tengo esos estudiantes con esas particularidades. ¿Qué está haciendo Bienestar? Si Bienestar tiene que resolver, Bienestar acompaña y Bienestar tiene que garantizar que los estudiantes permanezcan”, pero entonces yo en este momento me pregunto ¿qué hago? Sobre todo porque la población crece y desde luego las particularidades van a crecer también y yo no puedo todo el tiempo sentarme y decir “Ah no, es que el estudiante no permite que yo llegue”, porque a mí como acompañante me van a exigir llegar[...]</t>
  </si>
  <si>
    <t>[…] por la manera como se ha dado la discusión hoy, los asuntos de inclusión se han planteado y se han, digamos, desarrollado desde el punto de vista de la discapacidad, pero pues ese no es el único problema que se aborda cuando hay inclusión, pero veía en los vídeos que nos presentaban que también allí había personas afrodescendientes, me pareció algo como interesante, no sé si sea así, y es que independientemente también de la pertenencia, digamos, o de la clase social, si se quiere, del estrato, también están allí personas, es decir, ¿cómo ha sido el ejercicio para reconocer otras diversidades y además esas imbricaciones?, o sea, una persona tal vez afro, no sé si de pronto hayan tenido alguna experiencia con una persona víctima del conflicto por el lugar en donde están, es decir, ¿cómo lo han advertido?, ¿si lo han venido trabajando?, ¿si ahí hay ya algunas luces también sobre cómo poder avanzar en ese propósito?[...]</t>
  </si>
  <si>
    <t>[…] entonces tenemos la población NARP [Se refiere a la población Negra, Afrocolombiana, Raizal y Palenquera], ¿cierto?, víctima de conflicto armado,  ROM [Se refiere a la población ROM o Gitano por descendencia patrilineal], que realmente no hemos tenido ese caso y a todas estas poblaciones, mujeres, LGTBIQ+, incluimos migrantes porque sabíamos que iba a ser el siguiente lío que íbamos a tener que resolver, ¿listo? a nivel de la interculturalidad, ¿que pensamos? que el equipo tiene que ser un equipo integral, ¿sí?, que deben de haber profesionales expertos, ahorita llegó la trabajadora social, al equipo, que tiene más conocimiento en temas de víctimas de conflicto armado, ¿sí?, no nos podemos especializar en todo, es algo que yo entendí después de 10 años, ¿si? dije no, yo no me voy a detener en la lengua de señas, porque no es, o sea, no, ya va a terminar, sí, no se trata de que hay una persona que tiene que resolverlo todo, se trata de que hay un equipo interdisciplinar que tiene que trabajar, entonces, por ejemplo, para la universidad fue fundamental que KFR llegara, ¿sí?, como psicóloga, que con ella llegó la comunidad sorda, porque ella tenía la credibilidad de la cultura sorda y de la comunidad sorda y es hablada por la comunidad y detrás de ella llegó la comunidad sorda, nosotros solos, por más que teníamos laboratorios de inclusión, la comunidad sorda no se acercaba, porque ellos sentían que no habían personas allá que los pudieran comprender. Entonces el ejercicio allí, no es volvernos expertos en, sino vincular realmente personas que vengan trabajando con estos temas a un equipo interdisciplinar, porque esa política que nosotros tenemos, debería tener un líder para implementación de cada una de las poblaciones. Yo lo veo así, nosotros deberíamos de ser 13 profesionales que en el laboratorio de inclusión pudieran dedicarse cada uno a las líneas del desarrollo y de la sistematización de las estrategias con comunidad víctima del conflicto armado. Lo que yo te puedo decir en términos generales para hacer sucinta, es que haciendo este estudio nos dimos cuenta que las poblaciones, por lo menos estas 13 que nosotros identificamos, NAR, población indígena, ROM,  víctima del conflicto, mujeres, jóvenes con vulnerabilidad económica, socioeconómica, personas con discapacidad, niños y niñas, porque la universidad también tiene una característica, es que nosotros tenemos niños, yo les conté que yo empecé desde niña allí, en nuestros programas llegan desde niños y luego pasan a la superior, adulto mayor, que es otra de las poblaciones que tenemos, población migrante, todas estas comunidades no tienen educación artística porque por x o y razón no tienen un proceso educativo regular como nosotros posiblemente lo tuvimos en un colegio, muchos de ellos interrumpen en su proceso por sus situaciones de vulnerabilidad, la educación tradicional, digamos, o en sus lugares de procedencia no lograron tener un profesor de educación artística, no tuvieron educación de alta calidad, no pudieron tener un proceso regular, fue intermitente, tenemos jóvenes que tuvieron que terminar por acelerad, entonces esto ocasiona una brecha en el desarrollo de habilidades para afrontar la vida universitaria.[...]</t>
  </si>
  <si>
    <t>[…] tal vez una de las experiencias más impresionantes que yo tuve de la complejidad de pensarse esto, fue en la década del 2000 hacia acá, yo era directora de un trabajo de grado de un estudiante de la Universidad Pedagógica Nacional con de la licenciatura en Educación especial que trabajaba con otro estudiante, que hicieron su práctica en un colegio de Casuca, donde allá habían víctimas del conflicto, estaban Justicia y Paz, y habían excombatientes del paramilitarismo, todo lo que usted quiera y los chicos que venían de la formación de licenciados en educación especial me decían “profe, a nosotros nos prepararon para estas diversidades, pero no para todo eso que hay ahí” y lo que tú dijiste en un momento me pareció maravilloso y lo que ellos hicieron en su trabajo de grado, fue aprender de la comunidad ahí, a cómo ser comunidad y cómo educarse en comunidad, puro Freire, nadie educa a nadie, nadie se educa solo. Entonces era como esa reflexión ahora que pensaba aquí no, el problema no es ahora, sumemos y sumemos, porque como que nos quieren fragmentar la identidad yyo, por ejemplo, cuando estoy allá digo ¿yo qué soy? ¿Yo soy víctima del conflicto? ¿Yo soy yo soy mujer? Yo no sé que soy, ¿mujer? No, yo tal vez no, yo soy AIOM, si, yo soy AIOM y tengo esta historia y no sé, no tengo ni idea de lo que tú sabes. Si ven, juntas aprendamos y seamos y ¿cómo es? Y cuando tenemos profes así, la educación fluye, porque es un proceso social vital,[...]</t>
  </si>
  <si>
    <t>[…] En Bellas Artes, digamos que lo que independientemente de las poblaciones a la que pertenezcan, obviamente hay estudiantes víctimas del conflicto, la mayoría de los estudiantes de Bellas Artes son con una valoración económica bastante alta, afro, indígenas, tenemos de todo, de todo, digamos, en esa política los cobija todos, pero yo creo que lo que los une definitivamente es el tema del arte, no estamos allí como “Bueno, ¿cuál es su diversidad y cómo trabajamos con usted? ¿Cuál es su diversidad y cómo trabajamos con usted? ¿Cuál es su diversidad y cómo trabajamos con usted?” No, nosotros hablamos es el arte, el arte para ellos como un proyecto de vida particularmente ¿Por qué? Porque esos mismos grupos poblacionales en otros espacios han recibido muchos no, no, no, no, no,  “Ah, usted viene de la cárcel porque usted no, ya no puede, ya usted hasta ahí se le acabó la vida” ¿sí?, y el arte se vuelve, como lo ha dicho mi compañera varias veces, en un elemento que vuelve y los recoge, vuelve y les dice bueno, miremos aquí qué opciones hay, probémoslas, probémoslas a ver qué hay y ellos ven una opción como proyecto de vida en la música, en el arte, en el teatro y también se van viendo a sí mismos y nos van enseñando cómo hacerlo [...]</t>
  </si>
  <si>
    <t>[…] como “dígame cómo cambio esos paradigmas, dígame cómo puedo hacer esto, porque este estudiante decía que todo está bien, pero finalmente la cosa no estaba tan bien ¿Qué hacemos allí?” Entonces allí, profe, yo le diría a LMRV, desde bienestar, desde mi experiencia, no hay un manual específico de cómo trabajar y los que trabajamos en inclusión más aprendemos sobre eso, la diversidad nos muestra que hay todavía formas más diversas de hacerlo, no hay una ruta, pero desde mi experiencia puedo decirte que la única manera de cambiar paradigma, se los digo que soy docente universitaria hace 10 años dictando cursos de estos temas de inclusión y una cosa es pararse a los estudiantes y decirles “mire, la inclusión es importante, mire, usted debe ser humano, mire, hay unas características”, ¿sí?, y los estudiantes escuchan “sí, chévere profe, sí, muy importante”, pero hasta ahí, hasta ahí llega el nivel de comprensión, pero, en mi experiencia, cuando yo pongo una persona con el estudiante, una persona con discapacidad o con diversidad o con cualquier condición específica, la pongo con el estudiante y digo “bueno, interactúe”, ahí es donde empieza “pero profe, ¿qué le digo? ¿Pero profe, cómo hago? Pero profe”, y después “no profe, pude, sí pude, mire, ¡Ay” profe, me hizo pensar que en serio el mundo de ellos es distinto, el mundo sonoro es diferente, cuando van por un pasillo se dan cuenta que esto está encerrado”, nos pasaba ayer con ICRS, apenas “venga vamos por un lugar como encerradito en el aeropuerto”, justamente es por eso, entonces ahí ya empiezan a entender y ahí es donde va cambiando el paradigma ¿Hacia dónde cambia? No sé, tampoco podemos pensar plan punto A, punto B, ah, ya, todos tenemos que llegar aquí, no, porque ahí ya la transformación ocurre en cada quien, su subjetividad, su propia historia de vida, su contexto, bueno, muchas otras cosas, pero en mi experiencia, profe AIOM, la interacción directa con ellos es lo único que puede transformar, incluso hace maestros, por eso yo les contaba, los maestros son los más complejos, pero no por ser los maestros, ojo que yo siento que quedó como en el tintero eso, no, es por la forma en que se imparte la educación, la ortodoxia que nos habla ahorita el profe JCM, sí, como ya tenemos una manera de enseñar, luego viene este estudiante “¿y ahora cómo le enseño? Pero es que yo lo enseño así, y ¿ahora yo cómo enseño esto?” y yo “profe, pues ya no enseña así, le va a tocar enseñarlo de otra manera” “No, pero ¿cómo lo adapto a él?” No, no es solo adaptarlo, es pensar si eso realmente es tan importante y cuando los profes logran hacer eso, hacen unas transformaciones bellísimas en clase, porque “KFR, yo cambié todo y de hecho le sirvió a todos los demás estudiantes, no solamente al estudiante, mira, logré que”.[...]</t>
  </si>
  <si>
    <t xml:space="preserve">[…] un estudiante que tenemos, cuando ustedes también me preguntaban temprano cuáles son las cosas que no han salido bien, pues hay cosas que no han salido bien, hay estudiantes de bellas artes, aún con la política y aún con todo lo que hemos logrado que han tenido que desertar porque no pudieron con la institución o la institución no pudo con el estudiante, o sea, también eso ha pasado y eso hace parte de la realidad y no podemos obviarla y yo le decía a RDTE en algún momento, con un estudiante donde no nos funcionó, donde lo intentamos, yo sé que su retirada a la institución no es por falta de sensibilidad a los maestros, no es por falta de adaptaciones que nos hicieron, no es por falta del acompañamiento institucional, al contrario, se brindaron todas las opciones, las más que se pudieron, pero llegamos a un punto donde ya dijimos ya no, no podemos, ya lo intentamos, intentamos, porque el fracaso es no intentarlo definitivamente, pero ya llegamos hasta ahí, ya no pudimos y ya ahorita tiramos la toalla con ese estudiante en particular, ya le dijimos “tienes que ir a otro lugar, aquí definitivamente parece no ser el lugar para ti” y uno diría pero ¿cómo se le ocurre? La educación inclusiva lo que dice es que todos podemos estar en cualquier lugar, no, porque justamente ahí es donde también valoramos la individualidad, las capacidades también personales, el estudiante, al contrario, la institución le estaba generando un problema de salud mental grave, que cada vez estaba más peor y ya no se podía ni siquiera controlar, entonces ya decimos no, tampoco, ¿cuánta salud mental queremos sacrificar del estudiante en unas condiciones que él definitivamente no se las estamos generando? Y eso a mí me generó angustia, mucha angustia, porque yo dije en algún momento en mi idea, la inclusión es una mentira, no vamos a poder, esto de que todos tenemos que caber, todos tenemos que estar, porque sentí que con ese estudiante no, no íbamos a poder. Pero profe, también, también puede pasar que en algunos casos no funcione, no funcione y eso también hace parte de la inclusión, como pasa con cualquier persona que no tenga una diversidad y también a veces necesitamos que “no, aquí no es y tengo que irme hacia otro lado”. Entonces si un estudiante tiene problemas, pierde un curso porque no está asistiendo, pues eso también pasa con los estudiantes, digamos, como lo hemos llamado hoy aquí, no me gusta esa palabra, pero regulares y con los estudiantes que no tienen, porque la diversidad la tenemos todo, pero poniéndolo desde ese lugar, yo diría que tenemos que perder el miedo de que con ellos todo tiene que ser exitoso, que tenemos que lograr el éxito, que se tiene que lograr, pues a veces no se logra y eso también está bien, pues eso hace parte de la diversidad humana.[...] </t>
  </si>
  <si>
    <t>CARTOGRAFÍA EXTENDIDA</t>
  </si>
  <si>
    <t>Taller para la “transformación cultural de la UNAL” en torno a inclusión, equidad y diversidad.</t>
  </si>
  <si>
    <t>1. 2024/04/25</t>
  </si>
  <si>
    <t>5.
09</t>
  </si>
  <si>
    <t>10. Taller para la “transformación cultural de la UNAL” en torno a inclusión, equidad y diversidad.</t>
  </si>
  <si>
    <t>9. Cartografía extendida</t>
  </si>
  <si>
    <t>[…] también es el espacio donde queremos contarles un poco como el sentido profundo en el cual estamos tejiendo ese futuro instituto o más allá de ese tejido, diría yo, como nos estamos pensando la educación, creo que ese es como el gran centro de todo esto, como nos pensamos la educación y empezamos a entender que la educación no es una propiedad de una institución, ni de la propiedad de ninguna organización, sino que es realmente una responsabilidad de humanidad, educar es una responsabilidad humana y por eso tal vez siempre hemos querido que esto tenga la máxima reflexión posible, más allá de una instrumentalización. Yo les contaba el primer día que en este momento se tejen dos dimensiones, la dimensión formal, de donde nace el mandato de construir un instituto, de crear un instituto, y la dimensión más humana, que es habernos permitido caminar en un profundo proceso de reflexión alrededor de la educación y por eso no había pre formatos, desde el primer día dijimos, esto es un a posteriori que se vuelve a priori. Un a posteriori es un tejido en la experiencia vital, es un tejido en ese compartir del día a día, por eso no hay grandes formalidades, puede haber unos marcos flexibles en cada encuentro, pero lo que más nos interesa es lo que emerge, lo que emerge a partir de la reflexión, lo que emerge a partir del aporte que hace cada persona que está aquí sentada. Entonces estos a posteriori se nos van volviendo a prioris, van tejiendo un a priori, van tejiendo una posibilidad de construcción previa que nace de la experiencia.[...]</t>
  </si>
  <si>
    <t>[…] , como todos nos exponemos para encontrarnos con el otro, empezamos a tejer conocimiento y recogiendo como todas esas reflexiones, yo quisiera contarles varias cosas. La primera, la primera es que las transformaciones, las revoluciones, los cambios de la humanidad no son lineales, son discontinuos, son paradojales y ese es un punto estructural, la paradoja nos acompaña, la humanidad siempre ha querido tener una gran capacidad de dilucidar si esto es blanco o negro, si esto es bueno o malo, si esto es alto o bajo y resulta que en la vida todo es una paradoja, es una paradoja con la cual lidiamos todo el tiempo. Cuando yo escuchaba las diferentes intervenciones me daba cuenta que las grandes preguntas que todos tenemos son paradojas, porque tejemos algo muy bueno y resulta que al otro día nos damos cuenta que tejimos sombras, que nos equivocamos, que no fuimos capaces de atinar, que algo pasó y mi intención no era hacer daño y sin embargo resultó haciendo daño. Dentro del pensamiento humano muchos autores lo dicen y para mí es algo muy interesante y es que ese pensamiento dialéctico que nace en la antigua Grecia y que se va puliendo con el tiempo y que tal vez se pervierte también con el tiempo, se podría decir que es el pensamiento de mayor complejidad que el hombre haya tejido, la dialéctica y la dialéctica en términos de la paradoja, en términos de esa incapacidad que tenemos de decir la verdad de una manera absoluta y de un repensar permanente,  permanente. En términos simbólicos el pensamiento dialéctico, está muy representado en un símbolo que es el uróboro , la serpiente que se traga la cola a sí mismo y eso tiene que ver con un repensar permanente, el pensar nunca se detiene, siempre estamos pensando, siempre estamos pensando y más cuando tenemos que pensar la humanidad, entonces es un repensar permanente y por eso tenemos toda la libertad de replantear, de retractarnos, de reconstruir o cambiar nuestras visiones de mundo en un momento determinado, entonces no hay tal de que las ideas son fijas, eso sería matar el pensamiento, esto es un permanente movimiento dialéctico, un uróboros permanente, uróboros, [...]</t>
  </si>
  <si>
    <t>PROPUESTA INSTUTO NACIONAL</t>
  </si>
  <si>
    <t>[…] ¿Qué hemos querido con estos encuentros? Que siempre haya una emergencia, que todos salgamos conmovidos y nos descoloquen, que todos salgamos descolocados con nuestras premisas y más cuando la academia por su misma naturaleza ha querido mantener dogmas y ha querido mantener el estatus absoluto de sus ideas, entonces cuando esta invitación se hace, se hace para hacer un cambio realmente en las formas como construimos el conocimiento. Entonces, hay un tema en psicología que es muy, muy importante, que también es un, entonces el primer punto es que, el pensamiento es paradojal y construir y tejer sociedad siempre va a estar en la paradoja, lo segundo es que lo más difícil es hacer un cambio de la sintaxis o de las visiones del mundo que tenemos, una sintaxis es la lógica psicológica en la cual nos movemos, les voy a colocar un ejemplo, si hay un niño de cinco años que cree en el niño Dios y está muy feliz con el niño Dios, él está todo el año pensando el día de Navidad para recibir su regalo y puede pedirle a un niño Dios en su imaginario, en su sintaxis de pensamiento, puede pasar todo el año haciendo el listado infinito para ese niño Dios y va a asistir a unas novenas y va a asistir y va a estar hablándole a sus amiguitos de toda la fantasía que es estar pensando en su regalo de Navidad, pero, un mes antes uno de sus amigos más grandes de diez añitos le dice “usted sabe que su papá es el niño Dios”, ¿sí? En ese momento hay una ruptura en la sintaxis o en la lógica psicológica del niño, hay una ruptura, ese niño después de esa verdad psicológica, no va a volver a ser el mismo, cambian todas sus apuestas, entonces el niño va a llegar triste a la casa, posiblemente los papás ni siquiera sepan qué pasó, ya no quiere, rompe la cartica que le tenía el niño Dios y posiblemente no asista a las novenas, después de eso el niño pierde la inocencia, o sea pierde la inocencia y cuando estamos hablando de perder la inocencia en psicología, es que nuestras visiones de mundo que creíamos absolutas, se quiebran y nunca más volvemos atrás, o sea, el niño nunca más va a poder pensar en el niño Dios como lo pensaba cuando no había ruptura lógica, este ejemplo suena muy sencillo pero quisiera que lo lleváramos a nuestras visiones de mundo [...]</t>
  </si>
  <si>
    <t>[…] Si no hay ruptura sintáctica, no hay emergencia de una transformación de conciencia, por eso lo del niño, el niño transformó su conciencia a pesar de sus cinco años, él no va a volver a ver a sus papás de la misma forma y va a empezar a tener otras modulaciones frente al concepto de él, puede que cuando vaya madurando y vaya creciendo más quiera seguir celebrándole a sus hijos ese acto de navidad pero ya desde una ruptura lógica, ya desde un símbolo y no desde una verdad absoluta, ya es un símbolo, es como si, “porque quiero crear en mis niños la sensación de inocencia, de esperanza, de sueños”, pero sabe que en cualquier momento va a haber una ruptura, ese es uno de los veinte mil ejemplos que podríamos conseguir frente a lo que es la ruptura lógica del pensamiento. ¿Por qué les hablo de esto? Porque cuando yo escucho todas las intervenciones que se hacen, siempre hay una apuesta sintáctica a nuestras formas de expresar el mundo, o sea, siempre hay una interpretación del mundo. En psicología decimos, no hay nada que empiece en cero, siempre tenemos una primera interpretación del mundo y el mundo se nos va sistemáticamente en interpretaciones, esa es la psicología, interpretaciones que nos modulan nuestra vida, ¿si? Entonces esas interpretaciones se nos convierten en formas de vida que a veces se nos vuelven dogmáticas, ¿sí? ¿Y nacen de qué? De nuestras experiencias contextuales, nacen de nuestras historias de vida, nacen de esa conciencia histórica, nacen de todo ese proceso construido, la atmósfera donde nacimos, en esa atmósfera llena de cosas, no es un trauma, no es una vaina donde, estilo Freud , que allá hay un trauma que ya me genera una psicología, no, es una atmósfera. Si yo nazco en un espacio campestre como este, si yo nazco en el campo, si yo nazco en la montaña, si yo nazco con determinadas condiciones ambientales, mi psicología empieza a formar ideas de mundo, ideas de mundo, la forma como yo enfrento el mundo, la forma como yo asumo la vida, tiene que ver con esa atmósfera psicológica en la cual nos movemos, entonces es muy importante revisarnos, para entender que pasa con aquello que me incomoda cuando lo escucho, que pasa con aquello con lo cual aparentemente yo no estoy de acuerdo, porque posiblemente más allá de una pelea intelectual hay una resistencia psicológica,[...] [...] El “yo” se volvió conciencia colectiva, entonces nos enseñaron que todo tenía que estar trabajado para que el “yo” fuera fuerte, cuando ustedes hablan de todas las auto referencialidades que hablaban esta semana, autoestima, autodeterminación, autonomía, me están hablando de la era del “yo”, me están hablando de la era del “yo”, y todas nuestras formaciones, han estado impregnadas de la era del “yo” sin darnos cuenta, ¿Qué quiere decir esto? Que vivimos en un alma colectiva sin darnos cuenta, que nuestras actuaciones, nuestras respuestas a la vida, tienen que ver con una era que nos atraviesa, no hay tal del famoso “yo” individual, no hay tal, hay una construcción colectiva. [...]</t>
  </si>
  <si>
    <t>[…] porque aquí cuando hablamos de una psicología que tiene que ver con la transformación del alma del mundo, o sea, siempre que yo les hable a ustedes del concepto alma, les estoy hablando de esas lógicas en las cuales hemos tejido nuestra humanidad, esas colectividades que van armando una visión colegiada, lo que pasa es que el alma no es ingenua, o sea, el alma no es un tema ontológico, ni metafísico, sino que el alma es esa manera como hemos ido tejiendo nuestras comprensiones de mundo, ¿sí? Pero resulta que como no es ingenua, a veces, colectivamente, hemos construido concepciones de mundo absolutamente fracasadas, o sea, no en vano hemos tenido guerras mundiales, no en vano no hemos podido alcanzar, o sea, el alma también teje la maldad, el alma también teje las guerras, el alma, o sea, nuestras comprensiones del mundo, nuestras definiciones de mundo, entonces, claro, cuando hay una alma de mundo que se quiere imponer por la cotidianidad del día a día, porque estamos bombardeados por ello, pues, efectivamente, somos incapaces de ver qué acontece allí porque pierde reflexión, uno de los grandes venenos del momento histórico ha sido la pérdida del alma, o sea, la pérdida del alma mirando el alma, la pérdida de nosotros haciendo este proceso auto reflexivo, entonces, ¿qué pasa? Encontramos estas visiones de mundo que necesariamente han entendido más, ¿sí? Han entendido esa dialéctica entre ese proceso de individuación, si lo queremos llamar así, y el proceso de esa colectivización, porque miren que ha sido un problema eterno en las ciencias, cuando ayer hablaban de lo psicosocial, siempre me ha parecido una frase ambigua, psicosocial, o sea, hay una cosa impresionante, el “yo” ha castigado las ciencias humanas, el “yo” ha castigado las ciencias de la subjetividad, el “yo” ha castigado la psicología y, sin embargo, ustedes lo saben, todo el mundo quiere estudiar psicología, que le enseñen o no psicología a uno en el mundo, es otra cosa, pero ¿qué es esa inquietud tan profunda que el ser humano tiene frente a su alma, frente a su ser, frente a un problema existencial de quién es? O sea, que eso nos sigue atravesando y, claro, no queremos escuchar que esa dialéctica existe, y por eso tú dices, claro, esa hegemonía que se tejió con ese pensamiento que se impuso, mató mucha posibilidad de encontrar almas más sanas, más profundas y más colectivas. [...]</t>
  </si>
  <si>
    <t>PROBLEMÁTICA SOCIOECONOMICA</t>
  </si>
  <si>
    <t>[…] a partir de la salida, a partir de la emergencia del capitalismo, porque anterior, antes de esa emergencia de esa doctrina política y económica, se manejaba un poco más de colectividad y, de hecho, se ha destruido la naturaleza de la humanidad, porque el homo sapiens es naturalmente sociable, gregario, pero, desde la emergencia de ese capitalismo, a partir de más o menos siglo XVIII, que es cuando ya se empiezan a ver los primeros rastros de ese capitalismo, con el tema de lo terrateniente y de la hacienda, se empieza a destruir esa colectividad para compartirse en una satisfacción del yo, con los bellos años 20 y otras cosas, pero la cosa se asienta más, pienso yo, a partir de la emergencia de la era digital en los años 70s y 80s, cuando fue que empezó a ver cómo ese distanciamiento de las personas, de las individualidades, y pasó a haber una comunicación más basada en unos y ceros que en palabras, porque, por ejemplo, anteriormente había más juntanza, había muchísimo más juntanza entre personas, entre familias, era común lo que llamamos actualmente las visitas familiares, los grupitos, pero, a partir de esa emergencia de la tecnología de los años 60s, 70s y 80s, empezó a haber, y sobre todo a partir de la llegada de la mensajería instantánea en los años 2000, y métodos de comunicación digital que empezaron a ser un poquito más instantáneos, empezó a perderse como esa colectividad, porque ya no necesitaba tener aquí personas a mi lado, las tenía que tener lejos y aún podía hablar cerca con ellas, pero ya se perdió como esa especie de calor humano y de juntanza presencial entre personas. [...]</t>
  </si>
  <si>
    <t>[…] yo estoy muy de acuerdo con ese problema que planteas del “yo”, pero también depende de dónde nos situemos, entonces si uno más o menos recorre el país, recorre Colombia o otras partes, pero pensemos por Colombia, se da cuenta que eso que tú dices es muy, muy, muy cierto, pero sobre todo en zonas urbanas, y entre más grande la ciudad, peor, pero cuando uno se mueve en el campo, campesinos o en comunidades indígenas, incluso con comunidades de esas neohippies , raras, de eco aldeas y tal, uno comienza a encontrar que ese tipo de visiones son diferentes, y puede incluso haber respuestas frente a esas perspectivas. Entonces, solo lo que quería plantear es que si hay una era del “yo”, pero depende de dónde y cuándo, porque eso pues se desdobla en infinitas posibilidades [...] [...] E incluso en ciertos barrios populares, donde la gente se reúne para entre todos mezclar y hacer la plancha, uno encuentra el asunto de la minga, que en el fondo son prácticas aborígenes que todavía están vivas, entonces lo que tenemos es una sociedad híbrida, que aparte de eso está hibridando hacia, por aquí lo anoté, hacia el hipercapitalismo, porque la verdad sí somos muy rigurosos con el asunto, el capitalismo surge en términos de intercambio de bienes y con sistemas de representación, por ejemplo el oro, pero hoy en día esa riqueza se crea en computadores a partir de ceros y unos que no tienen ningún respaldo, entonces estamos en una era bastante más abusiva, por llamarlo de alguna forma, porque ya ni siquiera está respaldada la riqueza con bienes materiales, ¿sí?, pero es hipercapitalista, es decir, se ha entrado en otra área y todos lo aceptamos, entonces es como que agachamos la cabeza y sí, uno va a un cajero y ahí tiene sus recursos y resulta que si uno lo estudia al milímetro es una gran falsedad, ¿si?, por eso los grandes, la gente que digamos tiene muy claro este asunto, hoy en día está adquiriendo las tierras que tienen mayor posibilidad para generar supervivencia a futuro, empezando por la Patagonia, empezando a ser las zonas cercanas a los polos, o sea ellos lo tienen claro porque saben que si por ejemplo hay una eyección electromagnética, puede sonar muy fuerte, pero si hay un ataque hiperhacker en todo el mundo y se daña el sistema financiero, pues se les cae el asunto, entonces sólo quería decir eso porque estoy de acuerdo, [...]</t>
  </si>
  <si>
    <t>[…] ¿qué es el desajuste de era?, ¿qué pasa?, en psicología hablamos de consenso de mundo, cuando el consenso del mundo nos permea, entonces estamos hablando de esa era del “yo”, o sea, esa era del “yo”, los matices que encontramos en los diferentes sectores, pues nos cuentan que hay una diversidad que no hemos querido ver, pero que la tiranía de donde va el alma es superior a nosotros, querámoslo o no, no nos podemos salir del espíritu de era, entonces lo que decíamos, por ejemplo, volviendo a un problema aquí estructural, cuando decimos “queremos que nuestros jóvenes vuelvan a su tierra”, pero entonces cuando un muchacho se va de acá para la capital o para cualquiera de las capitales de centro, ¿con qué se va a encontrar?, con el alma de la era, se va a encontrar con ciencia, con tecnología, con oportunidades, con lo ficticio de ese capitalismo, se va a encontrar con que todos tienen celular, con que todos tienen oportunidades en ese “yo” y empieza el desajuste de era, “¿me voy a devolver a qué?, ¿a la ruralidad?, ¿a dejar de tener las oportunidades que tiene cualquier joven de mi edad?, ¿a no competir?”, creo que en el encuentro anterior yo les decía ¿qué es inclusión?, ¿inclusión en qué?, ¿a qué?, ¿a qué es la inclusión?, ¿al modelo capitalista?, ¿sí?, ¿a seguir las líneas naturales que se siguen porque es el alma del mundo?, entonces muchos de los problemas que puede tener LMRV en su territorio, es un desajuste de era, porque ven que el mundo va por allá y puede que sea una ficción, pero  es lo que hemos tejido, hemos tejido esa era, hemos tejido la ciencia, la era de la ciencia, la tecnología, el capitalismo, todo esto que nos hace un “yo” súper potente, ¿sí?, entonces claro, un “yo” tan potente siempre genera exclusión, siempre genera exclusión, porque siempre estamos en un proceso permanente de comparación, ¿quién es más rico?, ¿quién es más pobre?, ¿quién es más bonito?, ¿quién es más feo?, ¿quién tiene más dinero?, ¿quién es?, ¿quién es quién?, ¿quién tiene el cargo más alto?, ¿quién tiene todo ese tipo de procesos, que hacen que necesariamente todos tuviésemos que sentir en algún momento de nuestras vidas que somos excluidos?, o sea, que un hotel en Dubái te valga cuatrocientos mil dólares la noche, ¿eso es para quién?, ¿sí?, para la minoría casi cuántica, minoría cuántica de los millonarios del mundo, ¿ustedes saben que cuando la economía está en crisis en el mundo los millonarios del mundo se gastan la plata en hiperlujos?, porque no tienen que más gastarse la plata, entonces mandan a hacer la colección de Vuitton [Se refiere a la marca de ropa y accesorios Louis Vuitton de Francia] la más cachaca, la única, la hiper, la que nadie tiene, ¿sí?, entonces miren esas realidades están y entonces ahí es donde decimos “¿cómo le vamos a explicar a nuestros muchachos qué es eso del desajuste de era?”, que les va a generar motivación, les va a generar deseos, y entonces “¿para qué voy a estudiar?, ¿yo voy a volver aquí a seguir siendo pescador o qué?, ¿qué es eso que me pasa?”, con todas las implicaciones de exclusión que tiene la raza, ¿sí?, que tiene el sector, con todos los problemas sociales que tienen, ¿quién sale?, “¿cómo salgo?, yo quiero salir”, y entonces ahí viene una vaina que los muchachos no tienen que entender, o sea, ellos todavía no entienden que su propia etnia tiene más claridades que la mismo “yo” que los atraviesa, no la tienen clara, entonces tienen que salir a que nosotros les expliquemos qué les está pasando, para que ellos sean capaces de devolverse con dignidad a sus pueblos y a entender de qué se trata, y eso se llama desarrollo de la conciencia, desarrollo de la conciencia, es en ese texto que tenemos que movernos, que tan desajustados estamos en la era, muchos de nuestros muchachos son, yo creo que es la generación, las generaciones que más desajuste de era que les ha tocado [...]</t>
  </si>
  <si>
    <t>[…] entonces ahí está, ahí hay un tema muy importante de trabajar y eso no se trabaja con la psicología conductista, eso no se trabaja con condicionamientos, eso se trabaja a punta de reflexión, a punta de tener que gastar muchas horas sentados hablando con ellos para entender el alma que los atraviesa y ese proceso interior que están viviendo, porque son preguntas muy difíciles, ¿cuál es el futuro?, ¿cuál es el futuro?, hay una desesperanza y hay un mucho miedo a un futuro, porque todo está, yo creo que a nadie le ha tocado tan duro, colapsado, no hay futuro y entonces que les estamos diciendo a los muchachos, no hay futuro, o ¿cuál es el futuro?, entonces ¿el futuro dónde está? En el presente extendido de una profunda reflexión del alma y entonces volviendo a la tecnología, cuando JCM leía las dos modulaciones que hizo la inteligencia artificial, siempre va a haber una falla, no hay alma, no hay alma, porque la inteligencia artificial no podía decir que estaba pensando KBV, ni que estaba pensando JCM, ni que estaba sintiendo, cuántos de los que estaban sentados ahí estaban aburridos, cuántos se querían ir a dormir, eso nunca lo va a poder ver la inteligencia artificial, tengo que contarle, “venga hable, hable de que estamos cansados, entonces va a hablar de que estamos cansados”, pero el alma no es copiable. [...]</t>
  </si>
  <si>
    <t>[…] utilizamos mucho el símbolo para poder fotografiar el alma, porque de otra manera no se puede fotografiar, entonces cuando hablamos de ese símbolo mitológico que es la trinidad, estamos diciendo que el espíritu es donde está inscrito el intelecto, la racionalidad, la construcción de nuestras ideas textuales del mundo, nuestras construcciones, nuestros modelos teóricos, entonces claro, cuando nos formamos en la academia, cuando nos formamos en el intelecto, creamos torres de marfil y torres de marfil intelectuales y ahí es donde nacen todos nuestros dogmas, ¿sí? todos nuestros dogmas y luego los bajamos al cuerpo, ¿qué es el cuerpo? nuestras prácticas, a nuestras prácticas, entonces por eso miren que ayer cuando nos mostraban el modelo nos decían, hay políticas, hay propósito, hay unas pragmáticas y luego nos dicen, “pero hemos tenido muchos problemas”, cuando JCM dice, “¿cuáles son los problemas?” de alma  [Se ríe], de alma, de alma, nunca hay otro tipo de problema, un problema de alma, “que no hubo voluntad política, que la gente no nos cree, que no nos quieren, que no nos entienden”, que no sé qué y todos son problemas de alma, nosotros no pecamos por problemas intelectuales, ¿sí? entonces listo, “Ah, que tenemos problemas”, que “¿por qué los niños no pasan el examen de?” y entonces inmediatamente decimos, no es que es, ¿qué será?, ¿qué es lo que no pasa?, porque nuestras estructuras racionales del espíritu evalúan es, torres de marfil, no almas, no almas, ¿sí? y entonces nuestras pragmáticas se vuelven pragmáticas vacías, que no resuelven absolutamente nada. Miren, hay un tema que atraviesa las empresas y que me toca todo el tiempo pelear con eso y es el tema de la sostenibilidad, ¿no? y yo digo que la sostenibilidad en el mundo es una esquizofrenia, una esquizofrenia entre lo que hacen las grandes multinacionales para hablar del tema, entonces un Banco Santander invierte millones de dólares en pozos de explotación petrolera, pero invierte millones de dólares en reforestación, eso es una esquizofrenia, ¿sí? ¿por qué? porque no hay alma, entonces no hay alma, sostenibilidad como un gran concepto, que no lo entendemos tampoco, bajamos a la pragmática y entonces hacemos una esquizofrenia, pero nadie media con el alma porque el alma también es mediación, es comprensión, es relacionar el intelecto con el cuerpo, es hacer todo ese proceso que nos permite comprender, comprender, no intelectualizar, ¿sí? entonces claro, por eso nos encontramos con la necesidad de alma en todos lados y por eso cuando hay muchas líneas donde el alma se expresa con más facilidad, cuando JCM nos muestra todo el documental, él nos mostró fue pura alma, pura alma, los sentires, las formas de actuación, ¿cómo se resuelven los conflictos? pues desde el alma, entonces cuando tú dices, claro es en relación con el otro, yo siempre he dicho que solamente hay dos maestros, es ese mismo reflexivo y el otro, no hay cosa más tenaz que convivir con el otro, ¿sí?, por eso vivir solo nos vuelve neuróticos y nos aísla del mundo, pero ir acompañado nos hace exigirnos, humanizarnos, humanizarnos dentro del proceso[...]</t>
  </si>
  <si>
    <t>[…] entonces de una u otra manera, el ejercicio de entender que tenemos un desajuste de era, porque tenemos una incapacidad de comprender lo que nos está pasando, de comprender como vamos a lidiar en la era de la incertidumbre y de la complejidad, esto es incierto, pero siempre nos han dicho que el mundo era cierto, que el mundo era fijo, que el mundo era predecible y que todo el tiempo podíamos nacer, crecer, estudiar, casarnos, tener hijitos y seguir reproduciendo ese sistema y eso hace rato dejó de ser, hace rato dejó de ser y también tenemos que comprender que muchos de esas generaciones no tan lejanas de papás, de abuelos, de bisabuelos, están en un desajuste mayor que nosotros porque no están entendiendo nada de lo que está aconteciendo, nada y lo único que pueden hacer es regresarse a decir “perdimos a Dios, perdimos la tradición, perdimos tal cosa” y resulta que no es que “perdimos” nada, el alma ya va en otro lado, el alma está comprendiendo otras cosas que ni ella misma logra auto comprender, ¿sí?, entonces de una u otra manera, es un llamado a entender que hay un alma gritando por ser vista, ¿sí? y si algo hemos querido con el encuentro de Cuenco es recuperar alma, recuperar alma, cuando ustedes se sienten acogidos, cuando yo me siento con seres humanos, yo no sé, no interesa si tenemos maestrías, doctorados, no sé qué, si somos el alumno, si es la persona administrativa, eso no nos interesa, nos interesa que todos estemos sentados aquí pensándonos un problema estructural para la humanidad que es la educación[...]</t>
  </si>
  <si>
    <t>[…] volviendo a Cuenco, cuando KBV decía, “ah ya entendí el símbolo de Cuenco”, me encantó que lo hubiera dicho, porque es que ese es el Cuenco, siempre hemos dicho, tenemos que vaciar la copa para que entren cosas nuevas, somos muy apegados a nuestras visiones de mundo, a la sintaxis y a veces hay que vaciar la copa para escuchar al otro, yo no soy capaz de escuchar al otro cuando mi copa está llena de cosas y fuera de todo cuando le echo y le echo y le echo y le echo, porque se derrama la copa, pero nunca va a contener lo que tiene que contener, o sea que cada tanto tenemos que hacer sacrificios de vaciar la copa, de tener la humildad suficiente de quitarnos nuestras preconcepciones y decir “yo quiero escuchar, yo quiero escuchar”, ¿sí? y cuando el otro conversa desde una actitud genuina de construcción colectiva, va a decir cosas maravillosas, pero cuando yo hablo desde mi cuenco lleno, desde mis prejuicios, desde mis imposiciones dogmáticas, desde mis ideas de mundo, no hay encuentro. Entonces no solamente el símbolo de cuenco, sino esa forma tan bella de decir que es una conexión, es fundamental en el tejido. [...]</t>
  </si>
  <si>
    <t>[…] hay otro concepto que también entraría en este cuento del “yo” y bueno es la mezcla de esos “yo” que resulta ser a veces excluyente, a veces no, resulta ser excluyente, este concepto del adentro y el afuera, es lo que ha hecho muchas veces que hayan ciertos “yo” individuales que...y es la culpa, básicamente del tema de la exclusión, es ese hecho de estar yo... para entrar en cierto grupo, debo asumir una normatividad o debo estar como al, como en una etiqueta, por así llamarlo, para yo poder estar dentro de ese grupo.[...]</t>
  </si>
  <si>
    <t>[…] Para yo poder estar dentro de ese grupo, entonces cuando yo no cumplo esa etiqueta inmediatamente yo paso a estar en el afuera, concepto muy barroco por cierto, paso a estar automáticamente en el afuera y al estar en el afuera estoy fuera de las murallas de ese grupo y prácticamente estoy a mi desamparo, o bueno estoy fuera de ese grupo y paso a ser digamos hostil para ese grupo, pues entiendo yo así también este tema del “yo” y a veces otra cosa que yo quería mencionar hace rato, es que este tema del “yo” es una lucha de ejércitos, es una guerra de ejércitos, porque bueno ese “yo” es colectivo, eso es cierto, pero es un colectivo que yo defiendo y defiendo a costa de todo y muchas veces pasa o en ciertos momentos pasa, que yo literal defiendo ese “yo” a capa y espada, sin saber que yo, o sin saber que estoy cometiendo a veces una equivocación y eso es lo que estoy, mejor dicho estoy cerrándome a una oportunidad de aprender un conocimiento nuevo en lugar de yo [...] [...] eso hace que se niegue la posibilidad de establecer nuevas relaciones y establecer incluso nuevos conocimientos, simplemente por esos orgullos y por esa pelea de ejércitos, que resulta ser mi “yo” contra el “yo” suyo, o mi “yo” contra el “yo” de otra persona, en lugar de abrir ambos “yo” y dejarlos entrar y que se mezclen como colectivo.[...]</t>
  </si>
  <si>
    <t>[…* esa es una gran ventaja cuando uno maneja esa parte, entonces voy, “profesor”, por decir “profesora MLR, mira, estamos haciendo estos cursos, esto conlleva a que conozcan de parte del ministerio que es lo que nos están diciendo, la acreditación” y le echo todo el rollo, “Ah, bueno”, y una de las cosas que me sale allí es que, como yo soy el profesor mayor, ¿sí? y dice, “¿usted qué me va a enseñar?, ¿usted qué me va a enseñar?, yo llevo aquí 40 años, he venido editando semestre tras semestre la asignatura y nadie se ha quejado”, le digo, “no, no estoy diciendo que lo están haciendo mal, no estoy diciendo que no, ese no es el problema” y cuando tú hablas de ese cuenco que está lleno y que a veces se rebosa y no dejamos entrar cosas, entonces dice, las personas que están en dirección académica, ahora que nos toca la intervención con ICRS, van a ver que son personas jóvenes, superando los 30 años más o menos y entonces esa es otra barrera, y dicen “esos muchachitos que usted tiene, ¿qué me van a enseñar a mí?” Entonces entra ese otro conflicto, yo digo “no, nosotros estamos tratando no de enseñar, estamos tratando de comunicar, porque ya hay unas cosas elaboradas, simplemente somos unos facilitadores, somos unos puentes para esta transformación” [...]</t>
  </si>
  <si>
    <t>[…] Una cosa que veo, es que no solamente sucede, porque estoy tratando de que no solamente sea los profesores, porque para mí este proceso de cambio tiene que suceder con los administrativos y con los estudiantes, esto tiene que unirse porque me dicen, “solamente profesor”,  y le digo “no, qué pena, yo no obedezco, yo no obedezco ese mandato ahí”, son para los de la universidad, si quieren ir estudiantes y si van representantes mucho mejor, porque ellos son los que realmente irradian, entonces lo que tú dices es ¿cómo hacer?, ¿cuál sería el proceso?, porque es que tengo otro inconveniente en Palmira, es que la mayoría de nuestros profesores superan los 54 años.[...]</t>
  </si>
  <si>
    <t>[…] porque miren, formarse en pensamiento psicológico es esto, esto no es otra cosa, esto es formarse en pensamiento psicológico, entonces lo que tú dices es muy bello porque, primero esto está atravesado por la ecuación personal, ¿quiénes somos?, ¿quiénes somos?, nosotros los tenemos que revisar para entender quiénes somos en la era del “yo”, entonces ya les dije, no nos salvamos, no nos salvamos de estar en la era del “yo”, no nos salvamos de ese monstruo que nos traga y que hemos ido tejiendo y alimentando día a día todos nosotros, entonces claro, los famosos dinosaurios y, y todos estos personajes que se acartonaron en la academia porque le pasa a cualquier academia, empiezan a ser tejidos por nosotros mismos, ¿sí? las reverencias que hacemos, los miedos que tenemos e inclusive los modelos de identidad, “queremos ser”, y miren, ese cuentico, ustedes protestan cuando están jóvenes y dicen y tal y pueden llegar a ser esos dinosaurios, ¿sí? y hay una cosa muy impresionante y es que hoy no tendríamos que hablar de una manera tan agresiva de este choque generacional, hoy tendríamos que estar hablando de intergeneracional, ¡Por Dios! aquí tenemos un encuentro intergeneracional y más enriquecedor que este no lo veo pues, intergeneracional, aquí no estamos diciendo que el niño de 20 años no tiene nada que decir, ¿sí? o que nosotros los viejitos ya estamos pasados de moda, o sea ese ejercicio, ese ejercicio intergeneracional es algo que tendríamos que empezar a advertir y a mirar, y cuando hablamos de que la ecuación personal es muy importante es mi revisión, o sea la revisión pasa por mí, JCM decía ayer “efectivamente ¿quién soy?, ¿cómo me muevo en el mundo?, mi transformación”, pero es mi transformación en relación al otro, porque si no, sería un acto egocéntrico, entonces claro, en la medida misma que la ecuación personal atraviesa nuestras visiones de mundo, y entonces yo creo que una persona como el profe EDGL ha mostrado mucha alma en estos encuentros, y ¿qué quiere decir eso?, hay unas sensibilidades, le gusta el arte, le gusta la fotografía, fuera de todo científico, fuera de todo administrativo, y entonces claro empieza a darse cuenta que esto es más grande, entonces no es solamente convencerlos desde la academia o desde la imposición normativa, sino, “conversemos, conversemos, hablemos desde el alma, hablemos de eso, hablemos de”, y hay algo muy interesante, pese a todo el  propósito que guía un norte en cualquier institución, si ustedes lo revisan, frente a lo que hemos hablado, lo que nos han mostrado durante estos días, el propósito siempre tiene que ver con humanización, nadie está aquí sentado y dice “Que la Universidad Nacional sea la mejor universidad del mundo en matemáticas”, nadie ha dicho una loquera de esas, nadie, nos discutimos todo el problema de la academia pero siempre en el fondo decimos “queremos gente más humana”, “queremos seres humanos más comprometidos”, siempre estamos hablando de algo que nos trasciende y que trasciende el intelecto [...]</t>
  </si>
  <si>
    <t>[…] Cuenco ha querido romper asimetrías y por eso hemos invitado la parte administrativa, la parte docente, la parte de estudiantes, la comunidad externa, romper asimetrías pero de una manera consciente, no es convocar por convocar, es empezar a entender quienes están ahí sentados para compartir. Entonces, cuando hay un proyecto que tiene un propósito común, cuando yo estoy entregando que el propósito es más grande que simplemente cumplir una malla, que simplemente cumplir una normatividad que una universidad está pidiendo, pues yo me intereso, hoy los muchachos piden propósito, que loco, hoy un muchacho está diciendo “¿Pa’ que?, dígame ¿pa’ que? Y convénzame de que eso tiene sentido y me va a conmover el alma, dígame eso, si usted no me cuenta eso, no cuente conmigo” ¿sí?, y ningún ser humano se va resistir a ponerle alma a la vida, ninguno y es parte como de todo ese proceso, entonces la asimetría, son estructurales en un encuentro humano. [...]</t>
  </si>
  <si>
    <t>[…] entonces en ese sentido, pensaba en lo que tú dices de la conciencia y otro elemento clave ahí, eso ¿cómo entra a interpelar las formas de gobernanza? Porque en ese orden de ideas y que creo que fue lo que de alguna forma llamó al éxito o al pequeño éxito que tuvo el profesor EDGL allá, fue desinstalar, justo entrar en la conversa como dijiste tú, para organizar otra forma de gobernanza, porque jamás, ese “yo” jamás va permitir, o sea, ni lo uno ni lo otro, nunca va permitir el “ Yo obligado”, “venga lo convoco obligado” y tampoco va permitir, se convoca de manera voluntaria, etc, toca entrar y esas son las formas de gobernanza que nos toca repensar en la universidad, porque o si no, no se construye, porque claramente lo has dicho, no podemos construir solos, no, no podemos, pero ese como ese “yo” se atraviesa todo el tiempo, entonces si uno no se desinstala y se baja y utiliza otras formas de interacción, no va ser posible y nos estancamos y nos quedamos, entonces toca bajar, y pues también de manera consciente y no como acto meramente para lograr el propósito, sino también de manera consciente para entrar y encontrarse con el otro y ahí sí lograr los cambios. [...]</t>
  </si>
  <si>
    <t>[…] y es que el poder lógicamente está instalado en nuestras relaciones todo el tiempo, estamos, en la misma era del “yo”, generó, de cierta manera, muy positivamente, que el ser humano se pusiera de pie y cualquier ser humano puede ejercer poder, pero ¿Qué pasa? Las instituciones, hay un autor que dice que tenemos emociones neandertales, instituciones medievales y tecnología de los dioses, ¿sí? entonces imagínense, la institucionalidad medieval es la institucionalidad del poder divino todavía, del poder jerárquico, donde el cargo te da el poder y todos luchan por llegar a grandes cargos, ser presidente, ser rector, ser gerente, ser, porque es que ese ser implica una asignación de poder divino, entonces ahí nacen todos estos totalitarismos, todos estos absolutismos apoyados por el “yo”, la libre posibilidad, el libre mercado hacen que tu luches por ser, entonces esa mezcla es un molotov terrible, entonces claro yo tengo que empezar  a revisar mis posturas de poder, porque no es que no ejerzamos poder, ¿cómo lo ejercemos?, porque ese “yo” atraviesa las esferas del poder, claro, y además miren la cantidad de frases que surgen con la era del “yo”, por eso tenemos que advertir que siempre tenemos que revisar nuestras posturas y nuestras pragmáticas para ver si están atravesadas por la era, porque entonces el famoso libre desarrollo de la personalidad, se convierte en una bandera del “yo”, es una bandera del “yo”, ¿y entonces donde está el otro? No existe el otro, por eso nos cuesta tanto trabajo, si hay un país que le cueste el relacionamiento con el otro, es este país, aquí no prosperan las agremiaciones, aquí no prospera nada que sea colectivo, o sea es impresionante ese egoísmo tan profundo que hemos tejido, [...]</t>
  </si>
  <si>
    <t>[…] parte de ese conflicto que mencionaban con el “yo” anteriormente, voy a formularlo de esta manera, es un choque de lo que se puede llamar la experiencia con lo moderno y lo peor es que es un choque con una chispa, hay chispas cuando se chocan esto de la experiencia con lo moderno o con lo que considera moderno desde el capitalismo, por eso es que por ejemplo hay docentes que cuando una persona como uno le viene a decir algo de ajustes razonables, ahí es cuando me dicen “Oiga, este culicagado ¿Qué me va poder enseñar? O ¿esta culicagada que me va poder enseñar?” porque el docente actúa desde el “yo”, pero ese “yo” esta reforzado con la experiencia, ese “yo “está reforzado con “Es que yo sé más que usted porque…”, por ejemplo, aquí se da mucho en el campo y es “No, mire papá, yo llevo 27 años arando estas tierras, ¿usted que me va a enseñar a mí?” ¿Sí? Es un discurso muy típico de por acá “Yo llevo treinta y tantos años arriando ganado, usted que me va a enseñar a mi como se hace la vaquería mijo” así le van a decir a uno acá muchas veces, y en la universidad pasa eso mismo, de manera más elegante, pero pasa y es como  que, bueno, o sea “Yo sé más, yo tengo no sé cuántos doctorados, no sé cuántas maestrías, ¿qué me va a enseñar un pobre mocoso o esta pobre mocosa que está iniciando el primer semestre?” y a veces nos pasa que uno les va decir lo del tema de ajustes razonables y salen con eso, salen directamente con eso o no salen directamente, pero si lo hacen de manera implícita, entonces yo pensaría, ahora viene el otro lado, lo que se consideraría como lo modernos versus lo viejo, que sería el lado de nosotros o nosotras, las peladas y los pelados, nosotros a veces tendemos a ver a la gente con experiencia de manera anticuada o como ustedes dijeron hace rato pasados de moda, entonces bueno, nosotros chocamos, bueno, tras de eso que viene también con la imposición encima, entonces tiramos nuestra chispa y terminamos haciendo tremendo corto circuito, justamente por eso, porque ni los de la experiencia, ni los de lo moderno queremos aceptar lo que dice el otro. Pero no se generaría esa chispa, ese cortocircuito horrible, si más bien mezclamos ambas vainas, mezclamos la experiencia “yo sé muchas vainas y le puedo enseñar” pero “yo también sé otras cosas y le puedo enseñar desde mi juventud o desde mi condición” sería, pienso yo, que sería, en lugar de estar manteniendo como ese choque de trenes cada rato, se debería más bien como llegar a mezclar ambas experiencias para crear una mega experiencia de funcione mejor. [...] [...] volviendo un poco al punto anterior de por qué como Colombia siempre está en ese “yo” y “yo”, considero que eso viene desde un trasfondo histórico, ¿no? como que nosotros nos volvimos muy desconfiados, muy pensando o sea ya asumiendo lo que va a hacer o lo que va decir esa persona desde el conflicto, o sea, toda esa historia viene desde el conflicto armado y todos esos intereses que tenían tanto el estado como esos grupos que se organizaron, como dijeron “No, es que no estoy de acuerdo con que el estado actúe de tal forma, por eso nos organizamos” pero de todas maneras ellos también fallaron en cómo actuar, entonces yo digo que ya pasando todo ese tema del conflicto y estas nuevas generaciones pues ya cansadas de tanto ver pues como el mismo conflicto afecta las regiones donde se está… piensan ¿no? “Tenemos que ya nosotros como personas, como víctimas del conflicto” o personas que también lo ven desde lejos es como “Bueno, esto nos está atrasando como sociedad, tenemos que mirar cómo podemos cambiar eso”, entonces digamos que ahorita pues se están viniendo esos grandes cambios de cómo diferentes grupos sociales se organizan y pues construyen país a partir de sus experiencia y pues en esa no repetición de la violencia, ¿no? repetición de, pues, esos intereses personales propios, entonces yo creo es, pues, es como una esperanza que se tiene como país, porque ya queremos ese cambio y bueno eso es todo lo que quería decir. [...]</t>
  </si>
  <si>
    <t>KBV;LEMA</t>
  </si>
  <si>
    <t>PSICOLOGÍA</t>
  </si>
  <si>
    <t>[…] No hemos podido romper la sintaxis de un país dolido, huérfano, ¿sí? Desconfiado, prevenido y esa es la gran responsabilidad que seguimos teniendo hoy, los que estamos vivos hoy, no estamos hablando ni si estoy joven o viejo, “estoy vivo y si estoy vivo tendré que seguir siendo responsable de humanizarme y de humanizar” y entonces no hemos podido romper nuestras propias sintaxis, nuestras propias visiones, ¿sí? Por eso una vaina muy cercana desde la psicología, hablar de cultura es hablar de sintaxis colectiva, ¿qué es lo que pensamos desde el alma colectivamente?, ¿qué conciencia?, ¿qué nivel de conciencia tenemos?, no moral, ¿qué nivel de conciencia?, ¿sí? Colombianos, “Ah claro, nosotros somos unos duros, somos capaces de defendernos en un mundo agreste, somos sobrevivientes naturales, tenemos mucha inteligencia, nos defendemos, funcionamos, formamos gamines pa´ que defienda la cuadra vecina”, o sea, es todo un tema rudo, no hemos roto la sintaxis, la transformación sólo se da rompiendo sintaxis y hay una cosa bellísima, que el dolor traiga la debida recompensa de luz y amor, el dolor traiga la debida recompensa de luz, de conciencia y amor, sino no tendría sentido el dolor, que el dolor traiga la debida recompensa de luz y amor.[..]</t>
  </si>
  <si>
    <t>[…] y entonces empezamos a entender que el sufrimiento es un dolor no consciente y el dolor es sufrimiento consciente y hemos aprendido a sufrir en este país, no aprender de él y hemos aprendido a lamentarnos de nuestro sufrimiento, ¿sí? pero no a entrar en una esfera de amor y de comprensión y eso es parte de la transformación del alma, de la transformación de la conciencia. Tenemos corazones muy duros, muy endurecidos, todo lo que no genere conciencia no sirve, ninguna propuesta de transformación social que no esté atravesada por el alma no funciona, no funciona, entonces ese realmente es el llamado, independientemente si algún día sale un instituto o no, valió la pena pasar por aquí, valió la pena, ¿sí? entonces yo creo que eso es lo que tenemos que hacer, sin grandes pretensiones, por eso la impecabilidad en la acción y desapego al resultado, sin grandes pretensiones, pero constantes, constantes en el ejercicio de humanizarlos, ¿sí?[...]</t>
  </si>
  <si>
    <t>[…] este asunto del “yo” y el todo, creo que es una cuestión de tensión muy fuerte, muy pero muy fuerte, a nosotros nos ha preocupado eso desde la geografía porque tratamos de entender las relaciones entre la sociedad y la naturaleza y la sociedad en su entorno, entonces eso, bueno y tenemos tradición también de geografía y percepción, entonces hay un vínculo con la psicología, porque o sino, uno va a entender que para algunos un árbol es algo para sacar madera, es una cosa y para otros un árbol es sagrado[...]</t>
  </si>
  <si>
    <t>[…] hay una verdad que nos conduce, todo está conectado con la psicología, por eso mire, la  psicología no debería tener pretensiones científicas, la psicología es un método de pensamiento, de la conciencia. No me interesa que es la conciencia, ni dónde nació y esos son términos generales de la filosofía y esas son discusiones de otro plano, en la vida real desarrollamos conciencia, ¿sí? Entonces me parece muy bello, porque ojalá entendiéramos que la psicología atraviesa todo.[...]</t>
  </si>
  <si>
    <t>[…] Bueno, entonces voy a, eso del “yo” y el todo desde lo siguiente y no sé si me daré a entender, pero creo que hay un grave problema en torno a que en este mundo impera una perspectiva antropocéntrica. Creo que hay que evolucionar hacia perspectivas más, bueno, primero lógicas egocéntricas, antropocéntricas, dialogan perfectamente, hay otras perspectivas de corto y sociocéntrico que ayudan como a pensar un poco diferente, pero creo que hay que evolucionar hacia lógicas más ecocéntricas, biocéntricas, es decir, nosotros hacemos parte de un mundo vivo y el mundo vivo no es sólo los humanos, eso es un grave error, ¿sí? Por eso me parece grave cuando la gente se burla de los grupos animalistas o de los que no comen carne y tal, porque eso es grave, es decir, es no tener conciencia de que este, no sé si es perrito o perrita, creo que es perrito  [Señala al perro que está acostado en el piso del salón], está conformado por células y yo también, y que tiene dos ojos y yo también, y su aparato reproductor es muy similar al mío, tiene dos orejas, [...] [...] Tiene recuerdos, sufre, entonces esa desconexión de la naturaleza, del todo, es un problema gravísimo. Entonces, bueno, iba hacia lo ecocéntrico, biocéntrico, pero además deberíamos en realidad evolucionar hacia una perspectiva cosmocéntrica, es decir, todo se relaciona con todo, lo que pasa es que no entendemos esas relaciones, esto nos lleva a unas reflexiones realmente profundas que no son recientes, pero que se están actualizando y una de ellas es ese problema de la separación entre lo natural y lo artificial [...]</t>
  </si>
  <si>
    <t xml:space="preserve"> […] bueno, hay un problema ahí grave porque esa separación natural-artificial nos desconecta, nos pone en una especie de pedestal, surge la tecnología, pero desde otros ángulos cualquier elemento tecnológico, incluyendo internet, incluyendo una inteligencia artificial, es natural, forma parte de las infinitas posibilidades del universo, y si uno lo ve de esa forma, por eso hay movimientos, por ejemplo, que hoy en día están pensando en los derechos de los elementos técnicos, ¿sí? Eso suena rarísimo, claro, derechos de animal, de naturaleza, pero los derechos de las máquinas por ejemplo,  ¿sí? ya se está pensando en eso, y creo que es importante tenerlo muy en cuenta, por varias razones [...]</t>
  </si>
  <si>
    <t>[…] cuando planteas la relación con la tecnología, los orientales tienen una cosa bellísima, ellos plantean que el reino mineral es el más próximo a la comprensión de Dios en sus filosofías, miren la complejidad de lo que están diciendo, y nosotros lo tenemos en occidente como si fuera una cosa, una cosa, una división, y ahí es donde entendemos posiblemente la necesidad de esa ruptura, que lo vamos a llamar en psicología, de esos paradigmas en los cuales se ha movido la conciencia, entonces el paradigma separatista, el paradigma divisional, el paradigma atomicista, mecanicista, cuadriculado, que todavía nos permea. Entonces cuando JCM dice, a ver, ¿dónde están esas nuevas formas de ver el mundo híper conectado, sistémico, complejo, unificado? ¿Dónde están? Y aparece un tema bellísimo  ¿sí? ¿Qué es eso de participar realmente del todo? Porque aprendimos a tener la parte, pero no el todo. Hemos glorificado la parte en ciencia, lo inductivo, desde la ciencia hasta la cotidianidad hemos glorificado la parte, la parte, el individuo, el yo, pero se nos ha olvidado cómo conecta eso con el todo, dialécticamente están conectados, JCM lo decía, es un problema enorme, la psicología tiene una deuda enorme con la humanidad, porque la psicología creyó que su único ejercicio era el “yo”, que su único ejercicio era el individuo, entonces cuando ustedes ven un psicólogo metido en estas cosas, dicen “Tan raro” ¿Sí? “¿Qué es esto?” ¿Cuándo invitan a un psicólogo a una discusión de estas? Nunca, el psicólogo, “mandémosle, al que está llevado allá al consultorio”, y la psicología académica sigue enseñando para el pequeño yo, sigue trabajando para el pequeño “yo”, no para eso que estás diciendo, no para entender que estamos conectados, ¿sí? que hoy estemos con estas nuevas visiones del mundo es que el mundo ya, el alma se está moviendo hacia allá y como les digo, casi siempre es extra especial, o sea, no es en la academia afuera que la gente empieza a descubrir estos procesos, que son estructurales y son universales dentro de ellos. [...]</t>
  </si>
  <si>
    <t>[…] ¿Cómo se mueve la conciencia? ¿Cómo se mueve el alma? Olvida cosas, vuelve y emerge, por eso no es una evolución, no hay evolución lineal del alma, hay expansiones permanentes o contracciones del alma, no hay evoluciones, ¿sí? a veces hemos descubierto cosas maravillosas y volvemos otra vez a caer en una oscuridad que es no ser consciente de. Entonces, yo diría que, le agregaría a toda esa exposición tuya, creo que nunca hemos visto que necesitamos ser conciencia céntricos ¿Qué es eso? O sea, la conciencia está ahí, el alma está ahí, eso suena como si fuera regresivo por allá, mitológico o no sé, mítico-mágico de las otras eras, resulta que sí, cuando decimos hay alma en este ser, es a eso, cuando tú dices hay emociones, hay memoria, eso es alma, eso es alma, o sea, es parte de.  [...]</t>
  </si>
  <si>
    <t>[…] veníamos hablando de un desajuste de era y siento que en este instante con toda la coyuntura del paro, es muy evidente en las sedes que hay una coyuntura de era enorme, porque yo le comentaba a los chicos y no me da pena decirlo y siento como estudiantes de la UNAL, Sede Manizales, no tenemos una postura como tal. Entonces yo les decía, fuimos la última sede en entrar en paro pero es porque está en esos juegos del “yo”, entonces es que Manizales no puede ser una sede tibia, es el ego del estudiantado y hablo de un ego que, no, “¿cómo me voy a dejar decir del estudiante de Medellín es que usted es un tibio, es que usted no se para, es que ustedes en Manizales viven súper confort?” porque eso pasa y eso sucede. [...] [...] entonces ¿qué pasa? Tenemos los encuentros Peama y es Medellín dándose con Bogotá, Bogotá con Palmira, Palmira con Manizales, porque es un juego de egocentrismos y de “yo” en las sedes que nosotros mismos nos creamos y es que “no, la ingeniería de Medellín es mucho mejor que la ingeniería de Palmira” y demás, entonces es algo que como estudiante me cala mucho y es que tenemos, la universidad es un todo y la hemos ido como estudiantes, fragmentando y cogiendo “un pedacito para mí y otro para ti y es que mi pedazo es mío y el mío está mejor que el tuyo” y cuando llegamos a espacios como el encuentro Peama, se pierden momentos muy valiosos en debates del “yo”, “es que el siguiente encuentro le toca a Medellín”, “Ay no, es que Bogotá lo haría mejor” y perdimos dos horas y media en un debate del “yo” y de egos que al final no resultó en nada, que al final el trabajo nos está costando ahorita, pero rescato algo y el profe EDGL ha hecho un papel espectacular en Palmira y lo felicito muchísimo porque se refleja en sus estudiantes y lo hago es porque los chicos que ahorita están en Palmira, están dejando eso de lado, están como, “venga sí, tenemos muchas diferencias pero espere y trabajamos y va a ver que se va resolviendo”, gracias al liderazgo que hay en la sede Palmira, hemos como saltado muchos baches y ahorita que estamos en un relevo generacional me voy muy tranquila, porque sé que van a quedar compañeros en la sede Palmira que espero que tomen la vocería del comité y están conscientes de que “es que la universidad es toda la universidad, es que no somos Peama solo de Palmira, es que somos un Peama” y necesitamos dejar esos egos de lado porque criticamos mucho a los docentes, a los administrativos pero hacemos exactamente lo mismo, entonces, sede Palmira como estudiantes de Peama y hablo de las personas con las que normalmente comparto de allá, ya entendieron eso y lo bueno es que son voceros, son ejemplo y lo replican en las personas que vienen detrás, entonces eso me da muchísima, muchísima calma y me hace reflexionar mucho que, ahorita soy estudiante, en unos meses seré egresada y es ¿cómo hago como egresada una vez desde mi campo en decirle a los chicos que vienen detrás mío “Oye mira, somos una sola universidad en lugares distintos y hay que aprender a lidiar y respetar esas diferencias culturales que hay donde tú estás estudiando para un solo propósito”? Y lastimosamente eso también se está viendo en Peama y PAET, yo hice la propuesta de que en el siguiente encuentro Peama, empezáramos a incluir representantes PAET porque son las personas que están viviendo en la sede, la propuesta fue “¿qué te pasa? ¿Cómo vamos a revolver músicos con cantantes?” “pero eso va a ser uno o dos encuentros” y ya y yo “es que somos una sola universidad” y es un debate que todavía está en la mesa y es un debate que todavía defiendo con argumentos y es que somos una sola universidad, estamos en una sola sede y necesitamos a alguien permanente, pero lastimosamente somos muy buenos en discursos como estudiantes, hablando de los docentes, de los administrativos, de las cosas, pero como estudiantes no nos estamos evaluando y estamos dejando esa carga a los docentes y les estamos echando esa culpa, es que se pasa de docentes a estudiantes, pero no estamos siendo responsables de nuestras propias interacciones y hay que hacer un pare y siento que hay que hablar con las personas que tienen las vocerías y es una responsabilidad muy grande tener una vocería y una representación, y es empezar por ahí, yo soy el ejemplo y soy la representante de un grupo estudiantil y tengo que revisarme como estudiante de exactamente donde está mi “yo” ¿qué está pasando?, ¿eso es lo que estoy reflejando a mis compañeros? por eso es imposible que una reunión del CRES [Se refiere al Comité de Representantes Estudiantiles de la Universidad Nacional] se haga, porque en Manizales no se pudo hacer, Manizales cortó esa reunión a la mitad, porque no estaba llegando a ningún lado y es hacernos también muy responsables de “soy una universidad, o sea, como individuo pertenezco a una comunidad que es el reflejo de una universidad que es el reflejo de un país” [...]</t>
  </si>
  <si>
    <t>[…] muchas de las dinámicas que dificultan la relación dentro de la universidad y que el trabajo pueda ser un poco más efectivo, sí es esa batalla de egos, pero también es la imposibilidad de reconocer quienes somos y quienes somos realmente, o sea, yo como “vaca sagrada” no puedo permitirme hacer un ejercicio de introspección y decir, “¿yo cómo estoy haciendo mi trabajo?” o sea, yo prefiero, sí, yo prefiero llegar y enseñar una fórmula en cálculo una derivada y largarme antes de sentarme y preguntarle a mi estudiante “¿usted se está aprendiendo? ¿Cómo está aprendiendo? ¿Qué necesita?” ¿de qué otra forma yo como acompañante puedo reformular mi rol y mi función dentro de la universidad para que el proceso sea mejor para ambos? o sea, yo no puedo permitirme hacer ese ejercicio, pero sí le exijo al estudiante que sea reflexivo frente a su proceso de autonomía y responsabilidad”, entonces siento yo que esa imposibilidad de que nosotros podamos reconocernos a nosotros mismos, de que tenemos que reforzarnos también y que yo no me voy a reforzar solo sino que mi estudiante me refuerza, porque yo tengo que aprender de mi estudiante, porque si mi estudiante no aprende, ¿cómo puedo yo saber si estoy educando y estoy acompañando? si mi estudiante está en cero, entonces siento yo que cuando nosotros como personas, antes que como “vacas sagradas” y como estudiantes que pretendemos que llegan vacíos a los espacios, no nos vamos a reconocer y no vamos a tener esa apertura para poder aprender y sentarnos y hablar de cómo nos estamos sintiendo y qué esperamos en el proceso, no vamos a llegar a ningún lado nosotros en Sede Tumaco, desde Bienestar, hemos tratado de establecer espacios de diálogos con los profesores, porque pues hay  situaciones que son complejas y uno no sabe qué hacer y para poder saber qué hacer es necesario tener un panorama global, tengo que sentarme con secretaría, tengo que sentarme con los profesores y tengo que sentarme con el equipo de Bienestar y decir, bueno, ¿qué hacemos? estamos ante una situación dificultosa “¿cómo usted lo está viviendo como docente?” Porque desde Bienestar lo vivimos así, “¿cómo usted lo vive como estudiante?” también, pero se dificulta ¿cierto? porque yo siento que “yo soy la persona que sé y yo sé más que el que está en el aula, entonces yo no puedo decir yo estoy fallando en esto” “¿por qué no me lo puedo permitir? porque yo soy académica, ¿cierto? y como académica yo estoy en una posición superior al estudiante y superior a esa persona que ingresa a trabajar después que yo” y eso es una dificultad a diario ¿cierto? es una pelea por quién sabe más, quien tiene más experiencia y el que tiene menos experiencia que yo, no me va a venir a decir cómo hacer mi trabajo y no me va a venir a decir que me replantee la percepción que yo estoy teniendo sobre mi acompañamiento y sobre mis estudiantes[...]</t>
  </si>
  <si>
    <t>[…]  en psicología, no todo dolor es verdad, pero toda verdad es dolorosa, toda verdad es dolorosa, en psicología, que a uno le digan “Si, tienes un ego subido, tenés problemas con tu visión de mundo, ¿qué está pasando con ese egocentrismo en que estás?” No queremos escucharlo y no queremos pagar el precio por renunciar a ello, cualquier transformación de la conciencia duele, duele entrar en otra óptica duele, hay que pagar el precio, si no, no estamos haciendo nada, es un maquillaje de transformación que no es real, ¿sí?, entonces, yo creo que esa dialéctica también entre conocimiento de sí es muy bello, conocimiento de sí, cuidado de sí, conocimiento del otro, cuidado del otro, entonces, en la medida que me conozco, conozco al otro, y en la medida que conozco al otro, me conozco, otra dialéctica que está todo el tiempo, porque no es unidireccional, “primero me conozco yo y luego conozco al otro”, no, es un trabajo permanente, de interacción, casi que me conozco más en la interacción con el otro, que en un solicismo de estar metido haciendo introspecciones falsas.[...]</t>
  </si>
  <si>
    <t>[…] para allí no más está un río que es frontera de países, al otro lado está Venezuela y tengo la piel que es mi frontera con el otro, y estoy contando cosas que he estado reflexionando, que me han sacado de aquí, pues, que he sacado de aquí.  A mí, el taita Abellino Dagua, un mayor sabedor guambiano, murió casi llorando y muy dolido porque una doctora de la Universidad del Cauca se atrevió a publicar un libro que se llamaba el investigador propio, algo así, porque ofendía profundamente a su pueblo, ofende, es una ofensa muy fuerte en el mundo guambiano, que alguien sobresalga de los otros, que su nombre sobresalga, tenemos que ser con los otros, y pensando ahorita, tratando también un poco de generar un espacio de liberación con el profe JCM, de las cosas que le temo al turista o al aventurero, es que cree que tiene el derecho de ir a todo lugar y estar en todo lugar y no, no tenemos todos los derechos, tenemos límites, el respeto y creo que si a mí en la vida algo me enseñó, no desde la academia, desde la vida, personas que ahora llaman con capacidades diversas, etc., bueno, no sé, muchas personas que tienen unas condiciones que les permiten entender con una claridad absoluta que el límite es potencia, pero es respeto , también fue eso, que ahora por ejemplo, miro cómo aparece aquí en el closed caption lo que voy diciendo y pienso cuán limitada yo estoy también a una percepción distinta, a esta que tengo, no a otra, cuán mínima es, y pensaba estos espacios no sólo están siendo el instituto y todo eso, siento que de alguna manera esto puede ser el germen de un nuevo currículo, una nueva forma, yo no sé si se podrá, pero por ejemplo, pensar un cálculo diferencial así, en el que no hay alguien que lo sabe todo, sino “venga, todos jugamos con eso y nos enredamos y pensamos”, entendiendo el límite, yo siempre he sido re torpe para las, yo soy re torpe en general, pero qué bonito jugar con alguien que sabe mucho y deslumbrarse y no necesito tener su conocimiento, aprendí también mucho eso con los pueblos indígenas, este afán de conocer todas las lenguas y hablar todas las lenguas, no, por respeto, yo no quiero conocer, yo estoy en la mía, encontremos un punto donde, dónde converger, y eso implica también el respeto a la naturaleza, venía para acá, en la carretera había una serpientita muerta, una verdigalla, y pues que le atravesó un carro y yo venía y le pregunté a los porteros “¿esa cuál es?, me dicen “Ah, no, es una que anda por acá”, a mí me duele mucho la carretera aquí, en La Paz, mucho más cuando trabajaba en la Paz, porque eso asesina fauna de una manera, y yo decía cómo hemos sido irrespetuosos, podemos, es la historia de la ciencia, un científico puede, puede mucho, pero el punto es ¿debe?, ¿es justo?, el que tiene dinero lo puede todo, el punto es, puede, lo puede todo, pero el punto es, ¿dónde está su límite?, ¿cómo respeta? [...]</t>
  </si>
  <si>
    <t>[…]  ese límite, casi que podría ser el sinónimo de la conciencia, del alma, que es muy bello, no es el límite en el sentido de barrera, sino el límite de ser capaz de pararme, respirar y pensar desde el alma, ¿sí? “¿Público no público un libro?, ¿me arrimo, no me arrimo?, ¿si te puedo abrazar o no?”, pero no por límite de imposición, sino por un acto profundo de mi pensamiento de alma, entonces me parece muy bello lo que estás diciendo y cuando dices ¿qué es?, ¿qué es?, ¿cuál es el puente? El puente es el alma, la conciencia siempre va a ser puente, puente. Anoche hablando un tema con el profe AFMC, él decía “si la persona reconociera, si la persona dijera: me equivoqué, no tuve idea, no sé qué me pasó”, eso se llama alma puente, ¿sí?, puente, entonces, de una u otra manera es por inconsciencia, o sea, pura falta de reflexión, seguramente que esa persona no tenía ganas de hacerle daño a la comunidad, pero no se paró a pensar. Miren, las empresas me llevaron a acuñar una frase y es que hemos vuelto infinito el hacer, infinito el pensamiento, infinito el hacer, infinito el pensamiento, a mí me aterra ese hacer, ese hacer es infinito en las instituciones [...]</t>
  </si>
  <si>
    <t>[…]  en ocasiones algunos estudiantes lo toman por otro lado, porque tampoco quieren auto examinarse, ¿sí?, es decir, no hay como mucho interés que digamos por repensar estas cuestiones y  creo que también debemos tener muy en cuenta el asunto, porque en ocasiones, lo digo porque a veces pasa y tengo colegas, que los estudiantes, que idealizan a los estudiantes y resulta que la cuestión es muy compleja, porque tenemos que dialogar, ustedes pertenecen a otras generaciones, nosotros a otras generaciones, las generaciones son importantes para estudiar muchos procesos socio territoriales, entonces es diálogo inter o transgeneracional que hay que tener muy en cuenta, pero sí creo que es importante tener presente que hay que hacer mucho trabajo también con los estudiantes, porque están en un momento muy difícil en todo sentido, ¿sí?, pero también tienen que bajarle la arrogancia, porque la verdad, me he encontrado, por ejemplo, con estudiantes que llevan, no sé, un par de semestres y ya les quedó chiquito Marx les quedó chiquito Freire, les quedó chiquito Kropotkin, les quedó chiquito todo y los docentes no valemos nada  [Todos se ríen] y solo hablamos carreta y esto hay que incendiarlo y lo digo porque alguna vez, y lo he dicho en mi decanatura, oí en un pasillo estudiantes, “lo que hay que hacer es quemar la biblioteca de la facultad de Ciencias Humanas”, a ver, lo digo así muy abiertamente, ustedes saben porque, creo que hay que plantearlo de forma clara y no podemos llegar a un neo oscurantismo, o sea, no podemos volver a la edad media y que nosotros seamos los protagonistas del asunto, porque eso sería realmente grave, entonces creo que también hay mucho trabajo por el lado de los estudiantes, ¿sí?, es decir, hay elementos muy potentes, pero también está la otra cara.[...]</t>
  </si>
  <si>
    <t>[…]  pero más allá de la anécdota filosófica, es un problema del alma, o sea, el día que muere Dios, o sea, el día que muere una idea de Dios, que era la idea de la edad media, ese día quedamos en la infinita soledad, en una infinita soledad, “papá murió y quedamos solos en el mundo” y ahí es donde emerge el “yo” y el “yo” ha tenido cuatro o más bien tres salidas, una que está emergiendo entonces la primera salida que tuvo la humanidad como colectivo fue el nihilismo  [Se refiere a una forma de existencialismo que afirma que la vida carece de significado, propósito o valor. Conoce más sobre el nihilismo aquí.], entonces todo ese principio de siglo, finalizando siglo, principio de siglo, todas las filosofías nihilistas y todas las expresiones del suicidio y todas las expresiones de desgarre psicológico, fue una salida a la muerte de esa idea o de esa sintaxis de Dios, todavía nos atraviesa, todavía nos atraviesa esa salida, al no entender esta vaina, es que yo les contaba, en otra de las sesiones que tuvimos, el que nacía en la edad tenía destino y sentido, no había lío. [...]</t>
  </si>
  <si>
    <t xml:space="preserve">[…]  el tema de mi superioridad, vuelvo a lo que yo decía hace rato, el tema de la experiencia, pero también este tema como de los civilizados sobre lo incivilizado, trayendo en este momento a Bartra,, eso de lo salvaje que tengo yo o que tiene uno grabado en su mente, por el hecho de yo ser una persona de aquel mundo civilizado, entonces yo llego a ciertas tierras o a ciertos lugares, entonces como yo soy una persona entre comillas civilizada, tengo el derecho de desbaratar lo que tiene el otro, porque es que lo otro que tiene él pues es vainas de salvajes, según ese pensamiento desarrollista, “son vainas de salvajes y pues como son salvajes y yo soy superior, entonces yo soy el que mando acá” y bueno, eso no debe ser así tampoco, no debe ser así de ninguna manera, porque incluso, incluso la misma ciencia destruyó ese pensamiento en el 70 y ya se sabe que esas otras cosas no son inferiores ni superiores, sino son otras formas de conocimiento, pero lastimosamente se sigue manteniendo ese pensamiento superiorista y civilista y que es que “porque yo soy de ciudad, entonces lo del pueblo   [Hace sonido con la boca expresando que no importa], o sea, lo del pueblo es salvaje, lo del pueblo es anticuado” y es eso así, es lo mismo, eso también hace parte de los egos y eso hace parte de eso que yo les mencionaba, ese hacer sin futuro, el que yo hago hoy, por ejemplo, pongámoslo así, yo llego acá, piso una matica y ya yo no sé, el sábado me voy para Bogotá otra vez y bueno, ya no me importa, pero no sé las consecuencias que pueda generar ese pisar esa matica ahí o ir y yo meterme en un territorio sagrado, bueno, o sea, “a mí no me dice a dónde entrar porque es que yo mijo, yo vengo de la ciudad y yo vengo con el gobierno”, hay gente que se atreve a decir eso y así lo hicieron aquí abajo en Caño Limón y sin importar qué consecuencias después iban a causar para los pueblos que estaban ahí, ¿sí?, sin importar jamás y sin pensar que esos pueblos se iban a extinguir simplemente por la arrogancia de una persona que vino de otro lado y por su pensamiento de lo superior sobre los salvajes, se tiró todo a lo último, sin pensar qué hacer, se tiró todo y jamás pensó que se iba a tirar todo simplemente por una simple decisión [...] </t>
  </si>
  <si>
    <t>[…] Miremos que habíamos hecho un análisis de la institucionalidad de la nacional, con una cantidad de conceptos medievales, el tema de los claustros, el tema de los niveles mismos, el tema de la manera como seguimos pensando en una educación medieval que explica pero no implica, ¿si?, explica, todo el tiempo está explicando racionalmente ese mundo externo, pero no implica para poder desarrollar conciencia de eso, o sea, es muy curioso y por eso por ahí dicen que la torpeza más grande de la era del “yo”, es que se lesiona a sí misma sin darse cuenta, es muy curioso, o sea, lo que más queremos defender terminamos dañándolo y es una ceguera del “yo”, y no estamos implicados, no estamos implicados, nos han explicado la vida, pero no nos han implicado en el proceso, pero esa conciencia que todos tendríamos que tener, que ahí es cuando decimos no importa si soy chiquito o grande, no importa si soy de 20 o de 50, lo importante es que la humanidad nos convoca y tengo que trabajar tanto la conciencia con 20 o con 50, entonces, como tú dices, aquí no hay el verdugo y la víctima, sino que todos estamos en el mismo barco y no nos hemos dado cuenta y tumbamos el barco  [Se ríe] y dañamos el barco y todos estamos en el mismo barco. [...]</t>
  </si>
  <si>
    <t>[…] Partiendo de esto y otras cuestiones, creo que es importante tener presente, que necesitamos crear nuevos mundos, es decir, esta no es la cúspide de la civilización, es más, probablemente uno de los problemas graves es la civilización o lo que consideramos como civilización, incluso las ciudades, suena un poco fuerte y tengo una discusión seria con colegas sobre el asunto, pero las ciudades que por varios siglos fueron considerados como los lugares del progreso, se están convirtiendo en los lugares del desastre, ¿sí? y creo que hay que tomarlo en serio,  desde otros ángulos, puede que el pasado sea el futuro, es decir, ahorita, por ejemplo, hay un auge de todas estas cuestiones de las energías alternativas y la energía solar y tal, pero es que los árboles hace millones de años inventaron eso, o sea, eso ya está inventado y aparte eso generan biomasa y generan frutos y uno coge el fruto y se lo come y ahí está, pero no, hay que montar paneles solares, hay que montar tractores, fertilizantes, y un montonón de cosas que la naturaleza las inventó hace rato, o sea, la verdad, desde ciertos ángulos es una tontería esa idea del progreso, ¿sí? [...]</t>
  </si>
  <si>
    <t>Estrategia de inclusión, equidad y diversidad en la Sede Palmira- Juego venda de ojo</t>
  </si>
  <si>
    <t>10. Estrategia de inclusión, equidad y diversidad en la Sede Palmira- Juego de venda de ojo.</t>
  </si>
  <si>
    <t>5.
10</t>
  </si>
  <si>
    <t>[…] realmente somos 2654 estudiantes de pregrado, somos alrededor de 250 estudiantes de posgrados y somos dos facultades, facultad de ciencias agropecuarias y la facultad de ingeniería y administración, la última, facultad de Ingeniería de Administración tiene cinco posgrados, cinco pregrados y la facultad de Ciencias Agropecuarias tiene dos posgrados, ingeniería agronómica, y zoootecnia y en este momento, en este semestre, empezamos un nuevo programa en cooperación con la facultad de medicina veterinaria y zootecnia de Bogotá. Ese es el contexto general de nuestros estudiantes, somos la universidad del suroccidente colombiano, 16 % son del departamento de Nariño, un 8 % del Putumayo y un 40 % de Valle, un porcentaje del Cauca que está alrededor, oscilan a veces entre el 8% y el 15% y otros, por lo menos hay un estudiante de cada uno de los departamentos de Colombia. Entonces, ¿qué somos? Somos una sede con un grupo de estudiantes que es sin estrato, uno y dos, llegamos al 82, %, llegamos al 93 % sumándole el estrato tres, en sí, somos un grupo de estudiantes muy vulnerables, venimos de allá, del pueblo de la vereda, de allá atrás y eso es lo que es la sede de Palmira. ¿Qué es también allí? Un grupo de personas que en su mayoría podemos decir, tenemos un grupo de indígenas muy alto, una mezcla muy alta, y un gran grupo de personas afrodescendientes, o sea, somos una mezcla de muchas culturas, de muchos saberes que los que están allí en la sede, y eso para nosotros es supremamente valioso, ¿por qué? Porque cada uno trae su saber, cada uno trae su sabor, como decimos en el Valle, y entonces y eso llega allí, y es lo que estamos haciendo aquí, esa conversación de entendernos unos a los otros, que si tú eres indígena, ¿qué sabes? ¿Qué puedes enseñarle a un afro? ¿Qué puedes enseñarle a una persona de la ciudad, una persona de otro municipio que no sabe qué es? Porque somos una mezcla, porque no sabe si es negro, si es indio, si es lo que quiera, ¿qué enseña? [...]</t>
  </si>
  <si>
    <t>[…] Bueno, a mí me parece importante mencionar que, y de pronto como un aporte, como una oportunidad de mejora, sería también necesario mostrar, que antes de hacer cualquier acción, es decir, antes de muy respetuosamente agarrar la mano de tu compañero ciego y ponérsela en la espalda de la silla, podría decir como, preguntar a la persona directamente, “¿cómo te puedo ayudar?” No es lo mismo que asuman, que tu manera ideal para buscar la silla sea poner tu mano en la espalda de la silla, es mejor preguntar “¿cómo te puedo ayudar?”, usualmente las personas ciegas o con baja visión van a decir “¿dónde está la silla? Ah, listo, ¿te puedo tomar la mano?” Ya sería diferente, pero la otra persona te puede decir “No, estoy bien” y quizás, por ejemplo, lo hago yo con el pie, busca dónde está la silla y se sienta, pero todas y todos lo que hablamos ayer, todas y todos, no tenemos como las mismas, las mismas necesidades y de esa manera sí es importante como primero la pregunta, “¿cómo te puedo ayudar?” [...]</t>
  </si>
  <si>
    <t>[…] en ese sentido a mí me parece importante, por eso que la inclusión es un proceso y yo siempre los voy a invitar a que estén escuchando, si ustedes a veces no saben qué hacer con una persona, un estudiante que tiene una discapacidad, solo escúchelo, créanme que ahí usted va a tener el manual que tanto ha buscado en Google, “¿cómo atender?”, ¿no? La persona en vivo y en directo le da las pautas. [...]</t>
  </si>
  <si>
    <t>[…] creo que en esa mezcla de circunstancias, pues hay muchas formas de discriminación, podría contar más, de como he sido discriminado, entonces lo digo porque esto de la inclusión en realidad también es en grande, ¿sí? en grande en todo sentido, porque pues nos ocurre todo el tiempo, no estoy minimizando el caso, sino al revés, amplificando, porque las formas de discriminación son fuertes. Cuando comencé a ser profe, por ejemplo, yo llegué en bicicleta, porque me gusta la bicicleta, pero además porque la verdad estaba tan endeudado que no tenía ni para el transporte, entonces, pues bicicleta, llegué a la universidad y varios de mis colegas profes me dijeron “Oiga, pero qué cosa tan fea que un profesor llegue en bicicleta a la universidad”. [...]</t>
  </si>
  <si>
    <t>[…] yo quiero vincular algo a esta conversación, porque pues la cuestión no es tanto, por ejemplo, con el vídeo, con todo esto, saber la forma correcta, precisa, porque hay tanta diversidad, sino es, no asumir relaciones de opresión frente al otro, ¿A qué voy? Es una situación distinta, pero me sirve para el punto, mi mamá más o menos a los 20 años, le empezó vitíligo y eso, pero además mamá era una mujer que trabajaba en servicios generales, entonces eso empezó todo un rechazo hacia ella grandísimo, que surgía de las relaciones de opresión y mi mamá me decía algo, porque justo por esa época conocí a alguien del Valle que también tenía vitíligo, pero era un hombre gerente de una empresa, entonces a él todos lo atendían, todos lo cuidaban, a nadie le incomodaba que él tuviera sus manchas blancas, al contrario, le decían “se ve guapo, se ve hermoso, qué bien”, en cambio a mi mamá, una mujer de servicios generales era “Uy, no, ¿pero qué hizo?”, etc., a lo que voy es, a veces pensamos la inclusión perdiendo de vista qué relaciones de opresión, ¿sí me hago entender? Es una cuestión de y donde más evidencia es cuando sentimos miedo, una de las cosas que pasa cuando quienes somos videntes o escuchamos, nos quitan la posibilidad de, de alguno de esos sentidos y tenemos que hacer otra cosa, es que nos agarra el miedo y en el miedo es donde mejor evidenciamos todas las taras de opresión que tenemos, entonces, porque por ejemplo, fíjense, los profes en general eso nos pasa, el grito, por ejemplo, ¿quién es el que más grita cuando siente miedo? O sea, es decir, es como el poder se evidencia también a través del miedo. Igual en la opresión social, ¿no?, cuando hay mayor represión social, es porque esas zonas de poder tienen más miedo. [...]</t>
  </si>
  <si>
    <t>[…]  la escuela nos enseñó a seguir la instrucción, a ser literal y seguir la instrucción precisa y resulta que en la educación hay que romper a veces eso para generar procesos colectivos y los a los que más nos cuesta pensar fuera del cuenco, es a los profes, porque los que nos encargamos de mantener el cuenco somos los profes, es una contradicción que yo he resuelto, al menos en mi caso, entendiendo muy bien las relaciones de opresión, el lugar donde yo ejerzo una relación de opresión [...]</t>
  </si>
  <si>
    <t xml:space="preserve">CIBERGEOGRAFÍA </t>
  </si>
  <si>
    <t>[…] nosotros en geografía miramos esto, el espectro electromagnético para el uso de imágenes de satélite para pensar y ver la tierra desde el espacio y a través de ahí identificar cosas, clasificarlas y proponer formas de organización del territorio, etc. Hay un asunto interesante cuando uno lee lo del espectro electromagnético, porque desde cierta perspectiva todas y todas somos ciegos, porque no captamos, no captamos en por ejemplo, los rayos X y los rayos X nos están atravesando, mucho menos los rayos gamma y invito a los que no sepan del asunto, mirar un poquito, espectro electromagnético y a uno se le aclara, porque repito, desde cierta perspectiva, todos y todas somos ciegos y ciegas, pero aparte de eso, si uno revisa el asunto del sonido y esos sonidos que nosotros no percibimos normalmente, pues también desde cierta perspectiva todas y todos somos sordos, ¿sí? Lo digo porque, otra vez, este asunto es tan importante, lo digo porque a veces se piensa que esto es sólo una cuestión, digamos, de inclusión, de discapacidad y tal, y es que resulta que se aplica o se debería aplicar a todo, ¿sí?, todos no percibimos realmente lo que está ocurriendo y eso hay que tenerlo siempre en cuenta, porque somos tenemos muchas limitaciones, pero a la vez, si uno se sintoniza, tiene muchas potencialidades desde, desde otro ángulo.[...]</t>
  </si>
  <si>
    <t>[…] lo que más voy es que desde la diversidad, se puede juntar, se puede hacer juntanza mejor y se pueden aprovechar los potenciales de cada quien, vea, o sea, escucho ese niño que crea ese cuento a partir de la información que recibe y aun así a mí me sonó como poético, a mí me sonó poético, de hecho, la manera en lo que le hizo solo con la información que tenía, o sea que realmente en este mundo no habemos personas, esto va a sonar un poquito tosco, pero no habemos personas discapacitadas, porque tenemos otras capacidades, ya nos dimos hoy cuenta de que tenemos otras capacidades, simplemente hay personas que no quieren explorar más allá de la superioridad que les crea al ver la luz y transformar la luz en imágenes supuestas, nada más.[...]</t>
  </si>
  <si>
    <t>[…] porque es maravilloso en términos de incluso de la enseñanza aprendizaje y el aprendizaje mismo, ver las muy diversas rutas de la construcción, por ejemplo, del conocimiento, cuando se da la apertura hacia, y cómo esas construcciones que nacen desde la diferencia, incluso seguramente, como dice KBV, potencian a los otros y a las otras. Hemos visto formas únicas, pero al dar la vuelta y el giro, esas otras formas constituyen un nicho absolutamente rico para otros y para otras, incluyendo a la comunidad típica, o sea que, por todos los lados se convierte en riqueza, por todos lados, desde el punto de vista de, entre otras cosas, porque además de las perspectivas personales, desde el punto de vista del aprendizaje.[...]</t>
  </si>
  <si>
    <t>[…] qué tan inclusivos nosotros somos a la hora de emprender, nosotros tenemos un nicho como tal, pero también pensamos en aquellas personas que tienen necesidades diferentes a las de nosotros y como nuestro producto o nuestro servicio o lo que vayamos a ofrecer los implica a ellos. Entonces fue una clase bastante interesante, contamos con la participación de un compañero de la carrera que es sordo y contamos con también una era una compañera de él que tenía discapacidades visuales y demás, pero la chica, ella es, teje a mano pulseras, entonces era espectacular ver y fue una clase chévere. Ahí lo conocí [...]</t>
  </si>
  <si>
    <t>[…] la educación popular para mí es una de las mejores formas de educar, yo le hago como egresada a la Universidad Nacional sus metodologías de enseñanza, ¿no? y que no son ajenas a la educación tradicional que tienen la mayoría de colegios del país y hago referencia también a lo que dice la profe AIOM con el tema de poder y un poco de exclusión que se dan con la parte privada, ¿no? entonces yo conozco un poco las metodologías que están empezando a implementar, por ejemplo, en la Universidad de los Andes, porque mi hermano es educado, egresado pronto de la Universidad de los Andes, es historiador de la Universidad Nacional y él me comentaba un poco eso, como con un poco de recursos y de cierto poder que se tiene en la Universidad de los Andes, se ha empezado a implementar un poco más esas pedagogías un poco más incluyentes, ¿no? Entonces es como la crítica que como egresado y con el amor que le tengo a la Universidad Nacional de Colombia, que nos empecemos a repensar esas pedagogías[...]</t>
  </si>
  <si>
    <t>5.
11</t>
  </si>
  <si>
    <t>10. ¿Te atreves a escribir en Braille?</t>
  </si>
  <si>
    <t>CARTOGRAFIA EXTENDIDA</t>
  </si>
  <si>
    <t>¿Te atreves a escribir en braille?</t>
  </si>
  <si>
    <t>[…] porque en la Universidad Nacional en Palmira lo hacemos con nuestros estudiantes, yo me siento en el óvalo central, que es un espacio grandísimo y colocó un letrero grande que dice “¿Te atreves a escribir en braille?” Pero también es la excusa para que ellos lleguen, a veces hasta escriben cartas de amor, bueno, luego les cuento todo lo que pasa alrededor de eso, pero también llegan ahí, me cuentan sus situaciones [...]</t>
  </si>
  <si>
    <t>[…] cuando mi mamá llegó conmigo, soy de un pueblo del Valle del Cauca que se llama el Cerrito, Valle, y le dijeron que yo había quedado ciega por la pavesa de la caña y realmente era un glaucoma que había avanzado mucho, después de 27 cirugías en el ojo derecho, pues siempre he visto muy poquito, nunca tuve percepción del mundo y entonces mi mamá llegó al Instituto de Niños Ciegos y Sordos de Cali y entonces mi mamá llegó con colores y con cuadernos y los profesores le dijeron “No, es que su hija no va a escribir como lo hacen las demás personas, va a escribir en braille”, entonces yo les quiero contar, respeto cada experiencia, porque cada uno de nosotros tiene una experiencia y una forma distinta de acercarse al mundo [...]</t>
  </si>
  <si>
    <t>[…] Pero desde nuestras luchas también internas, porque no son sólo personas con discapacidad, sino dentro de las personas con discapacidad también es la lucha de no volver obsoleto un sistema tan valioso como el braille. El braille nos da independencia [...]</t>
  </si>
  <si>
    <t>[…] esta es una partecita de lo que queremos que en Palmira, continuar con ciertos procesos, no solamente con personas ciegas, también tenemos otros casos, como ICRS lo va a manifestar, con personas sordas y con movilidad reducida y estamos tratando de cambiar imaginarios, esa es como la mirada nuestra y poner ese granito de arena y pues realmente esto, a mí me dicen que yo trabajo con una ciega, con un sordo y un cojo [Se ríe], entonces, entonces son personas que viven el día a día y que mejor que ellas que nos expliquen esto.  [...]</t>
  </si>
  <si>
    <t>[…] queremos mostrar algunas cositas que hacemos en la sede Palmira, son unas acciones que podíamos replicarlas en otros lugares o se están haciendo acá, entonces voy a comenzar esta parte, vuelvo a recalcar que esto no sería posible si en este equipo de personas que están allí, te puedes sentar aquí al lado tuyo, aquí al lado tuyo, ahí la tienes [Se refiere a ICRS para que se siente en una silla que le señala], sin este equipo de personas que se encargan de hacer las cosas, yo simplemente dirijo y acá, pero son ellos los que hacen, los que convocan y nos reunimos para discutir qué acciones vamos a hacer, entonces agradecimientos para estas personas, porque son realmente los que enfrentan cada uno de ellos. ¿Qué hacemos en la Dirección Académica? La Dirección Académica pues gestionamos acciones, tenemos unos proyectos de inversión, tenemos un sistema de acompañamiento estudiantil que están en todas las sedes, este sistema de acompañamiento estudiantil, como ustedes lo saben y también está la sección de registro y matrícula, si es una sección, una sección que para mí es la columna vertebral de lo que es la universidad como tal, estos son los proyectos de inversión, no voy a hablar de ellos, tenemos lenguas extranjeras, en este momento Palmira tiene cinco cursos de idiomas, tenemos inglés, francés, alemán, portugués y este semestre empezamos mandarín, entonces la idea es llegar a ocho idiomas, ahí vamos trabajando, buscando recursos para ello, ¿Que tenemos ahí? formación integral, formación integral, está todo el conjunto de cómo hacemos inmersos estudiantes, profesores, profesores, administrativos en este proceso, estamos en el proceso de innovación académica también, como innovamos en nuestros salones, en nuestras clases, en nuestro accionar y tenemos una transformación académica, eso es una transformación académica y pedagógica que tenemos que seguir impulsando y lo estamos haciendo también con profesores, estudiantes y hemos involucrado una serie de universidades que vienen adelantando estos procesos o nosotros, ellos nos llevan como tres pasos adelante y entonces no tenemos pedagogía en la sede de Palmira, no tenemos pedagogos como tal y estamos invitando a que nos muestren ese proceso de pedagogía que se están brindando, entonces estamos involucrando a los profesores, la Universidad Icesi, hemos venido trabajando el año pasado y este año con nuestros profesores, acabamos de terminar un curso de en esta parte, la Universidad del Valle también está involucrada, la tenemos allí, que nos enseñen que están haciendo allí. [...] [...] tenemos la Cátedra Nacional de Inducción y Preparación para la Vida Universitaria, bueno, la Cátedra Nacional de Inducción y Preparación para la Vida Universitaria, todas las sedes la hacemos, pero yo quiero destacar algunas cosas que hacemos frente a la inclusión, luego, si hay coordinadores de la cátedra aquí me dicen y yo con mucho gusto les transmito todo el conocimiento porque creo que es maravilloso compartir. Entonces, en la cátedra tenemos estudiantes con toda la diversidad, estudiantes de primera matrícula, la cátedra es esa primera visión que tenemos del estudiante, de sus capitales sociales, culturales, de sus sueños, de sus temores, de sus historias de vida, de sus orientaciones vocacionales, entonces, amo hacer la cátedra, también quiero decirles que en la cátedra tenemos en el programa calendario espacios para hablar de inclusión, pero no solamente hablar de la discapacidad, sino todo lo que implica la diversidad, porque tengo a las ocho carreras, en este momento tenemos 300 estudiantes de la sede Palmira, con las ocho carreras, entonces es bueno que ellos, a propósito de todo lo que hemos venido hablando, tengan un componente humano. Son ingenieros, diseñadores industriales, administradores de empresas, zootecnistas veterinarios, pero necesitamos y siempre decimos en la cátedra que somos humanidad en todo momento [...]</t>
  </si>
  <si>
    <t>EDGL;ICRS</t>
  </si>
  <si>
    <t>[…] entonces en Dirección académica hay atención psicosocial, pero si llega un chico lo puede atender nuestra secretaria, lo puede atender la coordinadora del SAE, el psicólogo, en esa primera escucha ¿sí?, porque muchas veces el chico va a cancelar el periodo académico, hacer un traslado, pero no sólo es ese trámite, alrededor de eso hay una multicausalidad, hay muchas cosas que el estudiante quiere hablar, entonces si alguien está ocupado y no lo escucha, se nos puede ir, ¿cierto? Entonces el profesor por eso dice, todos tienen que tener la capacidad de atender, ¿listo? Y en esa atención psicosocial hacemos una primera escucha y a partir de esa primera escucha generamos un plan de acción particular con lo que nos cuente el estudiante, de acuerdo a su situación, a su contexto, para de ahí generar entonces la revisión oportuna donde corresponda y ahí sí generar esas redes de apoyo que tanto hablamos nosotros, también tenemos espacio de encuentros con docentes [...]</t>
  </si>
  <si>
    <t>[…] yo quiero decirles algo, la accesibilidad es un derecho que abre la puerta a otros derechos, quédense con eso, luego lo conversamos en otro espacio, pero la accesibilidad, en serio, si hay accesibilidad, usted abre la puerta a otros derechos, la accesibilidad, más allá de poner una rampa, ya lo hemos dicho y no voy a repetir sobre lo que ya ustedes me han antecedido, por eso quería algo más vivencial, pero yo sí quiero reconocer que la sede de Palmira viene haciendo unos esfuerzos, porque a veces por las raíces de los árboles en el andén había muchos desniveles y ya están como disminuyendo eso en los senderos y también están buscando siempre, digamos que esa accesibilidad no solamente sean lo físico, sino también en la parte de la información, ahora que Unimedios hace un vídeo, me llama y me dice “ICRS, ¿cómo se describe? ¿Cómo lo hacemos?” Entonces recuerden, si ustedes hacen algo accesible, yo a veces prefiero hablar más de accesibilidad que de inclusión, porque cuando construimos espacios equitativos y respetamos la diferencia, permitimos ahí que ya podamos participar, bueno, entonces en la próxima diapositiva, si mi memoria no me falla, hay una foto de un conversatorio de experiencias significativas que hicimos el año pasado, ahí creo que fue que participó RDTE, entonces ahí cuando llevamos a RDTE de Bellas Artes para que habláramos de inclusión, equidad y diversidad, pero no teníamos que ser el profesor EDGL y yo y la Nacional, no tenía que ser, es que Bellas Artes ya se dieron cuenta ayer de todo lo que hacen y entonces ¿por qué nosotros, digamos, como universidad no nos abrimos más a que nos cuenten otros espacios, otras oportunidades y que nos guíen, que nos den luces? [...]</t>
  </si>
  <si>
    <t>[…] festivalores, la Universidad Nacional de Colombia, la mejor universidad del país, tiene siete valores institucionales que están dentro de un compromiso ético que hace que docentes, estudiantes y administrativos pues tengamos que hacer real la equidad, la responsabilidad, el diálogo, el sentido de pertenencia, la solidaridad, el respeto, ¿cierto? Pero entonces yo quise o quisimos porque estos un trabajo en equipo, que no se quede uno en el salón de clase, “la honestidad viene del honesto del latín”, no, sino que los estudiantes aprovechando el óvalo central y que los jueves de 10 a 12 tenemos la posibilidad de no tener clases y no dedicarnos a jornadas culturales, los 300 estudiantes de la asignatura, salen un jueves, sale un grupo 150 en escena y otro jueves otro grupo, a hacer real esos valores y no se paran en el ovalo central a decir “el respeto”, no,  ¿Qué hacen ellos durante todo el semestre? Los acompañamos a hacer propuesta, una propuesta que diga cual es el propósito de la actividad, cual va a ser su público objetivo, de que manera la va a desarrollar, a través de una gincana [Se refiere a  un conjunto de pruebas de destreza o ingenio que se realizan -siempre en grupo- por equipos a lo largo de un recorrido, casi siempre al aire libre y con un objetivo lúdico y de entretenimiento], a través de póngale la cola al burro, pero o sea, ¿dónde está el valor ahí? ¿De qué manera va a ser que la persona que pase por su stand, el administrativo, el docente o su otro compañero estudiante se lleve un aprendizaje del valor? Festivalores para mí reúne inclusión, equidad y diversidad,  [...]</t>
  </si>
  <si>
    <t>[…] yo la invitación que les quiero hacer es que realmente lo normal sería hacer la diferencia, que sea cual sea una convivencia, que sea cual sea la diferencia, facilitemos la convivencia, que aprendamos a convivir desde la diversidad y que hoy lo estamos y que hoy lo estamos haciendo real, porque hoy ustedes, digamos que EAER me dijo, “yo lo hago de esta manera, el braille”, la profesora AIOM, dijo “las pautas en el juego me parece más importante que exploremos”, ¿cierto? Entonces a mí me encanta que hoy aquí en vivo y en directo hayamos vivido esto que es la diversidad, también quiero decirles la importancia de los ajustes razonables, de saber que cada persona tiene una historia, un contexto, unos sueños, entonces de acuerdo a eso ustedes también generen esos esos ajustes, ese plan de acción, bueno, temas importantes como el enfoque diferencial, la intercepcionalidad, comprender todo este tipo de posturas y también invitarlos a que todos los días comprendamos que en esto de la inclusión no hay nada escrito, que todos los días estamos generando transformaciones y que de acuerdo a esa visión de sujeto y de sociedad que ustedes tengan, se los decía creo que ayer o el martes, así van a intervenir, entonces siempre busquen la potencialidad, no le tengan miedo al error y hagamos de la inclusión un estilo de vida. [...]</t>
  </si>
  <si>
    <t>RECORRIDO POR EL CAMPUS SEDE ORINOQUIA</t>
  </si>
  <si>
    <t>10. Instalación 7 Encuentro Intersedes</t>
  </si>
  <si>
    <t>[…]  Pero creo que, y lo digo por lo que he hablado con algunos Peama, algunos sienten como una especie de eso, como una culpa, como un llamado de que “es que tengo que volver por, porque es que eso es lo que me han planteado […]  […] es un asunto que hay que tener en cuenta. Pero aquí la idea es que lo piensen, simplemente que lo piensen y sobre todo arrancar con esto de la libertad. Si en la ciencia no hay libertad, qué pena, pero eso no es ciencia, es una cárcel. Yo estoy en contra de las cárceles de todo tipo, mentales, simbólicas, de género, todo ese tipo de cosas son absurdas. Entonces creo que hay que generar unas perspectivas un poco diferentes. Me gusta mucho la ciencia desde la libertad y lo que he encontrado son cosas impresionantes cuando uno se conecta con esos procesos y por eso aquí me parece que hay un núcleo muy interesante, pero después también hay unos muros, hay otras cosas. La idea es conversar y también entender un poco desde acá [...]</t>
  </si>
  <si>
    <t xml:space="preserve">[…] No podemos asumir que porque una persona, un estudiante, un profesor está teniendo tratos que no son los correctos, no tenemos por qué asumir que la sede o que la gran mayoría de los estudiantes o profesores, docentes, administrativos en general tienen esa misma mentalidad. Entonces no estoy de acuerdo con los discursos individualistas donde decimos ser víctimas y re victimizamos eso con los comentarios constantes, cuando realmente no tenemos una expresión clara de lo que, de lo que realmente es una sede tan grande como la Universidad. ¿Listo? Entonces no se vayan con ese mal concepto de que “¡Ush! Allá en la Nacional la gente no camina sino levita y me va a pasar por encima y yo  vengo de una sede chiquitica y me van a decir: ¡Ay!, ¿usted de dónde viene? ¿Quién es? Usted no debería estar aquí”, no es así, no es así y aprendan lo bueno, siempre, siempre quédense con lo bueno […] </t>
  </si>
  <si>
    <t>CULTURA ORGANIZACIONAL</t>
  </si>
  <si>
    <t>EQUIPAJE CULTURAL</t>
  </si>
  <si>
    <t>HUMANIZACIÓN ORGANIZACIONAL</t>
  </si>
  <si>
    <t xml:space="preserve">[…] con el turismo, el turismo del sentido, el turismo espiritual y el supermercado del sentido, esa es otra salida que está proliferando, ¿O sea, cómo? Entonces hoy, tenemos un mercadeo profundo con el turismo del sentido, todos los libros de autoayuda, todos los talleres de abrir chacras, cantar, bailar, hacer el temascal, funcionar sin un profundo respeto a las raíces, sino simplemente como un acto de mercadeo tratando de encontrar sentido cuando ya no hay sentido,  o sea, entiendan eso,  es que al no haber sentido, ¿qué quiere decir? Que nos toca construir el sentido que tiene que ver con la humanidad, ya no tenemos bastones, ya es esto que estamos haciendo, esto, nos tocó hacernos responsables de nuestra propia humanidad y el turismo del sentido y el turismo, turismo, que es un producto del siglo XX, se convirtió en una manera de fisgonear la vida del otro y de ir y sacar la sombra allá, hay unos turismos, mira lo que está pasando en Colombia con el turismo sexual, con el turismo de la droga, con, es una forma de llevar la sombra a otro territorio donde no me conocen y eso es una deshumanización, ahí es cuando la máxima expresión de la sombra del yo aparece, “Me importa un bledo, allá no me conocen a mí, entonces allá puedo hacer daño y puedo dañar la naturaleza y puedo dañar las personas y vuelvo a mi casa, vuelvo a mi territorio como un gran señor”, turismo del sentido, ¿Qué tal la canaleada de televisión? Supermercado del sentido, pasamos de un canal que nos muestra el yoga, pero al otro la misa, pero si seguimos diciendo, Bordieu cuando se suicidó allá haciendo comida en el mundo y viviendo súper bien y vemos una cantidad de posibilidades de vida, a ver cual escoge usted, y resulta que no hay nada que escoger, lo único que tenemos que hacer es construcción colectiva de humanidad, no de andar comprando en el supermercado cosas que no nos van a, porque no existe ya un sentido, sino que nos toca tejerlo, ¿sí? y es cuando hemos empezado a hablar de conciencia de humanidad, trabajo grupal, construcción colectiva, empatía, todo este tipo de discurso es una salida real a la gran discusión que estamos teniendo.[...] </t>
  </si>
  <si>
    <t>[…] pero tal vez lo que quiero reconocer, lo que quiero hacer resaltar es que si entramos desde el miedo, si entramos desde la prevención, no hay posibilidades de creatividad y  fuera de todo nos complicamos la vida, hacemos un zaperoco donde no hay, miren,  era un juego, estamos entre semejantes, estamos hablando de algo muy bello que es humanizarnos y sin embargo, todo el tiempo estamos ahí como “Ay, la prevención. ¿Qué va a pasar?” ¿Y qué pasaba si nos equivocábamos? ¿Y qué pasaba si no nos encontramos? ¿Y qué pasaba? No pasaba nada, pues, no pasaba nada, entonces hay una cosa también bellísima en el ejercicio y es ¿por qué no guardamos silencio para reconocer? Si hubiéramos reconocido lo que estaba pasando ahí, reconocer al otro y es que reconocer al otro no es verlo solo con el ojo, reconocerlo, ¿cuándo ejercemos, cuando ejercemos violencia? Cuando no reconocemos, ¿sí? reconocer, volver a conocer, volver a, entonces miren que sería más sencilla la vida que no está mano de reglas, de deberes, sino de espontaneidad, de creatividad, de fluidez, sí, claro, claro, de una manera tranquila también, tan creativa, tan tranquila. Miren, si logramos romper todos sus marcos, tendríamos gente realmente pensante, tendríamos científicos, tendríamos gente creando opciones y soluciones, entonces sí tendremos que romper muchas, muchas cosas que parecería imposibles o que querríamos que si se rompen no vamos a ser capaces [...]</t>
  </si>
  <si>
    <t>5.
12</t>
  </si>
  <si>
    <t>10. Experiencias y construcciones académicas e investigativas a propósito de inclusión en la UNAL.</t>
  </si>
  <si>
    <t>Experiencias y construcciones académicas e investigativas a propósito de inclusión en la UNAL.</t>
  </si>
  <si>
    <t>[…] Entonces, esa primera idea de eurocentrismo tenía que ver con interrogar esa noción que nos han enseñado a todos del hombre blanco europeo, esa construcción del hombre blanco europeo se estableció como un asunto de referencia, como el asunto ideal. Desde ahí, empiezan entonces a interrogarse, ¿qué pasa con esos otros sujetos?, ¿qué pasa, por supuesto, con esa noción importante de los otros cuerpos que no cumplen con la referencia? Entonces, aquí algunos autores ingleses, plantearon esa noción de interrogar ese cuerpo de referencia, ese cuerpo hombre blanco europeo como una excusa para hablar de discapacidad, en ese orden de ideas, por ahí pasaron todos y pasamos todos y todas. Podría definirse, por ejemplo, que una mujer podría reconocerse como una persona con discapacidad desde la métrica del hombre blanco europeo, uno, por fuerza, por ejemplo, dos, por la habilidad emocional, tres, por la delicadeza que desde el punto de vista cultural tiene consigo y desde ese sentido, al no cumplir con esa métrica del hombre blanco europeo, parecía entonces reconocerse como una discapacidad, porque era muy hábil emocionalmente y no tenía la misma fuerza que tenía el hombre blanco europeo, desde esa idea, las negritudes también podrían tener una discapacidad ¿Y por qué? Porque el color de piel, el hecho de ser negro, le da también un, o se conecta con la exagerada fuerza y rompe el equilibrio de lo que referiría el hombre blanco europeo y así, muchos otros elementos. Esa noción de eurocentrismo, por ahora ligera, porque más adelante la vamos a trabajar de una manera un poquito más profunda, pues claro, plantea el hecho de reconocer cuerpos anormales, cuerpos deficitarios y cuerpos patológicos, es decir, esa primera noción del hombre blanco europeo, nos plantea entonces que no todos los cuerpos están en un buen lugar, que tenemos cuerpos deficitarios y cuerpos patológicos, que es realmente, en ese momento, la entrada que tienen muchas personas con discapacidad en el sistema de salud, se concentran en pensar como cuerpos deficitarios y como cuerpos patológicos, aún, actualmente, su primer encuentro con el sistema les invita a pensar y considerar que tienen una carencia, porque no cumplen de igual forma con la métrica, esa carencia, tal vez, inicialmente, estaba dispuesta en la estructura física, es decir, era más visible quien no tenía ese cuerpo, digamos que uniforme, entonces, porque no tenía una parte o porque le funcionaba mal, entonces, observen cómo se empieza a tejer desde ese concepto de carencia y de patología la noción de discapacidad, pero no solo la noción de discapacidad, sino también la noción de quién, entre comillas, padece la discapacidad [...] [...] Esto dio cabida a reconocer, entonces, la anormalidad y la normalidad y insisto, a pesar de que es de la historia, aún está presente, entonces, aún en general dentro de la sociedad y nosotros mismos hablamos de anormalidad y hablamos de normalidad, muy pegados, por supuesto, a este asunto de cuerpos, cuerpos de carencia, cuerpos patológicos. Entonces, fíjense cómo vamos y continuamos en asociaciones ahí súper importantes, que actualmente empujan las situaciones y las condiciones y las experiencias de muchos y de muchas, incluyendo a las personas con discapacidad.[...][...] estas intenciones de hablar de eurocentrismo, de hablar de cuerpos deficitarios, cuerpos patológicos, anormalidad, normalidad, por supuesto que establece una escala en donde unos son superiores y otros son inferiores, la superioridad y la inferioridad, por eso también en los discursos podemos atar elementos, en el discurso que llevan, que hemos dicho durante estos días, a la niñez, al infantilismo en el discurso, porque la lógica es que sólo los cuerpos normales son superiores, los otros cuerpos son inferiores, esto puede tener coincidencias, por ejemplo, con lo que les puede suceder a las mujeres y sus formas de participación, si la mujer en sí misma se concebía como un cuerpo no ideal porque no cumple con la métrica del hombre blanco europeo, pues por supuesto su mente y sus construcciones son inferiores y la oportunidad que se le da de participar, pues no es la misma que tiene el hombre blanco europeo, entonces ahí se empiezan a coser, y también lo sumo a los actuales movimientos, los actuales movimientos[...]</t>
  </si>
  <si>
    <t>[…] Entonces, si nosotros lo analizamos desde, por ejemplo, y eso también me llevó a conectarme con la educación rural, porque entonces en la educación rural, con la métrica del hombre blanco europeo, pues claro, ellos y ellas quedan en condiciones de inferioridad, ese anclaje con el territorio les da una condición adicional de inferioridad, que implica que en las condiciones que se mueve la mayoría, están en desprivilegio  y por lo mismo, sitúan una falta de oportunidades que invita a la desigualdad, si lo podemos ver como un triki, por todos los lados, si lo hacemos con las mujeres, si lo hacemos con las personas afro, si lo hacemos con los niños, si lo hacemos con los viejitos, en fin, podríamos cruzar y vemos cómo se conectan esos elementos que de fondo pueden plantear esa noción de ver como la discapacidad activa, entonces, desde esa mirada, la desigualdad, ubicada en esos elementos de centro de referencia del hombre blanco europeo, ¿Sí?  [...]</t>
  </si>
  <si>
    <t>[…] justo como las personas con discapacidad se dieron cuenta de muchos de estos elementos, o algunos de ellos, empezaron a haber reacciones, las reacciones, las primeras reacciones tuvieron que ver con el reconocimiento de necesidades que tenían todos y todas para disfrutar de la ciudad, para disfrutar de cada uno de los elementos que por derecho debían tener y esas respuestas y esas reacciones, muy importante, que nacieron de ellos y de ellas, de colectivos, empezaron a dar forma a otros acercamientos para hablar de discapacidad, como fueron ellos y ellas quienes empezaron a manejar y a hacer, a interrogarse, a interpelar, a reclamar, entonces ya aparece la noción de sujetos, entonces ya no hablamos sencillamente de la discapacidad, sino hablamos de sujetos, esa conversación de sujeto, también trae consigo ese reconocimiento político de ellos y de ellas en la participación, esa mirada de sujeto ya dispuesto por ellos y ellas empezó a tener unos tránsitos bien interesantes y unas miradas bien interesantes. Dentro de esas miradas, una mirada clave, fue la propuesta por Nussbaum, precisamente, y Amartya Sen., dispuesto en la capacidad y el funcionamiento, desde esa mirada de capacidad y funcionamiento, decían, bueno, en esa interrogación, que solo el ingreso y lo per cápita era lo realmente importante en la vida de los sujetos, se buscan y se miden y se proyectan otras formas de capacidades, otros reconocimientos de capacidad, otros reconocimientos del disfrute del contexto, otros reconocimientos de la identidad, otros reconocimientos de la integración con la naturaleza, etcétera, etcétera. Esa propuesta de capacidades para las personas con discapacidad, fue absolutamente valiosa y les mostró un sendero por donde pudieran irse, otro de los elementos claves y muy importantes, fue el modelo social de la discapacidad, desde donde nosotros nuevamente recogemos elementos, ese modelo social fue construido por un colectivo de personas con discapacidad y ese colectivo, pensando en los derechos, trataron de reconocer, entonces, cual sería el camino para buscar que hubiera una garantía en su cumplimiento, se ataron o se unieron a lo que se venía gestando, entre esos la Convención de los Derechos de las Personas con Discapacidad en el 2006, este movimiento fue súper clave, quienes lo lideraron fueron unos ingleses y ellos eran sociólogos, entonces, fue el primer momento clave de rebeldía de las personas con discapacidad, de pensar desde un enfoque social, como se debería reconocer allí, el hecho de que ellos no pudieran disfrutar de los derechos y en esa aproximación ya decidieron analizarlo y se dieron cuenta que definitivamente la culpa no era de ellos, que el problema era de la sociedad, la sociedad es la que estaba imponiendo las barreras, el asunto no era de ellos, era de la sociedad [...] [...] , todavía también nos encontramos, entonces, todo el marco de las políticas y todas las construcciones de las políticas, están cimentadas en la derivación, por ejemplo, de la reglamentación de la 16-18 por todos los lados, entonces, escuchamos la formulación de política aquí, la política en cada universidad, la política departamental, etcétera. Pero les cuento que un colectivo, y la Universidad Nacional participó en eso, intentó vigilar realmente, el cumplimiento de esa 16-18 y se montó un movimiento que se llamó, o bueno que dio lugar al informe sombra, entonces, se llamó a los colectivos, activistas, personas con discapacidad, a que monitorearan y contaran cómo estaba esa garantía de cumplimiento y pues, lamentablemente, los resultados fueron desastrosos, en todas partes, el grado de cumplimiento de la 16-18, es decir, lo que temía Oliver sucedió, se quedó en la instalación de las políticas, pero lo que día a día vivían las personas con discapacidad, no se transformó, las realidades de ellos, de día a día, no se transformaron, seguían existiendo las mismas exclusiones, las mismas discriminaciones y desde el asunto de los derechos, por supuesto, inequidades y falta de oportunidades. Se hizo el informe sombra en Colombia, se ha hecho dos veces y creo que, en otras partes del mundo, ustedes pueden googlearlo, lo encuentran, también se ha hecho, mirando y reclamándole un poco a esa convención de 2006 que se quedó en el discurso y que mucho de lo que se había planteado y el nicho y la intención original, se desdibujó [...]</t>
  </si>
  <si>
    <t xml:space="preserve">[…] Entonces, pudiéramos pensar que le sucede a un hombre con discapacidad o a una mujer con discapacidad, hombre, mujer, la categoría discapacidad. ¿Qué pasa ahí? ¿Pero qué pasa si es un hombre negro con discapacidad frente a un hombre blanco con discapacidad? ¿Y qué le pasa a una mujer negra, indígena, con discapacidad que habita en la ruralidad? La suma, por supuesto, la suma no implica reconocer una nueva identidad, no, es tenerlas a todas presentes y por supuesto, sale del paradigma de la homogenización y se lanza a la idea de que hay que reconocer las múltiples identidades que habitan en un individuo, es decir, los tajos no funcionan, desde ahí se empiezan a hacer unas reclamaciones, por ejemplo, al diseño universal, por ejemplo. ¿Qué pasa si hablamos de diseño universal, por ejemplo, a la arquitectura, al mismo diseño industrial, si tenemos eso? Una mujer obesa, con discapacidad, que habita en la ruralidad, desde el marco del diseño universal, ¿qué pasaría? ¿Les serviría la silla de ruedas de todos, por ejemplo? Si su discapacidad es motora, exacto, entonces, ahí se empiezan a hacer importantes interrogaciones frente a como dialogar con esas múltiples identidades. El otro elemento clave y en rebeldía que entra a jugar parte, son los estudios coloniales y decoloniales, esos estudios coloniales y decoloniales son como la estructura profunda de lo que al principio hablábamos del eurocentrismo, entonces, instalan un debate absolutamente interesante, por ejemplo, desde lo construido en el norte geopolítico y como esos elementos cruzan y tienen que ver con muchas de las apreciaciones, discriminaciones que existen en la vida de los sujetos y que responden también a diferentes escalas, no necesariamente están respondiendo a una sola escala, sino que generan grupos y se mueven en diferentes escalas, entonces, podemos pensar en lo que es, no solo en el norte geopolítico, ubicado simbólicamente en lo anglosajón, por ejemplo, sino que en nuestra ciudad puede también haber un norte y como se instalan algunos elementos que sufren o generan, perdón, mayor discriminación y generan mayor desigualdad.[...] </t>
  </si>
  <si>
    <t xml:space="preserve">[…] Entonces, los estudios coloniales entran en una acogida súper importante, de parte de las personas con discapacidad, que lo instalan también para mirar y analizar por qué la sociedad se comporta como se comporta. Bueno, otro elemento clave son los disability studies, lo digo en inglés porque así ellos decidieron manejarlo, o sea, no se trata de la traducción sencillamente, sino que, instalados de allá, ese fue instalado en el occidente también, pero responde también de forma crítica, al establecimiento de las condiciones y de lo que sucedía con los imaginarios, estereotipos o subjetividades de las personas con discapacidad y el asunto de la resistencia y de la rebeldía frente a lo que estaba sucediendo [...] </t>
  </si>
  <si>
    <t xml:space="preserve">[…] Aparecen las teorías CRIP, las teorías CRIP deciden hacer alianzas con otros elementos, entonces, por ejemplo, la discapacidad decida hacer alianza con los feminismos. Y cuando hacen alianzas, aparecen elementos claves, la teoría CRIP, también se conoce como la teoría de los tullidos para hablar de una manera mucho más, digamos que, insinuante y peyorativa de la forma como se le ha llamado a las personas con discapacidad, yo creo que para ustedes es absolutamente, o les es conocido cuando se les nombra así, los inválidos, los tullidos, los que no se mueven. Entonces, ¿qué hace la teoría CRIP? La teoría CRIP hace ahí, un,  instala otra forma subversiva de reconocer a la identidad de las personas con discapacidad. Aparecen las epistemologías de la proximidad, las epistemologías de la proximidad también reconocidas como formas de encuentro, ¿Cómo pensar en una forma de encuentro distinta que haga que definitivamente uno y otro se encuentren y hagan una nueva construcción? Una construcción dinamizada por quien es y no por lo que los otros dijeron que era, aparecen también las epistemologías del sur y desde las epistemologías del sur, y ya lo hablábamos en otro espacio,  [...] [...] definitivamente la inclusión es hablar de inclusionología y pensar que nos sintamos cómodos, absolutamente cómodos, hablando de inclusión, como tenemos tanta deuda, entonces la inclusión nos ayuda a ahorrarnos los pecados, como decías tú, profe [Se refiere a CMOS] y ya, y ya, entonces hagamos un país incluyente, una sociedad incluyente, una universidad incluyente, teniendo en cuenta que todo esto está por debajo y de alguna manera habla de lo que le ha sucedido a los derechos, de cómo, de tanto uso que se le ha dado al derecho, y que se hace por y para el derecho, pues el derecho se ha deformado y no ha cumplido su principal objetivo, entonces lo mismo, de tanto hablar inclusión, de trillar con el término, se nos olvida el centro, que tenía que ver con desatar todo lo que está dispuesto en estas capas.[...] </t>
  </si>
  <si>
    <t>[…]  particularmente en los asuntos de educación, alguna maestra nos decía, y tenemos que mirarlo de una manera crítica, que el diseño universal y los ajustes razonables, decía la maestra, le han causado mucho daño a la educación, ¿Por qué? Porque se dejó, la maestra dejó de reconocer y generar el encuentro con el niño y la niña, con todo lo que el niño y la niña pudiera hacer, pudiera hacer, y se metió en el chip de cómo hablar de solo de ajustes razonables, el ajuste razonable invitaba como a cubrir una necesidad, pero no a potenciar lo que el niño y la niña podía dar, desde el encuentro y la legitimidad con el otro, desde el diálogo, si yo me siento a dialogar, de pronto generó otras formas de construir. Ahorita le estaba preguntando a EAER cómo le había ido, EAER es estudiante de fisioterapia, y aunque yo no lo he visto, está cercano a mí, y le preguntaba a EAER y “¿cómo te fue con las morfos, con la morfología?”, con la asignatura de morfología y bueno, voy a tomar tu voz, perdóname, y EAER me decía que el profesor Vallejo, que es uno de los clásicos de allá, de la universidad, se había sentado con él, bueno, que tuvo también muchas dificultades, pero que una ganancia fue que el profesor se sentó a hablar con él y a mirar cómo construía, tú me corriges, y que él se sentó a construir con él y pues que el profesor de morfología hubiera hecho eso, pues bueno, ahí hay unos indicios de pensar en el asunto de la pedagogía de las diferencias, de cómo el camino puede ser esos empates, los diálogos pueden ser esos empates, y quién sabe si en todo caso el diseño universal lo solucione todo, es decir, no decimos una cosa sí, una cosa no, no, decimos hay que dialogar, y no todo tiene que ser ajuste razonable, ¿por qué todo tiene que ser ajuste razonable? La palabra ajuste también suena difícil, sí, y ¿por qué no considerar?, sí, hay momentos en que el diseño universal sirve, pero hay momentos en que definitivamente la pedagogía en el aula es lo que debe aparecer, es la pedagogía, la práctica pedagógica, no el asunto de “¿qué le pongo?, y siempre a ellos que les pongo, siempre a ellos que les pongo, siempre a ellos que les pongo”. [...]</t>
  </si>
  <si>
    <t>[…] Bueno, por otro lado, a nosotros como profesionales de la salud, nos interrogó la misma rehabilitación, y estamos con el asunto, la rehabilitación dispuesta como formas también de opresión, de obligación, y no como formas consensuadas, perdón, de acción, que sería distinto, mas como obligación, la obligación es lo que sale, lo consensuado puede ser un camino, entonces nos ha interrogado, por supuesto, la maestría se asoció a la idea de apoyar los movimientos sociales colectivos, y encontró ahí, en los movimientos sociales, un nicho superimportante para formas de presión y formas de hacer resistencia frente a elementos que se venían constituyendo, entonces, aunque tuvimos tensiones fuertes con los activistas [...]</t>
  </si>
  <si>
    <t>[…] De otra parte, hablamos de accesibilidad, también totalmente de acuerdo con lo que decía ahora ICRS, como caminos para lograr tránsitos, totalmente de acuerdo contigo, si no hay accesibilidad, no transitan las personas con discapacidad, y no tenemos la oportunidad de conocernos, no tenemos la oportunidad de reconocernos, y no hay formas de interpelar las instancias, no hay formas de interpelar, si las personas con discapacidad no entran a las aulas, y no entran y se ven sentados frente al profesor, seguramente el profesor nunca se lo va a pensar, nunca se va a incomodar, va a seguir ahí. En ese sentido, la maestría ha construido varias cátedras también, frente a diseños inclusivos, accesibilidad y diseños inclusivos, la usabilidad también, hemos trabajado asuntos fuertes de usabilidad, usabilidad web, por ejemplo, y hemos acompañado a algunos profesores de la secretaría con usabilidad web. La política y la ciudadanía, como otro elemento absolutamente clave, que por supuesto las y los maestrantes, han trabajado y han construido, yo les cuento que muchos de los elementos que estoy situando acá, han sido empujados por maestrantes, personas con discapacidad, que han hecho la maestría, entonces, la conexión con los diálogos ha empujado y ha detonado, ha sacado un montón de cosas, nos ha descontaminado de otras, no todas, no todas, porque el sistema también presiona, [...] [...] Las epistemologías sordas, es otro elemento de ganancia que hemos trabajado, justo por el contacto con la comunidad sorda, nos enseñó que definitivamente no podemos hablar para sordos, no podemos hablar para sordos, sino debemos hablar del su sordo, del que construyen ellos allá y desde allá. En música, por ejemplo, ellos, las personas sordas, construyeron una apuesta de música sorda, pero no música para sordos, o sea, la música de hacer kinestesia o la música de traducir una canción a otra en lengua de señas, no, música desde el punto de vista de la comunidad sorda, hecha bajo la estética del sordo, en lengua de señas, entonces, han sido formas y apuestas de rebeldía absolutamente importantes.[...]</t>
  </si>
  <si>
    <t>[…] La co-investigación, las construcciones colaborativas, esas construcciones colaborativas que nos ayudan a pensar en co-visualidad, vemos un mundo desde dos perspectivas, pero tenemos que generar encuentros entre los dos, porque transitamos tanto ellos y ellas, como nosotros, ellos y ellas [...]</t>
  </si>
  <si>
    <t xml:space="preserve">[…] Yo les cuento una anécdota respecto al observatorio y lo dije en el encuentro virtual, cuando estábamos en el observatorio se generó el acuerdo 036 [Se refiere al Acuerdo 036 de 2012, mediante el cual se estableció la política institucional, para la inclusión educativa para las personas con discapacidad en la Universidad Nacional de Colombia], cuando estábamos en vicerrectoría académica  hablando del acuerdo 036, al tiempo se sentó con nosotros, creo que desde el 035 [Se refiere al Acuerdo 035 de 2012, mediante el cual se creó la política institucional de equidad de género y de igualdad de oportunidades para mujeres y hombres en la Universidad Nacional de Colombia],, de asuntos de género, entonces dijimos, bueno, en ese momento dialogamos y dijimos, lo mejor sería de hablar de un solo acuerdo que hablará de inclusión, pero en ese momento las compañeras de género dijeron no, que por, ellos dijeron por política afirmativa y pues todos los años de exclusión, nosotros queremos estar aparte, por eso no se generó uno, uno solo, sino que se generaron los dos casi al tiempo, con dos enfoques, dos perspectivas diferentes y nosotros los entendimos, las entendimos porque sabíamos de la importancia de lograr esa visibilidad, pero ya ahorita cuando hablábamos de la política, cuando escuchábamos el pasado encuentro, pues yo decía “No, debimos haber esperado un poquito más, tal vez haber quedado el asunto de la inclusión hubiera sido un poco mejor que trabajar de manera independiente”.[...] </t>
  </si>
  <si>
    <t>[…] Entonces, admisiones, se ha hablado mucho de admisiones, la maestría tuvo que ver con algunos elementos en la admisión y esos elementos, se trabajaron dos cosas en particular, uno, las formas, la organización del sistema de admisiones para las personas con discapacidad, en sede Bogotá, uno, las personas sordas tienen el paso de todo el examen a lengua de señas, todo el examen pasa por lengua de señas, el examen se logró acortar en extensión también y número de preguntas y extensión en tiempo, el examen de las personas con discapacidad visual, lo mismo, de acuerdo a si usan o no la tecnología, también están dispuestos un equipo de profesores, que en exámenes de admisión se distribuyen uno a uno para acompañar el proceso del examen de admisión, el cuadernillo también tiene relieve y el tiempo también, hay tiempo de extensión. Hay profesores que se forman como lectores, se abre el programa para que todos los profesores participen y algunos profesores que se forman como lectores, también para acompañar a personas con discapacidad en las pruebas de admisión, lógicamente, no hemos podido y es complejo desbarajustar el sistema del puntaje, pues porque eso ya lo sabemos todos, se ha convertido en una, un arma doble firma ahí y ahorita cuando hablemos de sordos lo vamos a entender un poquito más. [...]</t>
  </si>
  <si>
    <t>[…] aparecen allí los estudios de la interseccionalidad, pero yo no sé si realmente esos estudios terminan hablando de identidades y más bien de opresiones, ¿sí? O sea, no sé, si está el tema de género, puede estar el tema afro, puede estar…pero más que formar identidades, creo que es una conjugación de opresiones, y a veces también considero que el discurso, la manera como se entiende la interseccionalidad nos impide ver la manera como esas relaciones opresoras no es que se traslapen, sino que más bien se imbrican, o sea, como que se combinan y entonces, por ejemplo, uno no puede explicar la explotación sin el patriarcado al mismo tiempo, no es que hay gente explotada y a la vez hay mujeres explotadas y mujeres negras explotadas, como por capas, sino que más bien esas relaciones de opresión se van imbricando, entonces, imposible explicar la explotación capitalista sin hablar del patriarcado, enseña Silvia Federici, o imposible hablar de la explotación capitalista en América Latina sin hablar igualmente del racismo. Entonces, creo que al final hay una cosa interesante acá y es que la exclusión es, digamos, si se quisiera, un punto que manifiesta una opresión más honda, es decir, al final cuando una persona se ve excluida o no, que no tiene plena participación o no, muchas veces es que hay una relación opresora que está ahí y que configura esas formas o no de exclusión o de inclusión, que son esas formas un poco estructurantes y en este caso a mí me parece que es muy valiosa ese concepto del capacitismo, que ayer de pronto no se habló tan claramente, pero que el colectivo lo ha dicho y es que el capacitismo es una forma de opresión en la que se definen, digamos, unos cuerpos normales y desde la cual se generan formas de dominación o formas de control o lo que uno quiera sobre otros cuerpos diversos y entonces me parece importante eso también, porque el ir avanzando en esa lógica nos enseña que podemos llegar a un punto en el cual también hay la posibilidad de la universalidad, es decir, porque es que a veces cuando uno ve todo el discurso de la interseccionalidad, entonces uno dice, bueno, ¿en dónde nos encontramos para luchar? ¿Sí? Porque entonces hay una persona negra, afro, te viene el sector rural, viene no sé dónde, tin, tin, tin, tin,diez cosas específicas y entonces yo ya como que no me encuentro con esa persona, entonces ¿dónde estará? y que es un lío también para las políticas públicas. [...]</t>
  </si>
  <si>
    <t>[…] es la sociedad la que discapacita a una persona, entonces me parece que es importante interrogarnos un poquito de eso ¿no? ¿Cómo logramos un punto en donde efectivamente, por ponerlo en términos muy… yo pueda salir a marchar con LEMA y con EAER? Porque esa forma de opresión me afecta también, ¿sí?, entonces un poco para hacer el llamado de cómo podríamos avanzar hacia allá y por eso decía ayer, al final algo muy interesante que surge de aquí y por eso Cuenco, y es que esto no termina siendo una política de bienestar, ¿sí?, o sea, eso no es que mejoremos, sino que termina siendo una política totalmente estructural en donde la universidad intenta superar una forma de opresión, que afecta a estudiantes y profesores en todas sus diversidades, como lo puede ser la relación patriarcal que también hay en la universidad, entonces creo que ese punto es importante mencionarlo para entender las políticas y lo político, hasta dónde pueden ir las políticas, pero la importancia también de lo político, de la acción colectiva, de la organización, etcétera, en ese propósito de lucha contra una forma de opresión que configura cuerpos, pero que también los descalifica[...]</t>
  </si>
  <si>
    <t>[…] . Respecto a lo que te dices, profe [Se refiere a AFMC], lo que pasa es que el asunto de poder ver las identidades es un camino para salir de la opresión, porque si no se logran ver, si no se logran desagregar, pues al parecer quedan ahí invisibles y no se entiende por qué esos niveles de desigualdad. Entonces, yo creo que se maneja en doble día. En un momento como una identidad para reconocer quién está detrás ahí, pero yo lo vería así, pero en otro momento se mueve también como un asunto de opresión, en un momento como que refuerza la identidad en lugar de de enunciación, y en otro momento se mueve como una forma de analizar la opresión, yo no le daría el lugar a uno o al otro. Eso, por un lado, ahora, el asunto de las políticas es que justo, fíjate, hemos tenido que construir políticas para la niñez, políticas para los adultos mayores, políticas y bueno, y la pregunta es, ¿ese es el camino? En este momento, mi respuesta es absolutamente tonta, porque no es ideal, estábamos construidos ahí, ahora el recurso del dinero se mueve por las políticas, entonces si en un pueblo me dicen a mí, nos han dicho, bueno, “aquí tenemos este dinero, no tenemos política y por no tener política no podemos dar el dinero para que se hagan transformaciones”, pero, ¿por qué tiene que construirse la política para acá, la política para aquí, la política para acá? ¿Por qué tendría que construirse la política o pensar que las políticas tuvieran semejante alcance, que tuvieran que depender, o sea, que el ser humano y el sujeto tenían que depender de su instalación para tener la provisión de sus propios derechos? Pensaría, de hecho, en los asuntos de la convención y demás, hay muchos que critican que esté la reglamentación, porque pasa lo de las sillas del Transmilenio, que tenemos las sillas azules, si no existen, entonces todos no nos damos cuenta y ¿no reconocemos al otro y la otra? Entonces, creo que se han también puesto el cuchillo allí, pero yo me distancio de todo lo que tiene que ver con universal, porque olvida precisamente al sujeto, otra vez, digamos que saca al sujeto y como tú le decías, si yo quiero ir a marchar con ellos y con ellas, hay una causa que podría ser el punto más nodal de la opresión, el que sería empuje, determinada acción, pero no necesariamente por estar combinados es que no se pudiera hacer, porque además eso somos[...]</t>
  </si>
  <si>
    <t>[…] A mí me llama mucho la atención la manera como el pensamiento humano se mueve, ¿Cómo vamos pensando? Y es una vaina colectiva, en derecho se dice que la acción precede a la ley y en psicología se dice que la ley precede a la conciencia, entonces, de una u otra manera, es muy bonito ver cómo todo empieza en la acción, el cuerpo. Primero empieza en el cuerpo, vamos elevando nuestra manera de resolver las problemáticas y entonces nos elevamos a la ley, a los marcos normativos, a las políticas, a aquello que trata de regular algo que emerge y que nos parece complejo, o sea, una acción siempre va a traer más adelante aquello que necesita ser, entre comillas, regulado, pero si la regulación y la ley y el marco político preceden a la conciencia, ahí es donde está el punto más crítico. Me parece muy bonito, porque en tu exposición nos estás mostrando esas capas, o sea, cuando ya llegamos a un análisis más crítico, cuando ya llegamos a una crítica real de nuestros aconteceres, no sólo de marco normativo, sino de cuerpo, estamos entrando en una página de la conciencia y estamos entrando en una problematización necesaria para entrar en respuestas más, diría yo, más profundas y más justas del tema y, como lo decía yo esta mañana, la dialéctica entre lo universal y lo particular, es una dialéctica que todavía no hemos tejido del todo, no diría que son excluyentes, habría que seguir buscando puentes que nos permitan esa dialéctica. [...]</t>
  </si>
  <si>
    <t>10. Situación de la comunidad estudiantil sorda en la UNAL: Avances, retos y propuestas.</t>
  </si>
  <si>
    <t>5.
13</t>
  </si>
  <si>
    <t>Situación de la comunidad estudiantil sorda en la UNAL: Avances, retos y propuestas.</t>
  </si>
  <si>
    <t xml:space="preserve">[…] Entonces, decidimos trabajar el componente de enseñanza de segunda lengua para las personas sordas, este asunto cobra gran interés en tanto pues nos sitúa en el estado de quién, de como, bueno, además del estado, quien es la persona sorda, como se caracteriza la persona sorda y nos aproxima a otros elementos que también entran en el panorama de inclusión. Entonces, aquí, particularmente hablando de la comunidad sorda, ya me alejo de la discapacidad, a la comunidad sorda como minoría lingüística, ya me alejo completamente de la discapacidad y lo abordo desde la condición de como minoría lingüística, minoría lingüística, usuaria de la lengua de señas. Desde ese concepto de minoría lingüística, algunos lo reconocen por cantidad, es decir, por el número de personas que hacen parte de la comunidad sorda, pero pues desde diálogos críticos también se ha encontrado que ese concepto de minoría también está manejando un concepto de subalternidad que le ha dado la mayoría, un concepto de inferioridad a la lengua, o sea, desde un punto de vista de análisis crítico, que le ha dado a la lengua, en esa figura y esas relaciones de poder […] </t>
  </si>
  <si>
    <t xml:space="preserve">[…] en el proceso de admisión el examen es en lengua de señas, no obstante, porque hay muchos que tienen el imaginario que como la persona sorda ve un examen en lengua de señas, de una pasa, de una pasa porque el examen está en lengua de señas, pues no, resulta que, de todas formas, el examen de la Universidad Nacional reporta una historia de un joven, de una jovencita, como lector y ahí ya empieza el problema, porque las personas sordas, en la historia de su básica, de su básica primaria y media, tienen muchos huecos al respecto, porque el sistema de educación no ha podido responder al asunto de reconocer quién es el sujeto sordo y cómo debería aprender un sujeto sordo a leer y a escribir, entonces, independientemente que tengan lengua de señas, los estudiantes sordos, creo que manejan el índice más bajo de acceso a la Universidad Nacional, por su historia como lectores y, como les digo, no hay unas formas concretas de la enseñanza del español como segunda lengua, entonces, aquí están algunos datos de todo lo que se venía construyendo en este momento, que estamos en el segundo nivel, ya les cuento cual fue el primero, tenemos tres estudiantes sordos, uno proviso en la sede Manizales y dos de Bogotá […] </t>
  </si>
  <si>
    <t xml:space="preserve">[…] Observen todas esas variaciones que tenemos en este momento en la universidad y pensando en todo eso, es que con los profesores de lingüística y unido a la consideración de quien era la persona sorda, buscamos y organizamos un programa para la enseñanza de segunda lengua de las comunidades sordas, ese programa tiene varias connotaciones. Uno, apunta a bilingüismo, es bilingüismo, primera lengua, lengua de señas colombiana, segunda lengua, español escrito, eso tiene sus muchas complejidades, porque la lengua de señas es ágrafa, la lengua de señas no tiene escritura y ellos no pasan por, en algunos casos, solamente, por ejemplo, CRVM sí lo hace, no tiene español oral, Entonces, el bilingüismo es pasar, primera lengua de señas, una lengua de señas que, como les digo, es ágrafa, y pasan a aprender una segunda lengua en la segunda modalidad, es decir, en escrita. Nosotros, quienes saben, bueno, quienes de ustedes saben inglés, saben que, bueno, en algunos de los casos, aprendieron, aprendieron su primera lengua, primero oral, luego escrita, y luego aprendieron el inglés, primero oral y luego escrito o puede ser que, al tiempo oral y escrito, pero se apoyaron de la primera lengua para aprender la segunda, en el caso de los niños pequeños, porque hay niños pequeños bilingües, que sí, por ejemplo, su mamá es americana, su papá es colombiano, y el niño desarrolla las dos lenguas, pero tenía canales, formas de interacción y formas de comunicación que se lo permitían, el caso de las personas sordas es difícil y teso, ¿Por qué? Porque quienes son hijos de padres sordos, pues tienen la mamá y el papá sordo que manejan lengua de señas, pero en la mayoría de los casos, o sea, esas son excepciones, en la mayoría de los casos, el niño es sordo, el papá y la mamá es oyente, mientras entró por el sistema de salud y el sistema de salud le ayudó a tomar una decisión, algunos empezaron por implante coclear, otros por audífono, pasó un tiempo, el niño ni una lengua ni la otra, y a los 5, 6, 7, 8, 9, 10 años, empezaron por primera vez a aprender realmente una lengua, la lengua materna. […] </t>
  </si>
  <si>
    <t>[…] el hecho de que la educación no responda con un sistema de enseñanza de la segunda lengua, así nos llegan a la nacional, entran al salón de clase y el profesor se crisea porque tiene, dice, pero “¿cómo es que usted entró a la Universidad Nacional de Colombia y no sabe leer y escribir como el resto? ¿Y qué hago con las asignaturas?” Entra un intérprete a acompañar al chico sordo que está tratando de aprender a leer en clases, o sea, imagínense, no digo que entren en escenarios de aprendizaje de lectura y escritura, pero sí en niveles realmente bajos y un texto de química, y un texto de física, y un texto de, bueno, sociología, un texto de arquitectura como el de CRVM, un texto de diseño, entonces observen el meollo del asunto. Entonces, ¿qué hicimos? ¿Qué hicimos con los profesores de lingüística? Dijimos, “tenemos que pensárnosla, ¿Cómo resolvemos ese asunto?” Entonces, uno, decidimos hacer un trabajo colaborativo, entonces, todo esto que ya les venía hablando la maestría empezó a tener como eco, entonces, llamamos a unos estudiantes sordos, unos jóvenes sordos, por ejemplo, Daniel está participando, Daniel Steven, el hijo de padres sordos que ya se graduó, nos pusimos, bueno, vamos a conversar, dijimos vamos a mirar cómo construir una apuesta de trabajo colaborativo con ellos, para construir esos niveles de enseñanza en la segunda lengua […]  [...] pero todas esas integraciones hacen que nosotros en la construcción de lo que estábamos haciendo, teníamos que tenerlas en cuenta y lo mismo, ustedes vieron aquí que yo hablé de epistemologías sordas, dijimos “Bueno, vamos a hablar de epistemologías sordas”, pero yo no podía hablar o considerar la epistemología sorda sin tener la participación de los sordos, porque si no, es ajena, “Bueno, siéntense con nosotros, ¿Cómo hacemos? Construyamos entre todos” [...]</t>
  </si>
  <si>
    <t>[…] estamos trabajando en la construcción de una prueba, para medir los niveles, así como los chicos, cuando entran a la universidad, tienen que presentar una prueba de inglés y les dan un sistema de clasificación, estamos trabajando una prueba y estamos tratando de mirar entonces para que ellos queden instalados en niveles y de acuerdo con el nivel, ofertar el curso, el asunto de la prueba lo estamos piloteando en diferentes colegios de Bogotá, para mirar como consolidamos una herramienta que pueda medir los diferentes niveles de segunda lengua de los estudiantes sordos. […]  [...] , y este es otro paso, porque tenemos la idea, en conjunto con la comunidad sorda con quien trabajamos, de empujar admisiones, es decir, si tenemos un terreno medianamente listo, podemos buscar que admisiones abran las puertas de admisión especial, porque los chicos son minoría lingüística y entonces ustedes saben que los grupos indígenas y esos tienen formas de admisión especial, podríamos empujar una admisión especial, la estamos peleando porque en la normatividad del ingreso se habla de sujetos con limitación auditiva, entonces tenemos que desinstalar el asunto de la limitación auditiva, pasar a reconocimiento como minoría lingüística, para poder pelear la admisión especial, entonces, pero tenemos que tener el terreno, porque, aunque muchos sordos, desde las epistemologías sordas, hasta rechazan el español escrito, muchos sordos activistas lo rechazan, nosotros sabemos que el tránsito por la universidad sin español no va a ser posible, de hecho, hemos tenido estudiantes de posgrado, yo tuve un estudiante de la maestría en educación, sordo, y pedimos que nos permitieran presentar el proyecto, la tesis en lengua de señas, y en ese momento no nos lo permitieron, ahorita sé que han hecho algunos cambios, pero en ese momento no nos permitieron que fuera en lengua de señas, no por esa razón, pero el estudiante salió de la universidad, entonces hay muchos elementos que hay que ajustar y caminos, porque obviamente va a ser muy complicado y tampoco es la idea, porque la lectura y la escritura tienen una potencia distinta en términos de la emancipación, [...]</t>
  </si>
  <si>
    <t xml:space="preserve">[…] entonces sabemos que ellos tienen un rechazo frente a la tortura que han vivido, porque además les he resumido la opresión, porque las historias de ellos son complejísimas, complejísimas desde todo punto de vista, le decía a la profe [Señala a CMOS, que ellos pasan por desapercibidos, y por eso el grado de discriminación, opresión, es gravísimo, de hecho, son caldo de cultivo para los abusos sexuales y demás, porque las formas de comunicación que a nosotros nos alimentan y que nos permiten alzar la mano y denunciar algo que no está bien, no son conocidas por todas y todos. Entonces, hay muchos abusos, hay elementos bien, pero bien complejos, padres que no saben la lengua de señas, ellos crecieron así, sin que sus papás tuvieran forma de comunicación con ellos y con ellas […] </t>
  </si>
  <si>
    <t>[…] Desde el Semillero de Lingüística en Ciencias Humanas, se empezaron a ofertar unos cursos de lengua de señas, ahora Medicina también tiene cursos de lengua de señas, que lo dicta un profesor Sordo y estamos aliados ahí con Dirección Académica, empujando a esos dos, y la enseñanza de la segunda lengua profe [Se refiere a EDGL], pero sí es absolutamente clave que circule de una mejor manera por todas las sedes el tema y teniendo en cuenta, en la facultad tenemos un semillero que se llama Mapenzi, y Mapenzi, empujado por estudiantes, también impulsó el asunto de la lengua de señas y creo que eso fue, incluso desde Mapenzi se hicieron los sílabos de la lengua de señas para los cursos que tiene en este momento Medicina y por ejemplo, ahí con Medicina nos la luchamos, porque es que Medicina, pero finalmente lo logramos instalar, sí, logramos instalar ese temita. […]</t>
  </si>
  <si>
    <t xml:space="preserve">[…]  si hay estudiantes Sordos en la universidad, son los que participan, digamos, a un programa, digamos, corto, de lengua de señas, solamente las personas de estudiantes, yo estoy dando clases también en lengua de señas, por parte de un, sí, ¿cómo se llama? Es un programa de un subsidio que nos da, que nosotros tenemos que completar con el apoyo de estudiantes auxiliares. Entonces, esa propuesta que generó la comunidad Sorda, que son muy pocas, como yo lo hice, para generar una capacitación en lengua de señas, para cualquier persona, ya sea estudiante, administradores de la universidad o profesores. […] </t>
  </si>
  <si>
    <t>CRVM</t>
  </si>
  <si>
    <t xml:space="preserve">[…] muchas veces el rol del intérprete se ve muy desdibujado, ¿no? El rol del intérprete, el rol del intérprete de lengua de señas, porque por ahí yo una vez escuché un comentario que los intérpretes necesitaban didácticas para interpretar y muchas veces nosotros no, o sea, en ese proceso de formación no recibimos, pues, metodologías pedagógicas para realizar ese proceso, más bien recibimos teorías de la traducción, teorías de la interpretación. Entonces, digamos que es más un trabajo, o sea, más allá de trabajar desde la pedagogía, trabajamos es desde, más bien de la mano con los docentes, porque es que ese rol se desdibuja mucho, en el contexto educativo principalmente, o sea, ya yéndonos hacia la educación básica primaria, primaria y bachillerato, que es donde está el trabajo del intérprete, muchas veces, o sea, está el docente de apoyo, que yo sé que debe como dar esos ajustes a la comunidad sorda en cuanto bueno, los servicios de interpretación y también el español como segunda lengua, pero entonces recae, porque no solo el intérprete tiene que sentarse y planear la clase con el docente en cuanto al vocabulario de esa clase, planear esa lengua de señas, o sea, y también apoyarse de material que ya tiene, que ha creado la misma comunidad sorda de acuerdo a ese vocabulario de las temáticas […] </t>
  </si>
  <si>
    <t xml:space="preserve">[…]  Bueno, el punto es que también sobrecargan al intérprete, “Ah, mire, es que usted conoce ese estudiante sordo, entonces cree este material para que pueda adquirir el aprendizaje”, o sea, cosa que a mí me pasó antes como intérprete cuando yo trabajaba en la Secretaría de Educación, que también es un error del sistema de educación, porque sobrecargan todo sobre el docente de apoyo, o sea, labores administrativas, también, que tiene que ir a reuniones del consejo ahí del colegio, reuniones aquí y allá, y no le queda tiempo para sentarse con el docente y decir, bueno, este estudiante va a aprender este tema de acuerdo a esto. Entonces yo en un momento tuve que asumir el rol, bueno, crear la seña, o sea, me sentaba con el estudiante, obviamente, pero también tenía que hacer los dibujos, todos los procesos de como se daba, por ejemplo, el proceso de la mitosis, o en el caso, si hicieran el tema de historia, el tema de la independencia en Colombia, el docente, o sea, les entregaba un texto largo, unos niños de siete, ocho años que apenas estaban adquiriendo ese proceso de la lengua de señas y a duras penas el español, como, “Ay, sí, lean y hagan un resumen”, entonces yo le decía, “Profe, mire, es que ellos”, “Ah, sí, pero entonces ¿yo cómo hago eso? Dígame ¿Cómo yo puedo adaptar ese texto a ellos?” y yo, “Profe, es que eso no me corresponde a mí, eso le corresponde a la docente de apoyo” y me decía, “No, es que yo me siento y le pregunto, pero ella no tiene el tiempo”, entonces, o sea, ¿qué me tocaba hacer a mí? Me tocaba literal irme al teatro, entonces yo sola, porque pues también por temas de recursos económicos, yo sola tenía que asumir el rol y tener que asumir rol, o sea, ya “No, yo soy Cristóbal Colón”, este, luego esta es la, o sea, sí tenía que montar el escenario, o sea, sin escenografía, pero sí con el mismo cuerpo para darles a entender eso, o sino también el hecho de que tenía que dibujarles, o sea, el concepto y la seña. Entonces ahí es donde también tenemos que replantear, bueno, o sea, realmente ¿cuál es el rol del docente de apoyo para que esos procesos de aprendizaje se garanticen en el niño sordo y no queden en las espaldas del intérprete, o sea, ese peso? Y también relacionándolo con este tema de la ruralidad, me salgo un poquito de esa línea, la ruralidad en la comunidad sorda, un texto que sacó el Insor, y es que, o sea, Colombia es una ruralidad dispersa y en varias regiones de Colombia podemos encontrar hasta uno o dos niños sordos, y las secretarías de educación de esas regiones no están preparadas como “Bueno, tengo este niño sordo, ¿qué puedo hacer?” Sabemos que hay una cantidad, o sea, ya afortunadamente, pues teniendo en cuenta esas estadísticas de que ya algunos sordos pueden ingresar a la educación superior, hay mayor porcentaje de docentes sordos, entonces esos docentes sordos son los que la misma Secretaria de Educación o el Ministerio de Educación debería contratar para que vayan a esas regiones y den esa educación esos niños. […] </t>
  </si>
  <si>
    <t xml:space="preserve">[…] Entonces, yo siento que todo eso se articula como el hecho de pensarnos bien cómo podemos, más allá de crear una política, es ¿cómo atacar directamente el problema de poder? Pues atender de una forma con calidad a esta población, a esta minoría lingüística, porque es que muchas veces dicen “No, pues entonces implante y ya”, pero es que más allá de un implante, es que es una población con identidad, historia y es algo que se tiene que reconocer y ya. […] </t>
  </si>
  <si>
    <t xml:space="preserve">[…]  tuve la oportunidad de ser normalista superior acá, y justamente un semestre entero, me correspondió ir a trabajar, hacer mis prácticas en un colegio que es Santander Bachillerato, que es el único colegio a nivel municipal que trabaja con chicos con discapacidad auditiva, es el único a nivel municipal, contemos que Arauca municipio tiene más de cuatro o cinco instituciones públicas, educación básica primaria y secundaria, y es solamente, hay dos a niveles departamental y somos seis, siete municipios, entonces es preocupante y todo lo que dice LEMA, a mí como practicante del ciclo complementario, junto a mi compañero que trabaja en la cafetería de acá, fue un desgaste mental y emocional grandísimo, porque aparte de que estábamos aprendiendo lengua de señas en nuestra clase, teníamos que ver como nos entendíamos con el niño que también estaba aprendiendo, que no venía constantemente a clase y era tú, “vamos a ver cómo nos entendemos, pero es que yo te tengo que enseñar a multiplicar, dividir, leer y escribir” y solamente había una docente, que es una docente totalmente entregada para siete niños de diferentes edades, con diferentes necesidades, en un aula totalmente aislada, que los niños los aíslan, o sea, la institución como tal, no es que ese es el espacio para los niños sordos, pero es que es un colegio enorme, grandísimo y ya gracias, digamos, a esa distancia de física, también había una distancia de los chicos del colegio con los chicos sordos, entonces teníamos un estudiante de 22 años que estaba en segundo de primaria, entonces imagínate nosotros acá, entonces “Él va como en primero”, no, “Él ya está como en cuarto” y no, “Él sí, nada”, entonces era, es ver también cómo la institución, y puedo hablar con mucha seguridad porque fue un tema que se trató, un tema que se debatió y es como la institución, por falta de recursos y también por falta de interés tanto de la institución como de las familias, le recargan esa responsabilidad a practicantes tanto de la Normal Superior como profesionales en formación de docencia, tanto profesionales del SENA, como chicos de 11 y decimos, que están haciendo sus 80 horas social y es una cosa que ni tú aprendes, ni yo aprendo, ni se está haciendo absolutamente nada […] </t>
  </si>
  <si>
    <t>TALLER</t>
  </si>
  <si>
    <t>Taller de Lengua de Señas Colombiana</t>
  </si>
  <si>
    <t>1. 2024/04/26</t>
  </si>
  <si>
    <t>10. Taller de Lengua de Señas Colombiana</t>
  </si>
  <si>
    <t>5.
14</t>
  </si>
  <si>
    <t xml:space="preserve">9. Taller </t>
  </si>
  <si>
    <t>[…] La seña siempre lo utiliza para ella, para llamarla ella, el español es español aparte, por eso tenemos unas señas del abecedario, solo se utiliza para español, pero ya cuando hablamos en lengua de señas, esta es la seña de ella, como la llamamos a ella, ¿listo?[…] [...] Es como decir, en español se dice Ricardo, pero en inglés se dice Richard, entonces en lengua de señas esta es la seña de ella [...] [...] una recomendación sobre el abecedario, una recomendación sobre el abecedario, el abecedario es para usar los nombres y las palabras de conocidos, no los vayan a usar como para una conversación, no, nunca, porque ya sabiendo que en las clases anteriores nos han dicho que toda la comunidad sorda, no tiene conocimientos en lengua castellana, entonces todas tienen su propia señal [...]</t>
  </si>
  <si>
    <t xml:space="preserve">[…] me pareció maravilloso, quiero agradecer que hoy nos enseñes y nos adentres a la lengua de señas y algo que me encanta y me parece supremamente ético, y por eso reconozco a LEMA y EAER, y es que lo hayas hecho tú, que eres la persona que convive con la lengua de señas y también algo que me parece aquí un espacio totalmente potente y pues incluyente, es que la profe MLR se sentó a mi lado con muchísima paciencia, me mostró la seña, me hacía los ejemplos, entonces, digamos que me emocionan mucho estos espacios, como podemos compartir, como podemos intercambiar y no, pues realmente lo disfruté muchísimo […] </t>
  </si>
  <si>
    <t xml:space="preserve">[…] para incluir esa información, es muy importante que la capacitación, talleres y las enseñanzas de lengua de señas, tiene que ser impartida por la comunidad sorda para no, como un patrimonio de la lengua, de señas de la comunidad sorda, para no decir que los intérpretes van a enseñar la lengua de señas o otra persona, porque ellos ya tienen sus funciones, como servicio de intérprete, no como enseñanza de lengua de señas, es como lo mismo pasa con la comunidad indígena, ellos tienen su propio idioma y ellos tienen sus condiciones para enseñar a las personas que quieren aprender el idioma de la comunidad indígena y las condición es, que ellos no pueden enseñar, solo la comunidad indígena. […] </t>
  </si>
  <si>
    <t>[…] esto que hacemos se le denomina alfabeto digital, pero es una forma de mediación entre,  para llegar al español escrito, como una forma de comunicación, bueno, quería hacer un comentario y es que este que denominamos alfabeto digital, es una forma de mediación entre la lengua de señas y el castellano escrito, el castellano, y por eso refleja las formas del castellano, pero no es en completo la lengua de señas, o sea, la lengua de señas es la que ustedes ya empezaron a organizar cuando formaron el distintivo de cada uno, eso ya es en pureza, la lengua de señas y  quería también, una cosita chiquita, la lengua de señas tiene tres componentes muy importantes en cada una de las señas que no podemos olvidar y que ustedes ahorita ya empezaron a construir […] [...] entonces ellos tienen una taxonomía para el manejo de la mano, tiene un lugar en el cuerpo que se une a la taxonomía y tiene un movimiento, tiene los tres componentes [...]</t>
  </si>
  <si>
    <t>[…] es la configuración de la mano, porque entonces unas están así, otras están así, otras están así [Hace varias señas con su mano], la configuración de la mano, el lugar en el cuerpo, entonces ellos tienen una taxonomía, de verdad, hay una taxonomía súper completa en la lingüística de la lengua de señas, entonces en donde está ubicado, porque, yo, ustedes van a ver que nunca se hace una seña debajo del hemicuerpo, no se hace una seña acá [Se señala debajo del torso] y el movimiento, entonces por ejemplo, miren como yo digo respeto o yo digo “explicar” [Hace movimiento de lado a lado con sus dos brazos y sus dos manos a la altura del pecho], esta es la configuración de la mano, el lugar, yo no hago “explicar” acá [Mueve sus manos y brazos por encima de su cabeza], ni aquí [Mueve sus manos y brazos en frente de su rostro], lo hago acá [Hace la seña a la altura de su pecho], […] [...] Eso hace parte de la lengua de señas, de la estructura de la lengua de señas, entonces, eso uno, lo otro, es que la lengua de señas no sigue la estructura del español, entonces eso también incluso para atender la lectura y la escritura, no sigue la escritura del español. Hay muchas cosas que en la estructura de la lengua de señas, no son similares al español, si manejamos universales, si maneja la lengua de señas universales lingüísticas, por eso es lengua de señas, no es un código, es una lengua, pero maneja una gramática muy distinta. yo, por ejemplo, no digo “La casa es roja”, no digo en lengua de señas “casa es roja”, digo, “roja casa” [Hace gesto con sus manos, simulando un techo de una casa], pero es aquí disminuido, o sea, estoy como al 1% de lo que en realidad significa la gramática, porque la gramática del lenguaje de señas es absolutamente rica y ahí están también incluidos todos los aspectos gestuales, es decir, no solo hacemos, no se hace drama, sino lo gestual hace parte de la lingüística de la lengua, del asunto de la lengua, de la gramática, sí, o sea, nosotros en los oyentes, utilizamos todo lo gestual y le llamamos aspectos suprasegmentales, elementos que acompañan y gestuales [...]</t>
  </si>
  <si>
    <t>[…] la universidad en este momento tiene un proyecto que se llama Lenguas, ¿sí? nosotros hemos estado en Palmira, pues ha sido un gran esfuerzo de muchas personas y ya vamos en el quinto idioma que estamos teniendo allí, este semestre implementamos mandarín, pero a mí me parece que si estamos hablando de esto, que este sería algo que podríamos hacer entre las sedes, así sea virtual, cosas de esas para la comunidad que quiera aprender, entonces para mí como director académico, pues yo tengo que planificar, tengo que decir ¿Cuánto tiempo?, ¿Cuántos niveles tengo que pensar para poder implementar algo, así sea básico para que el interesado siga buscando? […] [...] tenemos tres niveles, portugués tenemos tres niveles también, inglés tenemos cuatro niveles, que es lo que nosotros estamos buscando y es un proyecto que tiene algunos recursos, cada año en el trienio tiene un recurso para poder solventar eso [...]</t>
  </si>
  <si>
    <t xml:space="preserve">[…] es bueno que la buena estrategia para crear, incentivar a los estudiantes, a los profesores a, y además administrativos también que aprenda lengua de señas y esto, pero una recomendación muy importante, que la enseñanza de lengua de señas, sea impartida por la comunidad sorda, pero también no olvidar que también hay personas sordas que están estudiando en la universidad, darle la oportunidad para ellos, porque de pronto ellos tengan una necesidad de recursos, porque hay por ejemplo uno de Manizales, dos en Bogotá y un posgrado en Bogotá. […] </t>
  </si>
  <si>
    <t xml:space="preserve">[…] como ya vieron estos aspectos, que es una proximidad de la lingüística de la lengua de señas, principalmente el tema espacial es recomendado y es mejor tomar los cursos de forma presencial, ¿por qué? Porque así se garantiza que si haces mal una seña, pues se va a poder modificar, “No, mira, lo estás haciendo mal espacialmente, tienes que hacerla de tal forma”, entonces digamos que por ese lado es recomendado hacerla de forma presencia […] </t>
  </si>
  <si>
    <t>Hacia una Educación Inclusiva:  luchando por el cambio y la permanencia y buscando la representación</t>
  </si>
  <si>
    <t>5.
15</t>
  </si>
  <si>
    <t>10. Hacia una Educación Inclusiva:  luchando por el cambio y la permanencia y buscando la representación</t>
  </si>
  <si>
    <t xml:space="preserve">[…]  es muy importante sobre las políticas, o sea, ahorita la nueva política de inclusión que abrió, o sea, puso la Universidad Nacional en la mesa, entonces en ese orden de ideas, CRVM va a contar de forma muy concreta, o sea, resumen, de lo que está pasando en la situación allá en la sede de Bogotá con los intérpretes de lengua de señas y pues las posibles soluciones que puede haber al respecto, pero es para, o sea, el fin es para que nosotros y ponerlo aquí en la mesa, tener en conocimiento en como nos pensamos una contratación y un proceso pues, digamos de calidad de los intérpretes, de los intérpretes que vaya, que vaya en ambos caminos, o sea, tanto que sea de calidad para los estudiantes, pero también pensar en los intérpretes, porque digamos que pues ya siendo como el rol, uno no se la sabe todas, o sea, uno como intérprete todos los días está aprendiendo y más una lengua, ¿no? Que digamos que puede que uno sea nativo en esta lengua, pero hay otros que requieren una retroalimentación constante y también garantías de salud ocupacional, ¿no? Porque pues también y todo esto influye, como iniciamos haciendo estos ejercicios pues de calentamiento para poder realizar las señas de una mejor forma, eso también requiere un intérprete y cosas que también de forma laboral, se le está como negando, vulnerando eso a los intérpretes[…] </t>
  </si>
  <si>
    <t xml:space="preserve">[…] hablando un poquito sobre el tema de la discapacidad sordo usuario castellano, un sordo usuario, en lengua de señas, un sordo usuario castellano, quiere decir que la persona adquirió conocimiento de lengua castellana, pero de pronto no tiene conocimiento en lengua de señas, eso quiere decir que ellos no dependen del servicio de intérprete, ellos han adquirido conocimiento en todos los aspectos en la vida en español y sordo usuario de lengua de señas, ya como, no sé, que la persona adquirió todo en la vida cotidiana en lengua de señas, ¿cierto? Y hay personas muy pocas, que son bilingües, bilingües, como la que yo tengo en el conocimiento, que puedo hablar, pero tengo una dificultad de escuchar. Entonces, en la universidad presentamos una situación de los intérpretes, porque la administración contrata a los intérpretes, porque tenga una buena certificación laboral, porque ha adquirido varias experiencias, pero el problema es que no tiene una relación con los estudiantes sordos y ahí pierde la calidad de los procesos de intérprete, ¿Por qué? Cuando los estudiantes van en las aulas, ya ahí vemos que la falencia de los intérpretes que nunca está presente, que garantice y que evalúe a los intérpretes en lengua de diseño, ¿Que quiere decir? Que los administrativos no son conocedores de lengua de señas y ahí ve que tiene una buena referencia, pero uno se da cuenta que la calidad de los intérpretes no son de calidad, o sí,  o sea, ellos no nos pueden garantizar que ellos conocen lengua de señal, lo que está diciendo el intérprete. Entonces es bueno, es importante que la presencia de la contratación, televisión, en todos los procesos, tenga la participación de los estudiantes sordos, o sea, o estudiantes sordos o personas que tienen conocimiento de lengua de señas,  […] </t>
  </si>
  <si>
    <t xml:space="preserve">[…] de igual manera, los coordinadores de los intérpretes tienen que ser sordos, ¿Por qué? Porque ellos ya tienen, ellos como mediadores que facilitan la contratación y la entrevista que van a solicitar, porque se va a dar cuenta la calidad de los intérpretes, ahí vimos muchas veces el error del administrativo y les explicamos que no se quedó. ¿Por qué? Ahí siempre va el intérprete y a veces el intérprete, le conviene o no para dar la información y ahí puede manipular la información, o sea, si el intérprete está acá, de los administrativos acá y los sordos quejándose por esa situación, claro, obviamente los intérpretes manejan esa información de primera mano y manipulan la información para decir “No, los otros dicen que sí, yo trabajo muy bien”, entonces es importante esta situación, en el proceso de selección de los intérpretes, es la presencia de la comunidad sorda. Ahí vemos que la administración, el bienestar son muy rigurosos con la política y el reglamento, pero no son flexibles sobre la situación y a veces se les olvida la relación, el contacto, la comunicación con la comunidad sorda, porque vimos que una vez hicimos una reunión y después no pasó nada, o sea, una vez al semestre, después no sabemos nada, si está bien, como le fue, esto es lo que está pasando, […] </t>
  </si>
  <si>
    <t xml:space="preserve">[…] Por el otro lado, es la accesibilidad sobre quejas, reclamos, solicitud y  de esta forma, a mí me parece como que no se está, ¿Cómo decir? Embutidos por el castellano, o sea, yo voy a presentar una queja, tiene que ser escrito, sabiendo que la comunidad sorda no puede estar capaz de presentar una queja escrita, entonces ellos y el reconocimiento por la ley, la ley dice que la lengua de señas es oficial y reconocida por la comunidad sorda, de ahí vemos una falencia, una dificultad sobre presentar una queja y eso ha presentado, o sea, se nos demoró mucho el proceso de aclarar la situación de los intérpretes. Por ahí otro tema importante, lo de los vocabularios para aclarar, es de tener su punto de vista sobre vocabulario, sobre crear una lengua, vocabulario, ¿Que quiere decir? Que hay palabras que no tienen señas, tenemos que crear vocabulario, pero para mi punto de vista un sí y un no, crear la lengua de señas durante la academia, me parece tedioso, porque perdemos mucho tiempo en la clase, o sea, para mí no, pero para mí es importante que los intérpretes participen, como el semillero que está creando la lengua de señas, como un laboratorio de lengua de señas, ahí ellos intérpretes tienen que participar, pero como ellos solo están interesados sobre si les pagan bien y se van.  Entonces para eso, para mí es importante que participen, o sea, para no involucrar y afectar a los estudiantes durante el proceso de formación académica, porque a veces los intérpretes no tienen conocimiento sobre el vocabulario y piden al estudiante, interrumpe en las clases y que perdemos tiempo en la formació […] </t>
  </si>
  <si>
    <t>[…] para mí es importante que la reunión que se va a realizar sobre aspecto, los problemas, de las situaciones y esto, es importante involucrar el coordinador académico, el bienestar en otra sede, el rector en esto, porque muchas veces todos desconocemos sobre esta situación y a veces todo lo administrativo contra el estudiante sordo y a mí me parece muy vulnerable, ¿Quién me va a defender lo que es nuestro? Y entonces, es importante que se involucre el coordinador académico, el coordinador de la facultad, el representante estudiantil, ¿Por qué? Porque le digo como experiencia, que nosotros como representantes de la discapacidad y vamos a defender sobre esa situación, no tenemos el apoyo de representantes estudiantiles y cuando vamos a poner una protesta o una queja, no tenemos un respaldo porque estamos tan minoría. […]  [...] porque en mi caso tengo discapacidad visual, pero yo partiría desde una cosa lógica, debería haber en la universidad para este tema de la evaluación de los intérpretes, una especie de comité evaluador, pero compuesta por personas, bueno, eso, que los intérpretes, bueno, sean personas nativas de lengua de señas, naturalmente, que creo que lo mencionaba ya CRVM, pero lo ideal es que haya también un comité de personas que evalúen que tanta fluidez tiene en el tema de lengua de señas y sobre todo en el tema de lengua de señas académica, para evitar que de pronto pues entre a la universidad, personal que no esté adecuado o que no tenga la suficiente formación en cuanto a señas y después se genera un cuello de botella en el aprendizaje de las personas con discapacidad auditiva, [...]</t>
  </si>
  <si>
    <t>CRVM;KBV</t>
  </si>
  <si>
    <t xml:space="preserve">[…] en el bienestar hay una persona conocedora de lengua de señas, pero el problema es que el proceso de contratación lo hace de otra manera, sin consentimiento de la comunidad, o sea, ¿Qué quiere decir? Que ellos evalúan a su condición, a su criterio, pero la participación sorda es muy importante para la construcción del proceso de evaluación, o sea, está muy alejado sobre la relación, sobre la comunicación, si esto está bien o si vamos a mejorar o si…entonces esa relación es muy importante, no solamente que la administración sea muy autónoma, porque de pronto se puede equivocar, volver a embarrar y vuelve a perder el semestre, entonces es muy importante la construcción en la comunicación de los estudiantes, estudiantes tienen más conocimiento y puede aportar a construir el mejoramiento de la contratación. […] </t>
  </si>
  <si>
    <t xml:space="preserve">[…] digamos que si se crea ese modelo de comité, cabe aclarar que no existen los intérpretes nativos, porque pues digamos que los únicos nativos acá serían, las personas sordas o en su efecto las personas coda. ¿Qué quiere decir coda? Hijos de padres sordos, entonces digamos que ahí sí sería difícil que los intérpretes puedan hacer parte de esas mesas y aparte porque también son personas oyentes, ahí lo que, o sea, sí sería enriquecedor y como dice CRVM, que lo componga, o sea, un representante estudiantil sordo, o sea, porque bueno, está en representación de la comunidad sorda, que cabe aclarar que no sería de discapacidad, sino de la comunidad sorda, porque es una minoría lingüística y pues también personas sordas profesionales que pues ya han venido trabajando en todo este tema de los procesos de la lingüística de señas y eso, porque pues, me gustaría resaltar que en la Universidad Nacional sede de Bogotá, se ha hecho un trabajo muy bonito respecto a la lingüística de la lengua de señas y lo que se busca ahí es la representación de esta comunidad y dar, o sea, así como nosotros aprendemos el español, de hacer esa conciencia metalingüística, por así decirlo, pues también está la metalingüística de la lengua de señas, reconocer todos esos aspectos lingüísticos para seguir empoderando a la comunidad sorda respecto a la lengua de señas.  […] </t>
  </si>
  <si>
    <t xml:space="preserve">[…] Entonces, digamos que esos aspectos son muy importantes, de pronto sí sería necesario que por lo menos ese comité lo puede integrar una persona, o sea, un profesional del Insor, un servidor intérprete, por temas de salud laboral, ¿Por qué? Porque es que también a veces a nosotros, o sea, aquí viene esta teoría del maquini, o sea, no me acuerdo muy bien como se llama, pero es como que nos ven como máquinas, porque es que muchas veces, no se nos tiene en cuenta las pausas activas, o sea, a veces estamos interpretando, o sea, sí de largo y pues se requiere por lo menos una rotación cada 20 minutos o 30 minutos, y en esas pausas hacer los ejercicios respectivos para las manos. ¿Qué me pasó a mí? A mí antes, cuando yo estaba trabajando en la Secretaría de Educación, lastimosamente no hubo como esa atención en seguridad y salud en el trabajo, y a raíz de eso me salió, o sea,  un problema en el cual, o sea, me cansaba tanto, a tal punto que no podía ya escribir bien y me venía el dolor hasta acá [Se señala el codo], entonces a mí ya me formó una limitación y ¿Cuál es esa limitación? De que yo no puedo estar tomando apuntes por mucho tiempo porque, o sea, el dolor es terrible, entonces digamos que cosas como esas, o también en temas de salud vocal, o sea, también está el discurso de la persona sorda en lengua de señas y muchas veces no se aprende como esas pautas de salud vocal […] </t>
  </si>
  <si>
    <t xml:space="preserve">[…]  en este momento la universidad sede de Bogotá, hay tres sordos, uno en posgrado, dos de pregrado, de diferentes carreras y contrataron seis intérpretes, a su criterio. ¿Qué pasa? Cuando nos dimos cuenta que sin consentimiento, o sea, sin reunión con la comunidad de sordos, hicieron que los seis intérpretes, hicieran un relevo a los seis intérpretes un día, digamos que yo tenga una clase de español, un ejemplo, el lunes tengo clase de español, lunes y martes, pero lunes y martes con los seis intérpretes ya es muy complejo, porque los seis intérpretes tienen un conocimiento muy variado, un intérprete tiene un nivel muy alto y el otro muy bajo, en cuanto vemos uno muy alto tengo la información completa, pero después de 30 minutos se va a caer, no tengo la información de ahí viene con un profesor que me pregunta y yo le respondo “No, esa no es la respuesta correcta, que no sé qué, ahí viene la…” Entonces este, por un lado, por el otro lado, es porque no se hicieron acuerdos sobre los horarios y asignación de clase, que el español se asigna dos intérpretes en el mismo clase los lunes y martes y las otras clases con otros dos intérpretes para no estar variando toda la capacidad de adquirir la información, porque cada intérprete tiene un conocimiento diferente acá, o sea, es como decir la opinión de éste es muy diferente que la opinión de éste.[…] </t>
  </si>
  <si>
    <t xml:space="preserve">[…] Cuenco lleva reflexiones ahí muy interesantes, pero también sería la gran oportunidad de saber que hay acá representación de las sedes, para pensar en mecanismos un poco más macro que pudieran hacer acciones más directas frente a lo que sucede y lo que están planteando ellos, pero frente, además lo que exige, por ejemplo, tener la presencia en este caso de la minoría lingüística sorda, y ahí sí estoy de acuerdo con el profe EDGL de buscar acciones colectivas, claro que inicialmente podrían estar pensadas en discutir algunos temas, la presencia de la comunidad sorda exige muchas cosas, la accesibilidad, por ejemplo, en temas de la luz, exige pues para hacer, para poder, por ejemplo, una situación de emergencia, necesitan ahí algunos apoyos, asuntos didácticos que también pasan por ahí, del trabajo que podría hacer el docente, exige estos diálogos en torno a la interpretación, exige como se va a solucionar el asunto del vocabulario, estoy totalmente de acuerdo con CRVM, de como, es real, la lengua de señas es joven, entonces como los chicos solos empiezan a transitar por la universidad, es decir, poco a poco, cada vez más se avanza en el tránsito de personas con personas sordas, no con discapacidad, sino personas sordas usuarias de lengua de señas, eso exige un movimiento distinto […] </t>
  </si>
  <si>
    <t xml:space="preserve">[…] ¿Qué pasa con las admisiones también de esa comunidad? ¿Qué pasa con el proceso de admisión? Que de pronto la prueba, la adecuación de la prueba ha sido un paso, pero ellos vienen exigiendo otras cosas, c onocí que en un momento dado la comunidad sorda hizo una protesta y bajaron los índices del número de personas que se están presentando hacia Bogotá, por ejemplo, porque estaban protestando frente al tema del acceso a la prueba, sabiendo que tenemos un mecanismo de mirar cómo hacemos con las minorías lingüísticas, lo que les explicaba ayer, el asunto también del español[…] </t>
  </si>
  <si>
    <t xml:space="preserve">[…] ¿Por qué en asuntos de cultura sorda? Porque ellos son comunidad bilingüe y bicultural, y en temas de cultura no tenemos nada, o sea solo el paso por la lengua de señas, pero el resto en temas de cultura no hay nada, nada, nada, nada, alguna vez quisimos proponer un tema de teatro sordo y no fue acogido […] </t>
  </si>
  <si>
    <t>MODELO INTERSEDES</t>
  </si>
  <si>
    <t xml:space="preserve">[…]  Entonces hay tantos temas, hay tantos temas, que sí se deberían hacer acciones colectivas entre sedes, teniendo en cuenta que hay algunas variaciones, algunas pequeñas variaciones, por ejemplo, sé que es lengua de señas colombiana, pero sé que en Cali hacen algunas variaciones, sé que seguramente Manizales tendrá otras, Medellín, variaciones, algunas variaciones, pero igual sigue siendo lengua de señas colombiana, también queremos aclarar eso, no es una lengua de señas caleña, una lengua de señas bogotana, no, exacto y de hecho también desde ahí empezar a construir acciones que hasta por fuera, en temas de comunidad sorda, han sido de importante tensión, ellos, por ejemplo, vienen afrontando una problemática muy fuerte y es que, bueno, está la lengua de señas colombiana oficial, pero se ha gestado producto de la academia, una lengua de señas que, de un movimiento de la Universidad Pedagógica de Árbol de Vida y eso digamos que ahí políticamente hablando entre la comunidad sorda han habido muchísimas tensiones[…] </t>
  </si>
  <si>
    <t xml:space="preserve">[…] pero cuando un chico sordo se enfrenta al proceso de admisión y también entró también a la universidad y se hacen señas, lengua de señas, a veces nos hemos encontrado con chicos que venían, que en sus colegios trabajaron con intérpretes y demás, y modelos lingüísticos de la lengua de señas de árbol de vida y cuando llegan al examen se encuentran con la lengua de señas colombiana oficial y en la magnitud de un examen con la universidad pues claro, y todas esas consideraciones pues no se han tenido presentes […] </t>
  </si>
  <si>
    <t xml:space="preserve">[…] la posición por ejemplo de los maestros con respecto a la lectura y la escritura y el reconocimiento de la segunda lengua como una, como eso, y por el contrario, los señalamientos, pero también la gran pregunta de ¿Qué hacemos con el tránsito de ellos y ellas en la universidad sin total acceso a la lectoescritura, cómo lo solucionamos?   […] </t>
  </si>
  <si>
    <t>TECNOLOGÍAS APLICADAS A LA EDUCACIÓN</t>
  </si>
  <si>
    <t xml:space="preserve">[…]¿Cómo hacemos si la lectoescritura también se convierte en un mecanismo de reconocimiento del mundo? Entonces, ¿Qué hacemos? ¿De qué recursos tecnológicos disponer para buscar otras herramientas? Elementos web, la accesibilidad web en la universidad en lengua de señas, a pesar de ser una entidad del gobierno y a las entidades del gobierno, se les exigió que debían tener accesibilidad web y nosotros no tenemos accesibilidad web, la lengua de señas aparece en una que otra cosita en la web, entonces tenemos demasiados temas en torno a la comunidad sorda  […] </t>
  </si>
  <si>
    <t>LIDERAZGO</t>
  </si>
  <si>
    <t xml:space="preserve">[…] la Universidad de Antioquia sacó la bandera al respecto y lo hablábamos con SVO que día, que ellos hicieron un plantón y un, trabajo interesante y hay unos movimientos muy interesantes en la Universidad de Antioquia con respecto a la comunidad sorda, liderados por la comunidad sorda […] </t>
  </si>
  <si>
    <t xml:space="preserve">[…] quiero aprovechar que hay representantes, insisto, de las sedes, para que ojalá pudiéramos hacer trabajos colectivos. Nosotros nos estamos conectando en esto de español como segunda lengua, como les digo está Robinson, que Robinson es Manizales, entonces si logramos por ejemplo con Robinson Manizales, el tema del español como segunda lengua, ¿Qué pudiéramos llegar a hacer desde las direcciones? Empujar la idea de pensar en procesos de admisión, obviamente tenemos que estar más listos porque pues hay lecciones aprendidas que tenemos que tener en cuenta para su tránsito, pero ahí hay muchas cosas que hacer intersedes […] </t>
  </si>
  <si>
    <t>[…] como representante de Peama de Manizales y persona que pertenece al comité de Peama, están las posibilidades de hacer. Estamos trabajando para una mejor relación en comunicación con las sede de presencia nacional, es un trabajo que ya se inició desde, desde la organización, y es que como representantes estudiantiles de una población que no es minoría y que dentro del Peama, por ejemplo, está Tatiana, podemos hacer parte y podemos hacer digamos, el respaldo que en este momento no está en la comunidad, entonces, ¿Qué propongo? Y sé que se puede hacer, porque la inclusión es uno de los temas y de los ejes centrales del encuentro Peama en Medellín y es sentarnos en exactamente ¿Qué está pasando? ¿Qué chicos sordos en este caso se están presentando al examen de admisión en nuestras sedes de presencia nacional y nosotros como estudiantes Peama, voceros en las sedes, qué podemos empezar a hacer? Ese es un tema que yo puedo llevar a la mesa, cuando hoy, literal, entonces podemos ahí empezar unas conversaciones, que sé que pueden llegar a algo, que sé que pueden llegar al encuentro, que sé que pueden quedar en el pliego de peticiones que vamos a hacer y puede ser un tema de conversación, porque lo necesitamos hacer tanto en sedes de presencia nacional como en sedes andinas[...] [...] también la idea es llevarlo a las mesas del encuentro y es ¿De qué manera nosotros como Peama estamos manejando la inclusión tanto de nosotros a la sede? Pero estamos haciendo parte de otros procesos que también nos competen, porque la idea es dejar de decir “Es que solo somos Peama y solo vamos a velar por nosotros”, sino que es que están pasando muchas cosas individuales en la sede en las cuales podemos participar, en donde también nos vamos a hacer oír y también vamos a impulsar otras cosas, entonces es algo que no se ha tocado en la mesa, que como de manera personal es algo que voy a proponer hoy, porque estamos buscando temáticas que van según los ejes y es empezar a asistir y promover y apoyar espacios, por ejemplo, como en Manizales, los talleres de lengua de señas que se hacen desde el centro editorial en acompañamiento con Robinson, porque la idea es empezar a permear como estudiantes y voceros, los espacios que están en la universidad para que aumenten, para que nos hagamos sentir como comunidad Peama en todos los espacios que tiene la universidad. Entonces son dos cosas que se están llevando a la mesa que yo sé que podemos seguir charlando y se puede hacer algo, en realidad serían ya esas dos cosas.[...]</t>
  </si>
  <si>
    <t>[…] el 21 de este mes, fueron los exámenes de admisión y en la sede de Palmira había dos personas con una determinada discapacidad, una era autista, creo que la otra persona tenía limitaciones de escucha, audición y cuando me encuentro, estaba cayendo un aguacero terrible, de las pruebas de admisión, pero como que se caía el cielo y nos tocó correr mucho porque yo no quería que los estudiantes se mojaran, abrir las puertas, abrir auditorios y abrir, todo ese proceso para dejarlos entrar a las 6:15, abrir todo para que llegaran allí, porque eso estaba, era terrible el aguacero, cuando hicimos eso, cuando me encuentro una profesora desesperada y me dice “Profe EDGL, ¿me puede colaborar?”, le digo “¿Qué pasó?”, yo me asusté porque pensé que alguien se había caído, le digo “¿Por qué? ¿Pasó algo, alguna cosa? ¿Llamó a la brigada?”, me dice “No, no profe, es personal”, le digo “¿Te pasó algo?”, me dice “Tengo que estar acompañando a una estudiante que es autista, yo no sé nada de eso, me llamaron y me dijeron que yo debería atender a eso, estuve leyendo acá, pero, ¿Yo qué tengo que hacer? “, empezando por allí, ¿sí? [...]</t>
  </si>
  <si>
    <t>[…] dentro de todas esas necesidades que veo, es que tenemos que capacitar a personas, empezando por los profesores que tienen que atender cada semestre a ciertas, capacitarlos, decirle “Mire, esto no es que se van a volver los expertos, no es los que se van a volver la experticia allí en esa persona”, sino darles a conocer que hay personas que necesitan hacer, que necesitan cierta atención mínima, prioritaria para acceder a la universidad mediante un examen, esa es la primera. [...]</t>
  </si>
  <si>
    <t>[…] porque ustedes están en Bogotá, que nos sigan orientando, acercándonos y cuando tengamos que hacer cosas presenciales las hacemos, es un primer acercamiento, es un primer llamado para cambiar mentalidades. Segundo, es que ustedes son, perdón lo que voy a decir, son de paso, son cinco semestres, son cinco semestres, pero la mayoría que se queda ahí son administrativos y profesores que pueden llevar esa vocería y esa necesidad. Entonces ese es mi llamado, cuando yo digo “Acompáñenos, queremos meternos allí, queremos llegar allí, queremos hacer algo”, porque ya cada semestre vemos esas necesidades de inclusión cada vez más, no solamente con sordos, discapacidad, hoy, esto, esta semana aquí para mí, ha sido un aprendizaje espectacular, con las personas ciegas pues con ICRS pues tengo un día a día, pero con personas de baja visibilidad nunca había tenido como esos, ciegos o nada, yo nunca había tenido ese proceso y para mí esto ha sido un, un aprendizaje hermoso porque yo no lo he considerado dentro de mi radar, de mi sitio [...]</t>
  </si>
  <si>
    <t>[…] Una de las cosas que me angustia es este, tenemos que solucionarlo todo ya, todo y ya, con, como, capacitaciones, ta. Por ejemplo, le pongo este ejemplo profe [Se refiere a EDGL], y es muy simple, usted lleva mucho tiempo trabajando con ICRS y tiene necesariamente un poco de desconocimiento en una cantidad de cosas  y una cantidad de conocimiento en otras, que se da por la relación que tienen.  Es que hay un mundo de cosas que suceden en la vida, que no se pueden programar por fuera [...]</t>
  </si>
  <si>
    <t>[…] el examen de admisión tiene como base excluir, no incluir, entonces es una contradicción, “Hagamos un examen para excluir, que sea incluyente”, a ver, una manera que para mí es sencillísima de que todo esto se agudice el problema y por tanto como comunidad encontremos caminos es, pues que tengan mucho más ingresos personas con muchas condiciones, muchísimas, que lleguen personas sordas, que lleguen cantidad, aquí hay un mundo de población indígena que no accede nunca, no accedería,  y creo que no les interesa[...]</t>
  </si>
  <si>
    <t>[…] una cosa es la comunidad, otra cosa es el sujeto, una cosa es que yo hable con la comunidad y no siempre el sujeto quiere ser de esa comunidad, es que eso es muy complejo, porque a veces le imponemos ser de una comunidad a sujetos que no necesariamente lo son, no sé, no podría decir en el caso de la comunidad sorda, pero por ejemplo, con comunidades indígenas he visto eso con muchos estudiantes, hay unos que necesitan, que requieren, no su presencia como sujetos en la universidad, sino como comunidad, y exigen, por ejemplo, la presencia de autoridades, de acompañantes, de ser comunidad en la universidad, pero también hay un sector de estudiantes que pertenecen, que vienen de estas comunidades, pero no quieren estar en esa comunidad [...] [...] ahora voy aprendiendo eso, en las personas con ciegas, con baja visión, las personas de la comunidad sorda, hay una gran diversidad, no es que con uno, o sea, uno los representa a todos, uno los forma a todos, lo que acaban de decir, por ejemplo, la lengua de señas es complejísima, eso no es tan simple como que “Ponga un intérprete” y ya se solucionó, es muy complejo y solo lo que, que, nos mostró la compañera que vino de,  ¿RDTE?, RDTE, por ejemplo, esta idea, esta idea de laboratorio, laboratorio para hacer eso[...]</t>
  </si>
  <si>
    <t>[…] aquí el problema no es “Sume más capacitaciones, sume más”, sino literal, la estructura nos está haciendo agua, la estructura ya no nos da, ya no nos da, es decir, si no pensamos, por eso he pensado que esto que hacemos en Cuenco, este como ser, nos está enseñando a como ser, es decir, fíjense aquí como venimos desde muchos lugares, en muchos niveles, aprendemos y generamos unos procesos, pero miren la característica, intensivo, amplio, que camina, o sea, hay una cantidad de características curriculares que se están dando aquí, que nos están diciendo más que todo lo que va quedando en esos escritos, o sea, es decir, aquí ya está pasando, es como, ¿Cómo decirlo? Como esto es una visión de lo que podría ser una clase [...]</t>
  </si>
  <si>
    <t>[…] Entonces yo lo que quería decir es, creo que aquí ese afán por hacer, aquí está claro, estamos tratando de hacer, pero necesitamos es ser y creo que la llamada ya no es sumar más, es decir, una “Profe, director, director, ahora su problema es inclusión, pero tenga en cuenta que la inclusión es compleja, es mucho, tenga en cuenta este, tenga en cuenta el otro, venga, espere profesor, usted en la clase, listo profe, usted en la clase, haga la clase común y corriente, porque es llevar contenido, tiene que resolverle a 200, porque no tenemos tantos docentes, porque estamos reduciendo la planta de personal, porque no hay tanto administrativo, pero no se le olvide, incluya, tenga en cuenta lo indígena, tenga en cuenta, tenga en cuenta todo esto, haga todo esto y a la vez sea excelente calidad, haga investigación porque si no, no tiene punto”, etc., etc., es decir, venga, si no nos damos cuenta que el sistema hace agua y no es de ahorita, no es de hace dos días, es que viene haciendo agua hace rato y ahí entra, ¿La Nacional será que sí también le puede hablar al país sobre educación? O sea, no es sólo nosotros, es lo vivimos, ¿No tendríamos que hablar sobre los procesos de escolares mismos?[...]</t>
  </si>
  <si>
    <t>[…] ASMR decía que era muy valioso y que había que ponerlo en la mesa para que en estos encuentros Peama, existiera también la representación de las personas con discapacidad que pertenecen a Peama, ¿cierto? A los programas de admisiones especiales, porque sí son, hay minorías, pero sí estamos y no tenemos representación, la única representación que tienen las personas con discapacidad es ante el observatorio de inclusión educativa, pero nada más y lamentablemente desde ahí, hay muchas limitantes que no dependen de un individuo, sino de las mismas organizaciones, que no permiten realmente empezar a hacer un cambio […]</t>
  </si>
  <si>
    <t xml:space="preserve">[…] el cambio tiene que venir desde la política de inclusión de la institución, desde la política de accesibilidad, de inclusión y de educación. ¿Y quién aprueba esas políticas? ¿No sé si alguna, alguno tiene,  tiene claro quién aprueba esas políticas dentro de la institución? El CSU es quien se encarga de aprobar, de estudiar y aprobar esas políticas, si la representación de las personas con discapacidad en general, con diversidades, no llega a, no llega a esa instancia, no estamos haciendo absolutamente nada, porque no nos están teniendo en cuenta, están diciendo “Claro que sí, estamos haciendo diagnósticos” […] [...]  “Estamos haciendo diagnósticos participativos”, gracias LEMA, “diagnósticos participativos con las personas con diversidad para hacer la construcción de esta política”, no es cierto, quiero ser muy crítico y muy enfático diciendo que no es cierto, que lo que se vivió fue un espacio donde simplemente fuimos a hablar y a retirarnos, fuimos a expresar nuestras problemáticas, a poner nuestros puntos, a dar aportes, ideas y demás, sin recibir una sola retroalimentación, sin recibir, sin ni siquiera participar en un debate, entonces no existe esa representación y ahorita, el día de ayer, salió un comunicado donde decía que ya esta política estaba, estaba próxima a ser aprobada, ¿Dónde se vio la socialización de la política?, ¿Dónde se tuvo en cuenta la población? Yo no me quiero referir solo a discapacidad porque van a pensar que entonces es, queremos una política centralizada y no, pero no se vio de ninguna manera que existiera una real representación, a nuestro representante, persona con discapacidad perteneciente a la sede de Palmira, nunca se le citó, nunca se le llamó para que por lo menos hiciera parte de esas conversaciones. ¿Entonces, cómo queremos construir si no existe realmente el conocimiento que tengan ellas y ellos quienes hacen parte de esa construcción? Porque no son personas que pertenecen a la comunidad, no son personas sordas, no son personas con discapacidad, no son personas con diversidad de etnia. ¿Cómo queremos construir de verdad una política que funcione? Lo que decía el profe EDGL de las capacitaciones, todo eso tiene que ir dentro de la política de inclusión, todo eso tiene que ir plasmado, que las y los docentes, administrativos, en general personas que están dentro de la comunidad universitaria, necesitan formación para abordar. Entonces, es muy complicado cuando ni siquiera, tampoco sabemos cuantas personas con discapacidad o cuantas personas con diversidad hacen parte de la comunidad universitaria [...] </t>
  </si>
  <si>
    <t>[…] ¿Alguien tiene el dato? No,  ¿Sabemos cuántas personas Peama hay? Si sabemos, ¿verdad? ¿Cuántas personas Paet tenemos? Si sabemos Paet también, ¿cierto? ¿En qué rangos de edades están los estudiantes que pertenecen a la comunidad universitaria, babemos también, cierto? ¿Cuántas personas con discapacidad tenemos? No sabemos, no existe una población focalizada,   a pesar de que, y aquí voy a  ser muy directo y si me echo el agua yo mismo, pues no importa, bienestar dice “Ay, yo tengo una focalización”, “¿Cuántos tienes?”, “En el 2015 éramos como 80”, “¿En qué año estamos?”, acompañamiento integral dice “Yo tengo población focalizada porque yo tengo la línea de inclusión y desarrollo del potencial humano”, soy muy irónico, perdónenme si soy muy irónico, pero también hablo desde la verdad, hablo desde la rabia, porque ayer leímos eso y fue un baldado de agua fría, fue como, si todo lo que estamos construyendo aquí muy armónicamente, para nosotros fuera como [Hace gesto de que no importa] de nada va a servi[…] [...] ¿Cuántas personas con discapacidad tenemos? Nadie sabe, ¿Cuántos sordos, cuántos ciegos, cuántos con baja visión, cuántas personas con movilidad reducida? ¿De qué facultades?  ¿De qué rango de edades? No existe esa estadística, no existe, ¿Por qué? Porque ni siquiera existe como el filtro de decir “Oye, ¿tú cuentas con certificación de discapacidad?” o “¿Te consideras persona con discapacidad?” o “¿Prefieres no ser reconocido como persona con discapacidad?”, no, no funciona, no sirve, no existe la accesibilidad  [...]</t>
  </si>
  <si>
    <t>[…] accesibilidad y van a van a crear la política de inclusión, por supuesto, para que todas y todos nos sentamos incluidos, al contrario y se los aseguro que va a desencadenar en que muchas personas opten por la deserción académica, ¿Por qué? Porque vamos a seguir en un círculo vicioso años y años y años. Ayer leíamos un artículo que decía que, desde 1985 se viene trabajando en políticas de accesibilidad, o sea, ¿Dónde está todo ese trabajo de 40 años que no se ha visto? Que lo, sí, tampoco vamos a demeritar y vamos a decir que la universidad nos tira allá a que seamos, a que estemos solos, no, hay cosas que se hacen, pero el verdadero potencial está dentro de la participación de las personas con discapacidad, de las personas con diversidades, no tenemos una representación que realmente pueda ser un cambio, no la tenemos, la estamos exigiendo hace mucho tiempo ante el CSU, no funciona. […]</t>
  </si>
  <si>
    <t>[…] Sé que a veces, digamos, pensarán que la población con diversidades solo pide y pide y pide, pero cuando no existe un real cambio, necesitamos hacer algo, ¿sí? No podemos seguir confiando en acompañamiento integral, en bienestar, que sean las y los encargados de nuestra permanencia, de nuestra inclusión, de nuestra accesibilidad a los espacios, cuando no están haciendo bien su labor, cuando llevan años perpetuándose las mismas personas que no están formadas, que no tienen la intención del cambio y se atreven en nuestra cara a hablar de capacitismo, se atreven en nuestra cara a hablar de inclusión, “si hacemos, hacemos esto, esto, esto”, ¿De qué ha servido? Absolutamente nada, entonces es muy importante que lo tengamos en cuenta, no tenemos esa representación, […]</t>
  </si>
  <si>
    <t>[…] si se empieza desde lo Peama, desde el PAET, de todo eso, porque sí, claro, hay personas que pertenecen a esos, esos programas, así sean dos o tres o cuatro, pero pertenecen a esos programas, yo soy estudiante PAET, por ejemplo, pero nunca se me ha invitado a participar dentro de esos espacios de encuentro de estudiantes PAET, los Peama, tampoco se les ha invitado a participar en los espacios de los Peama y así, así podemos seguir, estudiantes que digamos, son bastantes en sus facultades, voy a citar un ejemplo ya para ir cerrando, Derecho y Ciencias políticas y Sociales tiene bastantes, bastantes estudiantes con discapacidad, no tienen una representación dentro de la facultad, ¿si? Lo siguen viendo como esos poquiticos que están por ahí como tratando de salir del agua, ¿sí? Lo mismo ciencias humanas, ciencias de la salud y el desarrollo humano tiene varios estudiantes también con discapacidad, pero somos invisibilizados, ¿Por qué? Porque son cinco programas, porque son un montón de estudiantes y porque ustedes ya tienen representación de facultad, pero esas representaciones de programa, perdóneme, y de facultad no nos representan, no nos representan a la población con diversidades […]</t>
  </si>
  <si>
    <t>[…] Es muy importante, el programa de admisión especial que nosotros quisiéramos, que es un anhelo muy grande, lo que les decía el miércoles, no estamos pidiendo que nos bajen los puntajes o que nos dejen entrar sólo con el certificado de discapacidad, no, pero estamos pidiendo que se reconozca que somos minoría y que merecemos un espacio más grande, pero tampoco nos va a servir ese programa de admisión especial si la política de inclusión no es clara y no, no dignifica el permanecer dentro de la institución, el tránsito y el posible egreso de una persona con discapacidad, si no lo permiten de acuerdo a las violencias, sí, porque vamos a seguir en lo mismo, vamos a seguir ahí, “Te vamos a programar una reunión de ajustes razonables cada semestre”, y en eso nos quedamos, en eso nos quedamos. […]</t>
  </si>
  <si>
    <t>[…] la presencia de todas las, cuerpos, así sea la discapacidad de las personas, digamos, en lo que enfatizo, lo de las reuniones de la política de inclusión, es muy importante que participen no solamente los que ellos, administrativos del bienestar, sino de la presencia, como le decíamos, el curricular, el coordinador curricular, otros miembros de, que es importante involucrar sobre esa situación y reconocer sobre esa situación, porque muchas veces desconocen lo de esa situación, y a veces tenemos esa información diciendo que ya se revisó la política pública de discapacidad, que no sé qué, no sé qué, pero no vemos la presencia de la discapacidad, tampoco vemos la presencia de los profesores o el coordinador curricular o otro miembro, que también está involucrado con los estudiantes con discapacidad y no solamente eso, sino también que es muy importante ver el punto de vista sobre esa situación, para construir eso es muy importante todo […]</t>
  </si>
  <si>
    <t>[…] lo de la admisión, si vemos un poco de barrera porque no hay presencia de estudiantes sordos, como muy pocos, ¿Por qué? Porque como digo acá, en la plataforma de internet, todos están en castellano, no hay presencia de traducciones en lengua de diseño, ni tampoco hay una información clara sobre cuando van a hacer la admisión, nadie dijo cuando supo y entonces esa información, también hay que tener un contacto con una información, con la asociación y con los colegios de presencia de estudiantes sordos, si hay un estudiante que tiene con mejores calificaciones, con mejores participaciones, dándole la oportunidad a informar a este estudiante, que presente en el proceso de admisión, porque es muy difícil para nosotros ir a otras regiones como Orinoquía, como Amazonía, pero hay presencia de estos estudiantes sordos, que tienen buenos conocimientos para no perder la oportunidad que ellos puedan ser mejores estudiantes o no solamente estudiantes, sino mejores actores para apoyar a Colombia. […]</t>
  </si>
  <si>
    <t>[…] la necesidad de digo yo, estar como en el mismo canal, porque es que en sede de presencia nacional pasa algo y en sedes andinas pasa un mundo totalmente diferente y no se ha logrado tener una comunicación fluida que al menos yo me entere de la misma cosa en la misma semana y no un mes después. Sí, entonces el foco del encuentro y hablo de ese encuentro porque es en lo que ando desde el semestre pasado, como en la reconstrucción que estamos haciendo es no, solo somos Peama acá, ya somos más que somos PAET y entonces la cosa es, el encuentro ya por el momento es un encuentro Peama, pero ya está sobre la mesa y ya se habló y ya se decidió que va a haber voceros PAET, que van a ser nuestros ojos, oídos y demás, para exactamente llegar a eso de, “tenemos comunidad sorda, entonces,  ¿De qué manera vamos a llegar a los colegios? ¿De qué manera con los contactos que hay, vamos a poder llegar a las instituciones para que se enteren de que están las pruebas de admisión, de que hay espacio? y quitar muchos también mitos”. Entonces el primer paso para lo que dice CRVM, ya está y es que sí o sí desde este encuentro vamos a tener el encuentro Peama, en compañía de Encuentro de estudiantes PAET,  para más adelante con una visión de ser encuentros de sedes de presencia nacional, sin, ya no sería encuentro Peama, sino sede, encuentro de sede presencia nacional para trabajar por eso […]</t>
  </si>
  <si>
    <t>MLR;KBV</t>
  </si>
  <si>
    <t>[…] porque con este asunto del PIC, del Programa Incremento de Cupos, nosotros, por ejemplo, allí sí, a nosotros, como yo les decía, nos van a ingresar 25 estudiantes de Peama, PAET, en fin, de todos allá, que yo a veces hasta me confundo, pero el hecho sí es que vienen en condiciones distintas y ¿Qué va a pasar ahí? ¿No? Para no llamar a los procesos de la convocatoria de otros y otras,  solamente como discapacidad, por ejemplo, o minorías lingüísticas.[...] [...] pero todas formas hay muchos proyectos de vida que, que tienen que caminar tortuosamente y eso es lo que personalmente no estoy de acuerdo, porque no puede ser, no puede ser que, que muchos y muchas tengan que pasar muchos tragos amargos en la universidad y nos quedemos quietos, creo que ahí, ahí está donde yo veo el asunto y como les digo, en el caso de la comunidad sorda, cuando yo me enteré que no se habían presentado muchos, ellos dijeron en protesta por el tema de la universidad, del acceso a la universidad, sé que se están haciendo esfuerzos [...] [...] ya que mencionaron hace rato de lo de la prueba de admisión y lo de un programa especial de admisiones para personas en situación de discapacidad, yo pienso que esto se puede aprovechar para que este tipo de pruebas de admisión, está bien, no se deberían hacer porque ya de por sí es una forma de exclusión, pero si a fuerza se tienen que hacer, pensaría yo, que se debe procurar porque estas pruebas tengan un nivel de inclusión de calidad, basado en calidad, porque, por ejemplo, tengo como experiencia vivencial, cuando yo hice la prueba de admisión mía, que en este caso tuve que presenciar como contrataron una persona que me sirviera de lectora, que tenía un nivel muy, muy complicado de lectura, un nivel bajísimo de lectura y a veces cometía errores sintácticos y pues desde mi manera de aprender, yo soy muy delicada con eso y varias veces me hizo cometer errores sin querer, no es culpa de la persona tampoco.[...] [...] , o sea, yo me acuerdo que se pegaba unas trabadas en la lectura terribles y pues eso hacía que entrase en proceso como de desconcentración y a veces marcaba respuestas que no era debido a ese nivel de lectura. Entonces pensaría yo, ¡Ah!, otra cosa, los espacios donde se realizan las pruebas, que sean espacios que si uno les dice a ellos que son espacio silencioso y bajo nivel de luminosidad, esto no es un juego, yo no soy Britney Spears ni estoy pidiendo un capricho, estoy pidiendo algo, un ajuste, que lo tengo desde la experiencia de vida y que me puede, o me sirve para ayudar a rebajar un poco el nivel de distracción que causan las luces y los ruidos en mí, ¡Ah, no! Pero vienen y me asignan un salón donde está un aire acondicionado súper viejo que cada rato suena [Hace sonido de maquina averiada] y pues, naturalmente, yo saqué 700 puntos, sí, pero debí sacar más, mi conocimiento me daba para más, pero vea, vea lo que logró, vea lo que pasó, incluso tuve que cambiar de carrera porque yo aspiraba a derecho y vea lo que pasó, pues porque no se hicieron caso a esos [...]</t>
  </si>
  <si>
    <t>[…] , la universidad literalmente se para solamente en lo reglado, en lo que está por allá en la normativa, en los PIAR [Se refiere a los Planes Individuales de acuerdo a los Ajustes Razonables], pero muchas veces esos PIAR no tienen en cuenta las necesidades de aprendizaje individuales y los métodos aprendizaje individuales de las personas y los ritmos sobre todo. Entonces, y aparte, pues la persona no estuvo preparada en momentos para reaccionar o para prestarme atención en momentos en que yo tenía ataques de hiperactividad, de estrés y de nervios, entonces, pues yo quedaba bloqueada varias bloqueadas varias veces.[...]</t>
  </si>
  <si>
    <t>[…] Entonces, pensaría yo, desde esto que les comenté, que este tema del plan de, plan o programa especial de admisiones de personas con discapacidad debería aprovecharse, para que se le dé un presupuesto y mediante ese presupuesto se traigan personas, intérpretes y lo que se necesite de ajustes razonables, pero que sean de muchísima mejor calidad, para que nosotras podamos tener, ya únicamente depender desde nuestro conocimiento, nada más, que no sean las discapacidades las que nos limite el ingreso a la universidad, sino que el resultado de admisión de esa prueba, dependa única y exclusivamente de lo que conocemos y bueno, yo sé que habrá momentos en que eso no se pueda, pero por lo menos que se minimice esa dependencia de la discapacidad[...]</t>
  </si>
  <si>
    <t>[…] ? Pero creo que aquí es importante, y aquí hablo también de Cuenco, precisamente lo que se quiere hacer desde el instituto, y es que al final también entramos con todos estos elementos en una discusión sobre que entendemos por la calidad en la educación y entonces uno como que empieza a ver como dos cosas, una idea de calidad como un umbral al cual habría que llevar a las personas con discapacidad, y otro que me parece más valioso, y es entender que la calidad, si efectivamente no incluye la discapacidad o no incluye la crítica al capacitismo como un elemento clave, pues no puede hablar de calidad [...]</t>
  </si>
  <si>
    <t>[…] Entonces, creo que aquí lo que hay también es una forma de plantearnos la idea de la calidad de una manera distinta y de una manera en la que podemos decir que la universidad no ofrece educación de calidad, si no se tiene en cuenta las demandas y los elementos que se vienen planteando en esta discusión. No se trata de irnos a ciertos umbrales y de llevarlos, sino del atributo que tiene la calidad en el momento en que realmente tratamos de que sea no capacitista y que se responda a todos estos elementos asociados a la participación efectiva[...]</t>
  </si>
  <si>
    <t>[…] y ahí retomo algo que decía la profesora  [Se refiere a MLR], un ejercicio colonial de extraer saberes, de extraer experiencias para hacer una política pública en la cual sentimos que no hemos participado realmente, sino más bien, un proceso en el que acompañamos todo el proceso de la política desde su formulación, pero por supuesto desde su implementación, desde su evaluación y desde nuestra posición como actores partícipes realmente del proceso. Pero creo que el problema es estructural y es, si nosotros quisiéramos que el anticapacitismo sea un atributo de un concepto propio de calidad en la universidad, hay una restricción muy fuerte y es la manera como se entiende la calidad en la universidad, muchas veces más bien como algo que está subsumido a un sistema de gestión de la calidad y que efectivamente no nos permite plantearnos estas discusiones. Cuando uno habla de los temas de calidad, es extraño, pero casi que hay que pedir permiso a la oficina de planeación, porque no se puede pensar la calidad si no está asociada a un sistema de gestión de la calidad que termina eliminando todos los atributos por los cuales estamos acá peleando, entonces, creo que la discusión es muy profunda [...]</t>
  </si>
  <si>
    <t>[…] creo que algo que deberíamos plantearnos un poquito desde el instituto, es como en nuestra universidad podemos empezar a hablar de un sistema interno de la calidad de la educación, que deje de responder a esos imperativos de pronto externos, que tienden a homogenizar, que tienden a privilegiar la idea de la gestión de la calidad, sobre los atributos que debería tener la calidad y evidentemente, uno de los primeros principios que debería, tal vez, definir la construcción de un sistema interno de aseguramiento de la calidad es, este ejercicio participativo con las personas, con los sujetos con los que formamos comunidad. [...]</t>
  </si>
  <si>
    <t>[…] Uno se pregunta, ¿Qué es ese significado de ser excelentes y universidad de talla mundial? Cuando uno entiende todos los requerimientos y las críticas que está planteando una comunidad dentro de la universidad, y seguro que no es la única comunidad que plantea problemas, sino que profesores, profesoras, otras subjetividades, también plantean problemas, entonces, al final, ¿De qué calidad estamos hablando? ¿Qué es eso de la excelencia? ¿Qué es eso de ser talla mundial? ¿Qué es eso de sentirnos orgullo?, bueno, cuando tenemos más carreras dentro de la 100, del ranking QS , a no sé qué cosas, cuando al final nuestra vida cotidiana y los atributos del relacionamiento que tenemos en la universidad no son los que deberíamos tener. [...]</t>
  </si>
  <si>
    <t>[…] Yo quería plantear, uno es la importancia de la autonomía, también está en el nombrarnos y te quería discutir una cosa, ASMR, y es los estudiantes no son PAET, Peama, son estudiantes, esa verraca diferencia entre, “Yo soy Peama”, no, usted es estudiante, ¿Por qué razón? Porque en ese empezar a nombrarnos, se está justificando una cantidad de discriminaciones y de invisibilizaciones horribles, somos estudiantes, esa es una[...]</t>
  </si>
  <si>
    <t>EVALUACIÓN DOCENTE</t>
  </si>
  <si>
    <t>[…] Por otro lado, esta verraca evaluación docente edificando, que se vuelve un problema, si esa evaluación se convirtiera en un escenario de formación docente, en que los estudiantes, la diversidad de estudiantes que uno tiene en las aulas, lo ayudan a uno a ser mejor docente y se convierte en otra cosa y es un lugar de poder y participación real de los y las estudiantes, otra historia sería. ¿Pero cuál es la cuestión? Lo que pasa con la participación es lo que pasó, y discúlpenme, aquí lo digo muy claramente, con el PLEI [Se refiere al Plan Estratégico Institucional de la Universidad Nacional] y con el PGD [Se refiere al Programa de Gestión Documental de la Universidad Nacional], todos participamos, pero de toda esa participación quedó muy poco y lo digo porque yo también hice parte de esa participación y sé que no queda.[...]</t>
  </si>
  <si>
    <t>[…]  entonces es un ejercicio que todos como colectivo tenemos que hacer y no recargarlo a una persona, porque dicen “No, pero entonces, ¿Ustedes por qué no buscaron al representante del observatorio?”, nosotros estamos en constante diálogo con él y también compartiendo la vista de lo que, como él ha actuado dentro del observatorio y es que como decía el profesor AFMC, la profesora [Señala a AIOM], hay una ausencia de voluntad política por parte de las dependencias, porque algunos dicen “No, no tenemos recursos ni medios” y también muchas veces esto también depende de vicerrectorías, direcciones nacionales, incluso del mismo CSU y direcciones académicas y pues desde estas instancias se hace poco, o sea, no es por desmeritar todo el trabajo que han hecho en la sede Palmira, porque si lo mostraron es porque pues ha sido algo fructífero […]</t>
  </si>
  <si>
    <t>[…]  ¿Pero qué está pasando en el resto de las sedes? Estamos aclamando es bueno, ¿Qué pasa en las otras sedes? Con respecto al tema de la representación en Peama,  bueno, resto de grupos de admisión especial, o sea, próximamente van a llegar, o sea, lo que nos dijo LMRV, van a llegar estudiantes de movilidad académica de la sede Tumaco a Bogotá, son tres estudiantes, ¿Qué va a pasar con ellos? […]</t>
  </si>
  <si>
    <t>[…] O sea, también nosotros, o sea, no sólo tenemos pensado como colectivo pues acogerlos para que se sientan ese apoyo, sino la preocupación es ¿Cómo se les garantiza esa permanencia? Aparte de ser Peama, hay que saber que en la universidad se presentan muchas barreras, y no son solo barreras estructurales en cuanto a los edificios, no sólo son barreras metodológicas y académicas, no sólo son barreras actitudinales, sino que ahora nosotros dialogando con el tema del lanzamiento de esta política, surge una nueva barrera y la proponemos, es las barreras conceptuales […]</t>
  </si>
  <si>
    <t>[…] ya como estos plantean, “No, es que nosotros diseñamos la política de inclusión, con base al diagnóstico participativo, la investigación, acción, para la toma de decisiones”, bueno, a nosotros solamente nos dijeron, “Venga, siéntense, cuéntenos qué necesitan y ya”, ya pues, perdón, meto la cucharada ya, pero lo que decía la profe MLR, a nosotros como observatorio de inclusión, ni como la maestría de discapacidad e inclusión social, no nos tuvieron en cuenta. Entonces, ¿Qué es lo que ellos dicen que sí tuvimos en cuenta? Sí, exacto. ¿Qué investigación tuvieron en cuenta? Cuando nosotros estuvimos leyendo ayer con EAER, una noticia que sacaron en el 2023 de como proyectaban el diseño de esta política y también el comunicado que ellos lanzaron, que alrededor de 2000 personas participaron, pero eso, eso nos llevó a mirar, a mirar la página oficial de la Universidad Nacional donde tiene las estadísticas  […]</t>
  </si>
  <si>
    <t>[…] nosotros mismos buscamos en la página oficial de la Universidad Nacional, están todos los grupos Peama, PAET, etc., incluso género, y en ninguna parte aparece” Hay tantos estudiantes con discapacidad en toda la Universidad Nacional y hay tantos por cada sede”, eso no se tiene en cuenta, yo entiendo que el observatorio lo tiene registrado y es que muchas veces tendemos cargar todo al observatorio y como yo lo dije anteriormente, esto es no solo falta de voluntad, porque yo también estoy hablando con una profesora que estuvo en su momento en el observatorio, o sea, ya no es voluntad propia, sino es que el administrativo, la persona que está trabajando en la Universidad Nacional tiene que cumplir esa política, o sea, el observatorio no es un organismo operante, es un organismo donde solamente se le da asesoría y acompañamiento, operantes son los que, lo que tiene que hacer la universidad, operante también es por eso que se propone que nosotros como estudiantes con discapacidad hay una representación ante el CSU, porque esto se va a aprobar en el CSU y no hay ningún estudiante con discapacidad que diga, “Espere, faltamos nosotros”, porque es que también, o sea, hay que tener en cuenta que como población tenemos necesidades muy específicas, […]</t>
  </si>
  <si>
    <t>[…] o sea, muchas veces la educación parte de, o sea, parte desde el conflicto armado colombiano, de como anteriormente no hemos podido avanzar como educación, o sea en general, no sólo superior sino desde la desde la primaria hasta bueno, diferentes tipos de educación, no ha avanzado, ¿Por qué? Porque siempre he estado dividida en estos bandos del conflicto armado, ¿Por qué? O estaba el docente en la región y entonces le decían “No mire”, llegaba de pronto las FARC, yo que sé, paramilitares, etc., “No, no, no, usted no puede estar aquí”, porque o sea, la educación le da poder a las personas para que puedan avanzar y darle más desarrollo al país, ¿no? Entonces, “No, usted no puede estar aquí, necesitamos estos niños para para el conflicto armado”, o ¿Qué pasaba? Si los docentes estaban en contra de ciertas ideologías o posturas frente al sistema educativo que es el estado, “Ah no, es que este profesor es izquierdoso o es guerrillero”, entonces ¿Qué pasaba? Desaparición o bueno, entonces digamos que hay que tener en cuenta también esos aspectos históricos en, en el diseño de estas políticas […]</t>
  </si>
  <si>
    <t>[…] desde la maestría quedamos con la boca abierta cuando no convocaron la maestría a los diálogos de la creación de la política, y no lo hago por, no lo digo por la referencia que puedan tener, sino porque hemos venido hablando de educación inclusiva, hemos venido hablando incluso de políticas, bien o mal, porque sabemos que hay muchos errores también por allí, muchas cosas que concertar, pero invisible el asunto de la maestría, entonces nosotros decíamos, bueno, pero desde, y a los actores a quienes haya convocado o que viene convocando la maestría durante muchos años e incluyendo a la presencia de los colectivos, entonces pues también nos quedamos con la, con la gran pregunta y yo algo de eso dije en el encuentro virtual, yo lo mencioné, dije que donde estaba aquí y el observatorio puntualmente […]</t>
  </si>
  <si>
    <t>[…]  la primera vez que estoy aquí en Cuenco, realmente yo siento que Cuenco tiene un papel importante, no sé si hacia allá pueda ser, me gustaría que el profesor AFMC nos guíe en ese proceso, pero es que nos volvamos en algo clave  […]</t>
  </si>
  <si>
    <t>[…]  yo creo que ha funcionado en Palmira con el profe EDLG en muchos procesos y es que seamos ejes articuladores, porque es que el observatorio, por allá hace muchos años me llamó a mí, “Ve, ICRS, estamos haciendo una campaña de venga sinvergüenza”, bueno, no me acuerdo el nombre, “para transformar imaginarios”, a mí el que me llama, yo le aporto, sí, o sea, yo, “Ah, bueno, hágale, no, sí” y entonces hasta Luis Carlos, que es un estudiante de la sede Palmira de administración de empresas, él tiene discapacidad visual, que sé que es muy cercano también a LEMA, aportó, entonces listo, ahí, bueno, cada persona de las sedes hizo algo para esa campaña de venga sinvergüenza, que la pueden buscar, que era para transformar imaginarios, cuando yo recién ingresé a la universidad, ingresé al área de bienestar universitario, y lo primero que empecé a leer es que en el 2012, si mi memoria no me falla, el acuerdo 036 es el que habla de la política de inclusión educativa, ¿verdad? O sea que desde el 2012 la universidad está pues como con todo este rollo, ¿cierto? Discapacidad […]</t>
  </si>
  <si>
    <t>5.
16</t>
  </si>
  <si>
    <t xml:space="preserve">10. Plenaria Final </t>
  </si>
  <si>
    <t>Plenaria Final</t>
  </si>
  <si>
    <t xml:space="preserve">[..] siempre es muy reconfortante el volver a reunirnos en Cuenco, es súper chévere y lindo poder estar acá en la sede de la cual soy Peama y en todo lo que hemos hablado, me lleva a pensar en lo mucho que debemos replantearnos el objetivo del encuentro. Inicio recordando la profe AIOM, y es que somos estudiantes y lastimosamente como estudiantes seguimos con las barreras, “Es que yo soy de un programa de admisión especial totalmente diferente al tuyo” y eso es lo que nos está impidiendo poder tener una organización que funcione, poder organizarnos en comunicación que funcione y que también le funcione a la sede. [..] </t>
  </si>
  <si>
    <t>[…] Del encuentro me llevo muchas cosas para plantear en la mesa de trabajo, como el de la necesidad de no solo velar por cuestiones económicas y académicas, sino de que no les estamos dando el espacio ni estamos pendientes de nuestros compañeros que ingresan por el Peama, cualquiera de las sedes, con alguna discapacidad, o sea, nosotros estamos ahí sí, sordos, ciegos y mudos, diría Shakira en eso, pero no sé si es porque no lo sabemos o porque de verdad no nos interesa, en este instante incluso le envié un mensaje a Jesús, que es de Palmira y es “Necesitamos que el encuentro, sea este encuentro o el siguiente, empecemos a hablar de un eje central de inclusión, diversidad, equidad, no solo en los programas de admisión especial, sino como está también la universidad en eso”, empezando por, de que sí o sí, somos estudiantes, no importa el programa de admisión por el que estés [...]</t>
  </si>
  <si>
    <t>[…] como estudiante Peama, tengo una responsabilidad y hablo como ASMR estudiante, sin ser vocera de nadie, sino como ASMR estudiante, de acercarme a la sede con lo que ya sé y decirles desde una mirada alejada de la institución, puedo aportar en esto como persona, como estudiante de gestión, porque sí decimos “Es que está pasando mucho, mucho, mucho”, pero no decimos, “Yo puedo hacer tal cosa”, lo que hablamos con CMOS del “yo” y de los egos y es de, “Yo te estoy pidiendo cosas, pero también estoy en la responsabilidad de aportarte” y es algo que lastimosamente los estudiantes nos olvidamos toda la carrera, hasta el punto de hacer retorno y es que “No, no me interesa el retorno porque ustedes no tienen una plaza” ¿Dónde está la plaza? Propongamos una plaza, yo también puedo venir y proponerte algo en gestión que sé que va a ir de la mano de ustedes, no tengo que esperar que la sede me lo dé todo, porque también es hacer y construir en una sede de presencia nacional.[...]</t>
  </si>
  <si>
    <t>[…] me gustó mi primera experiencia en el encuentro, pero cuenco es eso, un plato que está vacío y que se llena con experiencias y que se llena con aprendizajes y pues eso es lo que he entendido […]</t>
  </si>
  <si>
    <t>[…] yo también de Cuenco y espero que, bueno, para próximos encuentros no se hable solamente de discapacidad, sino el encuentro sea un poco más abierto a las interseccionalidades que llevan, por ejemplo, a la parte de discapacidad, saben que como nosotros, nosotras y nosotres, como poblaciones vulnerables que somos, no tenemos una sola condición, hay interseccionalidades y lo más jodido de todo es que esas interseccionalidades no esperan [...] [...] Esas interseccionalidades, terminan actuando todas entre sí y si no se tiene en cuenta, por ejemplo, listo, se va a curar una cosa, pero entonces van a quedar las otras dos, tres, cuatro condiciones que hay y pienso pues que como Cuenco también deberíamos abordar un tema de interseccionalidades o por lo menos dejar los temas un poco más abiertos, cuando se hable de inclusión, no se hable, yo sé que es complicado, pero que no se hable de una sola cosa, sino en ciertos momentos se deje como ese temita o ese espacio, para hablar y plantear soluciones a esa interseccionalidad[...]</t>
  </si>
  <si>
    <t>[…] siento como mucha alegría y también un poquito de frustración, porque tenía como muchas expectativas, siempre que estuve en los encuentros de Cuenco yo tenía como un deseo y era como que cargarme toda la sede al encuentro y el hecho de que vinieran fue como que “¡Ah!”, pero me di cuenta cómo esa lejanía no es un problema de espacio, sino es otra cosa, es un problema de tiempo y espacio, es un problema cuántico, qué sé yo, porque ya estamos aquí y sin embargo siento que la sede sigue lejos [...]</t>
  </si>
  <si>
    <t>[…] Agradezco por eso profundamente a JJPP, a todo el equipo de bienestar que está aquí, yo les había comentado que esta es una experiencia maravillosa, que no podría contarles con palabras, a esto hay que vivirlo y eso que ustedes alcanzaron en esos poquitos raticos que pudieron venir, como me hubiera gustado que, por ejemplo, lo vieran los profes, por ejemplo, lo viviera cierto sector, no, todos los administrativos, me hubiese encantado que estuvieran aquí las personas de servicios generales, las personas de élite, ¿Por qué digo, por qué los nombro a todos? Porque somos una sede en la que eso es posible, aquí sí es posible que nos juntemos todos, no es una cosa utópica como en Bogotá, que eso sería imposible, aquí sí podríamos hacerlo y por supuesto los profes, ni qué decir, lo obvio que ellos son todos, no solo, porque a veces uno dice aquí profe y se piensa solo los de planta, todos y ahí casi que incluyo a los GEA.[...]</t>
  </si>
  <si>
    <t>[…] El otro elemento que creo que sitúo y subrayo, pues es la participación, definitivamente el colectivo, creo que eso hizo un marco de diferencia absolutamente significativo e invita a construir desde abajo, y creo que sí, que esas construcciones que se tejen desde abajo nos muestran la cara de las experiencias cotidianas de quienes transitamos en la universidad. Entonces, pensar que Cuenco recoja esas construcciones desde abajo, no como elementos extractivistas, sino como elementos de, de construir con ellos y para todos, creo que es absolutamente interesante. [...]</t>
  </si>
  <si>
    <t xml:space="preserve">[…] pienso que  ese llamado a la inclusión con el que también estoy como la profe AIOM, siempre me causa prurito el asunto de la inclusión, lo he hecho ya varias veces, cita e invita a también a otros y a otras, entre ellos los colectivos, por ejemplo, de negritudes, los colectivos de grupos indígenas y demás que transitan por las sedes y que entran en interconexión con nosotros y otras, y que han sufrido también muchos caminos de opresión, muchas tienen muchas experiencias de opresión y seguramente desde allá, muchos, mucho interés de poder dar su voz, entonces creo que eso también sería absolutamente clave[...] </t>
  </si>
  <si>
    <t>[…] El otro elemento que me llevo, es pensar que hay muchas lecciones aprendidas desde otras sedes y que seguramente Cuenco, no sé si de manera intencional o, o no intencional, ha propuesto como sitio de encuentro para que las conozcamos, entonces, para que nos las llevemos y para que lo que venimos haciendo no tan bien, pues lo corrijamos. En ese mismo sentido, la intención de reconocer la diversidad como es, como diversidad, me cito también y me incluyo allí mismo, y no desde acciones paternalistas y elementos que, que subalterizan y empujan a la opresión, porque el carácter de la inferioridad y de la caridad son claramente formas de opresión, entonces creo que eso también me llevó de Cuenco y bueno, esa también, ese sueño de que bueno, que viene más ahí y como y como se va a hacer para interpelar todo eso que se ha venido diciendo [...]</t>
  </si>
  <si>
    <t>[…] En efecto, como lo decía la profe ICRS, para mí también, me da como un poco de pesar saber que no podemos llegar como a más gente, como que de pronto nuestros docentes, los administrativos, las personas de élite, que son quienes, los vigilantes también, no pueden, digamos, o no pudieron asistir a estos espacios, ¿cierto? Y eso me lleva a invitarlos a ustedes también a que quizás de pronto ¿no? No en un encuentro, pero sí en un evento de pronto más pequeño, se pueda venir aquí para que no solamente hablemos entre nosotros, sino que también hablemos con los demás y a los estudiantes que también se me hace muy importante, que creo que ellos de pronto no participaron tanto, ¿cierto? También yo pues, siento que quizás el espacio, porque claro, nos, se desplazaron a la granja y el espacio en el que tuvimos que estuvieron aquí en la sala de estudio, los chicos estaban ahí, algunos yo los escuché, estaban atentos, otros de pronto no tanto, sin embargo de pronto, no sé, como esos chicos que sí se les quedó algo de esas conversaciones, siento que es a lo que debemos apuntar, que cada vez seamos más los que escuchemos sobre este sobre este tema [...]</t>
  </si>
  <si>
    <t>JJPP</t>
  </si>
  <si>
    <t>[…] creo que esto, o bueno, este encuentro me invitó a mí a reflexionar y a mi área, ¿cierto? Sobre quizás lo que debemos empezar como a reforzar y hacer más, por hacer este tema un poquito más visible y ahí es donde les hago la invitación de verdad a cada uno de ustedes, a ARMR ¿sí? Y estoy de acuerdo con lo que tú mencionabas, yo también soy Peama, de hecho, yo también estudié psicología, me fui a la sede de Bogotá, soy Peama y es verdad, como estudiante uno dice, “Es que esto, esto, hay que hacer esto”, bueno y ahora nosotras nos sentamos a decir “¿Qué vamos a hacer nosotras?” ¿Cierto? Y claro, el encuentro nos permitió a nosotras justamente en este momento, sentarnos estos días, a pesar de que pronto no se nota, a decir bueno, “¿Qué vamos a hacer nosotras de ahora en adelante por hacer de la sede Orinoquía más incluyente?” [...]</t>
  </si>
  <si>
    <t>[…] que siento que en la sede hace falta un poco el enfoque interseccional y sobre, no entenderlo como una categoría, sí, como una categoría académica, como lo vimos en la academia, sino que lo entendamos en la vida real y como lo podemos observar con los casos que podemos ver desde bienestar, desdeacompañamiento integral y como decía también KBV, no solamente desde la discapacidad, sino también desde el género, como decía la profe [Señala a MLR] negritudes, comunidades indígenas, entonces porque muchas veces estos estudiantes no se reconoce [...]</t>
  </si>
  <si>
    <t>[…]  porque a veces la Universidad Nacional dice ser incluyente, pero es el centro muchas veces de discriminación, incluso desde los mismos docentes y como dice también la compañera [Se refiere a ASMR], yo lo digo como estudiante que fui de la Universidad Nacional de Colombia, y es que hacemos como esa reflexión en las aulas de clase, de que deberíamos hablar de ciertos temas, pero pues a la hora del té, no los ponemos en práctica, incluso los mismos docentes que dicen en la cátedra, inclusión, diversidad, pero se les dificulta un poco dirigirse de cierta manera a los estudiantes. Entonces creo que esto es un gran encuentro para repensarnos desde la Universidad Nacional de Colombia sede Orinoquía, nuevas formas de inclusión y sobre todo de pensarnos en la manera en que trabajamos desde bienestar universitario en nuestro casO[...]</t>
  </si>
  <si>
    <t>[…] hay mucho por hablar, mucho por discutir, mucho por reflexionar, mucho por empezar a transmitir, Siempre desde la colectividad buscamos espacios de construcción donde se invite al colectivo a participar, no como un espacio de escucha, quizás ese fue una etiqueta que yo le di, y LEMA me hizo caer en cuenta que no, no es sólo un espacio de escucha, no es solo como “Ven, muestra lo que haces, muestra como lo haces, quizá con tu manera de comunicarte, enséñanos un poco” y ya, y ahí queda, “Gracias por venir, que tengas buen retorno a tu hogar”, creo que llegamos acá también con la intención de, de seguir participando, de seguir construyendo, desde, no sólo desde el enfoque de la discapacidad, desde el anticapacitismo, sino de algo más, más allá y es simplemente las personas que vivimos en diversidad todo el tiempo, que nos reconocemos como personas diversas, sí, el término discapacidad hoy en día sigue vigente, ¿cierto? Hay muchas discusiones en torno a eso, pero yo lo defino más así, personas que vivimos en diversidad y entonces estos espacios se vuelven más que importantes para empezar a transmitir ese tipo de cosas, para empezar a minimizar las barreras que se imponen siempre, para empezar a construir y que se empiece ya a formalizar estas consignas. Ahora nuestra bandera de lucha cambia, hablando del paro que estamos viendo en este momento, nuestra bandera de lucha cambia, nuestra bandera de lucha sigue, obvio,  acogiéndonos a lo que planteaba la asamblea y demás, del cese de actividades por la falta de garantías en torno al proceso de elección de rector, pero para nosotras y nosotros, las personas con diversidad, ahora hay una nueva bandera de lucha y es que no podemos permitir que salga esa política de inclusión educativa, que no podemos permitir que se nos vuelva a pasar por encima, [...] [...]  y ahí estamos todas y todos y eso tiene que empezar a ser nuestra bandera de lucha, encaminarnos hacia allá, decir, no vamos a dejar de parar hasta que esto se haga, hasta que no nos pasen por encima más, hasta que nos tengan en cuenta, hasta que se arme el diálogo y se nos tenga en cuenta, no sólo se nos escuche, no sólo se nos escuche, no sólo se diga “Vamos a invitar”, voy a ponerlo así, “Al colectivo para que venga y nos cuente su experiencia”, porque no, está muy, muy, muy despegado de eso, fue así, “Vengan, háblenos de su historia, gracias por venir, chau y te cuidas”. Entonces, ¿Dónde está el debate? ¿Dónde está la retroalimentación? ¿Dónde está todo eso que ellos y ellas dicen “Uff, lo tuvimos tan en cuenta que vamos a sacar algo increíble, algo que incluya todas y todos y todes”? [...]</t>
  </si>
  <si>
    <t>[…] estos espacios sirven para que se empiecen a cambiar esas banderas de lucha internas y externas, y que nos reconozcamos de diferentes maneras. Gracias a Cuenco, a las profes por esta participación tan fructífera para nosotras y nosotros, esperamos seguir siendo parte,[...] [...] esperamos seguir siendo parte, de cualquier espacio, también al profe EDGL, nosotros y nosotras estamos siempre dispuestas y dispuestos a cualquier espacio. [...]</t>
  </si>
  <si>
    <t>[…] Merecemos estar en todos los espacios, como minoría que somos, y obviamente por todos los aportes que podemos dar desde la experiencia, porque claramente no nos vamos a meter a hablar de camiones monstruo, pero podemos aportar, e s un ejemplo burdo [...] [...] invitarles a que nos inviten, tal cual, a que nos inviten a espacios de participación, estamos más que dispuestas y dispuestos a eso, sí, a construir entre todas y todos.  [...]</t>
  </si>
  <si>
    <t>[…] Y también que si tienen la oportunidad, léanse esa política de educación porque, porque Dios mío, o sea, no estamos peleando por bobadas o por ser cansones o por simplemente por caprichosos y que se cumplan nuestras exigencias, vamos a ponerlo así, porque quizás desde algunas dependencias de la institución se vea de esa manera, todo lo que genera huella, que genera como esa piedrita en el zapato, tiene que ser erradicado y no, estamos nosotros y nosotras peleando por lo que de verdad merecemos, no por tener una diversidad, no por ser nosotras y nosotros quienes vivimos en la diversidad, sino porque esto se perpetúa y vamos a tener un ciclo sin fin, entonces los estudiantes, los pocos que logren egresar, no pudieron hacer nada para los y los que vienen detrás, para los y los que van a empezar, docentes, administrativos, personal que labora dentro de la institución, cualquiera que hace parte de la comunidad universitaria se puede ver afectado, se puede ver, digamos, no aceptado y de muchas otras maneras violentas de sentirse dentro de una comunidad que se supone que tiene una política de inclusión que va a ser la mejor de la historia porque se viene trabajando hace siglos, yo me mofo de eso y no tengo miedo de decirlo delante de quien sea, porque es una burla, es una burla y es un irrespeto a nosotras y nosotros, no solo desde la discapacidad, o sea, es para todas las diversidades, lástima que no la pudimos por temas de internet, yo digo que hay mano negra, pero bueno, por temas de internet no pudimos descargarla para poderla transmitir un poquito acá, no se pudo, de ninguna manera se pudo. Entonces la invitación es a que sí está dentro de sus posibilidades, la lean y se empapen un poquito [...] [...] con respecto a la política, yo siento que la barrera conceptual no es sólo, o sea, para las personas con discapacidad o diversidades, sino más que todo es para absolutamente todos de nosotros, porque, o sea, varios desconocemos ciertos términos o ciertas problemáticas o ciertas situaciones, entonces es eso, es como que también miremos como derribar esa barrera y que entremos en ese diálogo constante con esos, esa gente que está por allá arriba,  para que se pueda hacer algo más, más flexible, o sea, algo que yo, yo, yo, pues estaba haciendo esa lectura del discurso que tenía esta gente y decía, “No, es que creamos la política de inclusión para proyectarla hacia un futuro y crear mejor las garantías de derecho” y yo bueno, garantías de derecho y ¿Por qué no se crean ahora mismo que es el momento?, o sea, ¿Por qué una política de inclusión? Entonces, si ustedes quieren unas garantías de derecho, debe hacerse ya esas garantías de derecho para, para todas, para todas las multi, con este enfoque intersecciona [...]</t>
  </si>
  <si>
    <t>EAER:LEMA</t>
  </si>
  <si>
    <t>KMMO</t>
  </si>
  <si>
    <t>[…] aquí todo lo que ha pasado en estos días, se visibiliza una vez más dos cosas, pues hay muchas más cosas, pero yo voy a hablar de dos, uno es la necesidad de articulación, ¿cierto? De todos los actores que participan en la universidad y estoy hablando, actores como los grupos, digamos los grupos así, estudiantes, docentes, administrativos, pero también a nivel de dependencias y me parece muy chévere que aquí esté la dirección académica representado en el profe EDGL de Palmira, claro que sí, que además, que además ha estado siempre y además ha estado siempre y ha sido el director académico que ha entendido la esencia de lo que estamos discutiendo acá [...] [...] pero por primera vez en una sede de presencia nacional, la participación de bienestar, ¿cierto? Es fundamental la articulación entre la dirección académica y bienestar universitario [...]</t>
  </si>
  <si>
    <t>[…] ¿Dónde se reflejan esas fallas? En las normas y no voy a decir, no voy a decir, que, no me voy a referir solo al tema de la inclusión, la equidad y la diversidad, es los vacíos que empezamos a encontrar en la normativa en muchos aspectos y que no nos permiten de pronto poder entender bien la situación del estudiante y como el funcionamiento a nivel administrativo, no se articula bien realmente con las necesidades que no estamos identificando [...] [...] yo creo que hay un reto muy grande para los que, para los que, para los que se quedan haciendo como las funciones siempre de apoyo, los que siempre están ahí, pero también para los que van a ir alternando [...] [...] los docentes que van a llegar a los cargos administrativos, de direcciones, de coordinaciones, ¿cierto? Hay un montón de ingredientes que no se están teniendo en cuenta [...] [...] en la interacción se transforman imaginarios, cuando usted interactúa ya no necesita leerse, el video, porque es que en esa interacción usted se está transformando y está transformando al otro y eso es lo que nos ha pasado justamente aquí, hemos convivido desde la diversidad y yo creo que eso ha sido lo más potente y enriquecedor  [...]</t>
  </si>
  <si>
    <t>KMMO;ICRS</t>
  </si>
  <si>
    <t>[…] , agradecer a Cuenco, porque siento que todas las personas que constituyen Cuenco, no sé quiénes son todas las personas, entonces, pero sí quiero decir los nombres de las personas que siento que he podido interactuar, es KMMO, la profe CMOS, GHB y bueno, todos los demás que están aquí, agradecer porque les creo, les creo lo que están haciendo, porque no siento que se están quedando en el discurso, porque están interactuando con nosotros, porque he estado en otros espacios, no hablo de la Universidad Nacional, sino que cuando uno tiene esta experiencia de vida de la discapacidad, pues uno asiste a otros espacios y uno siente que a esos otros espacios lo llevan, sacan información, lloran con tu historia de vida [Se ríe]  y bueno, pasan muchas cosas alrededor, pero entonces en el momento de interactuar en ese mismo espacio, en el almuerzo y todo, no se te acercan, entonces yo por eso digo que aquí, realmente la apuesta se ha dado a lo que yo siempre, desde, desde mis luchas he buscado y es que haya más interacción y eso es lo que el profesor EDGL yo creo que ha potenciado en muchos espacios y en muchos momentos. [...]</t>
  </si>
  <si>
    <t>[…] También yo quiero agradecer a la persona o las personas que invitaron al colectivo Cuerpos Diversos en Rebeldía […] […] porque definitivamente ese lema, ¿Ustedes todos conocen o han escuchado de la Convención de los Derechos de las Personas con Discapacidad? [Todos responden que si], exacto, bueno, entonces ese lema de nada sobre nosotros sin nosotros, es muy potente y es muy poderoso, pero yo no lo acuñaría solo para la discapacidad, porque cada uno de nosotros tiene una historia y necesita sentirse reconocido, pero digamos, hoy puntualmente hablando de la discapacidad, el hecho de que esté el colectivo, creo que a ustedes también como Cuenco les ha abierto y les ha permitido tener una mirada que ahora ustedes se van a ir como con unas tareas y con muchísimas ganas de avanzar. Entonces maravilloso que ustedes están realmente incorporando en el discurso, que están diciendo la acción y es que esto es una construcción colectiva [...]  [...] Entonces que sigamos en esa acción, en esa reflexión, en esa reflexión, para no quedarnos solo en la reflexión, sino que volver a transformar la acción, en ese trabajo colaborativo y en valorar el error como oportunidad y sumando a lo que dijo la profesora CMOS, pues en reconocer que esto es toda una cuestión de humanidad. Entonces yo sí quiero agradecer esta semana, todo lo que hemos vivido, porque no solamente ha sido una construcción académica, sino una transformación de vidas, yo me voy transformada, porque de cada uno de ustedes me llevo un aprendizaje y voy resignificando muchos procesos también internos. Entonces valió la pena estar aquí y en lo que podamos seguir desde la sede Palmira como dirección académica, porque la dirección académica no es el profe EDGLS, no soy yo, hoy vinimos nosotros, pero tenemos un equipo maravilloso del cual me siento orgullosa de ser parte, cuenten con la sede Palmira, con la dirección académica, para seguir apostando y hacer de la inclusión, no sé si sea el nombre, pero de la inclusión un estilo de vida. [...]</t>
  </si>
  <si>
    <t>[…] Sabemos que el instituto habla de un pilar de investigación, un pilar de innovación, un pilar de política, y entonces creo que a partir de esta experiencia y este diálogo que hemos tenido en estos días, podríamos seguir pensando en como ir configurando esos pilares y en definir marcos y principios para que funcionen. Creo que esta experiencia nos deja un aprendizaje muy importante cuando hablamos de la investigación, y es que cuando uno lee la política de inclusión que está circulando, pareciese pues que se inspiró en la investigación acción participativa y todo este tipo de cosas, pero pues realmente nada que ver con eso y entonces creo que es muy importante realmente darle un sentido a que significan esas investigaciones y cual es el vínculo político que tiene ese tipo de investigación, que tal vez deberíamos hacer, sin obviar las otras, seguramente el instituto podrá hacer investigaciones cuantitativas, otro tipo de, pero cuando hablamos de este tipo de cosas creo que sí hay que guardar unos principios y una claridad conceptual y una coherencia también ética, política, investigativa con lo que se tiene.  [...]</t>
  </si>
  <si>
    <t xml:space="preserve">[…] Creo que es una burla realmente que se hable de ese tipo de metodologías, que se hable de que fue participativa, cuando ustedes todas y todos, todes aquí se dan cuenta y sienten que no, o sea, sienten ese extrañamiento con respecto a una política que supuestamente, o en la que supuestamente participaron.  [...] </t>
  </si>
  <si>
    <t>[…] Creo que ha habido una gran enseñanza de parte del colectivo también acá y es llevarnos a una idea de esa innovación, en términos de los atributos que debería tener el proceso educativo como tal, pero también en términos de, y poniéndolo un poquito en el lenguaje que empleábamos ayer, de todos los ajustes y esas  arquitecturas que debería tener el proceso educativo, no sólo la arquitectura física, pero la arquitectura curricular, la arquitectura de los contenidos de los cursos, que efectivamente considero que debería plantearnos elementos de innovación, en los procesos que hacemos y que necesariamente tienen que estar asociados a una lógica de formación también de profesores y profesoras, de administrativos, administrativas, es decir, de la comunidad como tal y creo que ahí surge un reto[...]</t>
  </si>
  <si>
    <t>[…] con todo este ejercicio de las y los profes que llegarán a la universidad, ¿Cuál será la posibilidad de que al menos con ellos empiece ejercicio de innovación? Que de pronto con la comunidad que hoy tenemos no es tan fácil de llevar a cabo, pero sobre lo cual sí tenemos de pronto una posibilidad de incidencia ahorita que están ingresando. Ya lo habíamos hablado en otros encuentros en términos de la pedagogía y de la falta de, digamos, esa formación pedagógica y ese sentido pedagógico para la labor que hacemos, sino también para esta idea de innovación, para esta idea de cómo empezamos a pensar nuestras prácticas, nuestros currículos, nuestros contenidos, de acuerdo con las enseñanzas que hemos tenido.  [...]</t>
  </si>
  <si>
    <t>[…] Pensando en futuros encuentros, ¿Cómo logramos el diálogo de lo que aprendimos esta semana con lo que aprendimos sobre la enseñanza de las matemáticas en Leticia? Por ejemplo, si allí también podemos hacer una crítica, no sólo desde la exclusión y lo que implica el dispositivo, las matemáticas y el lenguaje, sino también se obtiene un vínculo con una lógica capacitista y como podríamos avanzar, en poner en diálogo estos elementos, que son los que al final siempre están en diálogo en nuestras prácticas, siempre están ahí imbricados. Pero entiendo también lo político, no sólo desde esa lógica capacitista, sino de la comunidad y de la importancia de las organizaciones estudiantiles, es decir, es muy difícil avanzar en procesos de verdad transformadores o con potencial transformador, si la comunidad no es fuerte, si las organizaciones estudiantiles no son fuertes y si no logran lo que van avanzando, por ejemplo, esta comunidad de cuerpos en rebeldía y cuerpos diversos y en rebeldía, entonces creo que la comunidad pasa por ahí. [...]</t>
  </si>
  <si>
    <t>[…] Entonces creo que todo esto nos lo deja este diálogo tan interesante que hemos tenido y cierro diciendo que eso nos lleva un poco más a valorar la posibilidad de que el instituto tenga una autonomía relativa, con respecto a lo que hace la universidad, es decir, que podamos tener un posicionamiento crítico frente a la política de inclusión, que podamos tener un pensamiento y elaboraciones colectivas que sirvan un poco de conciencia crítica en términos de lo que está pasando en la universidad y creo que ese es un principio que siempre se marca en todos los encuentros, que debería ser clave en nuestra organización.  [...]</t>
  </si>
  <si>
    <t>JUVENTUDES</t>
  </si>
  <si>
    <t>[…] yo miro con profundo respeto y admiración a mis estudiantes, cuando los encuentro con un proyecto de vida que tienen 20,21 años y yo digo “Qué maravilla yo haber tenido esa claridad a esa edad, que delicia” [Todos se ríen], entonces, sí, no sé, pues como estaría yo de perdida o como estaré de perdida, que yo los veo muy centrados, o sea, yo veo a los y las jóvenes, yo digo “No, pero es que, es que gente que está súper interesada en cosas, está avanzando, estudia, busca, lee, averigua”, o sea, tienen a veces un paneo muy amplio, lo que pasa es que el sistema de educación, o sea, ¿qué me sedujo a mí de este proyecto? Decir sí, esto está cambiando, o sea, el mundo que había ya no es el mismo y lo que yo siento en mis estudiantes, no es una incapacidad, no es que “son brutos, es que no se concentran, es que yo no sé qué “y yo digo “que pena, no les interesa el discurso que les estamos dando en clase, no les interesa, les interesan otras cosas”. ¿Qué tal si les preguntamos qué les interesa? Oigamos, pero yo, o sea, yo no, por eso digo, no sé si es que sigo estando muy perdida en el mundo, a pesar de que soy una persona muy sobria y muy responsable hace muchos años [Todos se ríen], pero a lo mejor me, a lo mejor por eso quedé así, no sé, pero es como, no los veo perdidos, o sea, no están perdidos, yo veo unas luces, ¿sí? Y que de pronto toca como ir juntando estas lucecitas que tenemos todos, un poco para, para vislumbrar para donde vamos juntos, o sea, que podamos ir en compañía [...]</t>
  </si>
  <si>
    <t xml:space="preserve">[…] cuando a mí me busca el profesor Carlos Augusto, desde la dirección, desde la vicerrectoría académica, para encomendarme esto, empezamos a hablar entre marzo y junio, que yo ya acepté en junio, fueron conversaciones de tres, cuatro, cinco, seis horas, con un ser, que tiene una trayectoria de vida, que como todos ha hecho, ha tenido sus aciertos y ha tenido sus errores, pero en esas conversaciones yo sentía que, que podía vislumbrar y compartir una inquietud, ¿Cómo no vamos a tener un instituto que sea una conciencia de universidad, que se piense a sí misma? Y entonces mucha gente me decía en la universidad, “Pero, ¿qué se puede hablar con este señor? O sea, el vicerrector y no habla con nadie”,  yo decía, “nosotros hablamos y yo aprendo mucho”, porque a veces es más difícil el diálogo con los contemporáneos, o sea, yo estoy con mis estudiantes y yo tengo un aprendizaje en el aula con ellos y con ellas de lo que están buscando y yo hablo con una persona como este señor, como el vicerrector, que puede tener cerca los 80 años más o menos, y hay un universo de una riqueza, cuando de pronto me encuentro con un colega y me habla de la moto y el cilindraje y yo miro y yo como [Hace gesto de quedarse sin palabras], o sea, sin palabras, no hay como crear una conversación. Entonces en ese avanzar y proponer temas, en una de esas conversaciones largas con él, ya en enero, febrero, y me dice “¿y ustedes no van a hacer un encuentro sobre inclusión?” y entonces esa fue la puerta que se abrió, o sea, esa persona de esa edad, en una administración desprestigiada que está saliendo, que haya hecho lo bueno y lo malo que haya hecho, yo tengo que reconocer, que esa semilla y ese cuestionamiento, nos lo hizo él, dijo “el tema de inclusión en la universidad es definitivo, ¿Ustedes no van a reunirse a hablar de inclusión? ¿Qué pasa con la diversidad? ¿Qué pasa con la equidad en la Universidad Nacional?”. Entonces pienso que para mí es importante a lo largo de la existencia, las personas que a través de preguntas, de frases, de poemas, de canciones, a mí me han detonado cosas en la vida y ahí quedamos como “venga, ¿Por qué no vamos a hablar de esto?, o sea, sentémonos a considerar”, porque teníamos como en primer plano, un taller para los docentes de reciente ingreso, entonces dijimos “Vale, vamos a mirar cuándo podemos hacer eso, pero esta conversación es importante” y ahí nace esto, entonces hacemos un sexto encuentro virtual en marzo y dijimos “No es suficiente, o sea, esto tiene que seguir” y vinimos a dar acá [...] [...] cuando hicimos el encuentro en Sede Caribe sobre Gobernanza y salimos al patio de la universidad en la sede Caribe, eso es increíble, salimos y donde termina el DEC, donde está el sitio de estudio de los estudiantes, empiezan las tumbas de un cementerio que construyeron en pandemia en la sede Caribe, en el campus de la universidad y a veces se cruzan el sepelio con el descanso, el receso de los estudiantes en las clases, pero parecía que no era importante hablar de gobernanza y menos en San Andrés, pero allá no fuimos a hablar de gobernanza y fue una cosa como muy impactante [...] </t>
  </si>
  <si>
    <t xml:space="preserve">[…] creo que lo bello que es este proceso de creación de Cuenco, es esa transformación en las vidas de nosotros, sí, que varios lo han mencionado, o sea, ¿A mí cómo me transforma? Y pienso que desde ese lugar, es importante la experiencia que hemos tenido y eso lo ha valido la pena todo, el haber dicho, “Sí, vamos a ser parte de este proyecto”, es como tener una experiencia transformadora de vida, porque yo estoy en ese ejercicio de entender un exterior y otro y un medio y un entorno y un  país, que son muchos países a la vez, pero yo como ajusto también y donde, o sea, ¿Cómo son mis ajustes razonables como ser humano, mis autoajustes? Eso me parece que es la tarea más potente que hay, o sea, cada uno de nosotros, ¿Con qué se va? ¿Y eso dónde lo ponen, esa humanidad? Entonces, muchísimas gracias, porque cada conversación, cada aporte de ustedes ha sido súper valioso y vamos creando este crisol, estamos en un crisol, se mueven muchas cosas aquí y esperemos que logremos culminar el año con un Instituto Nacional de Investigación, Innovación y Política Educativa creado. ¿Que de qué depende? De lo mismo que depende todo lo que hemos hablado desde la voluntad política de las directivas de universidad, entonces, estamos en ese proceso, y en ese proceso nos construimos nosotros y nosotras y cada persona se ocupa de su propia humanidad también, en relación con los demás.  [...] </t>
  </si>
  <si>
    <t>[…] Primero pues agradecerles lo aprendido, darles las gracias sobre todo a ustedes [Se refiere al Colectivo Cuerpos Diversos en Rebeldía], por la fuerza que tienen para trabajar un tema que no es de todos y a todos los que están aquí, porque tienen un compromiso con la inclusión realmente, la inclusión, como yo les dije que días, es de pertenencia, es, no es de todo el mundo, y la tarea está en poder donde lleguemos, hacer que eso multiplique, luchen, luchen esa política, porque realmente ustedes saben, que esa política es la que incluye aquí también a los de Arauca, que no van a poder entrar, lo que yo les decía, entonces no se queden callados, sean la voz de ellos [...] [...]  ustedes son ese grupo, que van a luchar por esos que ni siquiera tienen la oportunidad de llegar, no se dejen quitar y bueno, hay que ponerle fuerza, bueno, no sé lo que como yo quiero decir, y si hay que hacer la fuerza, bueno, yo estoy por aquí lejos, pero si podemos hacer fuerza desde acá, por lo menos yo soy una persona que puedo hacer fuerza, porque la inclusión es de todos, allá va a estar mi nieto, allá va a estar muchas personas, yo voy a poder tener discapacidad en un tiempo, ¿si ves? Entonces la inclusión es de todos, la lucha debe ser de todos, eso por ese lado y les diría a todos, esto tan importante de Cuenco [...]</t>
  </si>
  <si>
    <t>[…] sí sería importante ser un poquito visionarios hacia lo público, pero no sólo lo público de ustedes, de nosotros aquí en la universidad, sino de allá afuera, las políticas públicas que se construyen desde los municipios, de los departamentos, no son nada en este momento, porque no tienen eso que ustedes tienen chicos, ustedes son un componente grande, por lo menos yo estuve coordinando la política pública en el municipio, y siempre peleaba por eso, o sea, nosotros hablando de salud, de cosas, y si los que investigan son aquí las academias y nosotros allá desde lo público inventando lo que la academia hace, entonces, ¿Cuál es ese puente? Y desde Cuenco, a futuro se pueden invitar esas personas y aprenderíamos mucho, aprenderíamos mucho, para que eso esté así como más [Hace gesto de estar más fuerte y/o unido] y créanme que si hubiese una, una invitación de pronto a futuro, nosotros, vienen las personas, porque aquí en Arauca a la Nacional le creen, le tienen respeto y yo sé que sería algo importante, [...]</t>
  </si>
  <si>
    <t xml:space="preserve">4.
GHB, JABG, KBV, LEMA, EAER, JCM, MLR, LMRV, CRVM, ASMR, RDTE, CMOS, </t>
  </si>
  <si>
    <t>4.
JABG, GMA</t>
  </si>
  <si>
    <t xml:space="preserve">4. GMA, 
JABG, MCMC, BAGP, KBV, JCM, ASMR, CMOS, LEMA, MLR, EAER, LMRV, RDTE, </t>
  </si>
  <si>
    <t>GHB,  ASMR, JCM, AIOM, MLR, KBV, LEMA</t>
  </si>
  <si>
    <t>AFMC, KBV, JCM, MJCM,  ASMR, ICRS, EDGL, LEMA</t>
  </si>
  <si>
    <t>LEMA, EAER, KBV, ICRS, AIOM, AFMC, JCM, MLR, KGC</t>
  </si>
  <si>
    <t>KFR,  KBV, JCM, EAER, ICRS</t>
  </si>
  <si>
    <t xml:space="preserve">RDTE, JCM, LMRV, AFMC, AIOM, KFR, </t>
  </si>
  <si>
    <t xml:space="preserve">AIOM </t>
  </si>
  <si>
    <t>CMOS, KBV, AIOM, JCM, EDGL, MLR, LEMA, ASMR, LMRV</t>
  </si>
  <si>
    <t>EDGL, ICRS, CMOS, ASMR, MLR, KBV, EAER, JCM,   KGC, AIOM.</t>
  </si>
  <si>
    <t>EDGL, ICRS, EAER</t>
  </si>
  <si>
    <t>MLR,  AFMC, CMOS.</t>
  </si>
  <si>
    <t>MLR, CRVM, LEMA, ASMR.</t>
  </si>
  <si>
    <t xml:space="preserve"> ICRS, LEMA, EDGL, MLR, CRVM, </t>
  </si>
  <si>
    <t xml:space="preserve">LEMA, CRVM, KBV,  MLR, ASMR, EDGL, AIOM, EAER, AFMC, ICRS </t>
  </si>
  <si>
    <t xml:space="preserve">ASMR, KBV, AIOM, MLR, JJPP, KGC, EAER, LEMA, KMMO, ICRS, AFMC, GHB, MJMC </t>
  </si>
  <si>
    <t>[...] Cuando yo establezco una relación con otra persona, esa relación puede estar mediada por una relación estructurante, por ejemplo, el patriarcado, y esa relación patriarcal estructurante, que atraviesa distintos campos: la familia, la educación, el trabajo, puede, puede, a ver si la logro así, esa relación estructurante define los componentes participativos y posicionales de la relación ¿Qué quiero decir con el componente participativo? Que esa relación estructurante, en el caso hablamos patriarcal, define, por ejemplo, los significados y los sentidos que yo le doy a una relación, pero además define también cómo contribuyo yo a esa relación en una relación patriarcal [...] […] Las relaciones sociales tienen esa dimensión estructurante que define la manera como yo participo en esa relación y que define la jerarquía en esa relación, es decir, si hay una relación estructurante patriarcal, el significado que le otorgan a esa relación las personas es distinto, la contribución que hacen las personas es distinta a esa relación y lo mismo, esa relación estructurante define unas jerarquías, para que veamos hacia dónde vamos, lo que quiero decir es que ese componente posicional de las relaciones sociales me habla de la desigualdad y el componente participativo me hablaría de la inclusión [...]</t>
  </si>
  <si>
    <t>INTERRELACIÓN ESTUDIANTE-DOCENTE</t>
  </si>
  <si>
    <t>INTERRELACIÓN ESTUDIANTE - DOCENTE</t>
  </si>
  <si>
    <t>[…] Empecé a encontrar esa relación y esos patrones en el centro de inclusión que yo empecé a montar, que llamaba Centro Psicopedagógico, , pero resulta que yo encontré un problema y era que estos profesionales de la salud no me daban a mí, porque yo tenía que traer al músico y fusionarlo con el fonoaudiólogo para que trabajaran conjuntamente, para poder que entendiera el fonoaudiólogo cómo trabajar la música en pro del lenguaje y enseñarle al teatrero sobre los sistemas de creencia, la teoría, la mente, todo lo que yo había aprendido con la especialización en terapia cognitivo conductual y lo que ha estudiado empíricamente, autodidacta, entonces yo decía ¿cómo le enseño eso? Es muy difícil para mí que el teatrero trabaje con el psicólogo, porque el psicólogo tenía un enfoque, el teatrero otro, no se entendían, el fonoaudiólogo decía “las praxis son lo máximo”, el músico “eso no sirve para nada”, entonces yo decía esto era un desmadre, eso peleaban entre ellos, se halaban los pelos, la salud y el arte no podían ser, yo dije no, esto no sirve y el centro se me volvió un centro de educación especial y yo esto no es inclusión, yo quiero ver a estos niños en Bellas Artes [...]</t>
  </si>
  <si>
    <t>9. Taller</t>
  </si>
  <si>
    <t xml:space="preserve">MODELO INTERSEDES </t>
  </si>
  <si>
    <t>[…] una de las cosas más difíciles de comprender, es esa construcción colectiva comunitaria, por ejemplo es de los pueblos indígenas o es de ciertas comunidades, donde efectivamente el “yo”, incluso como palabra no existe, entonces, en cambio, la autonomía, ese autonombrarse, no las demás, esa particularmente, el autonombrarse como colectividad y en un sujeto que muy dialéctico, siempre es de par, es decir, nosotros, al menos lo poco que yo puedo acompañar y comprender el mundo indígena, somos par, nadie es solo, el solo no existe, el solo es incompleto, ¿sí?, por ejemplo. Entonces, claro, cuando uno llega, y literal a mí me pasó eso con el pueblo guambiano [Se refiere a los Misak o guambianos que son un pueblo originario americano que habita en el sur de Colombia en el departamento del Cauca. Su Resguardo Mayor original Guambía está en el municipio de Silvia y habitan también en otros lugares cercanos, de la Cordillera Central de los Andes colombianos], lo que usted decía, profe [Se refiere a CMOS], cuando uno llega es que para poder siquiera hablar, en la comprensión, es decir, uno tiene que romperse el coco, romperse el coco, romperse porque...y ahí lo, le que quería un poco plantear es, si hay una autonomía que no es hija de ese “yo” y es muy latinoamericana, es muy hija de procesos colectivos, al menos hablando en términos de autonomía y una necesidad también de auto referencia porque siempre nos obligaron a referenciar “ese sujeto, no éramos nosotros”[...]</t>
  </si>
  <si>
    <t xml:space="preserve">TRABAJO COLABORATIVO </t>
  </si>
  <si>
    <t>[…] además es defensivo, porque somos un país tan agreste, todos se volvieron “yo” defensivos, vivimos desde la sospecha, vivimos desde la prevención, vivimos desde el previo juicio, todos entramos por esa puerta y decían “Y ¿Quién está allá? Y ¿Qué va decir?  Y ¿Cómo me ve? Y ¿Será que si voy a caer bien? Y ¿será que voy a decir lo tengo que decir? ¿Será que me quieren? ¿No me quieren? Y si viene alguien que ha sido mi enemigo eterno ¿Qué me va pasar?”  Y vivimos desde la prevención,  o sea, tenemos muy poco cultivo del alma, tenemos muy poco cultivo de esa reflexión ¿sí? Y yo les digo, trabajar el alma, trabajar la conciencia, no como conciencia moral, sino trabajar la reflexión del ser, es contranatural y ¿por qué contra natural? Porque tendría que romper lo que naturalmente he instalado como cierto, entonces por eso es tan duro, por eso es tan duro, o sea es que es ir contra mí mismo, imagínese como vamos a luchar contra el “yo”, si ha sido nuestro discurso permanente, uno encuentra las películas, los libros, las filosofías, las maneras de construcción del conocimiento desde el “yo” ¿sí?, miren no más como nacieron todos los textos de subjetividad, de construcción del “yo” en esos mediados del siglo XX, o sea, vamos modulando nuestra vida a partir de una idea de mundo y entonces empieza emerger un montón de teorías que son extra eclisianas o sea extra institucionalidad, entonces si ustedes revisan, es afuera que empiezan a nacer nuevas lógicas, que el trabajo en equipo, que el trabajo grupal, que tenemos que aprender a agremiarnos, que la economía solidaria, que un montón de temas que empiezan a nacer extra eclesianos, extra institucionalidad, porque el alma sigue moviéndose, pero ya a la institucionalidad ya le está tocando empezar a quebrar esos cánones, le toca, por eso es tan bonito, yo siempre he dicho, el granito de arena que todos podemos aportar y este colectivo está aportando un granito de arena, siempre he dicho, impecabilidad en la acción y desapego en el resultado, impecabilidad es sin los pecados del “yo” [...]</t>
  </si>
  <si>
    <t xml:space="preserve">PENSAMIENTO AMBIENTAL </t>
  </si>
  <si>
    <t>[…] Entonces son muchos temas, son muchos temas, que estamos trabajando porque estas conversaciones nos permitan ampliar nuestra perspectiva y, y elevar ese nivel de conciencia como seres humanos que estamos involucrados e implicados, como decía CMOS, que una cosa era explicar y otra cosa es implicar, estamos implicados en la educación y ese sentido del cuenco que se llena y se vacía, para poder albergar otros conocimientos es muy importante. Pienso, hace muchos años, en 1994, 30 años atrás, hubo una obra de teatro en Manizales que se llamó "gestos para evitar el silencio", "gestos para evitar el silencio" y entonces era en un primer plano un chelista, si esa era la puesta en escena, un chelista interpretaba una canción, una pieza musical, a continuación una persona en lengua de señas recitaba el poema y luego después aparecía proyectado en la pared el poema para que los demás leyéramos eso, a mí me pareció muy, muy fuerte, o sea, muy fuerte, recuerdo mucho una parte que decía “Si quieres saber de mi yelmo, trágate un puñado de arena”,  ese era uno de los poemas que había esa vez. Entonces hay unos momentos que son como, que tocan esa fibra humana donde yo me tengo que mover de donde estoy, desde mi cotidianidad, desde mis prácticas y tengo que entender que hay mundos que habitamos de manera simultánea y como vamos a tender esos puentes, entre seres humanos para que yo pueda entender el mundo del otro, su capacidad, sus capacidades y como logramos integrar también, o como logro yo como ser humano, integrar mis incapacidades a veces, también para aceptar a ese otro que está allí, porque es muy fácil pararse a señalar lo que el otro no hace bien y todo lo que yo no estoy haciendo bien, ¿Yo dónde pongo eso? ¿Dónde me paro yo en esta humanidad y empiezo a hacerme cargo de lo que yo no hago bien desde donde yo estoy? En el aula, en la casa, en el barrio, en la comunidad, entonces esto me parece, me parece que es grande, que es importante y son muchas conversaciones. La idea del encuentro, hemos querido desde el comienzo llegar a un hotel, no que la gente llegue volando, sino llegar todos a un hotel como para cruzarnos el ratico del comedor, hemos intentado crear esas atmósferas propicias para enterarnos un poquito del mundo del otro, eso ha sido muy bello y ese es como el sentido de lo que estamos haciendo.  [...]</t>
  </si>
  <si>
    <t>PROBLEMÁTICA SOCIO-ECONOMICA</t>
  </si>
  <si>
    <t>POLÍTICAS EDUCATIVAS</t>
  </si>
  <si>
    <t>ESPÍRITU DE ÉPOCA</t>
  </si>
  <si>
    <t>PROBLEMÁTICA SOCIOECONÓMICA</t>
  </si>
  <si>
    <t xml:space="preserve">[…] …]  para nosotros como acompañantes desde los proyectos que se hacen, yo creo que las dinámicas que hay no solamente dentro de la universidad, sino también fuera de ellas, porque los estudiantes que llegan no comienzan a ser personas desde el día que se inscriben a la universidad, cada estudiante viene con unas dinámicas que ha arrastrado a lo largo de su vida y que desde luego permea en cuantiosas cantidades lo que pasa dentro de la Universidad y eso para nosotros en el día a día es un reto y todos los días lo que nosotros pensamos es “¿y ahora yo qué hago? ¿Cómo atiendo? ¿Cómo intervengo? ¿Qué puedo hacer para que esta dinámica cambie?” [...] </t>
  </si>
  <si>
    <t xml:space="preserve">Dentro de la universidad hay un sinnúmero de proyectos, yo creo que si nos ponemos nosotros a nombrarlos en este momento, no terminamos, pero cuántas veces entre proyectos nosotros nos hemos sentado a decir “venga, usted es de su proyecto, ¿qué está haciendo? Usted desde su Proyecto ¿Qué ha hecho? ¿Cuál es el enfoque que tiene su proyecto? Complementemos desde lo que yo estoy haciendo”. Con todo lo que nosotros hemos hablado y sobre las aulas vivas, el territorio y la conexión que nosotros podemos tener con el otro, prácticamente estaríamos hablando de formación integral, por así decirlo, en la universidad hay como cuatro proyectos de formación integral ahorita. Entonces yo siento que nosotros también como acompañantes tenemos que pensar y cómo nos transversalizamos a través de esos proyectos, porque se están haciendo cosas grandísimas en la universidad  y uno a través de los proyectos escucha, uno dice: “Dios mío, esta gente ¿cómo está trabajando?, todas las cosas que han podido hacer”. Pero siento que debemos también sentarnos de los diferentes proyectos y decir: “Venga, ¿qué hemos hecho? ¿Y a partir de los resultados de cada proyecto, nosotros qué podemos hacer?” Transversalizarnos de una manera real, descentralizarnos, porque ya nos hemos dado cuenta que no tiene buenos resultados, que hay que mirar desde Orinoquía hasta Tumaco, desde Caribe, Amazonía y ver qué está pasando también en las sedes andinas y cómo nosotros podemos retroalimentarnos entre nosotros. […] </t>
  </si>
  <si>
    <t>ESPIRITU DE ÉPOCA</t>
  </si>
  <si>
    <t xml:space="preserve"> [...] Y lo otro es lo siguiente, yo sí creo que es importante que tengan en cuenta como las versiones colectivas, grupales, no hay que tampoco creerle a nadie, yo arranco mis clases diciendo a mí no me crean absolutamente nada, ese es mi compromiso, no me crean nada, ustedes verán, decidan. Sin embargo, es importante no renunciar a quienes somos y desde dónde enunciamos, porque todas y todos tenemos una historia de vida y todos tenemos mucho que decir y no hay que renunciar a la idea de que yo también tengo mi perspectiva en el mundo, porque si renunciamos a lo individual también estamos cometiendo un grave error. Entonces creo que sí somos colectivos, tenemos que pensar en, digamos en sociedad, movernos conjuntamente. Si lo vemos desde otra escala, hacemos parte del bioecosistema del planeta tierra, no pasa nada, así como los animalitos en la sabana se mueren y se descomponen ahí, pues nosotros también nos reintegramos al planeta tierra, al universo y ya paré de contar, se acaba este sueño. Pero tampoco podemos negar la individualidad, porque ahí está la palabra, está la voz, están las vivencias y es importante también dejar claro eso. Cada quien que logre enunciar, lógicamente yo diría que con respeto, con argumentos, etc, pero las perspectivas personales también son importantes, no se dejen absorber por las masas y por ese tipo de cosas porque también es delicado, pero tampoco hay que perder la sensibilidad grupal, la sensibilidad digamos eco sistémica por llamarlo de alguna forma.[…] </t>
  </si>
  <si>
    <t>INVESTIGACIÓN</t>
  </si>
  <si>
    <t xml:space="preserve"> INVESTIGACIÓN</t>
  </si>
  <si>
    <r>
      <t>N</t>
    </r>
    <r>
      <rPr>
        <b/>
        <sz val="11"/>
        <color theme="0"/>
        <rFont val="Calibri"/>
        <family val="2"/>
        <scheme val="major"/>
      </rPr>
      <t>°</t>
    </r>
    <r>
      <rPr>
        <b/>
        <sz val="11"/>
        <color theme="0"/>
        <rFont val="Ancizar Sans"/>
        <family val="2"/>
      </rPr>
      <t xml:space="preserve"> DE VECES QUE SE IDENTIFICÓ EN EL TEXTO</t>
    </r>
  </si>
  <si>
    <t>SIGNIFICADO DE LA CATEGORÍA</t>
  </si>
  <si>
    <t xml:space="preserve">TOTAL FRAGMENTOS </t>
  </si>
  <si>
    <t>CATEGORÍAS UA01 7 ENCUENRTRO INTERSEDES</t>
  </si>
  <si>
    <t>CATEGORÍAS UA02 7 ENCUENRTRO INTERSEDES</t>
  </si>
  <si>
    <t>CATEGORÍAS UA03 7 ENCUENRTRO INTERSEDES</t>
  </si>
  <si>
    <t xml:space="preserve">INCLUSIÓN </t>
  </si>
  <si>
    <t>CATEGORÍAS UA04 7 ENCUENRTRO INTERSEDES</t>
  </si>
  <si>
    <t>CATEGORÍAS UA05 7 ENCUENRTRO INTERSEDES</t>
  </si>
  <si>
    <t>CATEGORÍAS UA06 7 ENCUENRTRO INTERSEDES</t>
  </si>
  <si>
    <t>CATEGORÍAS UA07 7 ENCUENRTRO INTERSEDES</t>
  </si>
  <si>
    <t>CATEGORÍAS UA08 7 ENCUENRTRO INTERSEDES</t>
  </si>
  <si>
    <t>CATEGORÍAS UA09 7 ENCUENRTRO INTERSEDES</t>
  </si>
  <si>
    <t>CATEGORÍAS UA10 7 ENCUENRTRO INTERSEDES</t>
  </si>
  <si>
    <t>CATEGORÍAS UA11 7 ENCUENRTRO INTERSEDES</t>
  </si>
  <si>
    <t>CATEGORÍAS UA12 7 ENCUENRTRO INTERSEDES</t>
  </si>
  <si>
    <t>CATEGORÍAS UA13 7 ENCUENRTRO INTERSEDES</t>
  </si>
  <si>
    <t>CATEGORÍAS UA14 7 ENCUENRTRO INTERSEDES</t>
  </si>
  <si>
    <t>CATEGORÍAS UA15 7 ENCUENRTRO INTERSEDES</t>
  </si>
  <si>
    <t>CATEGORÍAS UA16 7 ENCUENRTRO INTERSEDES</t>
  </si>
  <si>
    <t>Se refiere a todos los procesos previos que se venían adelantando frente a la creación del proyecto del Instituto Nacional de Investigación, Innovación y Política Educativa en el BPUN. Desde la propuesta de su creación por parte de la anterior rectora Dolly Montoya, hasta las anteriores direcciones por parte de la profesora DASC y el profesor JPD.</t>
  </si>
  <si>
    <t>Se refiere a las dependencias que han estado asociadas al Proyecto de  Instituto Nacional de Investigación, Innovación y Política Educativa. Principalmente por los 3 pilares que son el IIEDU, la DNIA y el Centro de Pensamiento en Políticas Públicas.</t>
  </si>
  <si>
    <t>Se refiere a la visión y las dinámicas que se desenvuelven para los estudiantes de la Universidad Nacional que hacen parte del programa PEAMA (Programa Especial de Admisión y Movilidad Académica)</t>
  </si>
  <si>
    <t xml:space="preserve">Se refiere a las políticas y/o acciones desarrolladas en torno a la dignificación e integración de grupos historicamente marginados por su diversidad. Contempla discursos a cerca del resarcimiento de comunidades indígenas, comunidades afro, comunidades LGBTIQ+, personas con discapacidades, personas neurodivergentes, personas en condiciones de pobreza, etc. </t>
  </si>
  <si>
    <t>Se refiere a  las situaciones y contextos propios de cada una de las Sedes de la Universidad Nacional de Colombia, las cuales hacen que la perspectiva con las que sean entendidas respondan a sus particularidades.</t>
  </si>
  <si>
    <t>Se refiere a las personas que han participado en los encuentros, que presentan algún tipo de discapacidad, tienen condiciones de neurodivergencia, pertenecen a la comunidad LGBTIQ+ , así también a quienes hacen parte del Colectivo Cuerpos Diversos en rebeldía de la Universidad Nacional de Colombia. Se plantean sus experiencias personales desde sus condiciones en realción con la sociedad.</t>
  </si>
  <si>
    <t>Se refiere al norte que siempre debe estar presente en la creación y desarrollo de un Instituto Nacional de Investigación, Innovación y Política Educativa. Se refiere a ese horizonte de sentido de este proyecto, por encima de las visiones personalistas o particulares de quienes participen en el.</t>
  </si>
  <si>
    <t>Se refiere a todo el proceso de creación de misión, visión, objetivos del proyecto del Instituto Nacional de Investigación, Innovación y Política Educativa. Así mismo a todo el recuento de lo que se ha dialogado en los Encuentros Intersedes.</t>
  </si>
  <si>
    <t>Se refiere a las visiones y/o expectativas frente a las funciones de la dependencia de Bienestar Universitario de la Universidad Nacional de Colombia</t>
  </si>
  <si>
    <t>Está relacionado con la sociedad y con la forma en que se desarrollan las expresiones culturales autóctonas de un grupo o un territorio en específico. Contempla temas de ancestralidad y metodología glocal (cruce de lo global con lo local).</t>
  </si>
  <si>
    <t>Se refiere a todos los temas asociados a la educación, la enseñanza, el aprendizaje y la pedagogía. Se encuentran planteamientos de crítica, así como iniciativas alrededor de las distintas formas de educación.</t>
  </si>
  <si>
    <t>Se refiere a los presaberes que tiene cada persona. Su visión de mundo.</t>
  </si>
  <si>
    <t>Corresponde a las dinámicas, visiones y planteamientos que responden a una época determinada y que dan luz del contexto en el que se desenvuelven. Se pueden encontrar referentes disrruptivos de distitas épocas, así como, visiones de esta era digital.</t>
  </si>
  <si>
    <t xml:space="preserve">Se refiere al momento que se vive actualmente, en el cual se han perdido muchas certezas. Principalmente enfocado hacia la educación y a como se desenvuelven las organizaciones. Es un planteamiento que cuestiona los canones mas establecidos frente a la percepción del mundo, que en este momento se han desdibujado frente a nuevas realidades que han aparecido dentro de la era digital, la pandemia, las guerras y demás fenómenos que han cuestionado la vigencia del Status Quo </t>
  </si>
  <si>
    <t>Se refiere a las iniciativas o investigaciones ya realizadas, expuestas por los participantes de los encuentros intesedes, pueden aparecer posturas desde los semilleros de investigación.</t>
  </si>
  <si>
    <t>Se refiere al desarrollo del Taller de Armonización "Logros y fracasos docentes y del sistema educativo. Pilares para un liderazgo consciente" desarrollada por la Neuropsicologa CMOS que hace parte del equipo del Proyecto de Instituto Nacional de Investigación, Innovación y Política Educativa. En este se contemplan las visiones a cerca de los logros y fracasos dentro de la educación, la enseñanza y la pedagogía de los docentes, estudiantes, administrativos y actores del territorio que participaron del tercer Encuentro Intersedes.</t>
  </si>
  <si>
    <t>Se refiere a las formas como se relacionan o no, las sedes de la Universidad Nacional. Se analiza la armonización curricular, así como la autonomía de cada una de las sedes frente a su contexto territorial. También se plantea la visión de un  Instituto de Investigación, Innovación y Política Educativa, como eje articulador de los diálogos entre las sedes y su participación en Investigación, Innovación y creación de Políticas Educativas, desde sus particularidades.</t>
  </si>
  <si>
    <t>Se refiere a la relación entre los estudiantes y docentes de la Universidad Nacional de Colombia y las visiones desde cada uno de estos frentes hacia el otro.</t>
  </si>
  <si>
    <t>Se refiere a todas las acciones conjuntas que integren a distintos actores involucrados en la busqueda de un objetivo común.</t>
  </si>
  <si>
    <t>Se refiere a la mención de la implementación de esta técnica de investigación, asociada generalmente a las ciencias sociales, en donde se realiza un trabajo dentro de una comunidad o grupo de estudio, para observar y registrar datos para su posterior análisis, con el fin de entender y establecer los parámetros que permitan contribuir o simplemente resaltar a la comunidad donde realiza la actividad.</t>
  </si>
  <si>
    <t>Se refiere a todos los temas que se desarrollen con una base en la interconectividad social, que trasciende las barreras geográficas, dadas las nuevas conexiones dentro del ciberespacio.</t>
  </si>
  <si>
    <t>Se refiere a el cuerpo de las organizaciones, generalmente se habla de las estructuras organizacionales de la Universidad Nacional de Colombia, sus dependencias, institutos, centros de pensamientos y sus distintas sedes. Así mismo al analizarse esta estructura organizacional de la Universidad Nacional de Colombia, se hacen planteamientos de como debería ser ese posicionamiento del  Instituto Nacional de Investigación, Innovación y Política Educativa dentro de la misma.</t>
  </si>
  <si>
    <t>Se refiere a todas las razones o cuestionamientos frente a la viabilidad, relevancia y utilidad de la creación de un Instituto Nacional de Investigación, Innovación y Políticas Educativas.</t>
  </si>
  <si>
    <t>Se refiere a cada una de las herramientas digitales que se puedan desarrollar como complemento a la educación. Se pueden plantear desde la educación virtual o híbrida, implementación de redes sociales o plataformas como Youtube para impartir conocimiento que pueda ser mas accesible a los jóvenes.</t>
  </si>
  <si>
    <t>Se refiere a la integración de multiples disciplinas alrededor de la creación del Proyecto de Instituto Nacional de Investigación, Innovación y Política Educativa, así como para el desarrollo de iniciativas alrededor de la educación bajo grupos integrados por personas desde distintas disciplinas.</t>
  </si>
  <si>
    <t>Se refiere a las temáticas que se desarrollan con base en las problemáticas sociales y económicas, que afectan las distintas esferas del proyecto ( la universidad, el país y el mundo)  como la desigualdad social,  el conflicto armado, gentrificación, el trabajo informal, la pobreza extrema, las tensiones políticas, las guerras, consumo de estupefacientes etc.</t>
  </si>
  <si>
    <t>Se refiere principalmente a los cuestionamientos frente al exámen de admisión de la Universidad Nacional, a las falencias frente a la equidad en las oportunidades para todos los estratos sociales y personas con discapacidad, de acuerdo a la formación básica recibida o a las barreras en términos de inclusión para las personas con algún tipo de discapacidad, haciendo que algunos aspirantes se encuentran en desventaja frente a otros. Así mismo se refiere a las problemáticas que se presentan en los estudiantes que acceden a carreras que no les gustan por que  son a las que pueden ingresar por temas del puntaje en el exámen.</t>
  </si>
  <si>
    <t>Se refiere a la mención de tecnologías relacionadas con plataformas o sistemas que pueden aprender y actuar de una manera que normalmente requeriría inteligencia humana o que involucra datos cuya escala excede lo que los humanos pueden analizar. Estas menciones pueden relacionar las IA o no con la educación. Así mismo con las dudas que se generan frente al reemplazo de ciertas labores humanas, por Inteligencias Artificiales.</t>
  </si>
  <si>
    <t>Se refiere a las temáticas desarrolladas frente a la permanencia en las distintas carreras desde su inicio hasta su culminación por parte del estudiante de la Universidad Nacional.</t>
  </si>
  <si>
    <t>Se refiere a las póliticas frente a la educación que se puedan implementar como parte de las potencialidades de un Instituto de Investigación, Innovación y Política Educativa. Así mismo se refiere a las políticas de educación actuales, su análisis y planteamientos de participación por parte de la Universidad Nacional en el Sistema Universitario Estatal.</t>
  </si>
  <si>
    <t xml:space="preserve">Se refiere a las categorías docentes que se manejan dentro de la Universidad Nacional de Colombia. Puede plantear cuestionamientos frente a la meritocracia, métodos de escalafonamiento y política dentro de la Universidad, así mismo del desempeño de los docentes de las distintas categorías.  </t>
  </si>
  <si>
    <t>Se refiere al planteamiento de una visión mas humanista de las organizaciones frente a sus involucrados, propone una reinvención en las prácticas con los empleados, enfocada a como se quiere vivir, sobretodo después del fenómeno de la pandemia, el cual planteó que eran posibles otras formas de trabajar. Así mismo desarrolla que las organizaciones deben apuntar a visiones menos individualistas y mas en armonía con lo colectivo.</t>
  </si>
  <si>
    <t>En términos de la Neuropsicóloga CMOS, es la cultura y va ligado al concepto de evolución de conciencia. Es esa conmoción interior que se genera frente a lo que acontece. En el Instituto es ese componente que no son los saberes del conocimiento académico, ni el cuerpo de la organización, sino esa esencia del Instituto desde su concepción.</t>
  </si>
  <si>
    <t>En términos de la Neuropsicóloga CMOS, se refiere a una cultura que va más allá de las prácticas sociales y se convierte en los sentires que nos atraviesan permanentemente. También sera acuñado al discurso de la Sociologa MCP que a su vez referencia al sociologo Anthony Giddens frente a los elementos que componen los gurpos de acción:La consciencia práctica y la conciencia reflexiva,la conciencia práctica es saber hacer y la conciencia reflexiva es saber por qué se hace lo que se hace.</t>
  </si>
  <si>
    <t>En palabras de la Sociologa MCP, es referente a la metáfora de la siembra de Martha Nussbaum. Desde la Universidad se desarrolla, denominandola como ese agente social que exalta la memoria, desde la creación de sociedades con el cultivo de la humanidad a través de la educación.</t>
  </si>
  <si>
    <t>Se refiere a todas las visiones frente al cuidado del medio ambiente. Así como a las propuestas e iniciativas entorno a la preservación de la naturaleza frente al cambio climático.</t>
  </si>
  <si>
    <t>Se refiere a la visión de esta disciplina, no como una ciencia exacta, sino como una forma de comprender la complejidad humana, desde el permanente movimiento del pensamiento. Plantea conceptos como la inteligencia emocional, que puede impartirse incluso desde otro tipo de consejeros que no tienen formación en esta profesión.</t>
  </si>
  <si>
    <t>Se refiere a todas las intervenciones que trantan en general la enseñanza o aplicación del lenguaje de señas. También se cuestiona la postura de la Universidad frente a la contratación de personas para la interpretación de lenguaje de señas, así como la visión de las personas con discapacidad auditiva frente al rol de los interpretes.</t>
  </si>
  <si>
    <t>Se refiere principalmente a los cuestionamientos frente al exámen de admisión de la Universidad Nacional, a las falencias frente a la equidad en las oportunidades para todos los estratos sociales y personas con discapacidad, de acuerdo a la formación básica recibida o a las barreras en términos de inclusión para las personas con algún tipo de discapacidad, haciendo que algunos aspirantes se encuentran en desventaja frente a otros. Así mismo se refiere a las problemáticas que se presentan en los estudiantes que acceden a carreras que no les gustan por que  son a las que pueden ingresar por temas del puntaje en el exámen.}</t>
  </si>
  <si>
    <t>Se refiere a las evaluaciones de percepción estudiantil frente a sus docentes. Pueden encontrarse planteamientos que cuestionan la efectividad de estas evaluaciones y si realmente se tienen en cuenta para mejorar la calidad de la planta docente de la Universidad Nacional de Colombia. También se plantean posturas en donde se cuestiona que esta herramienta realmente aporte a la construcción de estrategias de mejora en la planta docente o pueda ser tomada de forma arbitraría para ataques personales a los docentes.</t>
  </si>
  <si>
    <t>Se refiere a todo lo referente al liderazgo, desde las distinas esferas: Actores involucrados en el proyecto de Instituto Nacional de Investigación, Innovación y Política Educativa, así como la postura de liderazgo de la Universidad frente a la Educación Estatal en Colombia.</t>
  </si>
  <si>
    <t xml:space="preserve">Se refiere a las visiones que tienen los jóvenes principalmente frente a la educación. Así como la visión que tienen los adultos, frente a los jóvenes, también, generalmente, frente a la educación. </t>
  </si>
  <si>
    <t xml:space="preserve"> CUERPOS DIVERSOS EN REBELDÍA</t>
  </si>
  <si>
    <t>CUERPOS DIVERSOS EN REBELDÍA</t>
  </si>
  <si>
    <t>PERSONAS CON DISCAPACIDAD</t>
  </si>
  <si>
    <t>INTERPRETACIÓN DE LENGUA DE SEÑAS</t>
  </si>
  <si>
    <t>PROYECTO INSTITUTO NACIONAL DE INVESTIGACIÓN, INNOVACIÓN Y POLÍTICA EDUCATIVA</t>
  </si>
  <si>
    <t>EQUIDAD</t>
  </si>
  <si>
    <t>[…] en el asunto del retorno, también lo conversábamos ahorita con la profe [Se refiere a CMOS], y es que ese retorno libre, como lo decías tu profe JCM, sea en condiciones de equidad, que sea la toma de decisiones debe estar unida a una condición de equidad, porque si les decimos bueno, que no sea el sistema el que los presiona para volver o no volver, sino las condiciones de equidad que puedan o no tener y que les ayuda a construir una toma de decisiones y un proyecto de vida digno. Si ellos deciden volver a su territorio y pensar en construir un proyecto de vida acá, bienvenido si se quieren ir, si se quieren quedar en Bogotá, por ejemplo, pero que existan condiciones de equidad, ahí está donde las oportunidades serían como la evidencia de saber que eso se pudiera cumplir. [...]</t>
  </si>
  <si>
    <t>PERSONAS CON DISCPACIDAD</t>
  </si>
  <si>
    <r>
      <t>[…]  . ¿Qué es el asunto del realismo en la filosofía? Las cosas son lo que son, entonces hay cosas bonitas y otras feitas, hay unas positivas, otras negativas, y en esa complejidad es que se desenvuelve el mundo y la vida. Entonces lo digo porque en ocasiones uno encuentra para mí, o sea, personalmente, versiones un poco irresponsables de que irse a una gran ciudad es lo mejor del mundo y no necesariamente es así. También a veces, yo nací en ciudad grande, en Bogotá, le dicen a uno o me decían: “oiga, es que eso  del campo, qué cosa tan fea”,  qué va, si ahora yo estoy fascinado con el campo, cada vez que puedo me largo para el campo, y allá tengo Internet y entonces feliz porque estoy conectado pero hago otras cosas, es decir, el campo de ahora no es el mismo campo de antes. Entonces a lo que voy y tal vez la ciudad de ahora no es la ciudad de los años 60 y 70 en Colombia, que era la ciudad donde llegaba el progreso y había trabajo y tal. Las cosas cambian, todo es muy complejo, entonces lo que yo planteé hace un ratico va en esa línea de la complejidad ¿sí? por favor, hay que tenerla muy en cuenta, no todo es blanco o negro, más bien deberíamos pensar en colores muy amplios y casi infinitos. Eso por un lado.</t>
    </r>
    <r>
      <rPr>
        <b/>
        <sz val="12"/>
        <color rgb="FF666666"/>
        <rFont val="Ancizar Sans"/>
        <family val="2"/>
      </rPr>
      <t xml:space="preserve">            </t>
    </r>
    <r>
      <rPr>
        <sz val="12"/>
        <color theme="1"/>
        <rFont val="Ancizar Sans"/>
        <family val="2"/>
      </rPr>
      <t/>
    </r>
  </si>
  <si>
    <r>
      <t xml:space="preserve"> [...] Hay algo que mencionaba el profe JCM que es súper importante y es cómo el estallido social del 2021, los paros que ya venían en 2019, antes de la pandemia, el estamento estudiantil empieza a solicitar que haya una instancia de la Universidad que pueda tener una neutralidad frente a las directivas y que ayude, digamos, a hacer estas negociaciones, estos ajustes internos que necesitamos en la educación y en las formas de administrar la universidad internamente, pero también una instancia que ayude a interlocutar con el Estado para cambios que ven necesarios en el país, en el ámbito de la educación sobre todo, entonces, ahí también, digamos, es un contexto que se da, que es como ese caldo de cultivo en el que aparece la pertinencia de un Instituto y el Cuenco, el Cuenco también, o sea, el nombre, ese significado de Cuenco alude también en el Dao </t>
    </r>
    <r>
      <rPr>
        <i/>
        <sz val="12"/>
        <color rgb="FF666666"/>
        <rFont val="Ancizar Sans"/>
        <family val="2"/>
      </rPr>
      <t xml:space="preserve">[De la filosofía china. Se refiere al camino o la forma en la que se comporta el mundo, dentro de la cosmovisión china] </t>
    </r>
    <r>
      <rPr>
        <sz val="12"/>
        <color rgb="FF666666"/>
        <rFont val="Ancizar Sans"/>
        <family val="2"/>
      </rPr>
      <t xml:space="preserve">a que la utilidad de un recipiente reside en el caldo de cultivo en el que aparece la pertinencia de un Instituto y el Cuenco, el Cuenco también, o sea, el nombre, ese significado de Cuenco alude también en el Dao </t>
    </r>
    <r>
      <rPr>
        <i/>
        <sz val="12"/>
        <color rgb="FF666666"/>
        <rFont val="Ancizar Sans"/>
        <family val="2"/>
      </rPr>
      <t xml:space="preserve">[De la filosofía china. Se refiere al camino o la forma en la que se comporta el mundo, dentro de la cosmovisión china] </t>
    </r>
    <r>
      <rPr>
        <sz val="12"/>
        <color rgb="FF666666"/>
        <rFont val="Ancizar Sans"/>
        <family val="2"/>
      </rPr>
      <t xml:space="preserve">a que la utilidad de un recipiente reside en el vacío. Entonces, esa es como la relevancia que hay, necesita estar vacío para poder albergar algo y aparece como crisol el cuento, como ese Cuenco, como ese crisol donde se cuecen las culturas en el país y en la comunidad académica sería ese espacio que se puede llenar y vaciar para volver a llenarse, para poder albergar, no puede permanecer lleno. [...] </t>
    </r>
  </si>
  <si>
    <t>[…]  Entonces, de verdad que me da gusto, me da gusto que existan formas, además desde abajo, para hacer presión a lo que estamos viviendo, a la lógica en la que nos hemos venido construyendo todos y todas y unido al asunto de la tecnología también parece súper interesante pensar que en un momento la tecnología se convirtió en símbolo un poco de esa noción de discapacitante, digamos que todos los recursos en el escenario de discapacidad llamaban como esa noción, pero recuerdo mucho algunas aproximaciones de una estudiante con discapacidad que hizo una tesis  justo para darle la vuelta de pensar que la tecnología abría otros mundos en donde existiera más equidad. [...]</t>
  </si>
  <si>
    <t>Se refiere a las personas que han participado en los encuentros, que presentan algún tipo de discapacidad, tienen condiciones de neurodivergencia y/o pertenecen a la comunidad LGBTIQ+ que hacen parte del Colectivo Cuerpos Diversos en rebeldía de la Universidad Nacional de Colombia. Así mismo se destacan posturas desde otros actores participantes en los encuentros, frente al colectivo</t>
  </si>
  <si>
    <t>Se refiere a las posturas que resaltan el principio ético normativo asociado a la idea de justicia, entendiendo las diversidades y desventajas. Se puede encontrar asociado al retorno de los estudiantes Peama bajo estas condiciones y las oportunidades que se encuentran con la aplicación de la tecnología en búsqueda de la equidad.</t>
  </si>
  <si>
    <t>Se refiere a las personas que han participado en los encuentros, que presentan algún tipo de discapacidad, tienen condiciones de neurodivergencia. Se plantean sus experiencias personales desde sus condiciones en relación con la sociedad.</t>
  </si>
  <si>
    <t>Se refiere a las estrategias que se estan implementando o no, para la formación, principalmente a nivel pedagógico de los docentes permanentes. Puede contener posturas críticas al respecto.</t>
  </si>
  <si>
    <t>FORMACIÓN DOCENTE PERMANENTE</t>
  </si>
  <si>
    <t>INTERRELACIÓN ESTUDIANTE DOCENTE</t>
  </si>
  <si>
    <t>INTERRELACIÓN ESTUDIANTE -DOCENTE</t>
  </si>
  <si>
    <t>INTERRELACIÓN ESTUDIANTE- DOCENTE</t>
  </si>
  <si>
    <t>AULA VIVA</t>
  </si>
  <si>
    <t>Se refiere a una metodología de enseñanza desde la experimentación y el hacer. También la denominan, laboratorio vivo, debido a que se lleva a cabo en entornos prácticos, distintos a un salón de clase. Especialmente hace referencia a los trabajos de investigación realizados en las granjas de la Universidad Nacional Sede Orinoquía (Granja el Cairo) y Palmira (Mario González Aranda).</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</si>
</sst>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2"/>
      <color theme="1"/>
      <name val="Ancizar Sans"/>
      <family val="2"/>
    </font>
    <font>
      <b/>
      <sz val="12"/>
      <color theme="1"/>
      <name val="Ancizar Sans"/>
      <family val="2"/>
    </font>
    <font>
      <b/>
      <sz val="11"/>
      <color theme="1"/>
      <name val="Calibri"/>
      <family val="2"/>
      <scheme val="minor"/>
    </font>
    <font>
      <sz val="12"/>
      <color theme="1"/>
      <name val="Calibri"/>
      <family val="2"/>
      <scheme val="minor"/>
    </font>
    <font>
      <sz val="12"/>
      <name val="Ancizar Sans"/>
      <family val="2"/>
    </font>
    <font>
      <sz val="11"/>
      <name val="Calibri"/>
      <family val="2"/>
      <scheme val="minor"/>
    </font>
    <font>
      <sz val="11"/>
      <color theme="1"/>
      <name val="Ancizar Sans"/>
      <family val="2"/>
    </font>
    <font>
      <b/>
      <sz val="11"/>
      <color theme="0"/>
      <name val="Calibri"/>
      <family val="2"/>
      <scheme val="minor"/>
    </font>
    <font>
      <b/>
      <sz val="11"/>
      <color theme="0"/>
      <name val="Ancizar Sans"/>
      <family val="2"/>
    </font>
    <font>
      <b/>
      <sz val="11"/>
      <color theme="0"/>
      <name val="Calibri"/>
      <family val="2"/>
      <scheme val="major"/>
    </font>
    <font>
      <sz val="11"/>
      <color rgb="FF46499E"/>
      <name val="Ancizar Sans"/>
      <family val="2"/>
    </font>
    <font>
      <sz val="11"/>
      <color rgb="FF666666"/>
      <name val="Ancizar Sans"/>
      <family val="2"/>
    </font>
    <font>
      <b/>
      <sz val="11"/>
      <color rgb="FF46499E"/>
      <name val="Ancizar Sans"/>
      <family val="2"/>
    </font>
    <font>
      <b/>
      <sz val="12"/>
      <color theme="0"/>
      <name val="Ancizar Sans"/>
      <family val="2"/>
    </font>
    <font>
      <b/>
      <sz val="12"/>
      <color rgb="FF2B72B8"/>
      <name val="Ancizar Sans"/>
      <family val="2"/>
    </font>
    <font>
      <sz val="11"/>
      <color rgb="FF2B72B8"/>
      <name val="Ancizar Sans"/>
      <family val="2"/>
    </font>
    <font>
      <sz val="12"/>
      <color rgb="FF2B72B8"/>
      <name val="Ancizar Sans"/>
      <family val="2"/>
    </font>
    <font>
      <sz val="12"/>
      <color rgb="FF666666"/>
      <name val="Ancizar Sans"/>
      <family val="2"/>
    </font>
    <font>
      <b/>
      <sz val="12"/>
      <color rgb="FF666666"/>
      <name val="Ancizar Sans"/>
      <family val="2"/>
    </font>
    <font>
      <i/>
      <sz val="12"/>
      <color rgb="FF666666"/>
      <name val="Ancizar Sans"/>
      <family val="2"/>
    </font>
  </fonts>
  <fills count="8">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theme="0"/>
        <bgColor indexed="64"/>
      </patternFill>
    </fill>
    <fill>
      <patternFill patternType="solid">
        <fgColor rgb="FFA5A5A5"/>
      </patternFill>
    </fill>
    <fill>
      <patternFill patternType="solid">
        <fgColor rgb="FF2B72B8"/>
        <bgColor indexed="64"/>
      </patternFill>
    </fill>
    <fill>
      <patternFill patternType="solid">
        <fgColor rgb="FF25B998"/>
        <bgColor indexed="64"/>
      </patternFill>
    </fill>
  </fills>
  <borders count="10">
    <border>
      <left/>
      <right/>
      <top/>
      <bottom/>
      <diagonal/>
    </border>
    <border>
      <left style="medium">
        <color rgb="FF000000"/>
      </left>
      <right style="thin">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diagonal/>
    </border>
    <border>
      <left style="double">
        <color rgb="FF3F3F3F"/>
      </left>
      <right style="double">
        <color rgb="FF3F3F3F"/>
      </right>
      <top style="double">
        <color rgb="FF3F3F3F"/>
      </top>
      <bottom style="double">
        <color rgb="FF3F3F3F"/>
      </bottom>
      <diagonal/>
    </border>
    <border>
      <left style="medium">
        <color rgb="FFB3288F"/>
      </left>
      <right style="medium">
        <color rgb="FFB3288F"/>
      </right>
      <top style="medium">
        <color rgb="FFB3288F"/>
      </top>
      <bottom style="medium">
        <color rgb="FFB3288F"/>
      </bottom>
      <diagonal/>
    </border>
    <border>
      <left style="thin">
        <color rgb="FF000000"/>
      </left>
      <right/>
      <top style="medium">
        <color rgb="FF000000"/>
      </top>
      <bottom style="medium">
        <color rgb="FF000000"/>
      </bottom>
      <diagonal/>
    </border>
    <border>
      <left style="thin">
        <color rgb="FF000000"/>
      </left>
      <right/>
      <top/>
      <bottom/>
      <diagonal/>
    </border>
    <border>
      <left style="thin">
        <color indexed="64"/>
      </left>
      <right/>
      <top style="thin">
        <color indexed="64"/>
      </top>
      <bottom style="thin">
        <color indexed="64"/>
      </bottom>
      <diagonal/>
    </border>
    <border>
      <left style="double">
        <color rgb="FFB3288F"/>
      </left>
      <right style="double">
        <color rgb="FFB3288F"/>
      </right>
      <top style="double">
        <color rgb="FFB3288F"/>
      </top>
      <bottom style="double">
        <color rgb="FFB3288F"/>
      </bottom>
      <diagonal/>
    </border>
  </borders>
  <cellStyleXfs count="2">
    <xf numFmtId="0" fontId="0" fillId="0" borderId="0"/>
    <xf numFmtId="0" fontId="13" fillId="5" borderId="4" applyNumberFormat="0" applyAlignment="0" applyProtection="0"/>
  </cellStyleXfs>
  <cellXfs count="95">
    <xf numFmtId="0" fontId="0" fillId="0" borderId="0" xfId="0" applyFont="1" applyAlignment="1"/>
    <xf numFmtId="0" fontId="4" fillId="0" borderId="0" xfId="0" applyFont="1" applyAlignment="1">
      <alignment horizontal="center" vertical="center" wrapText="1"/>
    </xf>
    <xf numFmtId="0" fontId="5" fillId="0" borderId="0" xfId="0" applyFont="1"/>
    <xf numFmtId="0" fontId="5" fillId="0" borderId="0" xfId="0" applyFont="1" applyAlignment="1">
      <alignment wrapText="1"/>
    </xf>
    <xf numFmtId="0" fontId="6" fillId="0" borderId="0" xfId="0" applyFont="1" applyAlignment="1"/>
    <xf numFmtId="0" fontId="0" fillId="0" borderId="0" xfId="0" applyFont="1" applyAlignment="1">
      <alignment horizontal="center" vertical="center" wrapText="1"/>
    </xf>
    <xf numFmtId="0" fontId="7" fillId="0" borderId="2" xfId="0" applyFont="1" applyFill="1" applyBorder="1" applyAlignment="1">
      <alignment horizontal="center" vertical="center" wrapText="1"/>
    </xf>
    <xf numFmtId="0" fontId="3" fillId="0" borderId="0" xfId="0" applyFont="1" applyAlignment="1"/>
    <xf numFmtId="0" fontId="0" fillId="0" borderId="0" xfId="0" applyFont="1" applyFill="1" applyAlignment="1"/>
    <xf numFmtId="0" fontId="6" fillId="0" borderId="0" xfId="0" applyFont="1" applyAlignment="1">
      <alignment horizontal="center" vertical="center" wrapText="1"/>
    </xf>
    <xf numFmtId="0" fontId="6" fillId="0" borderId="0" xfId="0" applyFont="1" applyAlignment="1">
      <alignment horizontal="center" vertical="center"/>
    </xf>
    <xf numFmtId="0" fontId="0" fillId="4" borderId="0" xfId="0" applyFont="1" applyFill="1" applyAlignment="1"/>
    <xf numFmtId="0" fontId="6" fillId="0" borderId="0" xfId="0" applyFont="1" applyFill="1" applyAlignment="1"/>
    <xf numFmtId="0" fontId="0" fillId="0" borderId="0" xfId="0" applyFont="1" applyAlignment="1">
      <alignment horizontal="center" vertical="center"/>
    </xf>
    <xf numFmtId="0" fontId="11" fillId="0" borderId="0" xfId="0" applyFont="1" applyAlignment="1">
      <alignment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top" wrapText="1"/>
    </xf>
    <xf numFmtId="0" fontId="0" fillId="0" borderId="0" xfId="0" applyFont="1" applyAlignment="1">
      <alignment vertical="top" wrapText="1"/>
    </xf>
    <xf numFmtId="0" fontId="6"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vertical="top" wrapText="1"/>
    </xf>
    <xf numFmtId="0" fontId="8"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8" fillId="0" borderId="0" xfId="0" applyFont="1" applyAlignment="1">
      <alignment horizontal="center" vertical="center"/>
    </xf>
    <xf numFmtId="0" fontId="0" fillId="0" borderId="0" xfId="0" applyFont="1" applyFill="1" applyBorder="1" applyAlignment="1">
      <alignment horizontal="center" vertical="center" wrapText="1"/>
    </xf>
    <xf numFmtId="0" fontId="0" fillId="0" borderId="0" xfId="0" applyFont="1" applyBorder="1" applyAlignment="1">
      <alignment horizontal="center" vertical="center" wrapText="1"/>
    </xf>
    <xf numFmtId="0" fontId="8" fillId="0" borderId="0" xfId="0" applyFont="1" applyBorder="1" applyAlignment="1">
      <alignment horizontal="center" vertical="center"/>
    </xf>
    <xf numFmtId="0" fontId="0" fillId="0" borderId="0" xfId="0" applyFont="1" applyBorder="1" applyAlignment="1"/>
    <xf numFmtId="0" fontId="6" fillId="0" borderId="0" xfId="0" applyFont="1" applyBorder="1" applyAlignment="1">
      <alignment horizontal="center" vertical="center" wrapText="1"/>
    </xf>
    <xf numFmtId="0" fontId="6" fillId="0" borderId="0" xfId="0" applyFont="1" applyBorder="1" applyAlignment="1">
      <alignment horizontal="left" vertical="top" wrapText="1"/>
    </xf>
    <xf numFmtId="0" fontId="7" fillId="0" borderId="0" xfId="0" applyFont="1" applyBorder="1" applyAlignment="1">
      <alignment horizontal="center" vertical="center" wrapText="1"/>
    </xf>
    <xf numFmtId="0" fontId="6" fillId="0" borderId="0" xfId="0" applyFont="1" applyFill="1" applyBorder="1" applyAlignment="1">
      <alignment horizontal="left" vertical="top" wrapText="1"/>
    </xf>
    <xf numFmtId="0" fontId="6" fillId="0" borderId="0" xfId="0" applyFont="1" applyBorder="1" applyAlignment="1"/>
    <xf numFmtId="0" fontId="6" fillId="0" borderId="0" xfId="0" applyFont="1"/>
    <xf numFmtId="0" fontId="6" fillId="0" borderId="0" xfId="0" applyFont="1" applyBorder="1" applyAlignment="1">
      <alignment vertical="top" wrapText="1"/>
    </xf>
    <xf numFmtId="0" fontId="6" fillId="4" borderId="0" xfId="0" applyFont="1" applyFill="1" applyBorder="1" applyAlignment="1">
      <alignment horizontal="center" vertical="center" wrapText="1"/>
    </xf>
    <xf numFmtId="0" fontId="0" fillId="0" borderId="0" xfId="0" applyFont="1" applyFill="1" applyBorder="1" applyAlignment="1"/>
    <xf numFmtId="0" fontId="6" fillId="4" borderId="0" xfId="0" applyFont="1" applyFill="1" applyBorder="1" applyAlignment="1">
      <alignment vertical="top" wrapText="1"/>
    </xf>
    <xf numFmtId="0" fontId="7" fillId="4" borderId="0" xfId="0" applyFont="1" applyFill="1" applyBorder="1" applyAlignment="1">
      <alignment horizontal="center" vertical="center" wrapText="1"/>
    </xf>
    <xf numFmtId="0" fontId="9" fillId="0" borderId="0" xfId="0" applyFont="1" applyFill="1" applyBorder="1" applyAlignment="1">
      <alignment vertical="top"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2" fillId="0" borderId="0" xfId="0" applyFont="1" applyAlignment="1"/>
    <xf numFmtId="0" fontId="6" fillId="0" borderId="0" xfId="0" applyFont="1" applyFill="1" applyBorder="1" applyAlignment="1"/>
    <xf numFmtId="0" fontId="0" fillId="0" borderId="0" xfId="0" applyFont="1" applyBorder="1" applyAlignment="1">
      <alignment vertical="top" wrapText="1"/>
    </xf>
    <xf numFmtId="0" fontId="8" fillId="0" borderId="0" xfId="0" applyFont="1" applyAlignment="1"/>
    <xf numFmtId="0" fontId="6" fillId="0" borderId="0" xfId="0" applyFont="1" applyFill="1" applyAlignment="1">
      <alignment horizontal="center" vertical="center" wrapText="1"/>
    </xf>
    <xf numFmtId="0" fontId="14" fillId="6" borderId="5" xfId="0" applyFont="1" applyFill="1" applyBorder="1" applyAlignment="1">
      <alignment horizontal="center" vertical="center" wrapText="1"/>
    </xf>
    <xf numFmtId="0" fontId="0" fillId="0" borderId="0" xfId="0"/>
    <xf numFmtId="0" fontId="16" fillId="7" borderId="5" xfId="1" applyFont="1" applyFill="1" applyBorder="1" applyAlignment="1">
      <alignment horizontal="center" vertical="center" wrapText="1"/>
    </xf>
    <xf numFmtId="0" fontId="17" fillId="0" borderId="5" xfId="0" applyFont="1" applyBorder="1" applyAlignment="1">
      <alignment horizontal="center" vertical="center"/>
    </xf>
    <xf numFmtId="0" fontId="17" fillId="0" borderId="5" xfId="0" applyFont="1" applyBorder="1" applyAlignment="1">
      <alignment horizontal="justify" vertical="top" wrapText="1"/>
    </xf>
    <xf numFmtId="0" fontId="18" fillId="7" borderId="5" xfId="1" applyFont="1" applyFill="1" applyBorder="1" applyAlignment="1">
      <alignment horizontal="center" vertical="center" wrapText="1"/>
    </xf>
    <xf numFmtId="0" fontId="14" fillId="6" borderId="5" xfId="0" applyFont="1" applyFill="1" applyBorder="1" applyAlignment="1">
      <alignment horizontal="center" vertical="center"/>
    </xf>
    <xf numFmtId="0" fontId="17" fillId="0" borderId="0" xfId="0" applyFont="1" applyFill="1" applyBorder="1" applyAlignment="1">
      <alignment horizontal="center" vertical="center"/>
    </xf>
    <xf numFmtId="0" fontId="22" fillId="0" borderId="5" xfId="0" applyFont="1" applyBorder="1" applyAlignment="1">
      <alignment horizontal="center" vertical="center" wrapText="1"/>
    </xf>
    <xf numFmtId="0" fontId="20" fillId="7" borderId="5"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0" fillId="7" borderId="6" xfId="0" applyFont="1" applyFill="1" applyBorder="1" applyAlignment="1">
      <alignment horizontal="center" vertical="center" wrapText="1"/>
    </xf>
    <xf numFmtId="0" fontId="23" fillId="0" borderId="5" xfId="0" applyFont="1" applyBorder="1" applyAlignment="1">
      <alignment horizontal="center" vertical="center" wrapText="1"/>
    </xf>
    <xf numFmtId="0" fontId="23" fillId="2" borderId="5" xfId="0" applyFont="1" applyFill="1" applyBorder="1" applyAlignment="1">
      <alignment horizontal="center" vertical="center" wrapText="1"/>
    </xf>
    <xf numFmtId="0" fontId="23" fillId="0" borderId="5" xfId="0" applyFont="1" applyBorder="1" applyAlignment="1">
      <alignment horizontal="left" vertical="top" wrapText="1"/>
    </xf>
    <xf numFmtId="0" fontId="24" fillId="0" borderId="5" xfId="0" applyFont="1" applyBorder="1" applyAlignment="1">
      <alignment horizontal="center" vertical="center" wrapText="1"/>
    </xf>
    <xf numFmtId="0" fontId="23" fillId="3" borderId="5" xfId="0" applyFont="1" applyFill="1" applyBorder="1" applyAlignment="1">
      <alignment horizontal="center" vertical="center" wrapText="1"/>
    </xf>
    <xf numFmtId="0" fontId="23" fillId="0" borderId="5" xfId="0" applyFont="1" applyBorder="1" applyAlignment="1">
      <alignment horizontal="center" vertical="center"/>
    </xf>
    <xf numFmtId="0" fontId="24" fillId="0" borderId="5" xfId="0" applyFont="1" applyBorder="1" applyAlignment="1">
      <alignment horizontal="center" vertical="center"/>
    </xf>
    <xf numFmtId="0" fontId="23" fillId="0" borderId="3" xfId="0" applyFont="1" applyBorder="1" applyAlignment="1">
      <alignment horizontal="center" vertical="center" wrapText="1"/>
    </xf>
    <xf numFmtId="0" fontId="23" fillId="0" borderId="7"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5" xfId="0" applyFont="1" applyFill="1" applyBorder="1" applyAlignment="1">
      <alignment horizontal="center" vertical="center" wrapText="1"/>
    </xf>
    <xf numFmtId="0" fontId="23" fillId="0" borderId="5" xfId="0" applyFont="1" applyFill="1" applyBorder="1" applyAlignment="1">
      <alignment horizontal="left" vertical="top" wrapText="1"/>
    </xf>
    <xf numFmtId="0" fontId="24" fillId="0" borderId="5" xfId="0" applyFont="1" applyFill="1" applyBorder="1" applyAlignment="1">
      <alignment horizontal="center" vertical="center" wrapText="1"/>
    </xf>
    <xf numFmtId="0" fontId="23" fillId="0" borderId="5" xfId="0" applyFont="1" applyBorder="1" applyAlignment="1"/>
    <xf numFmtId="0" fontId="23" fillId="0" borderId="5" xfId="0" applyFont="1" applyBorder="1" applyAlignment="1">
      <alignment vertical="center" wrapText="1"/>
    </xf>
    <xf numFmtId="0" fontId="23" fillId="0" borderId="5" xfId="0" applyFont="1" applyBorder="1" applyAlignment="1">
      <alignment vertical="top" wrapText="1"/>
    </xf>
    <xf numFmtId="0" fontId="23" fillId="0" borderId="5" xfId="0" applyFont="1" applyFill="1" applyBorder="1" applyAlignment="1">
      <alignment horizontal="center" vertical="center"/>
    </xf>
    <xf numFmtId="0" fontId="17" fillId="0" borderId="5" xfId="1" applyFont="1" applyFill="1" applyBorder="1" applyAlignment="1">
      <alignment horizontal="center" vertical="center" wrapText="1"/>
    </xf>
    <xf numFmtId="0" fontId="23" fillId="0" borderId="5" xfId="0" applyFont="1" applyFill="1" applyBorder="1" applyAlignment="1">
      <alignment vertical="top" wrapText="1"/>
    </xf>
    <xf numFmtId="0" fontId="24" fillId="0" borderId="5" xfId="0" applyFont="1" applyFill="1" applyBorder="1" applyAlignment="1">
      <alignment horizontal="center" vertical="center"/>
    </xf>
    <xf numFmtId="0" fontId="23" fillId="4" borderId="5" xfId="0" applyFont="1" applyFill="1" applyBorder="1" applyAlignment="1">
      <alignment horizontal="center" vertical="center" wrapText="1"/>
    </xf>
    <xf numFmtId="0" fontId="23" fillId="4" borderId="5" xfId="0" applyFont="1" applyFill="1" applyBorder="1" applyAlignment="1">
      <alignment vertical="top" wrapText="1"/>
    </xf>
    <xf numFmtId="0" fontId="24" fillId="4" borderId="5" xfId="0" applyFont="1" applyFill="1" applyBorder="1" applyAlignment="1">
      <alignment horizontal="center" vertical="center" wrapText="1"/>
    </xf>
    <xf numFmtId="0" fontId="20" fillId="7" borderId="5" xfId="0" applyFont="1" applyFill="1" applyBorder="1" applyAlignment="1">
      <alignment wrapText="1"/>
    </xf>
    <xf numFmtId="0" fontId="21" fillId="7" borderId="5" xfId="0" applyFont="1" applyFill="1" applyBorder="1"/>
    <xf numFmtId="0" fontId="20" fillId="7" borderId="5" xfId="0" applyFont="1" applyFill="1" applyBorder="1"/>
    <xf numFmtId="0" fontId="19" fillId="6" borderId="5" xfId="0" applyFont="1" applyFill="1" applyBorder="1" applyAlignment="1">
      <alignment horizontal="center"/>
    </xf>
    <xf numFmtId="0" fontId="19" fillId="6" borderId="9" xfId="0" applyFont="1" applyFill="1" applyBorder="1" applyAlignment="1">
      <alignment horizontal="center"/>
    </xf>
    <xf numFmtId="0" fontId="20" fillId="7" borderId="5" xfId="0" applyFont="1" applyFill="1" applyBorder="1" applyAlignment="1">
      <alignment horizontal="left" vertical="center" wrapText="1"/>
    </xf>
    <xf numFmtId="0" fontId="22" fillId="7" borderId="5" xfId="0" applyFont="1" applyFill="1" applyBorder="1"/>
  </cellXfs>
  <cellStyles count="2">
    <cellStyle name="Celda de comprobación" xfId="1" builtinId="23"/>
    <cellStyle name="Normal" xfId="0" builtinId="0"/>
  </cellStyles>
  <dxfs count="0"/>
  <tableStyles count="0" defaultTableStyle="TableStyleMedium2" defaultPivotStyle="PivotStyleLight16"/>
  <colors>
    <mruColors>
      <color rgb="FF666666"/>
      <color rgb="FF25B998"/>
      <color rgb="FF2B72B8"/>
      <color rgb="FFB328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UA01 7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7758-4244-918F-280B397A59AC}"/>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7758-4244-918F-280B397A59AC}"/>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7758-4244-918F-280B397A59AC}"/>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7758-4244-918F-280B397A59AC}"/>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7758-4244-918F-280B397A59AC}"/>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7758-4244-918F-280B397A59AC}"/>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7758-4244-918F-280B397A59AC}"/>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7758-4244-918F-280B397A59AC}"/>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7758-4244-918F-280B397A59AC}"/>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7758-4244-918F-280B397A59AC}"/>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7758-4244-918F-280B397A59AC}"/>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7758-4244-918F-280B397A59A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UA01B!$A$2:$A$9</c:f>
              <c:strCache>
                <c:ptCount val="8"/>
                <c:pt idx="0">
                  <c:v>ANTECEDENTES INSTITUTO NACIONAL</c:v>
                </c:pt>
                <c:pt idx="1">
                  <c:v>DEPENDENCIAS EN RED</c:v>
                </c:pt>
                <c:pt idx="2">
                  <c:v>ESTUDIANTE PEAMA</c:v>
                </c:pt>
                <c:pt idx="3">
                  <c:v>INCLUSIÓN</c:v>
                </c:pt>
                <c:pt idx="4">
                  <c:v>AULA VIVA</c:v>
                </c:pt>
                <c:pt idx="5">
                  <c:v> CUERPOS DIVERSOS EN REBELDÍA</c:v>
                </c:pt>
                <c:pt idx="6">
                  <c:v>PROPÓSITO SUPERIOR</c:v>
                </c:pt>
                <c:pt idx="7">
                  <c:v>PROPUESTA INSTITUTO NACIONAL</c:v>
                </c:pt>
              </c:strCache>
            </c:strRef>
          </c:cat>
          <c:val>
            <c:numRef>
              <c:f>UA01B!$B$2:$B$9</c:f>
              <c:numCache>
                <c:formatCode>General</c:formatCode>
                <c:ptCount val="8"/>
                <c:pt idx="0">
                  <c:v>1</c:v>
                </c:pt>
                <c:pt idx="1">
                  <c:v>3</c:v>
                </c:pt>
                <c:pt idx="2">
                  <c:v>2</c:v>
                </c:pt>
                <c:pt idx="3">
                  <c:v>1</c:v>
                </c:pt>
                <c:pt idx="4">
                  <c:v>2</c:v>
                </c:pt>
                <c:pt idx="5">
                  <c:v>1</c:v>
                </c:pt>
                <c:pt idx="6">
                  <c:v>1</c:v>
                </c:pt>
                <c:pt idx="7">
                  <c:v>2</c:v>
                </c:pt>
              </c:numCache>
            </c:numRef>
          </c:val>
          <c:extLst xmlns:c16r2="http://schemas.microsoft.com/office/drawing/2015/06/chart">
            <c:ext xmlns:c16="http://schemas.microsoft.com/office/drawing/2014/chart" uri="{C3380CC4-5D6E-409C-BE32-E72D297353CC}">
              <c16:uniqueId val="{00000018-7758-4244-918F-280B397A59AC}"/>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UA10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359C-4738-A754-19FA39EB4920}"/>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359C-4738-A754-19FA39EB4920}"/>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359C-4738-A754-19FA39EB4920}"/>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359C-4738-A754-19FA39EB4920}"/>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359C-4738-A754-19FA39EB4920}"/>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359C-4738-A754-19FA39EB4920}"/>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359C-4738-A754-19FA39EB4920}"/>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359C-4738-A754-19FA39EB4920}"/>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359C-4738-A754-19FA39EB4920}"/>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359C-4738-A754-19FA39EB4920}"/>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359C-4738-A754-19FA39EB4920}"/>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359C-4738-A754-19FA39EB4920}"/>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359C-4738-A754-19FA39EB4920}"/>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359C-4738-A754-19FA39EB4920}"/>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359C-4738-A754-19FA39EB4920}"/>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359C-4738-A754-19FA39EB4920}"/>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359C-4738-A754-19FA39EB4920}"/>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359C-4738-A754-19FA39EB4920}"/>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359C-4738-A754-19FA39EB492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'UA10B  '!$A$2:$A$9</c:f>
              <c:strCache>
                <c:ptCount val="8"/>
                <c:pt idx="0">
                  <c:v>CATEGORÍA DOCENTE</c:v>
                </c:pt>
                <c:pt idx="1">
                  <c:v>CIBERGEOGRAFÍA </c:v>
                </c:pt>
                <c:pt idx="2">
                  <c:v>CONTEXTO SOCIOCULTURAL</c:v>
                </c:pt>
                <c:pt idx="3">
                  <c:v>CULTIVO DE LA HUMANIDAD</c:v>
                </c:pt>
                <c:pt idx="4">
                  <c:v>EDUCACIÓN</c:v>
                </c:pt>
                <c:pt idx="5">
                  <c:v>INCLUSIÓN</c:v>
                </c:pt>
                <c:pt idx="6">
                  <c:v>PARTICULARIDADES DE SEDE</c:v>
                </c:pt>
                <c:pt idx="7">
                  <c:v>CUERPOS DIVERSOS EN REBELDÍA</c:v>
                </c:pt>
              </c:strCache>
            </c:strRef>
          </c:cat>
          <c:val>
            <c:numRef>
              <c:f>'UA10B  '!$B$2:$B$9</c:f>
              <c:numCache>
                <c:formatCode>General</c:formatCode>
                <c:ptCount val="8"/>
                <c:pt idx="0">
                  <c:v>1</c:v>
                </c:pt>
                <c:pt idx="1">
                  <c:v>1</c:v>
                </c:pt>
                <c:pt idx="2">
                  <c:v>1</c:v>
                </c:pt>
                <c:pt idx="3">
                  <c:v>1</c:v>
                </c:pt>
                <c:pt idx="4">
                  <c:v>1</c:v>
                </c:pt>
                <c:pt idx="5">
                  <c:v>4</c:v>
                </c:pt>
                <c:pt idx="6">
                  <c:v>1</c:v>
                </c:pt>
                <c:pt idx="7">
                  <c:v>2</c:v>
                </c:pt>
              </c:numCache>
            </c:numRef>
          </c:val>
          <c:extLst xmlns:c16r2="http://schemas.microsoft.com/office/drawing/2015/06/chart">
            <c:ext xmlns:c16="http://schemas.microsoft.com/office/drawing/2014/chart" uri="{C3380CC4-5D6E-409C-BE32-E72D297353CC}">
              <c16:uniqueId val="{00000026-359C-4738-A754-19FA39EB4920}"/>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UA11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EA39-4D2B-B656-433EC4750632}"/>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EA39-4D2B-B656-433EC4750632}"/>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EA39-4D2B-B656-433EC4750632}"/>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EA39-4D2B-B656-433EC4750632}"/>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EA39-4D2B-B656-433EC4750632}"/>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EA39-4D2B-B656-433EC4750632}"/>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EA39-4D2B-B656-433EC4750632}"/>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EA39-4D2B-B656-433EC4750632}"/>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EA39-4D2B-B656-433EC4750632}"/>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EA39-4D2B-B656-433EC4750632}"/>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EA39-4D2B-B656-433EC4750632}"/>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EA39-4D2B-B656-433EC4750632}"/>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EA39-4D2B-B656-433EC4750632}"/>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EA39-4D2B-B656-433EC4750632}"/>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EA39-4D2B-B656-433EC4750632}"/>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EA39-4D2B-B656-433EC4750632}"/>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EA39-4D2B-B656-433EC4750632}"/>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EA39-4D2B-B656-433EC4750632}"/>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EA39-4D2B-B656-433EC475063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'UA11B '!$A$2:$A$5</c:f>
              <c:strCache>
                <c:ptCount val="4"/>
                <c:pt idx="0">
                  <c:v>INCLUSIÓN</c:v>
                </c:pt>
                <c:pt idx="1">
                  <c:v>PARTICULARIDADES DE SEDE </c:v>
                </c:pt>
                <c:pt idx="2">
                  <c:v>CUERPOS DIVERSOS EN REBELDÍA</c:v>
                </c:pt>
                <c:pt idx="3">
                  <c:v>TRABAJO COLABORATIVO</c:v>
                </c:pt>
              </c:strCache>
            </c:strRef>
          </c:cat>
          <c:val>
            <c:numRef>
              <c:f>'UA11B '!$B$2:$B$5</c:f>
              <c:numCache>
                <c:formatCode>General</c:formatCode>
                <c:ptCount val="4"/>
                <c:pt idx="0">
                  <c:v>4</c:v>
                </c:pt>
                <c:pt idx="1">
                  <c:v>3</c:v>
                </c:pt>
                <c:pt idx="2">
                  <c:v>1</c:v>
                </c:pt>
                <c:pt idx="3">
                  <c:v>1</c:v>
                </c:pt>
              </c:numCache>
            </c:numRef>
          </c:val>
          <c:extLst xmlns:c16r2="http://schemas.microsoft.com/office/drawing/2015/06/chart">
            <c:ext xmlns:c16="http://schemas.microsoft.com/office/drawing/2014/chart" uri="{C3380CC4-5D6E-409C-BE32-E72D297353CC}">
              <c16:uniqueId val="{00000026-EA39-4D2B-B656-433EC4750632}"/>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UA12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5E9D-43B7-822E-B4ED481B30AE}"/>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5E9D-43B7-822E-B4ED481B30AE}"/>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5E9D-43B7-822E-B4ED481B30AE}"/>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5E9D-43B7-822E-B4ED481B30AE}"/>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5E9D-43B7-822E-B4ED481B30AE}"/>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5E9D-43B7-822E-B4ED481B30AE}"/>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5E9D-43B7-822E-B4ED481B30AE}"/>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5E9D-43B7-822E-B4ED481B30AE}"/>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5E9D-43B7-822E-B4ED481B30AE}"/>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5E9D-43B7-822E-B4ED481B30AE}"/>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5E9D-43B7-822E-B4ED481B30AE}"/>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5E9D-43B7-822E-B4ED481B30AE}"/>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5E9D-43B7-822E-B4ED481B30AE}"/>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5E9D-43B7-822E-B4ED481B30AE}"/>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5E9D-43B7-822E-B4ED481B30AE}"/>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5E9D-43B7-822E-B4ED481B30AE}"/>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5E9D-43B7-822E-B4ED481B30AE}"/>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5E9D-43B7-822E-B4ED481B30AE}"/>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5E9D-43B7-822E-B4ED481B30A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UA12B!$A$2:$A$10</c:f>
              <c:strCache>
                <c:ptCount val="9"/>
                <c:pt idx="0">
                  <c:v>ADMISIÓN</c:v>
                </c:pt>
                <c:pt idx="1">
                  <c:v>CONCIENCIA</c:v>
                </c:pt>
                <c:pt idx="2">
                  <c:v>CONTEXTO SOCIOCULTURAL</c:v>
                </c:pt>
                <c:pt idx="3">
                  <c:v>EDUCACIÓN</c:v>
                </c:pt>
                <c:pt idx="4">
                  <c:v>INCLUSIÓN</c:v>
                </c:pt>
                <c:pt idx="5">
                  <c:v>INTERDISCIPLINARIEDAD</c:v>
                </c:pt>
                <c:pt idx="6">
                  <c:v>POLÍTICAS EDUCATIVAS</c:v>
                </c:pt>
                <c:pt idx="7">
                  <c:v>PROBLEMÁTICA SOCIOECONÓMICA</c:v>
                </c:pt>
                <c:pt idx="8">
                  <c:v>TRABAJO COLABORATIVO</c:v>
                </c:pt>
              </c:strCache>
            </c:strRef>
          </c:cat>
          <c:val>
            <c:numRef>
              <c:f>UA12B!$B$2:$B$10</c:f>
              <c:numCache>
                <c:formatCode>General</c:formatCode>
                <c:ptCount val="9"/>
                <c:pt idx="0">
                  <c:v>1</c:v>
                </c:pt>
                <c:pt idx="1">
                  <c:v>1</c:v>
                </c:pt>
                <c:pt idx="2">
                  <c:v>5</c:v>
                </c:pt>
                <c:pt idx="3">
                  <c:v>1</c:v>
                </c:pt>
                <c:pt idx="4">
                  <c:v>4</c:v>
                </c:pt>
                <c:pt idx="5">
                  <c:v>1</c:v>
                </c:pt>
                <c:pt idx="6">
                  <c:v>1</c:v>
                </c:pt>
                <c:pt idx="7">
                  <c:v>1</c:v>
                </c:pt>
                <c:pt idx="8">
                  <c:v>1</c:v>
                </c:pt>
              </c:numCache>
            </c:numRef>
          </c:val>
          <c:extLst xmlns:c16r2="http://schemas.microsoft.com/office/drawing/2015/06/chart">
            <c:ext xmlns:c16="http://schemas.microsoft.com/office/drawing/2014/chart" uri="{C3380CC4-5D6E-409C-BE32-E72D297353CC}">
              <c16:uniqueId val="{00000026-5E9D-43B7-822E-B4ED481B30A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UA13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3F95-4245-9300-053D600986C5}"/>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3F95-4245-9300-053D600986C5}"/>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3F95-4245-9300-053D600986C5}"/>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3F95-4245-9300-053D600986C5}"/>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3F95-4245-9300-053D600986C5}"/>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3F95-4245-9300-053D600986C5}"/>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3F95-4245-9300-053D600986C5}"/>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3F95-4245-9300-053D600986C5}"/>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3F95-4245-9300-053D600986C5}"/>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3F95-4245-9300-053D600986C5}"/>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3F95-4245-9300-053D600986C5}"/>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3F95-4245-9300-053D600986C5}"/>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3F95-4245-9300-053D600986C5}"/>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3F95-4245-9300-053D600986C5}"/>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3F95-4245-9300-053D600986C5}"/>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3F95-4245-9300-053D600986C5}"/>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3F95-4245-9300-053D600986C5}"/>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3F95-4245-9300-053D600986C5}"/>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3F95-4245-9300-053D600986C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UA13B!$A$2:$A$8</c:f>
              <c:strCache>
                <c:ptCount val="7"/>
                <c:pt idx="0">
                  <c:v>ADMISIÓN</c:v>
                </c:pt>
                <c:pt idx="1">
                  <c:v>CONTEXTO SOCIOCULTURAL</c:v>
                </c:pt>
                <c:pt idx="2">
                  <c:v>EDUCACIÓN</c:v>
                </c:pt>
                <c:pt idx="3">
                  <c:v>INCLUSIÓN</c:v>
                </c:pt>
                <c:pt idx="4">
                  <c:v>INTERRELACIÓN ESTUDIANTE DOCENTE</c:v>
                </c:pt>
                <c:pt idx="5">
                  <c:v>INTERPRETACIÓN DE LENGUA DE SEÑAS</c:v>
                </c:pt>
                <c:pt idx="6">
                  <c:v>PERSONAS CON DISCPACIDAD</c:v>
                </c:pt>
              </c:strCache>
            </c:strRef>
          </c:cat>
          <c:val>
            <c:numRef>
              <c:f>UA13B!$B$2:$B$8</c:f>
              <c:numCache>
                <c:formatCode>General</c:formatCode>
                <c:ptCount val="7"/>
                <c:pt idx="0">
                  <c:v>2</c:v>
                </c:pt>
                <c:pt idx="1">
                  <c:v>2</c:v>
                </c:pt>
                <c:pt idx="2">
                  <c:v>3</c:v>
                </c:pt>
                <c:pt idx="3">
                  <c:v>1</c:v>
                </c:pt>
                <c:pt idx="4">
                  <c:v>0</c:v>
                </c:pt>
                <c:pt idx="5">
                  <c:v>1</c:v>
                </c:pt>
                <c:pt idx="6">
                  <c:v>2</c:v>
                </c:pt>
              </c:numCache>
            </c:numRef>
          </c:val>
          <c:extLst xmlns:c16r2="http://schemas.microsoft.com/office/drawing/2015/06/chart">
            <c:ext xmlns:c16="http://schemas.microsoft.com/office/drawing/2014/chart" uri="{C3380CC4-5D6E-409C-BE32-E72D297353CC}">
              <c16:uniqueId val="{00000026-3F95-4245-9300-053D600986C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UA14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A949-4D42-91A8-CFF80C98036E}"/>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A949-4D42-91A8-CFF80C98036E}"/>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A949-4D42-91A8-CFF80C98036E}"/>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A949-4D42-91A8-CFF80C98036E}"/>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A949-4D42-91A8-CFF80C98036E}"/>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A949-4D42-91A8-CFF80C98036E}"/>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A949-4D42-91A8-CFF80C98036E}"/>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A949-4D42-91A8-CFF80C98036E}"/>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A949-4D42-91A8-CFF80C98036E}"/>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A949-4D42-91A8-CFF80C98036E}"/>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A949-4D42-91A8-CFF80C98036E}"/>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A949-4D42-91A8-CFF80C98036E}"/>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A949-4D42-91A8-CFF80C98036E}"/>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A949-4D42-91A8-CFF80C98036E}"/>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A949-4D42-91A8-CFF80C98036E}"/>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A949-4D42-91A8-CFF80C98036E}"/>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A949-4D42-91A8-CFF80C98036E}"/>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A949-4D42-91A8-CFF80C98036E}"/>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A949-4D42-91A8-CFF80C98036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UA14B!$A$2:$A$4</c:f>
              <c:strCache>
                <c:ptCount val="3"/>
                <c:pt idx="0">
                  <c:v>INCLUSIÓN</c:v>
                </c:pt>
                <c:pt idx="1">
                  <c:v>INTERPRETACIÓN DE LENGUA DE SEÑAS</c:v>
                </c:pt>
                <c:pt idx="2">
                  <c:v>PARTICULARIDADES DE SEDE</c:v>
                </c:pt>
              </c:strCache>
            </c:strRef>
          </c:cat>
          <c:val>
            <c:numRef>
              <c:f>UA14B!$B$2:$B$4</c:f>
              <c:numCache>
                <c:formatCode>General</c:formatCode>
                <c:ptCount val="3"/>
                <c:pt idx="0">
                  <c:v>3</c:v>
                </c:pt>
                <c:pt idx="1">
                  <c:v>4</c:v>
                </c:pt>
                <c:pt idx="2">
                  <c:v>1</c:v>
                </c:pt>
              </c:numCache>
            </c:numRef>
          </c:val>
          <c:extLst xmlns:c16r2="http://schemas.microsoft.com/office/drawing/2015/06/chart">
            <c:ext xmlns:c16="http://schemas.microsoft.com/office/drawing/2014/chart" uri="{C3380CC4-5D6E-409C-BE32-E72D297353CC}">
              <c16:uniqueId val="{00000026-A949-4D42-91A8-CFF80C98036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UA15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AF9E-420D-A837-7C0F3EB06BE0}"/>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AF9E-420D-A837-7C0F3EB06BE0}"/>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AF9E-420D-A837-7C0F3EB06BE0}"/>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AF9E-420D-A837-7C0F3EB06BE0}"/>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AF9E-420D-A837-7C0F3EB06BE0}"/>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AF9E-420D-A837-7C0F3EB06BE0}"/>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AF9E-420D-A837-7C0F3EB06BE0}"/>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AF9E-420D-A837-7C0F3EB06BE0}"/>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AF9E-420D-A837-7C0F3EB06BE0}"/>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AF9E-420D-A837-7C0F3EB06BE0}"/>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AF9E-420D-A837-7C0F3EB06BE0}"/>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AF9E-420D-A837-7C0F3EB06BE0}"/>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AF9E-420D-A837-7C0F3EB06BE0}"/>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AF9E-420D-A837-7C0F3EB06BE0}"/>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AF9E-420D-A837-7C0F3EB06BE0}"/>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AF9E-420D-A837-7C0F3EB06BE0}"/>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AF9E-420D-A837-7C0F3EB06BE0}"/>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AF9E-420D-A837-7C0F3EB06BE0}"/>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AF9E-420D-A837-7C0F3EB06BE0}"/>
              </c:ext>
            </c:extLst>
          </c:dPt>
          <c:dPt>
            <c:idx val="19"/>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7-8F1A-4484-BE76-54773E7D642B}"/>
              </c:ext>
            </c:extLst>
          </c:dPt>
          <c:dPt>
            <c:idx val="20"/>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9-861C-42CD-ADDB-ADCAD5FDC28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UA15B!$A$2:$A$22</c:f>
              <c:strCache>
                <c:ptCount val="21"/>
                <c:pt idx="0">
                  <c:v>ADMISIÓN</c:v>
                </c:pt>
                <c:pt idx="1">
                  <c:v>BIENESTAR UNIVERSITARIO</c:v>
                </c:pt>
                <c:pt idx="2">
                  <c:v>CUERPOS DIVERSOS EN REBELDÍA</c:v>
                </c:pt>
                <c:pt idx="3">
                  <c:v>CONTEXTO SOCIOCULTURAL</c:v>
                </c:pt>
                <c:pt idx="4">
                  <c:v>EDUCACIÓN</c:v>
                </c:pt>
                <c:pt idx="5">
                  <c:v>ESTUDIANTE PEAMA</c:v>
                </c:pt>
                <c:pt idx="6">
                  <c:v>EVALUACIÓN DOCENTE</c:v>
                </c:pt>
                <c:pt idx="7">
                  <c:v>FORMACIÓN DOCENTE PERMANENTE</c:v>
                </c:pt>
                <c:pt idx="8">
                  <c:v>INCERTIDUMBRE</c:v>
                </c:pt>
                <c:pt idx="9">
                  <c:v>INCLUSIÓN</c:v>
                </c:pt>
                <c:pt idx="10">
                  <c:v>INTERRELACIÓN ESTUDIANTE - DOCENTE</c:v>
                </c:pt>
                <c:pt idx="11">
                  <c:v>INTERPRETACIÓN DE LENGUA DE SEÑAS</c:v>
                </c:pt>
                <c:pt idx="12">
                  <c:v>LIDERAZGO</c:v>
                </c:pt>
                <c:pt idx="13">
                  <c:v>MODELO INTERSEDES</c:v>
                </c:pt>
                <c:pt idx="14">
                  <c:v>PARTICULARIDADES DE SEDE</c:v>
                </c:pt>
                <c:pt idx="15">
                  <c:v>PERMANENCIA ESTUDIANTIL</c:v>
                </c:pt>
                <c:pt idx="16">
                  <c:v>PERSONAS CON DISCAPACIDAD</c:v>
                </c:pt>
                <c:pt idx="17">
                  <c:v>PERTINENCIA INSTITUTO NACIONAL</c:v>
                </c:pt>
                <c:pt idx="18">
                  <c:v>POLÍTICAS EDUCATIVAS</c:v>
                </c:pt>
                <c:pt idx="19">
                  <c:v>TECNOLOGÍAS APLICADAS A LA EDUCACIÓN</c:v>
                </c:pt>
                <c:pt idx="20">
                  <c:v>TRABAJO COLABORATIVO</c:v>
                </c:pt>
              </c:strCache>
            </c:strRef>
          </c:cat>
          <c:val>
            <c:numRef>
              <c:f>UA15B!$B$2:$B$22</c:f>
              <c:numCache>
                <c:formatCode>General</c:formatCode>
                <c:ptCount val="21"/>
                <c:pt idx="0">
                  <c:v>8</c:v>
                </c:pt>
                <c:pt idx="1">
                  <c:v>1</c:v>
                </c:pt>
                <c:pt idx="2">
                  <c:v>1</c:v>
                </c:pt>
                <c:pt idx="3">
                  <c:v>2</c:v>
                </c:pt>
                <c:pt idx="4">
                  <c:v>2</c:v>
                </c:pt>
                <c:pt idx="5">
                  <c:v>3</c:v>
                </c:pt>
                <c:pt idx="6">
                  <c:v>1</c:v>
                </c:pt>
                <c:pt idx="7">
                  <c:v>0</c:v>
                </c:pt>
                <c:pt idx="8">
                  <c:v>2</c:v>
                </c:pt>
                <c:pt idx="9">
                  <c:v>6</c:v>
                </c:pt>
                <c:pt idx="10">
                  <c:v>0</c:v>
                </c:pt>
                <c:pt idx="11">
                  <c:v>2</c:v>
                </c:pt>
                <c:pt idx="12">
                  <c:v>1</c:v>
                </c:pt>
                <c:pt idx="13">
                  <c:v>2</c:v>
                </c:pt>
                <c:pt idx="14">
                  <c:v>2</c:v>
                </c:pt>
                <c:pt idx="15">
                  <c:v>1</c:v>
                </c:pt>
                <c:pt idx="16">
                  <c:v>6</c:v>
                </c:pt>
                <c:pt idx="17">
                  <c:v>4</c:v>
                </c:pt>
                <c:pt idx="18">
                  <c:v>7</c:v>
                </c:pt>
                <c:pt idx="19">
                  <c:v>1</c:v>
                </c:pt>
                <c:pt idx="20">
                  <c:v>1</c:v>
                </c:pt>
              </c:numCache>
            </c:numRef>
          </c:val>
          <c:extLst xmlns:c16r2="http://schemas.microsoft.com/office/drawing/2015/06/chart">
            <c:ext xmlns:c16="http://schemas.microsoft.com/office/drawing/2014/chart" uri="{C3380CC4-5D6E-409C-BE32-E72D297353CC}">
              <c16:uniqueId val="{00000026-AF9E-420D-A837-7C0F3EB06BE0}"/>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UA16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CF0F-4263-8677-374202FA851A}"/>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CF0F-4263-8677-374202FA851A}"/>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CF0F-4263-8677-374202FA851A}"/>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CF0F-4263-8677-374202FA851A}"/>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CF0F-4263-8677-374202FA851A}"/>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CF0F-4263-8677-374202FA851A}"/>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CF0F-4263-8677-374202FA851A}"/>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CF0F-4263-8677-374202FA851A}"/>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CF0F-4263-8677-374202FA851A}"/>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CF0F-4263-8677-374202FA851A}"/>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CF0F-4263-8677-374202FA851A}"/>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CF0F-4263-8677-374202FA851A}"/>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CF0F-4263-8677-374202FA851A}"/>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CF0F-4263-8677-374202FA851A}"/>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CF0F-4263-8677-374202FA851A}"/>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CF0F-4263-8677-374202FA851A}"/>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CF0F-4263-8677-374202FA851A}"/>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CF0F-4263-8677-374202FA851A}"/>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CF0F-4263-8677-374202FA851A}"/>
              </c:ext>
            </c:extLst>
          </c:dPt>
          <c:dPt>
            <c:idx val="19"/>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7-CF0F-4263-8677-374202FA851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UA16B!$A$2:$A$18</c:f>
              <c:strCache>
                <c:ptCount val="17"/>
                <c:pt idx="0">
                  <c:v>ANTECEDENTES INSTITUTO NACIONAL</c:v>
                </c:pt>
                <c:pt idx="1">
                  <c:v>BIENESTAR UNIVERSITARIO</c:v>
                </c:pt>
                <c:pt idx="2">
                  <c:v>CUERPOS DIVERSOS EN REBELDÍA</c:v>
                </c:pt>
                <c:pt idx="3">
                  <c:v>CONTEXTO SOCIOCULTURAL</c:v>
                </c:pt>
                <c:pt idx="4">
                  <c:v>DEPENDENCIAS EN RED</c:v>
                </c:pt>
                <c:pt idx="5">
                  <c:v>EDUCACIÓN</c:v>
                </c:pt>
                <c:pt idx="6">
                  <c:v>EQUIPAJE CULTURAL</c:v>
                </c:pt>
                <c:pt idx="7">
                  <c:v>ESTUDIANTE PEAMA</c:v>
                </c:pt>
                <c:pt idx="8">
                  <c:v>INCLUSIÓN</c:v>
                </c:pt>
                <c:pt idx="9">
                  <c:v>JUVENTUDES</c:v>
                </c:pt>
                <c:pt idx="10">
                  <c:v>LOGROS Y FRACASOS</c:v>
                </c:pt>
                <c:pt idx="11">
                  <c:v>PARTICULARIDADES DE SEDE</c:v>
                </c:pt>
                <c:pt idx="12">
                  <c:v>PERSONAS CON DISCAPACIDAD</c:v>
                </c:pt>
                <c:pt idx="13">
                  <c:v>PERTINENCIA INSTITUTO NACIONAL</c:v>
                </c:pt>
                <c:pt idx="14">
                  <c:v>POLÍTICAS EDUCATIVAS</c:v>
                </c:pt>
                <c:pt idx="15">
                  <c:v>PROPUESTA INSTITUTO NACIONAL</c:v>
                </c:pt>
                <c:pt idx="16">
                  <c:v>TRABAJO COLABORATIVO</c:v>
                </c:pt>
              </c:strCache>
            </c:strRef>
          </c:cat>
          <c:val>
            <c:numRef>
              <c:f>UA16B!$B$2:$B$18</c:f>
              <c:numCache>
                <c:formatCode>General</c:formatCode>
                <c:ptCount val="17"/>
                <c:pt idx="0">
                  <c:v>1</c:v>
                </c:pt>
                <c:pt idx="1">
                  <c:v>1</c:v>
                </c:pt>
                <c:pt idx="2">
                  <c:v>1</c:v>
                </c:pt>
                <c:pt idx="3">
                  <c:v>1</c:v>
                </c:pt>
                <c:pt idx="4">
                  <c:v>1</c:v>
                </c:pt>
                <c:pt idx="5">
                  <c:v>1</c:v>
                </c:pt>
                <c:pt idx="6">
                  <c:v>1</c:v>
                </c:pt>
                <c:pt idx="7">
                  <c:v>0</c:v>
                </c:pt>
                <c:pt idx="8">
                  <c:v>7</c:v>
                </c:pt>
                <c:pt idx="9">
                  <c:v>1</c:v>
                </c:pt>
                <c:pt idx="10">
                  <c:v>1</c:v>
                </c:pt>
                <c:pt idx="11">
                  <c:v>1</c:v>
                </c:pt>
                <c:pt idx="12">
                  <c:v>1</c:v>
                </c:pt>
                <c:pt idx="13">
                  <c:v>9</c:v>
                </c:pt>
                <c:pt idx="14">
                  <c:v>2</c:v>
                </c:pt>
                <c:pt idx="15">
                  <c:v>1</c:v>
                </c:pt>
                <c:pt idx="16">
                  <c:v>2</c:v>
                </c:pt>
              </c:numCache>
            </c:numRef>
          </c:val>
          <c:extLst xmlns:c16r2="http://schemas.microsoft.com/office/drawing/2015/06/chart">
            <c:ext xmlns:c16="http://schemas.microsoft.com/office/drawing/2014/chart" uri="{C3380CC4-5D6E-409C-BE32-E72D297353CC}">
              <c16:uniqueId val="{00000028-CF0F-4263-8677-374202FA851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UA02 7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C2A0-4AE1-A9A4-C4CFEAB0A515}"/>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C2A0-4AE1-A9A4-C4CFEAB0A515}"/>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C2A0-4AE1-A9A4-C4CFEAB0A515}"/>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C2A0-4AE1-A9A4-C4CFEAB0A515}"/>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C2A0-4AE1-A9A4-C4CFEAB0A515}"/>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C2A0-4AE1-A9A4-C4CFEAB0A515}"/>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C2A0-4AE1-A9A4-C4CFEAB0A515}"/>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C2A0-4AE1-A9A4-C4CFEAB0A515}"/>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C2A0-4AE1-A9A4-C4CFEAB0A515}"/>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C2A0-4AE1-A9A4-C4CFEAB0A515}"/>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C2A0-4AE1-A9A4-C4CFEAB0A515}"/>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C2A0-4AE1-A9A4-C4CFEAB0A51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'UA02B '!$A$2:$A$3</c:f>
              <c:strCache>
                <c:ptCount val="2"/>
                <c:pt idx="0">
                  <c:v>ESTUDIANTE PEAMA</c:v>
                </c:pt>
                <c:pt idx="1">
                  <c:v>AULA VIVA</c:v>
                </c:pt>
              </c:strCache>
            </c:strRef>
          </c:cat>
          <c:val>
            <c:numRef>
              <c:f>'UA02B '!$B$2:$B$3</c:f>
              <c:numCache>
                <c:formatCode>General</c:formatCode>
                <c:ptCount val="2"/>
                <c:pt idx="0">
                  <c:v>1</c:v>
                </c:pt>
                <c:pt idx="1">
                  <c:v>1</c:v>
                </c:pt>
              </c:numCache>
            </c:numRef>
          </c:val>
          <c:extLst xmlns:c16r2="http://schemas.microsoft.com/office/drawing/2015/06/chart">
            <c:ext xmlns:c16="http://schemas.microsoft.com/office/drawing/2014/chart" uri="{C3380CC4-5D6E-409C-BE32-E72D297353CC}">
              <c16:uniqueId val="{00000018-C2A0-4AE1-A9A4-C4CFEAB0A515}"/>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UA03 7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FBF9-4227-926A-D424F96BCF60}"/>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FBF9-4227-926A-D424F96BCF60}"/>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FBF9-4227-926A-D424F96BCF60}"/>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FBF9-4227-926A-D424F96BCF60}"/>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FBF9-4227-926A-D424F96BCF60}"/>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FBF9-4227-926A-D424F96BCF60}"/>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FBF9-4227-926A-D424F96BCF60}"/>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FBF9-4227-926A-D424F96BCF60}"/>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FBF9-4227-926A-D424F96BCF60}"/>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FBF9-4227-926A-D424F96BCF60}"/>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FBF9-4227-926A-D424F96BCF60}"/>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FBF9-4227-926A-D424F96BCF60}"/>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5D85-48D4-A553-AD04A9194A30}"/>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5D85-48D4-A553-AD04A9194A30}"/>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5D85-48D4-A553-AD04A9194A30}"/>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5D85-48D4-A553-AD04A9194A30}"/>
              </c:ext>
            </c:extLst>
          </c:dPt>
          <c:dPt>
            <c:idx val="16"/>
            <c:bubble3D val="0"/>
            <c:spPr>
              <a:solidFill>
                <a:schemeClr val="accent5">
                  <a:tint val="38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540A-42A8-B42C-AA2DAAFF00A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UA03B!$A$2:$A$19</c:f>
              <c:strCache>
                <c:ptCount val="18"/>
                <c:pt idx="0">
                  <c:v>BIENESTAR UNIVERSITARIO</c:v>
                </c:pt>
                <c:pt idx="1">
                  <c:v>CONTEXTO SOCIOCULTURAL</c:v>
                </c:pt>
                <c:pt idx="2">
                  <c:v>EDUCACIÓN</c:v>
                </c:pt>
                <c:pt idx="3">
                  <c:v>EQUIDAD</c:v>
                </c:pt>
                <c:pt idx="4">
                  <c:v>EQUIPAJE CULTURAL</c:v>
                </c:pt>
                <c:pt idx="5">
                  <c:v>ESPIRITU DE ÉPOCA</c:v>
                </c:pt>
                <c:pt idx="6">
                  <c:v>ESTUDIANTE PEAMA</c:v>
                </c:pt>
                <c:pt idx="7">
                  <c:v>INCERTIDUMBRE</c:v>
                </c:pt>
                <c:pt idx="8">
                  <c:v>INCLUSIÓN </c:v>
                </c:pt>
                <c:pt idx="9">
                  <c:v> INVESTIGACIÓN</c:v>
                </c:pt>
                <c:pt idx="10">
                  <c:v>LOGROS Y FRACASOS</c:v>
                </c:pt>
                <c:pt idx="11">
                  <c:v>MODELO INTERSEDES </c:v>
                </c:pt>
                <c:pt idx="12">
                  <c:v>PARTICULARIDADES DE SEDE </c:v>
                </c:pt>
                <c:pt idx="13">
                  <c:v>AULA VIVA</c:v>
                </c:pt>
                <c:pt idx="14">
                  <c:v> CUERPOS DIVERSOS EN REBELDÍA</c:v>
                </c:pt>
                <c:pt idx="15">
                  <c:v>INTERRELACIÓN ESTUDIANTE -DOCENTE</c:v>
                </c:pt>
                <c:pt idx="16">
                  <c:v>TRABAJO COLABORATIVO</c:v>
                </c:pt>
                <c:pt idx="17">
                  <c:v>TRABAJO DE CAMPO</c:v>
                </c:pt>
              </c:strCache>
            </c:strRef>
          </c:cat>
          <c:val>
            <c:numRef>
              <c:f>UA03B!$B$2:$B$19</c:f>
              <c:numCache>
                <c:formatCode>General</c:formatCode>
                <c:ptCount val="18"/>
                <c:pt idx="0">
                  <c:v>1</c:v>
                </c:pt>
                <c:pt idx="1">
                  <c:v>2</c:v>
                </c:pt>
                <c:pt idx="2">
                  <c:v>2</c:v>
                </c:pt>
                <c:pt idx="3">
                  <c:v>1</c:v>
                </c:pt>
                <c:pt idx="4">
                  <c:v>1</c:v>
                </c:pt>
                <c:pt idx="5">
                  <c:v>1</c:v>
                </c:pt>
                <c:pt idx="6">
                  <c:v>8</c:v>
                </c:pt>
                <c:pt idx="7">
                  <c:v>2</c:v>
                </c:pt>
                <c:pt idx="8">
                  <c:v>1</c:v>
                </c:pt>
                <c:pt idx="9">
                  <c:v>1</c:v>
                </c:pt>
                <c:pt idx="10">
                  <c:v>1</c:v>
                </c:pt>
                <c:pt idx="11">
                  <c:v>2</c:v>
                </c:pt>
                <c:pt idx="12">
                  <c:v>2</c:v>
                </c:pt>
                <c:pt idx="13">
                  <c:v>1</c:v>
                </c:pt>
                <c:pt idx="14">
                  <c:v>1</c:v>
                </c:pt>
                <c:pt idx="15">
                  <c:v>2</c:v>
                </c:pt>
                <c:pt idx="16">
                  <c:v>2</c:v>
                </c:pt>
                <c:pt idx="17">
                  <c:v>1</c:v>
                </c:pt>
              </c:numCache>
            </c:numRef>
          </c:val>
          <c:extLst xmlns:c16r2="http://schemas.microsoft.com/office/drawing/2015/06/chart">
            <c:ext xmlns:c16="http://schemas.microsoft.com/office/drawing/2014/chart" uri="{C3380CC4-5D6E-409C-BE32-E72D297353CC}">
              <c16:uniqueId val="{00000018-FBF9-4227-926A-D424F96BCF60}"/>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UA04 7 ENCUENTRO INTERSEDES</a:t>
            </a:r>
          </a:p>
        </c:rich>
      </c:tx>
      <c:layout>
        <c:manualLayout>
          <c:xMode val="edge"/>
          <c:yMode val="edge"/>
          <c:x val="0.46370072341931801"/>
          <c:y val="3.519061583577713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38C1-44F6-B05A-B9F0E5FB1D5C}"/>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38C1-44F6-B05A-B9F0E5FB1D5C}"/>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38C1-44F6-B05A-B9F0E5FB1D5C}"/>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38C1-44F6-B05A-B9F0E5FB1D5C}"/>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38C1-44F6-B05A-B9F0E5FB1D5C}"/>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38C1-44F6-B05A-B9F0E5FB1D5C}"/>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38C1-44F6-B05A-B9F0E5FB1D5C}"/>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38C1-44F6-B05A-B9F0E5FB1D5C}"/>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38C1-44F6-B05A-B9F0E5FB1D5C}"/>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38C1-44F6-B05A-B9F0E5FB1D5C}"/>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38C1-44F6-B05A-B9F0E5FB1D5C}"/>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38C1-44F6-B05A-B9F0E5FB1D5C}"/>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38C1-44F6-B05A-B9F0E5FB1D5C}"/>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38C1-44F6-B05A-B9F0E5FB1D5C}"/>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38C1-44F6-B05A-B9F0E5FB1D5C}"/>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38C1-44F6-B05A-B9F0E5FB1D5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'UA04B '!$A$2:$A$13</c:f>
              <c:strCache>
                <c:ptCount val="12"/>
                <c:pt idx="0">
                  <c:v>ANTECEDENTES INSTITUTO NACIONAL</c:v>
                </c:pt>
                <c:pt idx="1">
                  <c:v>CIBERGEOGRAFÍA </c:v>
                </c:pt>
                <c:pt idx="2">
                  <c:v>CULTURA ORGANIZACIONAL</c:v>
                </c:pt>
                <c:pt idx="3">
                  <c:v>EDUCACIÓN</c:v>
                </c:pt>
                <c:pt idx="4">
                  <c:v>INCLUSIÓN</c:v>
                </c:pt>
                <c:pt idx="5">
                  <c:v>INTERRELACIÓN ESTUDIANTE-DOCENTE</c:v>
                </c:pt>
                <c:pt idx="6">
                  <c:v>LOGROS Y FRACASOS </c:v>
                </c:pt>
                <c:pt idx="7">
                  <c:v>CUERPOS DIVERSOS EN REBELDÍA</c:v>
                </c:pt>
                <c:pt idx="8">
                  <c:v>PERTINENCIA INSTITUTO NACIONAL</c:v>
                </c:pt>
                <c:pt idx="9">
                  <c:v>PROPÓSITO SUPERIOR</c:v>
                </c:pt>
                <c:pt idx="10">
                  <c:v>PROPUESTA INSTITUTO NACIONAL</c:v>
                </c:pt>
                <c:pt idx="11">
                  <c:v>TECNOLOGÍAS DIGITALES APLICADAS A LA EDUCACIÓN</c:v>
                </c:pt>
              </c:strCache>
            </c:strRef>
          </c:cat>
          <c:val>
            <c:numRef>
              <c:f>'UA04B '!$B$2:$B$13</c:f>
              <c:numCache>
                <c:formatCode>General</c:formatCode>
                <c:ptCount val="12"/>
                <c:pt idx="0">
                  <c:v>3</c:v>
                </c:pt>
                <c:pt idx="1">
                  <c:v>1</c:v>
                </c:pt>
                <c:pt idx="2">
                  <c:v>1</c:v>
                </c:pt>
                <c:pt idx="3">
                  <c:v>3</c:v>
                </c:pt>
                <c:pt idx="4">
                  <c:v>1</c:v>
                </c:pt>
                <c:pt idx="5">
                  <c:v>1</c:v>
                </c:pt>
                <c:pt idx="6">
                  <c:v>1</c:v>
                </c:pt>
                <c:pt idx="7">
                  <c:v>1</c:v>
                </c:pt>
                <c:pt idx="8">
                  <c:v>5</c:v>
                </c:pt>
                <c:pt idx="9">
                  <c:v>1</c:v>
                </c:pt>
                <c:pt idx="10">
                  <c:v>3</c:v>
                </c:pt>
                <c:pt idx="11">
                  <c:v>1</c:v>
                </c:pt>
              </c:numCache>
            </c:numRef>
          </c:val>
          <c:extLst xmlns:c16r2="http://schemas.microsoft.com/office/drawing/2015/06/chart">
            <c:ext xmlns:c16="http://schemas.microsoft.com/office/drawing/2014/chart" uri="{C3380CC4-5D6E-409C-BE32-E72D297353CC}">
              <c16:uniqueId val="{00000020-38C1-44F6-B05A-B9F0E5FB1D5C}"/>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UA05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0AC9-4ADA-803D-49B2DFF9158E}"/>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0AC9-4ADA-803D-49B2DFF9158E}"/>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0AC9-4ADA-803D-49B2DFF9158E}"/>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0AC9-4ADA-803D-49B2DFF9158E}"/>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0AC9-4ADA-803D-49B2DFF9158E}"/>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0AC9-4ADA-803D-49B2DFF9158E}"/>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0AC9-4ADA-803D-49B2DFF9158E}"/>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0AC9-4ADA-803D-49B2DFF9158E}"/>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0AC9-4ADA-803D-49B2DFF9158E}"/>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0AC9-4ADA-803D-49B2DFF9158E}"/>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0AC9-4ADA-803D-49B2DFF9158E}"/>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0AC9-4ADA-803D-49B2DFF9158E}"/>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0AC9-4ADA-803D-49B2DFF9158E}"/>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0AC9-4ADA-803D-49B2DFF9158E}"/>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0AC9-4ADA-803D-49B2DFF9158E}"/>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0AC9-4ADA-803D-49B2DFF9158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UA05B!$A$2:$A$13</c:f>
              <c:strCache>
                <c:ptCount val="12"/>
                <c:pt idx="0">
                  <c:v>CONTEXTO SOCIO CULTURAL</c:v>
                </c:pt>
                <c:pt idx="1">
                  <c:v>CUERPOS DIVERSOS EN REBELDÍA</c:v>
                </c:pt>
                <c:pt idx="2">
                  <c:v>CULTURA ORGANIZACIONAL</c:v>
                </c:pt>
                <c:pt idx="3">
                  <c:v>EDUCACIÓN</c:v>
                </c:pt>
                <c:pt idx="4">
                  <c:v>EQUIPAJE CULTURAL</c:v>
                </c:pt>
                <c:pt idx="5">
                  <c:v>INCERTIDUMBRE</c:v>
                </c:pt>
                <c:pt idx="6">
                  <c:v>INCLUSIÓN</c:v>
                </c:pt>
                <c:pt idx="7">
                  <c:v>INTERDISCIPLINARIEDAD</c:v>
                </c:pt>
                <c:pt idx="8">
                  <c:v>INTERRELACIÓN ESTUDIANTE-DOCENTE</c:v>
                </c:pt>
                <c:pt idx="9">
                  <c:v>PERSONAS CON DISCAPACIDAD</c:v>
                </c:pt>
                <c:pt idx="10">
                  <c:v>PERTINENCIA INSTITUTO NACIONAL</c:v>
                </c:pt>
                <c:pt idx="11">
                  <c:v>PROBLEMÁTICA SOCIO-ECONOMICA</c:v>
                </c:pt>
              </c:strCache>
            </c:strRef>
          </c:cat>
          <c:val>
            <c:numRef>
              <c:f>UA05B!$B$2:$B$13</c:f>
              <c:numCache>
                <c:formatCode>General</c:formatCode>
                <c:ptCount val="12"/>
                <c:pt idx="0">
                  <c:v>6</c:v>
                </c:pt>
                <c:pt idx="1">
                  <c:v>1</c:v>
                </c:pt>
                <c:pt idx="2">
                  <c:v>2</c:v>
                </c:pt>
                <c:pt idx="3">
                  <c:v>2</c:v>
                </c:pt>
                <c:pt idx="4">
                  <c:v>1</c:v>
                </c:pt>
                <c:pt idx="5">
                  <c:v>1</c:v>
                </c:pt>
                <c:pt idx="6">
                  <c:v>10</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20-0AC9-4ADA-803D-49B2DFF9158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UA06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0775-4992-907D-7DA35B73CF53}"/>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0775-4992-907D-7DA35B73CF53}"/>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0775-4992-907D-7DA35B73CF53}"/>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0775-4992-907D-7DA35B73CF53}"/>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0775-4992-907D-7DA35B73CF53}"/>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0775-4992-907D-7DA35B73CF53}"/>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0775-4992-907D-7DA35B73CF53}"/>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0775-4992-907D-7DA35B73CF53}"/>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0775-4992-907D-7DA35B73CF53}"/>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0775-4992-907D-7DA35B73CF53}"/>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0775-4992-907D-7DA35B73CF53}"/>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0775-4992-907D-7DA35B73CF53}"/>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0775-4992-907D-7DA35B73CF53}"/>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0775-4992-907D-7DA35B73CF53}"/>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0775-4992-907D-7DA35B73CF53}"/>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0775-4992-907D-7DA35B73CF5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'UA06B '!$A$2:$A$12</c:f>
              <c:strCache>
                <c:ptCount val="11"/>
                <c:pt idx="0">
                  <c:v>ADMISIÓN</c:v>
                </c:pt>
                <c:pt idx="1">
                  <c:v>BIENESTAR UNIVERSITARIO</c:v>
                </c:pt>
                <c:pt idx="2">
                  <c:v>CUERPOS DIVERSOS EN REBELDÍA</c:v>
                </c:pt>
                <c:pt idx="3">
                  <c:v>CONTEXTO SOCIOCULTURAL</c:v>
                </c:pt>
                <c:pt idx="4">
                  <c:v>EDUCACIÓN</c:v>
                </c:pt>
                <c:pt idx="5">
                  <c:v>EQUIDAD</c:v>
                </c:pt>
                <c:pt idx="6">
                  <c:v>INCLUSIÓN</c:v>
                </c:pt>
                <c:pt idx="7">
                  <c:v>INTELIGENCIA ARTIFICIAL</c:v>
                </c:pt>
                <c:pt idx="8">
                  <c:v>PERMANENCIA ESTUDIANTIL</c:v>
                </c:pt>
                <c:pt idx="9">
                  <c:v>PERSONAS CON DISCAPACIDAD</c:v>
                </c:pt>
                <c:pt idx="10">
                  <c:v>POLÍTICAS EDUCATIVAS</c:v>
                </c:pt>
              </c:strCache>
            </c:strRef>
          </c:cat>
          <c:val>
            <c:numRef>
              <c:f>'UA06B '!$B$2:$B$12</c:f>
              <c:numCache>
                <c:formatCode>General</c:formatCode>
                <c:ptCount val="11"/>
                <c:pt idx="0">
                  <c:v>1</c:v>
                </c:pt>
                <c:pt idx="1">
                  <c:v>1</c:v>
                </c:pt>
                <c:pt idx="2">
                  <c:v>7</c:v>
                </c:pt>
                <c:pt idx="3">
                  <c:v>3</c:v>
                </c:pt>
                <c:pt idx="4">
                  <c:v>5</c:v>
                </c:pt>
                <c:pt idx="5">
                  <c:v>1</c:v>
                </c:pt>
                <c:pt idx="6">
                  <c:v>7</c:v>
                </c:pt>
                <c:pt idx="7">
                  <c:v>1</c:v>
                </c:pt>
                <c:pt idx="8">
                  <c:v>1</c:v>
                </c:pt>
                <c:pt idx="9">
                  <c:v>8</c:v>
                </c:pt>
                <c:pt idx="10">
                  <c:v>1</c:v>
                </c:pt>
              </c:numCache>
            </c:numRef>
          </c:val>
          <c:extLst xmlns:c16r2="http://schemas.microsoft.com/office/drawing/2015/06/chart">
            <c:ext xmlns:c16="http://schemas.microsoft.com/office/drawing/2014/chart" uri="{C3380CC4-5D6E-409C-BE32-E72D297353CC}">
              <c16:uniqueId val="{00000020-0775-4992-907D-7DA35B73CF53}"/>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UA07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3116-4278-8339-3B79F3561BC6}"/>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3116-4278-8339-3B79F3561BC6}"/>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3116-4278-8339-3B79F3561BC6}"/>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3116-4278-8339-3B79F3561BC6}"/>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3116-4278-8339-3B79F3561BC6}"/>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3116-4278-8339-3B79F3561BC6}"/>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3116-4278-8339-3B79F3561BC6}"/>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3116-4278-8339-3B79F3561BC6}"/>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3116-4278-8339-3B79F3561BC6}"/>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3116-4278-8339-3B79F3561BC6}"/>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3116-4278-8339-3B79F3561BC6}"/>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3116-4278-8339-3B79F3561BC6}"/>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3116-4278-8339-3B79F3561BC6}"/>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3116-4278-8339-3B79F3561BC6}"/>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3116-4278-8339-3B79F3561BC6}"/>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3116-4278-8339-3B79F3561BC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UA07B!$A$2:$A$11</c:f>
              <c:strCache>
                <c:ptCount val="10"/>
                <c:pt idx="0">
                  <c:v>ADMISIÓN</c:v>
                </c:pt>
                <c:pt idx="1">
                  <c:v>CATEGORÍA DOCENTE</c:v>
                </c:pt>
                <c:pt idx="2">
                  <c:v>EDUCACIÓN</c:v>
                </c:pt>
                <c:pt idx="3">
                  <c:v>INCLUSIÓN</c:v>
                </c:pt>
                <c:pt idx="4">
                  <c:v>INTERRELACIÓN ESTUDIANTE - DOCENTE</c:v>
                </c:pt>
                <c:pt idx="5">
                  <c:v>LOGROS Y FRACASOS</c:v>
                </c:pt>
                <c:pt idx="6">
                  <c:v>PARTICULARIDADES DE SEDE </c:v>
                </c:pt>
                <c:pt idx="7">
                  <c:v>PERMANENCIA ESTUDIANTIL</c:v>
                </c:pt>
                <c:pt idx="8">
                  <c:v>PERSONAS CON DISCAPACIDAD</c:v>
                </c:pt>
                <c:pt idx="9">
                  <c:v>POLÍTICAS EDUCATIVAS</c:v>
                </c:pt>
              </c:strCache>
            </c:strRef>
          </c:cat>
          <c:val>
            <c:numRef>
              <c:f>UA07B!$B$2:$B$11</c:f>
              <c:numCache>
                <c:formatCode>General</c:formatCode>
                <c:ptCount val="10"/>
                <c:pt idx="0">
                  <c:v>1</c:v>
                </c:pt>
                <c:pt idx="1">
                  <c:v>3</c:v>
                </c:pt>
                <c:pt idx="2">
                  <c:v>1</c:v>
                </c:pt>
                <c:pt idx="3">
                  <c:v>5</c:v>
                </c:pt>
                <c:pt idx="4">
                  <c:v>3</c:v>
                </c:pt>
                <c:pt idx="5">
                  <c:v>1</c:v>
                </c:pt>
                <c:pt idx="6">
                  <c:v>5</c:v>
                </c:pt>
                <c:pt idx="7">
                  <c:v>1</c:v>
                </c:pt>
                <c:pt idx="8">
                  <c:v>1</c:v>
                </c:pt>
                <c:pt idx="9">
                  <c:v>2</c:v>
                </c:pt>
              </c:numCache>
            </c:numRef>
          </c:val>
          <c:extLst xmlns:c16r2="http://schemas.microsoft.com/office/drawing/2015/06/chart">
            <c:ext xmlns:c16="http://schemas.microsoft.com/office/drawing/2014/chart" uri="{C3380CC4-5D6E-409C-BE32-E72D297353CC}">
              <c16:uniqueId val="{00000020-3116-4278-8339-3B79F3561BC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UA08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70E6-4BAC-86DA-152CA6F42214}"/>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70E6-4BAC-86DA-152CA6F42214}"/>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70E6-4BAC-86DA-152CA6F42214}"/>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70E6-4BAC-86DA-152CA6F42214}"/>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70E6-4BAC-86DA-152CA6F42214}"/>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70E6-4BAC-86DA-152CA6F42214}"/>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70E6-4BAC-86DA-152CA6F42214}"/>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70E6-4BAC-86DA-152CA6F42214}"/>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70E6-4BAC-86DA-152CA6F42214}"/>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70E6-4BAC-86DA-152CA6F42214}"/>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70E6-4BAC-86DA-152CA6F42214}"/>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70E6-4BAC-86DA-152CA6F42214}"/>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70E6-4BAC-86DA-152CA6F42214}"/>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70E6-4BAC-86DA-152CA6F42214}"/>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70E6-4BAC-86DA-152CA6F42214}"/>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70E6-4BAC-86DA-152CA6F422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'UA08B '!$A$2:$A$12</c:f>
              <c:strCache>
                <c:ptCount val="11"/>
                <c:pt idx="0">
                  <c:v>ADMISIÓN </c:v>
                </c:pt>
                <c:pt idx="1">
                  <c:v>CATEGORÍA DOCENTE</c:v>
                </c:pt>
                <c:pt idx="2">
                  <c:v>CONTEXTO SOCIOCULTURAL</c:v>
                </c:pt>
                <c:pt idx="3">
                  <c:v>EDUCACIÓN</c:v>
                </c:pt>
                <c:pt idx="4">
                  <c:v>HUMANIZACIÓN ORGANIZACIONAL</c:v>
                </c:pt>
                <c:pt idx="5">
                  <c:v>INCLUSIÓN</c:v>
                </c:pt>
                <c:pt idx="6">
                  <c:v>INTERDISCIPLINARIEDAD</c:v>
                </c:pt>
                <c:pt idx="7">
                  <c:v>INTERRELACIÓN ESTUDIANTE - DOCENTE</c:v>
                </c:pt>
                <c:pt idx="8">
                  <c:v>LOGROS Y FRACASOS</c:v>
                </c:pt>
                <c:pt idx="9">
                  <c:v>PARTICULARIDADES DE SEDE</c:v>
                </c:pt>
                <c:pt idx="10">
                  <c:v>PERMANENCIA ESTUDIANTIL</c:v>
                </c:pt>
              </c:strCache>
            </c:strRef>
          </c:cat>
          <c:val>
            <c:numRef>
              <c:f>'UA08B '!$B$2:$B$12</c:f>
              <c:numCache>
                <c:formatCode>General</c:formatCode>
                <c:ptCount val="11"/>
                <c:pt idx="0">
                  <c:v>1</c:v>
                </c:pt>
                <c:pt idx="1">
                  <c:v>1</c:v>
                </c:pt>
                <c:pt idx="2">
                  <c:v>4</c:v>
                </c:pt>
                <c:pt idx="3">
                  <c:v>1</c:v>
                </c:pt>
                <c:pt idx="4">
                  <c:v>1</c:v>
                </c:pt>
                <c:pt idx="5">
                  <c:v>7</c:v>
                </c:pt>
                <c:pt idx="6">
                  <c:v>1</c:v>
                </c:pt>
                <c:pt idx="7">
                  <c:v>2</c:v>
                </c:pt>
                <c:pt idx="8">
                  <c:v>1</c:v>
                </c:pt>
                <c:pt idx="9">
                  <c:v>4</c:v>
                </c:pt>
                <c:pt idx="10">
                  <c:v>1</c:v>
                </c:pt>
              </c:numCache>
            </c:numRef>
          </c:val>
          <c:extLst xmlns:c16r2="http://schemas.microsoft.com/office/drawing/2015/06/chart">
            <c:ext xmlns:c16="http://schemas.microsoft.com/office/drawing/2014/chart" uri="{C3380CC4-5D6E-409C-BE32-E72D297353CC}">
              <c16:uniqueId val="{00000020-70E6-4BAC-86DA-152CA6F42214}"/>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UA09 7 ENCUENTRO INTERSEDES</a:t>
            </a:r>
          </a:p>
        </c:rich>
      </c:tx>
      <c:layout>
        <c:manualLayout>
          <c:xMode val="edge"/>
          <c:yMode val="edge"/>
          <c:x val="0.44400375137243514"/>
          <c:y val="3.5190636836913439E-2"/>
        </c:manualLayout>
      </c:layout>
      <c:overlay val="0"/>
      <c:spPr>
        <a:solidFill>
          <a:srgbClr val="25B998"/>
        </a:solid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1-7FA5-40C1-B4DE-E82F8929B77B}"/>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3-7FA5-40C1-B4DE-E82F8929B77B}"/>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5-7FA5-40C1-B4DE-E82F8929B77B}"/>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7-7FA5-40C1-B4DE-E82F8929B77B}"/>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9-7FA5-40C1-B4DE-E82F8929B77B}"/>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B-7FA5-40C1-B4DE-E82F8929B77B}"/>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D-7FA5-40C1-B4DE-E82F8929B77B}"/>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0F-7FA5-40C1-B4DE-E82F8929B77B}"/>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1-7FA5-40C1-B4DE-E82F8929B77B}"/>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3-7FA5-40C1-B4DE-E82F8929B77B}"/>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5-7FA5-40C1-B4DE-E82F8929B77B}"/>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7-7FA5-40C1-B4DE-E82F8929B77B}"/>
              </c:ext>
            </c:extLst>
          </c:dPt>
          <c:dPt>
            <c:idx val="12"/>
            <c:bubble3D val="0"/>
            <c:spPr>
              <a:solidFill>
                <a:schemeClr val="accent5">
                  <a:tint val="63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9-7FA5-40C1-B4DE-E82F8929B77B}"/>
              </c:ext>
            </c:extLst>
          </c:dPt>
          <c:dPt>
            <c:idx val="13"/>
            <c:bubble3D val="0"/>
            <c:spPr>
              <a:solidFill>
                <a:schemeClr val="accent5">
                  <a:tint val="55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B-7FA5-40C1-B4DE-E82F8929B77B}"/>
              </c:ext>
            </c:extLst>
          </c:dPt>
          <c:dPt>
            <c:idx val="14"/>
            <c:bubble3D val="0"/>
            <c:spPr>
              <a:solidFill>
                <a:schemeClr val="accent5">
                  <a:tint val="4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D-7FA5-40C1-B4DE-E82F8929B77B}"/>
              </c:ext>
            </c:extLst>
          </c:dPt>
          <c:dPt>
            <c:idx val="15"/>
            <c:bubble3D val="0"/>
            <c:spPr>
              <a:solidFill>
                <a:schemeClr val="accent5">
                  <a:tint val="39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1F-7FA5-40C1-B4DE-E82F8929B77B}"/>
              </c:ext>
            </c:extLst>
          </c:dPt>
          <c:dPt>
            <c:idx val="16"/>
            <c:bubble3D val="0"/>
            <c:spPr>
              <a:solidFill>
                <a:schemeClr val="accent5">
                  <a:tint val="51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1-6222-4900-A814-B8BD4A4453F3}"/>
              </c:ext>
            </c:extLst>
          </c:dPt>
          <c:dPt>
            <c:idx val="17"/>
            <c:bubble3D val="0"/>
            <c:spPr>
              <a:solidFill>
                <a:schemeClr val="accent5">
                  <a:tint val="44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3-6222-4900-A814-B8BD4A4453F3}"/>
              </c:ext>
            </c:extLst>
          </c:dPt>
          <c:dPt>
            <c:idx val="18"/>
            <c:bubble3D val="0"/>
            <c:spPr>
              <a:solidFill>
                <a:schemeClr val="accent5">
                  <a:tint val="37000"/>
                </a:schemeClr>
              </a:solidFill>
              <a:ln>
                <a:noFill/>
              </a:ln>
              <a:effectLst>
                <a:outerShdw blurRad="254000" sx="102000" sy="102000" algn="ctr" rotWithShape="0">
                  <a:prstClr val="black">
                    <a:alpha val="20000"/>
                  </a:prstClr>
                </a:outerShdw>
              </a:effectLst>
              <a:sp3d/>
            </c:spPr>
            <c:extLst xmlns:c16r2="http://schemas.microsoft.com/office/drawing/2015/06/chart">
              <c:ext xmlns:c16="http://schemas.microsoft.com/office/drawing/2014/chart" uri="{C3380CC4-5D6E-409C-BE32-E72D297353CC}">
                <c16:uniqueId val="{00000025-6222-4900-A814-B8BD4A4453F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'UA09B '!$A$2:$A$20</c:f>
              <c:strCache>
                <c:ptCount val="19"/>
                <c:pt idx="0">
                  <c:v>ALMA</c:v>
                </c:pt>
                <c:pt idx="1">
                  <c:v>CATEGORÍA DOCENTE</c:v>
                </c:pt>
                <c:pt idx="2">
                  <c:v>CONCIENCIA</c:v>
                </c:pt>
                <c:pt idx="3">
                  <c:v>CONTEXTO SOCIOCULTURAL</c:v>
                </c:pt>
                <c:pt idx="4">
                  <c:v>CULTIVO DE LA HUMANIDAD</c:v>
                </c:pt>
                <c:pt idx="5">
                  <c:v>EQUIPAJE CULTURAL</c:v>
                </c:pt>
                <c:pt idx="6">
                  <c:v>ESPÍRITU DE ÉPOCA</c:v>
                </c:pt>
                <c:pt idx="7">
                  <c:v>ESTUDIANTE PEAMA</c:v>
                </c:pt>
                <c:pt idx="8">
                  <c:v>INCERTIDUMBRE</c:v>
                </c:pt>
                <c:pt idx="9">
                  <c:v>INCLUSIÓN</c:v>
                </c:pt>
                <c:pt idx="10">
                  <c:v>INTELIGENCIA ARTIFICIAL</c:v>
                </c:pt>
                <c:pt idx="11">
                  <c:v>INTERRELACIÓN ESTUDIANTE - DOCENTE</c:v>
                </c:pt>
                <c:pt idx="12">
                  <c:v>PENSAMIENTO AMBIENTAL </c:v>
                </c:pt>
                <c:pt idx="13">
                  <c:v>PERMANENCIA ESTUDIANTIL</c:v>
                </c:pt>
                <c:pt idx="14">
                  <c:v>PERTINENCIA INSTITUTO NACIONAL</c:v>
                </c:pt>
                <c:pt idx="15">
                  <c:v>PROBLEMÁTICA SOCIOECONOMICA</c:v>
                </c:pt>
                <c:pt idx="16">
                  <c:v>PROPUESTA INSTUTO NACIONAL</c:v>
                </c:pt>
                <c:pt idx="17">
                  <c:v>PSICOLOGÍA</c:v>
                </c:pt>
                <c:pt idx="18">
                  <c:v>TRABAJO COLABORATIVO </c:v>
                </c:pt>
              </c:strCache>
            </c:strRef>
          </c:cat>
          <c:val>
            <c:numRef>
              <c:f>'UA09B '!$B$2:$B$20</c:f>
              <c:numCache>
                <c:formatCode>General</c:formatCode>
                <c:ptCount val="19"/>
                <c:pt idx="0">
                  <c:v>7</c:v>
                </c:pt>
                <c:pt idx="1">
                  <c:v>1</c:v>
                </c:pt>
                <c:pt idx="2">
                  <c:v>3</c:v>
                </c:pt>
                <c:pt idx="3">
                  <c:v>6</c:v>
                </c:pt>
                <c:pt idx="4">
                  <c:v>3</c:v>
                </c:pt>
                <c:pt idx="5">
                  <c:v>1</c:v>
                </c:pt>
                <c:pt idx="6">
                  <c:v>2</c:v>
                </c:pt>
                <c:pt idx="7">
                  <c:v>1</c:v>
                </c:pt>
                <c:pt idx="8">
                  <c:v>3</c:v>
                </c:pt>
                <c:pt idx="9">
                  <c:v>1</c:v>
                </c:pt>
                <c:pt idx="10">
                  <c:v>1</c:v>
                </c:pt>
                <c:pt idx="11">
                  <c:v>1</c:v>
                </c:pt>
                <c:pt idx="12">
                  <c:v>1</c:v>
                </c:pt>
                <c:pt idx="13">
                  <c:v>1</c:v>
                </c:pt>
                <c:pt idx="14">
                  <c:v>3</c:v>
                </c:pt>
                <c:pt idx="15">
                  <c:v>1</c:v>
                </c:pt>
                <c:pt idx="16">
                  <c:v>1</c:v>
                </c:pt>
                <c:pt idx="17">
                  <c:v>4</c:v>
                </c:pt>
                <c:pt idx="18">
                  <c:v>1</c:v>
                </c:pt>
              </c:numCache>
            </c:numRef>
          </c:val>
          <c:extLst xmlns:c16r2="http://schemas.microsoft.com/office/drawing/2015/06/chart">
            <c:ext xmlns:c16="http://schemas.microsoft.com/office/drawing/2014/chart" uri="{C3380CC4-5D6E-409C-BE32-E72D297353CC}">
              <c16:uniqueId val="{00000020-7FA5-40C1-B4DE-E82F8929B77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 id="18">
  <a:schemeClr val="accent5"/>
</cs:colorStyle>
</file>

<file path=xl/charts/colors15.xml><?xml version="1.0" encoding="utf-8"?>
<cs:colorStyle xmlns:cs="http://schemas.microsoft.com/office/drawing/2012/chartStyle" xmlns:a="http://schemas.openxmlformats.org/drawingml/2006/main" meth="withinLinear" id="18">
  <a:schemeClr val="accent5"/>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10</xdr:row>
      <xdr:rowOff>9525</xdr:rowOff>
    </xdr:to>
    <xdr:graphicFrame macro="">
      <xdr:nvGraphicFramePr>
        <xdr:cNvPr id="2" name="Gráfico 1">
          <a:extLst>
            <a:ext uri="{FF2B5EF4-FFF2-40B4-BE49-F238E27FC236}">
              <a16:creationId xmlns:a16="http://schemas.microsoft.com/office/drawing/2014/main" xmlns="" id="{1A5E80ED-24EE-4DD0-8F33-ACA1C1ACB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10</xdr:row>
      <xdr:rowOff>9525</xdr:rowOff>
    </xdr:to>
    <xdr:graphicFrame macro="">
      <xdr:nvGraphicFramePr>
        <xdr:cNvPr id="2" name="Gráfico 1">
          <a:extLst>
            <a:ext uri="{FF2B5EF4-FFF2-40B4-BE49-F238E27FC236}">
              <a16:creationId xmlns:a16="http://schemas.microsoft.com/office/drawing/2014/main" xmlns="" id="{502E925C-00B8-499B-A07A-4C04EA435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6</xdr:row>
      <xdr:rowOff>9525</xdr:rowOff>
    </xdr:to>
    <xdr:graphicFrame macro="">
      <xdr:nvGraphicFramePr>
        <xdr:cNvPr id="2" name="Gráfico 1">
          <a:extLst>
            <a:ext uri="{FF2B5EF4-FFF2-40B4-BE49-F238E27FC236}">
              <a16:creationId xmlns:a16="http://schemas.microsoft.com/office/drawing/2014/main" xmlns="" id="{8B14085E-11EA-4E12-A575-3EF745BC2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11</xdr:row>
      <xdr:rowOff>9525</xdr:rowOff>
    </xdr:to>
    <xdr:graphicFrame macro="">
      <xdr:nvGraphicFramePr>
        <xdr:cNvPr id="2" name="Gráfico 1">
          <a:extLst>
            <a:ext uri="{FF2B5EF4-FFF2-40B4-BE49-F238E27FC236}">
              <a16:creationId xmlns:a16="http://schemas.microsoft.com/office/drawing/2014/main" xmlns="" id="{6168870E-B1C5-4F1A-B54E-5A4022904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9</xdr:row>
      <xdr:rowOff>9525</xdr:rowOff>
    </xdr:to>
    <xdr:graphicFrame macro="">
      <xdr:nvGraphicFramePr>
        <xdr:cNvPr id="2" name="Gráfico 1">
          <a:extLst>
            <a:ext uri="{FF2B5EF4-FFF2-40B4-BE49-F238E27FC236}">
              <a16:creationId xmlns:a16="http://schemas.microsoft.com/office/drawing/2014/main" xmlns="" id="{07E146E6-DCDB-4847-B28C-464F8B832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5</xdr:row>
      <xdr:rowOff>9525</xdr:rowOff>
    </xdr:to>
    <xdr:graphicFrame macro="">
      <xdr:nvGraphicFramePr>
        <xdr:cNvPr id="2" name="Gráfico 1">
          <a:extLst>
            <a:ext uri="{FF2B5EF4-FFF2-40B4-BE49-F238E27FC236}">
              <a16:creationId xmlns:a16="http://schemas.microsoft.com/office/drawing/2014/main" xmlns="" id="{A664202E-5E96-47B5-98DF-8B0D7E208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23</xdr:row>
      <xdr:rowOff>9525</xdr:rowOff>
    </xdr:to>
    <xdr:graphicFrame macro="">
      <xdr:nvGraphicFramePr>
        <xdr:cNvPr id="2" name="Gráfico 1">
          <a:extLst>
            <a:ext uri="{FF2B5EF4-FFF2-40B4-BE49-F238E27FC236}">
              <a16:creationId xmlns:a16="http://schemas.microsoft.com/office/drawing/2014/main" xmlns="" id="{D02C2A84-1D30-451E-92A8-1814BF431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19</xdr:row>
      <xdr:rowOff>9525</xdr:rowOff>
    </xdr:to>
    <xdr:graphicFrame macro="">
      <xdr:nvGraphicFramePr>
        <xdr:cNvPr id="2" name="Gráfico 1">
          <a:extLst>
            <a:ext uri="{FF2B5EF4-FFF2-40B4-BE49-F238E27FC236}">
              <a16:creationId xmlns:a16="http://schemas.microsoft.com/office/drawing/2014/main" xmlns="" id="{6F65F1AF-4A5A-4416-940D-9F48B9551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4</xdr:row>
      <xdr:rowOff>9525</xdr:rowOff>
    </xdr:to>
    <xdr:graphicFrame macro="">
      <xdr:nvGraphicFramePr>
        <xdr:cNvPr id="2" name="Gráfico 1">
          <a:extLst>
            <a:ext uri="{FF2B5EF4-FFF2-40B4-BE49-F238E27FC236}">
              <a16:creationId xmlns:a16="http://schemas.microsoft.com/office/drawing/2014/main" xmlns="" id="{47A8431A-2581-46B1-8636-480A5930E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20</xdr:row>
      <xdr:rowOff>9525</xdr:rowOff>
    </xdr:to>
    <xdr:graphicFrame macro="">
      <xdr:nvGraphicFramePr>
        <xdr:cNvPr id="2" name="Gráfico 1">
          <a:extLst>
            <a:ext uri="{FF2B5EF4-FFF2-40B4-BE49-F238E27FC236}">
              <a16:creationId xmlns:a16="http://schemas.microsoft.com/office/drawing/2014/main" xmlns="" id="{92BAA7C3-0292-402F-B6AE-A461F70B9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14</xdr:row>
      <xdr:rowOff>9525</xdr:rowOff>
    </xdr:to>
    <xdr:graphicFrame macro="">
      <xdr:nvGraphicFramePr>
        <xdr:cNvPr id="2" name="Gráfico 1">
          <a:extLst>
            <a:ext uri="{FF2B5EF4-FFF2-40B4-BE49-F238E27FC236}">
              <a16:creationId xmlns:a16="http://schemas.microsoft.com/office/drawing/2014/main" xmlns="" id="{1667105A-2A39-4F18-9673-6B5CE753C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14</xdr:row>
      <xdr:rowOff>9525</xdr:rowOff>
    </xdr:to>
    <xdr:graphicFrame macro="">
      <xdr:nvGraphicFramePr>
        <xdr:cNvPr id="2" name="Gráfico 1">
          <a:extLst>
            <a:ext uri="{FF2B5EF4-FFF2-40B4-BE49-F238E27FC236}">
              <a16:creationId xmlns:a16="http://schemas.microsoft.com/office/drawing/2014/main" xmlns="" id="{EC393AAD-FFE6-4B83-B9D0-9D97A2B40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13</xdr:row>
      <xdr:rowOff>9525</xdr:rowOff>
    </xdr:to>
    <xdr:graphicFrame macro="">
      <xdr:nvGraphicFramePr>
        <xdr:cNvPr id="2" name="Gráfico 1">
          <a:extLst>
            <a:ext uri="{FF2B5EF4-FFF2-40B4-BE49-F238E27FC236}">
              <a16:creationId xmlns:a16="http://schemas.microsoft.com/office/drawing/2014/main" xmlns="" id="{1511071C-8885-47BF-888A-17E9AB3B2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12</xdr:row>
      <xdr:rowOff>9525</xdr:rowOff>
    </xdr:to>
    <xdr:graphicFrame macro="">
      <xdr:nvGraphicFramePr>
        <xdr:cNvPr id="2" name="Gráfico 1">
          <a:extLst>
            <a:ext uri="{FF2B5EF4-FFF2-40B4-BE49-F238E27FC236}">
              <a16:creationId xmlns:a16="http://schemas.microsoft.com/office/drawing/2014/main" xmlns="" id="{E8FE7C90-6419-48E2-8339-D35915CDC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13</xdr:row>
      <xdr:rowOff>9525</xdr:rowOff>
    </xdr:to>
    <xdr:graphicFrame macro="">
      <xdr:nvGraphicFramePr>
        <xdr:cNvPr id="2" name="Gráfico 1">
          <a:extLst>
            <a:ext uri="{FF2B5EF4-FFF2-40B4-BE49-F238E27FC236}">
              <a16:creationId xmlns:a16="http://schemas.microsoft.com/office/drawing/2014/main" xmlns="" id="{261F86C0-B201-46EF-84C9-ACDB0013C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21</xdr:row>
      <xdr:rowOff>9525</xdr:rowOff>
    </xdr:to>
    <xdr:graphicFrame macro="">
      <xdr:nvGraphicFramePr>
        <xdr:cNvPr id="2" name="Gráfico 1">
          <a:extLst>
            <a:ext uri="{FF2B5EF4-FFF2-40B4-BE49-F238E27FC236}">
              <a16:creationId xmlns:a16="http://schemas.microsoft.com/office/drawing/2014/main" xmlns="" id="{96851E26-C9C6-47DD-A4F9-1096FB9C2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sqref="A1:H1"/>
    </sheetView>
  </sheetViews>
  <sheetFormatPr baseColWidth="10" defaultColWidth="14.42578125" defaultRowHeight="15" customHeight="1" x14ac:dyDescent="0.25"/>
  <cols>
    <col min="1" max="1" width="14.85546875" customWidth="1"/>
    <col min="2" max="2" width="12.140625" customWidth="1"/>
    <col min="3" max="3" width="9.28515625" customWidth="1"/>
    <col min="4" max="4" width="26.5703125" customWidth="1"/>
    <col min="5" max="5" width="7.85546875" customWidth="1"/>
    <col min="6" max="6" width="9.42578125" customWidth="1"/>
    <col min="7" max="7" width="19.140625" customWidth="1"/>
    <col min="8" max="8" width="17" customWidth="1"/>
    <col min="9" max="9" width="14.140625" customWidth="1"/>
    <col min="10" max="26" width="10.7109375" customWidth="1"/>
  </cols>
  <sheetData>
    <row r="1" spans="1:26" s="35" customFormat="1" ht="15" customHeight="1" thickBot="1" x14ac:dyDescent="0.3">
      <c r="A1" s="91" t="s">
        <v>624</v>
      </c>
      <c r="B1" s="91"/>
      <c r="C1" s="91"/>
      <c r="D1" s="91"/>
      <c r="E1" s="91"/>
      <c r="F1" s="91"/>
      <c r="G1" s="91"/>
      <c r="H1" s="91"/>
    </row>
    <row r="2" spans="1:26" ht="120" customHeight="1" thickBot="1" x14ac:dyDescent="0.3">
      <c r="A2" s="60" t="s">
        <v>67</v>
      </c>
      <c r="B2" s="60" t="s">
        <v>35</v>
      </c>
      <c r="C2" s="60" t="s">
        <v>36</v>
      </c>
      <c r="D2" s="60" t="s">
        <v>520</v>
      </c>
      <c r="E2" s="60" t="s">
        <v>0</v>
      </c>
      <c r="F2" s="60" t="s">
        <v>37</v>
      </c>
      <c r="G2" s="60" t="s">
        <v>1</v>
      </c>
      <c r="H2" s="60" t="s">
        <v>2</v>
      </c>
    </row>
    <row r="3" spans="1:26" ht="20.25" customHeight="1" thickBot="1" x14ac:dyDescent="0.3">
      <c r="A3" s="88" t="s">
        <v>38</v>
      </c>
      <c r="B3" s="89"/>
      <c r="C3" s="89"/>
      <c r="D3" s="90" t="s">
        <v>357</v>
      </c>
      <c r="E3" s="89"/>
      <c r="F3" s="89"/>
      <c r="G3" s="89"/>
      <c r="H3" s="89"/>
    </row>
    <row r="5" spans="1:26" x14ac:dyDescent="0.25">
      <c r="A5" s="1"/>
      <c r="B5" s="1"/>
      <c r="C5" s="1"/>
      <c r="D5" s="1"/>
      <c r="E5" s="1"/>
      <c r="F5" s="1"/>
      <c r="G5" s="1"/>
      <c r="H5" s="1"/>
      <c r="I5" s="1"/>
      <c r="J5" s="2"/>
      <c r="K5" s="2"/>
      <c r="L5" s="2"/>
      <c r="M5" s="2"/>
      <c r="N5" s="2"/>
      <c r="O5" s="2"/>
      <c r="P5" s="2"/>
      <c r="Q5" s="2"/>
      <c r="R5" s="2"/>
      <c r="S5" s="2"/>
      <c r="T5" s="2"/>
      <c r="U5" s="2"/>
      <c r="V5" s="2"/>
      <c r="W5" s="2"/>
      <c r="X5" s="2"/>
      <c r="Y5" s="2"/>
      <c r="Z5" s="2"/>
    </row>
    <row r="6" spans="1:26" ht="15" customHeight="1" x14ac:dyDescent="0.25">
      <c r="A6" s="1"/>
      <c r="B6" s="1"/>
      <c r="C6" s="1"/>
      <c r="D6" s="1"/>
      <c r="E6" s="1"/>
      <c r="F6" s="1"/>
      <c r="G6" s="1"/>
      <c r="H6" s="1"/>
      <c r="I6" s="1"/>
      <c r="J6" s="2"/>
      <c r="K6" s="2"/>
      <c r="L6" s="2"/>
      <c r="M6" s="2"/>
      <c r="N6" s="2"/>
      <c r="O6" s="2"/>
      <c r="P6" s="2"/>
      <c r="Q6" s="2"/>
      <c r="R6" s="2"/>
      <c r="S6" s="2"/>
      <c r="T6" s="2"/>
      <c r="U6" s="2"/>
      <c r="V6" s="2"/>
      <c r="W6" s="2"/>
      <c r="X6" s="2"/>
      <c r="Y6" s="2"/>
      <c r="Z6" s="2"/>
    </row>
    <row r="7" spans="1:26" ht="16.5" customHeight="1" x14ac:dyDescent="0.25">
      <c r="A7" s="1"/>
      <c r="B7" s="1"/>
      <c r="C7" s="1"/>
      <c r="D7" s="1"/>
      <c r="E7" s="1"/>
      <c r="F7" s="1"/>
      <c r="G7" s="1"/>
      <c r="H7" s="1"/>
      <c r="I7" s="1"/>
      <c r="J7" s="2"/>
      <c r="K7" s="2"/>
      <c r="L7" s="2"/>
      <c r="M7" s="2"/>
    </row>
    <row r="8" spans="1:26" x14ac:dyDescent="0.25">
      <c r="A8" s="1"/>
      <c r="B8" s="1"/>
      <c r="C8" s="1"/>
      <c r="D8" s="1"/>
      <c r="E8" s="1"/>
      <c r="F8" s="1"/>
      <c r="G8" s="1"/>
      <c r="H8" s="1"/>
      <c r="I8" s="1"/>
      <c r="J8" s="2"/>
      <c r="K8" s="2"/>
      <c r="L8" s="2"/>
      <c r="M8" s="2"/>
    </row>
    <row r="9" spans="1:26" x14ac:dyDescent="0.25">
      <c r="A9" s="1"/>
      <c r="B9" s="1"/>
      <c r="C9" s="1"/>
      <c r="D9" s="1"/>
      <c r="E9" s="1"/>
      <c r="F9" s="1"/>
      <c r="G9" s="1"/>
      <c r="H9" s="1"/>
      <c r="I9" s="1"/>
      <c r="J9" s="2"/>
      <c r="K9" s="2"/>
      <c r="L9" s="2"/>
      <c r="M9" s="2"/>
    </row>
    <row r="10" spans="1:26" ht="16.5" customHeight="1" x14ac:dyDescent="0.25">
      <c r="A10" s="1"/>
      <c r="B10" s="1"/>
      <c r="C10" s="1"/>
      <c r="D10" s="1"/>
      <c r="E10" s="1"/>
      <c r="F10" s="1"/>
      <c r="G10" s="1"/>
      <c r="H10" s="1"/>
      <c r="I10" s="1"/>
      <c r="J10" s="2"/>
      <c r="K10" s="2"/>
      <c r="L10" s="2"/>
      <c r="M10" s="2"/>
    </row>
    <row r="11" spans="1:26" x14ac:dyDescent="0.25">
      <c r="A11" s="1"/>
      <c r="B11" s="1"/>
      <c r="C11" s="1"/>
      <c r="D11" s="1"/>
      <c r="E11" s="1"/>
      <c r="F11" s="1"/>
      <c r="G11" s="1"/>
      <c r="H11" s="1"/>
      <c r="I11" s="1"/>
      <c r="J11" s="2"/>
      <c r="K11" s="2"/>
      <c r="L11" s="2"/>
      <c r="M11" s="2"/>
    </row>
    <row r="12" spans="1:26" x14ac:dyDescent="0.25">
      <c r="A12" s="1"/>
      <c r="B12" s="1"/>
      <c r="C12" s="1"/>
      <c r="D12" s="1"/>
      <c r="E12" s="1"/>
      <c r="F12" s="1"/>
      <c r="G12" s="1"/>
      <c r="H12" s="1"/>
      <c r="I12" s="1"/>
      <c r="J12" s="2"/>
      <c r="K12" s="2"/>
      <c r="L12" s="2"/>
      <c r="M12" s="2"/>
    </row>
    <row r="13" spans="1:26" x14ac:dyDescent="0.25">
      <c r="A13" s="1"/>
      <c r="B13" s="1"/>
      <c r="C13" s="1"/>
      <c r="D13" s="1"/>
      <c r="E13" s="1"/>
      <c r="F13" s="1"/>
      <c r="G13" s="1"/>
      <c r="H13" s="1"/>
      <c r="I13" s="1"/>
      <c r="J13" s="2"/>
      <c r="K13" s="2"/>
      <c r="L13" s="2"/>
      <c r="M13" s="2"/>
    </row>
    <row r="14" spans="1:26" x14ac:dyDescent="0.25">
      <c r="A14" s="1"/>
      <c r="B14" s="1"/>
      <c r="C14" s="1"/>
      <c r="D14" s="1"/>
      <c r="E14" s="1"/>
      <c r="F14" s="1"/>
      <c r="G14" s="1"/>
      <c r="H14" s="1"/>
      <c r="I14" s="1"/>
      <c r="J14" s="2"/>
      <c r="K14" s="2"/>
      <c r="L14" s="2"/>
      <c r="M14" s="2"/>
    </row>
    <row r="15" spans="1:26" x14ac:dyDescent="0.25">
      <c r="A15" s="1"/>
      <c r="B15" s="1"/>
      <c r="C15" s="1"/>
      <c r="D15" s="1"/>
      <c r="E15" s="1"/>
      <c r="F15" s="1"/>
      <c r="G15" s="1"/>
      <c r="H15" s="1"/>
      <c r="I15" s="1"/>
      <c r="J15" s="2"/>
      <c r="K15" s="2"/>
      <c r="L15" s="2"/>
      <c r="M15" s="2"/>
    </row>
    <row r="16" spans="1:26" ht="18.75" customHeight="1" x14ac:dyDescent="0.25">
      <c r="A16" s="1"/>
      <c r="B16" s="1"/>
      <c r="C16" s="1"/>
      <c r="D16" s="1"/>
      <c r="E16" s="1"/>
      <c r="F16" s="1"/>
      <c r="G16" s="1"/>
      <c r="H16" s="1"/>
      <c r="I16" s="1"/>
      <c r="J16" s="2"/>
      <c r="K16" s="2"/>
      <c r="L16" s="2"/>
      <c r="M16" s="2"/>
    </row>
    <row r="17" spans="1:13" x14ac:dyDescent="0.25">
      <c r="A17" s="1"/>
      <c r="B17" s="1"/>
      <c r="C17" s="1"/>
      <c r="D17" s="1"/>
      <c r="E17" s="1"/>
      <c r="F17" s="1"/>
      <c r="G17" s="1"/>
      <c r="H17" s="1"/>
      <c r="I17" s="1"/>
      <c r="J17" s="2"/>
      <c r="K17" s="2"/>
      <c r="L17" s="2"/>
      <c r="M17" s="2"/>
    </row>
    <row r="18" spans="1:13" x14ac:dyDescent="0.25">
      <c r="A18" s="1"/>
      <c r="B18" s="1"/>
      <c r="C18" s="1"/>
      <c r="D18" s="1"/>
      <c r="E18" s="1"/>
      <c r="F18" s="1"/>
      <c r="G18" s="1"/>
      <c r="H18" s="1"/>
      <c r="I18" s="1"/>
      <c r="J18" s="2"/>
      <c r="K18" s="2"/>
      <c r="L18" s="2"/>
      <c r="M18" s="2"/>
    </row>
    <row r="19" spans="1:13" x14ac:dyDescent="0.25">
      <c r="A19" s="1"/>
      <c r="B19" s="1"/>
      <c r="C19" s="1"/>
      <c r="D19" s="1"/>
      <c r="E19" s="1"/>
      <c r="F19" s="1"/>
      <c r="G19" s="1"/>
      <c r="H19" s="1"/>
      <c r="I19" s="1"/>
      <c r="J19" s="2"/>
      <c r="K19" s="2"/>
      <c r="L19" s="2"/>
      <c r="M19" s="2"/>
    </row>
    <row r="20" spans="1:13" x14ac:dyDescent="0.25">
      <c r="A20" s="1"/>
      <c r="B20" s="1"/>
      <c r="C20" s="1"/>
      <c r="D20" s="1"/>
      <c r="E20" s="1"/>
      <c r="F20" s="1"/>
      <c r="G20" s="1"/>
      <c r="H20" s="1"/>
      <c r="I20" s="1"/>
      <c r="J20" s="2"/>
      <c r="K20" s="2"/>
      <c r="L20" s="2"/>
      <c r="M20" s="2"/>
    </row>
    <row r="21" spans="1:13" x14ac:dyDescent="0.25">
      <c r="A21" s="1"/>
      <c r="B21" s="1"/>
      <c r="C21" s="1"/>
      <c r="D21" s="1"/>
      <c r="E21" s="1"/>
      <c r="F21" s="1"/>
      <c r="G21" s="1"/>
      <c r="H21" s="1"/>
      <c r="I21" s="1"/>
      <c r="J21" s="2"/>
      <c r="K21" s="2"/>
      <c r="L21" s="2"/>
      <c r="M21" s="2"/>
    </row>
    <row r="22" spans="1:13" ht="15.75" customHeight="1" x14ac:dyDescent="0.25">
      <c r="A22" s="1"/>
      <c r="B22" s="1"/>
      <c r="C22" s="1"/>
      <c r="D22" s="1"/>
      <c r="E22" s="1"/>
      <c r="F22" s="1"/>
      <c r="G22" s="1"/>
      <c r="H22" s="1"/>
      <c r="I22" s="1"/>
      <c r="J22" s="2"/>
      <c r="K22" s="2"/>
      <c r="L22" s="2"/>
      <c r="M22" s="2"/>
    </row>
    <row r="23" spans="1:13" ht="15.75" customHeight="1" x14ac:dyDescent="0.25">
      <c r="A23" s="1"/>
      <c r="B23" s="1"/>
      <c r="C23" s="1"/>
      <c r="D23" s="1"/>
      <c r="E23" s="1"/>
      <c r="F23" s="1"/>
      <c r="G23" s="1"/>
      <c r="H23" s="1"/>
      <c r="I23" s="1"/>
      <c r="J23" s="2"/>
      <c r="K23" s="2"/>
      <c r="L23" s="2"/>
      <c r="M23" s="2"/>
    </row>
    <row r="24" spans="1:13" ht="15.75" customHeight="1" x14ac:dyDescent="0.25">
      <c r="A24" s="1"/>
      <c r="B24" s="1"/>
      <c r="C24" s="1"/>
      <c r="D24" s="1"/>
      <c r="E24" s="1"/>
      <c r="F24" s="1"/>
      <c r="G24" s="1"/>
      <c r="H24" s="1"/>
      <c r="I24" s="1"/>
      <c r="J24" s="2"/>
      <c r="K24" s="2"/>
      <c r="L24" s="2"/>
      <c r="M24" s="2"/>
    </row>
    <row r="25" spans="1:13" ht="15.75" customHeight="1" x14ac:dyDescent="0.25">
      <c r="A25" s="1"/>
      <c r="B25" s="1"/>
      <c r="C25" s="1"/>
      <c r="D25" s="1"/>
      <c r="E25" s="1"/>
      <c r="F25" s="1"/>
      <c r="G25" s="1"/>
      <c r="H25" s="1"/>
      <c r="I25" s="1"/>
      <c r="J25" s="2"/>
      <c r="K25" s="2"/>
      <c r="L25" s="2"/>
      <c r="M25" s="2"/>
    </row>
    <row r="26" spans="1:13" ht="15.75" customHeight="1" x14ac:dyDescent="0.25">
      <c r="A26" s="1"/>
      <c r="B26" s="1"/>
      <c r="C26" s="1"/>
      <c r="D26" s="1"/>
      <c r="E26" s="1"/>
      <c r="F26" s="1"/>
      <c r="G26" s="1"/>
      <c r="H26" s="1"/>
      <c r="I26" s="1"/>
      <c r="J26" s="2"/>
      <c r="K26" s="2"/>
      <c r="L26" s="2"/>
      <c r="M26" s="2"/>
    </row>
    <row r="27" spans="1:13" ht="15.75" customHeight="1" x14ac:dyDescent="0.25">
      <c r="A27" s="1"/>
      <c r="B27" s="1"/>
      <c r="C27" s="1"/>
      <c r="D27" s="1"/>
      <c r="E27" s="1"/>
      <c r="F27" s="1"/>
      <c r="G27" s="1"/>
      <c r="H27" s="1"/>
      <c r="I27" s="1"/>
      <c r="J27" s="2"/>
      <c r="K27" s="2"/>
      <c r="L27" s="2"/>
      <c r="M27" s="2"/>
    </row>
    <row r="28" spans="1:13" ht="15.75" customHeight="1" x14ac:dyDescent="0.25">
      <c r="A28" s="1"/>
      <c r="B28" s="1"/>
      <c r="C28" s="1"/>
      <c r="D28" s="1"/>
      <c r="E28" s="1"/>
      <c r="F28" s="1"/>
      <c r="G28" s="1"/>
      <c r="H28" s="1"/>
      <c r="I28" s="1"/>
      <c r="J28" s="2"/>
      <c r="K28" s="2"/>
      <c r="L28" s="2"/>
      <c r="M28" s="2"/>
    </row>
    <row r="29" spans="1:13" ht="15.75" customHeight="1" x14ac:dyDescent="0.25">
      <c r="A29" s="1"/>
      <c r="B29" s="1"/>
      <c r="C29" s="1"/>
      <c r="D29" s="1"/>
      <c r="E29" s="1"/>
      <c r="F29" s="1"/>
      <c r="G29" s="1"/>
      <c r="H29" s="1"/>
      <c r="I29" s="1"/>
      <c r="J29" s="2"/>
      <c r="K29" s="2"/>
      <c r="L29" s="2"/>
      <c r="M29" s="2"/>
    </row>
    <row r="30" spans="1:13" ht="15.75" customHeight="1" x14ac:dyDescent="0.25">
      <c r="A30" s="1"/>
      <c r="B30" s="1"/>
      <c r="C30" s="1"/>
      <c r="D30" s="1"/>
      <c r="E30" s="1"/>
      <c r="F30" s="1"/>
      <c r="G30" s="1"/>
      <c r="H30" s="1"/>
      <c r="I30" s="1"/>
      <c r="J30" s="2"/>
      <c r="K30" s="2"/>
      <c r="L30" s="2"/>
      <c r="M30" s="2"/>
    </row>
    <row r="31" spans="1:13" ht="15.75" customHeight="1" x14ac:dyDescent="0.25">
      <c r="A31" s="1"/>
      <c r="B31" s="1"/>
      <c r="C31" s="1"/>
      <c r="D31" s="1"/>
      <c r="E31" s="1"/>
      <c r="F31" s="1"/>
      <c r="G31" s="1"/>
      <c r="H31" s="1"/>
      <c r="I31" s="1"/>
      <c r="J31" s="2"/>
      <c r="K31" s="2"/>
      <c r="L31" s="2"/>
      <c r="M31" s="2"/>
    </row>
    <row r="32" spans="1:13" ht="15.75" customHeight="1" x14ac:dyDescent="0.25">
      <c r="A32" s="1"/>
      <c r="B32" s="1"/>
      <c r="C32" s="1"/>
      <c r="D32" s="1"/>
      <c r="E32" s="1"/>
      <c r="F32" s="1"/>
      <c r="G32" s="1"/>
      <c r="H32" s="1"/>
      <c r="I32" s="1"/>
      <c r="J32" s="2"/>
      <c r="K32" s="2"/>
      <c r="L32" s="2"/>
      <c r="M32" s="2"/>
    </row>
    <row r="33" spans="1:13" ht="17.25" customHeight="1" x14ac:dyDescent="0.25">
      <c r="A33" s="1"/>
      <c r="B33" s="1"/>
      <c r="C33" s="1"/>
      <c r="D33" s="1"/>
      <c r="E33" s="1"/>
      <c r="F33" s="1"/>
      <c r="G33" s="1"/>
      <c r="H33" s="1"/>
      <c r="I33" s="1"/>
      <c r="J33" s="2"/>
      <c r="K33" s="2"/>
      <c r="L33" s="2"/>
      <c r="M33" s="2"/>
    </row>
    <row r="34" spans="1:13" ht="15.75" customHeight="1" x14ac:dyDescent="0.25">
      <c r="A34" s="1"/>
      <c r="B34" s="1"/>
      <c r="C34" s="1"/>
      <c r="D34" s="1"/>
      <c r="E34" s="1"/>
      <c r="F34" s="1"/>
      <c r="G34" s="1"/>
      <c r="H34" s="1"/>
      <c r="I34" s="1"/>
      <c r="J34" s="2"/>
      <c r="K34" s="2"/>
      <c r="L34" s="2"/>
      <c r="M34" s="2"/>
    </row>
    <row r="35" spans="1:13" ht="15.75" customHeight="1" x14ac:dyDescent="0.25">
      <c r="A35" s="1"/>
      <c r="B35" s="1"/>
      <c r="C35" s="1"/>
      <c r="D35" s="1"/>
      <c r="E35" s="1"/>
      <c r="F35" s="1"/>
      <c r="G35" s="1"/>
      <c r="H35" s="1"/>
      <c r="I35" s="1"/>
      <c r="J35" s="2"/>
      <c r="K35" s="2"/>
      <c r="L35" s="2"/>
      <c r="M35" s="2"/>
    </row>
    <row r="36" spans="1:13" ht="15.75" customHeight="1" x14ac:dyDescent="0.25">
      <c r="A36" s="1"/>
      <c r="B36" s="1"/>
      <c r="C36" s="1"/>
      <c r="D36" s="1"/>
      <c r="E36" s="1"/>
      <c r="F36" s="1"/>
      <c r="G36" s="1"/>
      <c r="H36" s="1"/>
      <c r="I36" s="1"/>
      <c r="J36" s="2"/>
      <c r="K36" s="2"/>
      <c r="L36" s="2"/>
      <c r="M36" s="2"/>
    </row>
    <row r="37" spans="1:13" ht="15.75" customHeight="1" x14ac:dyDescent="0.25">
      <c r="A37" s="1"/>
      <c r="B37" s="1"/>
      <c r="C37" s="1"/>
      <c r="D37" s="1"/>
      <c r="E37" s="1"/>
      <c r="F37" s="1"/>
      <c r="G37" s="1"/>
      <c r="H37" s="1"/>
      <c r="I37" s="1"/>
      <c r="J37" s="2"/>
      <c r="K37" s="2"/>
      <c r="L37" s="2"/>
      <c r="M37" s="2"/>
    </row>
    <row r="38" spans="1:13" ht="15" customHeight="1" x14ac:dyDescent="0.25">
      <c r="A38" s="1"/>
      <c r="B38" s="1"/>
      <c r="C38" s="1"/>
      <c r="D38" s="1"/>
      <c r="E38" s="1"/>
      <c r="F38" s="1"/>
      <c r="G38" s="1"/>
      <c r="H38" s="1"/>
      <c r="I38" s="1"/>
      <c r="J38" s="2"/>
      <c r="K38" s="2"/>
      <c r="L38" s="2"/>
      <c r="M38" s="2"/>
    </row>
    <row r="39" spans="1:13" ht="15.75" customHeight="1" x14ac:dyDescent="0.25">
      <c r="A39" s="1"/>
      <c r="B39" s="1"/>
      <c r="C39" s="1"/>
      <c r="D39" s="1"/>
      <c r="E39" s="1"/>
      <c r="F39" s="1"/>
      <c r="G39" s="1"/>
      <c r="H39" s="1"/>
      <c r="I39" s="1"/>
      <c r="J39" s="2"/>
      <c r="K39" s="2"/>
      <c r="L39" s="2"/>
      <c r="M39" s="2"/>
    </row>
    <row r="40" spans="1:13" ht="15.75" customHeight="1" x14ac:dyDescent="0.25">
      <c r="A40" s="1"/>
      <c r="B40" s="1"/>
      <c r="C40" s="1"/>
      <c r="D40" s="1"/>
      <c r="E40" s="1"/>
      <c r="F40" s="1"/>
      <c r="G40" s="1"/>
      <c r="H40" s="1"/>
      <c r="I40" s="1"/>
      <c r="J40" s="2"/>
      <c r="K40" s="2"/>
      <c r="L40" s="2"/>
      <c r="M40" s="2"/>
    </row>
    <row r="41" spans="1:13" ht="15.75" customHeight="1" x14ac:dyDescent="0.25">
      <c r="A41" s="1"/>
      <c r="B41" s="1"/>
      <c r="C41" s="1"/>
      <c r="D41" s="1"/>
      <c r="E41" s="1"/>
      <c r="F41" s="1"/>
      <c r="G41" s="1"/>
      <c r="H41" s="1"/>
      <c r="I41" s="1"/>
      <c r="J41" s="2"/>
      <c r="K41" s="2"/>
      <c r="L41" s="2"/>
      <c r="M41" s="2"/>
    </row>
    <row r="42" spans="1:13" ht="15.75" customHeight="1" x14ac:dyDescent="0.25">
      <c r="A42" s="1"/>
      <c r="B42" s="1"/>
      <c r="C42" s="1"/>
      <c r="D42" s="1"/>
      <c r="E42" s="1"/>
      <c r="F42" s="1"/>
      <c r="G42" s="1"/>
      <c r="H42" s="1"/>
      <c r="I42" s="1"/>
      <c r="J42" s="2"/>
      <c r="K42" s="2"/>
      <c r="L42" s="2"/>
      <c r="M42" s="2"/>
    </row>
    <row r="43" spans="1:13" ht="15.75" customHeight="1" x14ac:dyDescent="0.25">
      <c r="A43" s="1"/>
      <c r="B43" s="1"/>
      <c r="C43" s="1"/>
      <c r="D43" s="1"/>
      <c r="E43" s="1"/>
      <c r="F43" s="1"/>
      <c r="G43" s="1"/>
      <c r="H43" s="1"/>
      <c r="I43" s="1"/>
      <c r="J43" s="2"/>
      <c r="K43" s="2"/>
      <c r="L43" s="2"/>
      <c r="M43" s="2"/>
    </row>
    <row r="44" spans="1:13" ht="15.75" customHeight="1" x14ac:dyDescent="0.25">
      <c r="A44" s="1"/>
      <c r="B44" s="1"/>
      <c r="C44" s="1"/>
      <c r="D44" s="1"/>
      <c r="E44" s="1"/>
      <c r="F44" s="1"/>
      <c r="G44" s="1"/>
      <c r="H44" s="1"/>
      <c r="I44" s="1"/>
      <c r="J44" s="2"/>
      <c r="K44" s="2"/>
      <c r="L44" s="2"/>
      <c r="M44" s="2"/>
    </row>
    <row r="45" spans="1:13" ht="15.75" customHeight="1" x14ac:dyDescent="0.25">
      <c r="A45" s="1"/>
      <c r="B45" s="1"/>
      <c r="C45" s="1"/>
      <c r="D45" s="1"/>
      <c r="E45" s="1"/>
      <c r="F45" s="1"/>
      <c r="G45" s="1"/>
      <c r="H45" s="1"/>
      <c r="I45" s="1"/>
      <c r="J45" s="2"/>
      <c r="K45" s="2"/>
      <c r="L45" s="2"/>
      <c r="M45" s="2"/>
    </row>
    <row r="46" spans="1:13" ht="15.75" customHeight="1" x14ac:dyDescent="0.25">
      <c r="A46" s="1"/>
      <c r="B46" s="1"/>
      <c r="C46" s="1"/>
      <c r="D46" s="1"/>
      <c r="E46" s="1"/>
      <c r="F46" s="1"/>
      <c r="G46" s="1"/>
      <c r="H46" s="1"/>
      <c r="I46" s="1"/>
      <c r="J46" s="2"/>
      <c r="K46" s="2"/>
      <c r="L46" s="2"/>
      <c r="M46" s="2"/>
    </row>
    <row r="47" spans="1:13" ht="15.75" customHeight="1" x14ac:dyDescent="0.25">
      <c r="A47" s="1"/>
      <c r="B47" s="1"/>
      <c r="C47" s="1"/>
      <c r="D47" s="1"/>
      <c r="E47" s="1"/>
      <c r="F47" s="1"/>
      <c r="G47" s="1"/>
      <c r="H47" s="1"/>
      <c r="I47" s="1"/>
      <c r="J47" s="2"/>
      <c r="K47" s="2"/>
      <c r="L47" s="2"/>
      <c r="M47" s="2"/>
    </row>
    <row r="48" spans="1:13" ht="15.75" customHeight="1" x14ac:dyDescent="0.25">
      <c r="A48" s="1"/>
      <c r="B48" s="1"/>
      <c r="C48" s="1"/>
      <c r="D48" s="1"/>
      <c r="E48" s="1"/>
      <c r="F48" s="1"/>
      <c r="G48" s="1"/>
      <c r="H48" s="1"/>
      <c r="I48" s="1"/>
      <c r="J48" s="2"/>
      <c r="K48" s="2"/>
      <c r="L48" s="2"/>
      <c r="M48" s="2"/>
    </row>
    <row r="49" spans="1:13" ht="15.75" customHeight="1" x14ac:dyDescent="0.25">
      <c r="A49" s="1"/>
      <c r="B49" s="1"/>
      <c r="C49" s="1"/>
      <c r="D49" s="1"/>
      <c r="E49" s="1"/>
      <c r="F49" s="1"/>
      <c r="G49" s="1"/>
      <c r="H49" s="1"/>
      <c r="I49" s="1"/>
      <c r="J49" s="2"/>
      <c r="K49" s="2"/>
      <c r="L49" s="2"/>
      <c r="M49" s="2"/>
    </row>
    <row r="50" spans="1:13" ht="15.75" customHeight="1" x14ac:dyDescent="0.25">
      <c r="A50" s="1"/>
      <c r="B50" s="1"/>
      <c r="C50" s="1"/>
      <c r="D50" s="1"/>
      <c r="E50" s="1"/>
      <c r="F50" s="1"/>
      <c r="G50" s="1"/>
      <c r="H50" s="1"/>
      <c r="I50" s="1"/>
      <c r="J50" s="2"/>
      <c r="K50" s="2"/>
      <c r="L50" s="2"/>
      <c r="M50" s="2"/>
    </row>
    <row r="51" spans="1:13" ht="15.75" customHeight="1" x14ac:dyDescent="0.25">
      <c r="A51" s="1"/>
      <c r="B51" s="1"/>
      <c r="C51" s="1"/>
      <c r="D51" s="1"/>
      <c r="E51" s="1"/>
      <c r="F51" s="1"/>
      <c r="G51" s="1"/>
      <c r="H51" s="1"/>
      <c r="I51" s="1"/>
      <c r="J51" s="2"/>
      <c r="K51" s="2"/>
      <c r="L51" s="2"/>
      <c r="M51" s="2"/>
    </row>
    <row r="52" spans="1:13" ht="15.75" customHeight="1" x14ac:dyDescent="0.25">
      <c r="A52" s="1"/>
      <c r="B52" s="1"/>
      <c r="C52" s="1"/>
      <c r="D52" s="1"/>
      <c r="E52" s="1"/>
      <c r="F52" s="1"/>
      <c r="G52" s="1"/>
      <c r="H52" s="1"/>
      <c r="I52" s="1"/>
      <c r="J52" s="2"/>
      <c r="K52" s="2"/>
      <c r="L52" s="2"/>
      <c r="M52" s="2"/>
    </row>
    <row r="53" spans="1:13" ht="15.75" customHeight="1" x14ac:dyDescent="0.25">
      <c r="A53" s="1"/>
      <c r="B53" s="1"/>
      <c r="C53" s="1"/>
      <c r="D53" s="1"/>
      <c r="E53" s="1"/>
      <c r="F53" s="1"/>
      <c r="G53" s="1"/>
      <c r="H53" s="1"/>
      <c r="I53" s="1"/>
      <c r="J53" s="2"/>
      <c r="K53" s="2"/>
      <c r="L53" s="2"/>
      <c r="M53" s="2"/>
    </row>
    <row r="54" spans="1:13" ht="15.75" customHeight="1" x14ac:dyDescent="0.25">
      <c r="A54" s="1"/>
      <c r="B54" s="1"/>
      <c r="C54" s="1"/>
      <c r="D54" s="1"/>
      <c r="E54" s="1"/>
      <c r="F54" s="1"/>
      <c r="G54" s="1"/>
      <c r="H54" s="1"/>
      <c r="I54" s="1"/>
      <c r="J54" s="2"/>
      <c r="K54" s="2"/>
      <c r="L54" s="2"/>
      <c r="M54" s="2"/>
    </row>
    <row r="55" spans="1:13" ht="15.75" customHeight="1" x14ac:dyDescent="0.25">
      <c r="A55" s="1"/>
      <c r="B55" s="1"/>
      <c r="C55" s="1"/>
      <c r="D55" s="1"/>
      <c r="E55" s="1"/>
      <c r="F55" s="1"/>
      <c r="G55" s="1"/>
      <c r="H55" s="1"/>
      <c r="I55" s="1"/>
      <c r="J55" s="2"/>
      <c r="K55" s="2"/>
      <c r="L55" s="2"/>
      <c r="M55" s="2"/>
    </row>
    <row r="56" spans="1:13" ht="15.75" customHeight="1" x14ac:dyDescent="0.25">
      <c r="A56" s="1"/>
      <c r="B56" s="1"/>
      <c r="C56" s="1"/>
      <c r="D56" s="1"/>
      <c r="E56" s="1"/>
      <c r="F56" s="1"/>
      <c r="G56" s="1"/>
      <c r="H56" s="1"/>
      <c r="I56" s="1"/>
      <c r="J56" s="2"/>
      <c r="K56" s="2"/>
      <c r="L56" s="2"/>
      <c r="M56" s="2"/>
    </row>
    <row r="57" spans="1:13" ht="15.75" customHeight="1" x14ac:dyDescent="0.25">
      <c r="A57" s="1"/>
      <c r="B57" s="1"/>
      <c r="C57" s="1"/>
      <c r="D57" s="1"/>
      <c r="E57" s="1"/>
      <c r="F57" s="1"/>
      <c r="G57" s="1"/>
      <c r="H57" s="1"/>
      <c r="I57" s="1"/>
      <c r="J57" s="2"/>
      <c r="K57" s="2"/>
      <c r="L57" s="2"/>
      <c r="M57" s="2"/>
    </row>
    <row r="58" spans="1:13" ht="15.75" customHeight="1" x14ac:dyDescent="0.25">
      <c r="A58" s="1"/>
      <c r="B58" s="1"/>
      <c r="C58" s="1"/>
      <c r="D58" s="1"/>
      <c r="E58" s="1"/>
      <c r="F58" s="1"/>
      <c r="G58" s="1"/>
      <c r="H58" s="1"/>
      <c r="I58" s="1"/>
      <c r="J58" s="2"/>
      <c r="K58" s="2"/>
      <c r="L58" s="2"/>
      <c r="M58" s="2"/>
    </row>
    <row r="59" spans="1:13" ht="15.75" customHeight="1" x14ac:dyDescent="0.25">
      <c r="A59" s="1"/>
      <c r="B59" s="1"/>
      <c r="C59" s="1"/>
      <c r="D59" s="1"/>
      <c r="E59" s="1"/>
      <c r="F59" s="1"/>
      <c r="G59" s="1"/>
      <c r="H59" s="1"/>
      <c r="I59" s="1"/>
      <c r="J59" s="2"/>
      <c r="K59" s="2"/>
      <c r="L59" s="2"/>
      <c r="M59" s="2"/>
    </row>
    <row r="60" spans="1:13" ht="15.75" customHeight="1" x14ac:dyDescent="0.25">
      <c r="A60" s="1"/>
      <c r="B60" s="1"/>
      <c r="C60" s="1"/>
      <c r="D60" s="1"/>
      <c r="E60" s="1"/>
      <c r="F60" s="1"/>
      <c r="G60" s="1"/>
      <c r="H60" s="1"/>
      <c r="I60" s="1"/>
      <c r="J60" s="2"/>
      <c r="K60" s="2"/>
      <c r="L60" s="2"/>
      <c r="M60" s="2"/>
    </row>
    <row r="61" spans="1:13" ht="15.75" customHeight="1" x14ac:dyDescent="0.25">
      <c r="A61" s="1"/>
      <c r="B61" s="1"/>
      <c r="C61" s="1"/>
      <c r="D61" s="1"/>
      <c r="E61" s="1"/>
      <c r="F61" s="1"/>
      <c r="G61" s="1"/>
      <c r="H61" s="1"/>
      <c r="I61" s="1"/>
      <c r="J61" s="2"/>
      <c r="K61" s="2"/>
      <c r="L61" s="2"/>
      <c r="M61" s="2"/>
    </row>
    <row r="62" spans="1:13" ht="15.75" customHeight="1" x14ac:dyDescent="0.25">
      <c r="A62" s="1"/>
      <c r="B62" s="1"/>
      <c r="C62" s="1"/>
      <c r="D62" s="1"/>
      <c r="E62" s="1"/>
      <c r="F62" s="1"/>
      <c r="G62" s="1"/>
      <c r="H62" s="1"/>
      <c r="I62" s="1"/>
      <c r="J62" s="2"/>
      <c r="K62" s="2"/>
      <c r="L62" s="2"/>
      <c r="M62" s="2"/>
    </row>
    <row r="63" spans="1:13" ht="15.75" customHeight="1" x14ac:dyDescent="0.25">
      <c r="A63" s="1"/>
      <c r="B63" s="1"/>
      <c r="C63" s="1"/>
      <c r="D63" s="1"/>
      <c r="E63" s="1"/>
      <c r="F63" s="1"/>
      <c r="G63" s="1"/>
      <c r="H63" s="1"/>
      <c r="I63" s="1"/>
      <c r="J63" s="2"/>
      <c r="K63" s="2"/>
      <c r="L63" s="2"/>
      <c r="M63" s="2"/>
    </row>
    <row r="64" spans="1:13" ht="15.75" customHeight="1" x14ac:dyDescent="0.25">
      <c r="A64" s="1"/>
      <c r="B64" s="1"/>
      <c r="C64" s="1"/>
      <c r="D64" s="1"/>
      <c r="E64" s="1"/>
      <c r="F64" s="1"/>
      <c r="G64" s="1"/>
      <c r="H64" s="1"/>
      <c r="I64" s="1"/>
      <c r="J64" s="2"/>
      <c r="K64" s="2"/>
      <c r="L64" s="2"/>
      <c r="M64" s="2"/>
    </row>
    <row r="65" spans="1:13" ht="15.75" customHeight="1" x14ac:dyDescent="0.25">
      <c r="A65" s="1"/>
      <c r="B65" s="1"/>
      <c r="C65" s="1"/>
      <c r="D65" s="1"/>
      <c r="E65" s="1"/>
      <c r="F65" s="1"/>
      <c r="G65" s="1"/>
      <c r="H65" s="1"/>
      <c r="I65" s="1"/>
      <c r="J65" s="2"/>
      <c r="K65" s="2"/>
      <c r="L65" s="2"/>
      <c r="M65" s="2"/>
    </row>
    <row r="66" spans="1:13" ht="15.75" customHeight="1" x14ac:dyDescent="0.25">
      <c r="A66" s="1"/>
      <c r="B66" s="1"/>
      <c r="C66" s="1"/>
      <c r="D66" s="1"/>
      <c r="E66" s="1"/>
      <c r="F66" s="1"/>
      <c r="G66" s="1"/>
      <c r="H66" s="1"/>
      <c r="I66" s="1"/>
      <c r="J66" s="2"/>
      <c r="K66" s="2"/>
      <c r="L66" s="2"/>
      <c r="M66" s="2"/>
    </row>
    <row r="67" spans="1:13" ht="15.75" customHeight="1" x14ac:dyDescent="0.25">
      <c r="A67" s="1"/>
      <c r="B67" s="1"/>
      <c r="C67" s="1"/>
      <c r="D67" s="1"/>
      <c r="E67" s="1"/>
      <c r="F67" s="1"/>
      <c r="G67" s="1"/>
      <c r="H67" s="1"/>
      <c r="I67" s="1"/>
      <c r="J67" s="2"/>
      <c r="K67" s="2"/>
      <c r="L67" s="2"/>
      <c r="M67" s="2"/>
    </row>
    <row r="68" spans="1:13" ht="15.75" customHeight="1" x14ac:dyDescent="0.25">
      <c r="A68" s="1"/>
      <c r="B68" s="1"/>
      <c r="C68" s="1"/>
      <c r="D68" s="1"/>
      <c r="E68" s="1"/>
      <c r="F68" s="1"/>
      <c r="G68" s="1"/>
      <c r="H68" s="1"/>
      <c r="I68" s="1"/>
      <c r="J68" s="2"/>
      <c r="K68" s="2"/>
      <c r="L68" s="2"/>
      <c r="M68" s="2"/>
    </row>
    <row r="69" spans="1:13" ht="15.75" customHeight="1" x14ac:dyDescent="0.25">
      <c r="A69" s="1"/>
      <c r="B69" s="1"/>
      <c r="C69" s="1"/>
      <c r="D69" s="1"/>
      <c r="E69" s="1"/>
      <c r="F69" s="1"/>
      <c r="G69" s="1"/>
      <c r="H69" s="1"/>
      <c r="I69" s="1"/>
      <c r="J69" s="2"/>
      <c r="K69" s="2"/>
      <c r="L69" s="2"/>
      <c r="M69" s="2"/>
    </row>
    <row r="70" spans="1:13" ht="15.75" customHeight="1" x14ac:dyDescent="0.25">
      <c r="A70" s="1"/>
      <c r="B70" s="1"/>
      <c r="C70" s="1"/>
      <c r="D70" s="1"/>
      <c r="E70" s="1"/>
      <c r="F70" s="1"/>
      <c r="G70" s="1"/>
      <c r="H70" s="1"/>
      <c r="I70" s="1"/>
      <c r="J70" s="2"/>
      <c r="K70" s="2"/>
      <c r="L70" s="2"/>
      <c r="M70" s="2"/>
    </row>
    <row r="71" spans="1:13" ht="15.75" customHeight="1" x14ac:dyDescent="0.25">
      <c r="A71" s="3"/>
      <c r="B71" s="3"/>
      <c r="C71" s="3"/>
      <c r="D71" s="3"/>
      <c r="E71" s="3"/>
      <c r="F71" s="3"/>
      <c r="G71" s="3"/>
      <c r="H71" s="3"/>
      <c r="I71" s="3"/>
    </row>
    <row r="72" spans="1:13" ht="15.75" customHeight="1" x14ac:dyDescent="0.25"/>
    <row r="73" spans="1:13" ht="15.75" customHeight="1" x14ac:dyDescent="0.25"/>
    <row r="74" spans="1:13" ht="15.75" customHeight="1" x14ac:dyDescent="0.25"/>
    <row r="75" spans="1:13" ht="15.75" customHeight="1" x14ac:dyDescent="0.25"/>
    <row r="76" spans="1:13" ht="15.75" customHeight="1" x14ac:dyDescent="0.25"/>
    <row r="77" spans="1:13" ht="15.75" customHeight="1" x14ac:dyDescent="0.25"/>
    <row r="78" spans="1:13" ht="15.75" customHeight="1" x14ac:dyDescent="0.25"/>
    <row r="79" spans="1:13" ht="15.75" customHeight="1" x14ac:dyDescent="0.25"/>
    <row r="80" spans="1:1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D9" sqref="D9"/>
    </sheetView>
  </sheetViews>
  <sheetFormatPr baseColWidth="10" defaultColWidth="14.42578125" defaultRowHeight="15" customHeight="1" x14ac:dyDescent="0.25"/>
  <cols>
    <col min="1" max="1" width="16" customWidth="1"/>
    <col min="2" max="2" width="8.5703125" customWidth="1"/>
    <col min="3" max="3" width="9.140625" customWidth="1"/>
    <col min="4" max="4" width="14.5703125" customWidth="1"/>
    <col min="5" max="6" width="10.7109375" customWidth="1"/>
    <col min="7" max="7" width="15.5703125" customWidth="1"/>
    <col min="8" max="8" width="18.28515625" customWidth="1"/>
    <col min="9" max="26" width="10.7109375" customWidth="1"/>
  </cols>
  <sheetData>
    <row r="1" spans="1:8" s="35" customFormat="1" ht="15" customHeight="1" thickBot="1" x14ac:dyDescent="0.3">
      <c r="A1" s="91" t="s">
        <v>624</v>
      </c>
      <c r="B1" s="91"/>
      <c r="C1" s="91"/>
      <c r="D1" s="91"/>
      <c r="E1" s="91"/>
      <c r="F1" s="91"/>
      <c r="G1" s="91"/>
      <c r="H1" s="91"/>
    </row>
    <row r="2" spans="1:8" ht="114" customHeight="1" thickBot="1" x14ac:dyDescent="0.3">
      <c r="A2" s="60" t="s">
        <v>67</v>
      </c>
      <c r="B2" s="60" t="s">
        <v>116</v>
      </c>
      <c r="C2" s="60" t="s">
        <v>117</v>
      </c>
      <c r="D2" s="60" t="s">
        <v>523</v>
      </c>
      <c r="E2" s="60" t="s">
        <v>27</v>
      </c>
      <c r="F2" s="60" t="s">
        <v>37</v>
      </c>
      <c r="G2" s="60" t="s">
        <v>1</v>
      </c>
      <c r="H2" s="60" t="s">
        <v>2</v>
      </c>
    </row>
    <row r="3" spans="1:8" ht="50.25" customHeight="1" thickBot="1" x14ac:dyDescent="0.3">
      <c r="A3" s="93" t="s">
        <v>28</v>
      </c>
      <c r="B3" s="89"/>
      <c r="C3" s="89"/>
      <c r="D3" s="93" t="s">
        <v>118</v>
      </c>
      <c r="E3" s="89"/>
      <c r="F3" s="89"/>
      <c r="G3" s="89"/>
      <c r="H3" s="89"/>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tabSelected="1" zoomScale="73" zoomScaleNormal="73" workbookViewId="0">
      <selection activeCell="G4" sqref="G4"/>
    </sheetView>
  </sheetViews>
  <sheetFormatPr baseColWidth="10" defaultColWidth="14.42578125" defaultRowHeight="15" customHeight="1" x14ac:dyDescent="0.25"/>
  <cols>
    <col min="1" max="1" width="18.42578125" style="4" customWidth="1"/>
    <col min="2" max="2" width="15.7109375" style="4" customWidth="1"/>
    <col min="3" max="3" width="16.42578125" style="4" customWidth="1"/>
    <col min="4" max="4" width="8.42578125" style="4" customWidth="1"/>
    <col min="5" max="5" width="12.42578125" style="4" customWidth="1"/>
    <col min="6" max="6" width="21.28515625" style="4" customWidth="1"/>
    <col min="7" max="7" width="22.7109375" style="4" customWidth="1"/>
    <col min="8" max="8" width="70.7109375" style="4" customWidth="1"/>
    <col min="9" max="9" width="17.42578125" style="4" customWidth="1"/>
    <col min="10" max="26" width="10.7109375" style="4" customWidth="1"/>
    <col min="27" max="16384" width="14.42578125" style="4"/>
  </cols>
  <sheetData>
    <row r="1" spans="1:9" ht="15" customHeight="1" thickTop="1" thickBot="1" x14ac:dyDescent="0.3">
      <c r="A1" s="92" t="s">
        <v>624</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111" thickBot="1" x14ac:dyDescent="0.3">
      <c r="A3" s="64">
        <v>50</v>
      </c>
      <c r="B3" s="64">
        <v>7</v>
      </c>
      <c r="C3" s="64" t="s">
        <v>39</v>
      </c>
      <c r="D3" s="64">
        <v>1</v>
      </c>
      <c r="E3" s="64" t="s">
        <v>29</v>
      </c>
      <c r="F3" s="64" t="s">
        <v>119</v>
      </c>
      <c r="G3" s="64" t="s">
        <v>21</v>
      </c>
      <c r="H3" s="66" t="s">
        <v>120</v>
      </c>
      <c r="I3" s="67" t="s">
        <v>15</v>
      </c>
    </row>
    <row r="4" spans="1:9" ht="409.6" thickBot="1" x14ac:dyDescent="0.3">
      <c r="A4" s="64">
        <v>51</v>
      </c>
      <c r="B4" s="64">
        <v>7</v>
      </c>
      <c r="C4" s="64" t="s">
        <v>39</v>
      </c>
      <c r="D4" s="64">
        <v>1</v>
      </c>
      <c r="E4" s="64" t="s">
        <v>29</v>
      </c>
      <c r="F4" s="64" t="s">
        <v>119</v>
      </c>
      <c r="G4" s="64" t="s">
        <v>52</v>
      </c>
      <c r="H4" s="66" t="s">
        <v>121</v>
      </c>
      <c r="I4" s="67" t="s">
        <v>15</v>
      </c>
    </row>
    <row r="5" spans="1:9" ht="195" customHeight="1" thickBot="1" x14ac:dyDescent="0.3">
      <c r="A5" s="64">
        <v>52</v>
      </c>
      <c r="B5" s="64">
        <v>7</v>
      </c>
      <c r="C5" s="64" t="s">
        <v>39</v>
      </c>
      <c r="D5" s="64">
        <v>1</v>
      </c>
      <c r="E5" s="64" t="s">
        <v>29</v>
      </c>
      <c r="F5" s="64" t="s">
        <v>119</v>
      </c>
      <c r="G5" s="64" t="s">
        <v>12</v>
      </c>
      <c r="H5" s="66" t="s">
        <v>122</v>
      </c>
      <c r="I5" s="67" t="s">
        <v>15</v>
      </c>
    </row>
    <row r="6" spans="1:9" ht="409.6" thickBot="1" x14ac:dyDescent="0.3">
      <c r="A6" s="64">
        <v>53</v>
      </c>
      <c r="B6" s="64">
        <v>7</v>
      </c>
      <c r="C6" s="64" t="s">
        <v>39</v>
      </c>
      <c r="D6" s="64">
        <v>1</v>
      </c>
      <c r="E6" s="64" t="s">
        <v>29</v>
      </c>
      <c r="F6" s="64" t="s">
        <v>119</v>
      </c>
      <c r="G6" s="64" t="s">
        <v>52</v>
      </c>
      <c r="H6" s="66" t="s">
        <v>124</v>
      </c>
      <c r="I6" s="67" t="s">
        <v>15</v>
      </c>
    </row>
    <row r="7" spans="1:9" ht="409.5" customHeight="1" thickBot="1" x14ac:dyDescent="0.3">
      <c r="A7" s="64">
        <v>54</v>
      </c>
      <c r="B7" s="64">
        <v>7</v>
      </c>
      <c r="C7" s="64" t="s">
        <v>39</v>
      </c>
      <c r="D7" s="64">
        <v>1</v>
      </c>
      <c r="E7" s="64" t="s">
        <v>29</v>
      </c>
      <c r="F7" s="64" t="s">
        <v>119</v>
      </c>
      <c r="G7" s="64" t="s">
        <v>12</v>
      </c>
      <c r="H7" s="66" t="s">
        <v>125</v>
      </c>
      <c r="I7" s="67" t="s">
        <v>15</v>
      </c>
    </row>
    <row r="8" spans="1:9" ht="409.5" customHeight="1" thickBot="1" x14ac:dyDescent="0.3">
      <c r="A8" s="64">
        <v>55</v>
      </c>
      <c r="B8" s="64">
        <v>7</v>
      </c>
      <c r="C8" s="64" t="s">
        <v>39</v>
      </c>
      <c r="D8" s="64">
        <v>1</v>
      </c>
      <c r="E8" s="64" t="s">
        <v>29</v>
      </c>
      <c r="F8" s="64" t="s">
        <v>119</v>
      </c>
      <c r="G8" s="64" t="s">
        <v>52</v>
      </c>
      <c r="H8" s="66" t="s">
        <v>126</v>
      </c>
      <c r="I8" s="67" t="s">
        <v>15</v>
      </c>
    </row>
    <row r="9" spans="1:9" ht="409.6" thickBot="1" x14ac:dyDescent="0.3">
      <c r="A9" s="64">
        <v>56</v>
      </c>
      <c r="B9" s="64">
        <v>7</v>
      </c>
      <c r="C9" s="64" t="s">
        <v>39</v>
      </c>
      <c r="D9" s="64">
        <v>1</v>
      </c>
      <c r="E9" s="64" t="s">
        <v>29</v>
      </c>
      <c r="F9" s="64" t="s">
        <v>119</v>
      </c>
      <c r="G9" s="64" t="s">
        <v>127</v>
      </c>
      <c r="H9" s="66" t="s">
        <v>128</v>
      </c>
      <c r="I9" s="67" t="s">
        <v>15</v>
      </c>
    </row>
    <row r="10" spans="1:9" ht="409.6" customHeight="1" thickBot="1" x14ac:dyDescent="0.3">
      <c r="A10" s="64">
        <v>57</v>
      </c>
      <c r="B10" s="64">
        <v>7</v>
      </c>
      <c r="C10" s="64" t="s">
        <v>39</v>
      </c>
      <c r="D10" s="64">
        <v>1</v>
      </c>
      <c r="E10" s="64" t="s">
        <v>29</v>
      </c>
      <c r="F10" s="64" t="s">
        <v>119</v>
      </c>
      <c r="G10" s="64" t="s">
        <v>123</v>
      </c>
      <c r="H10" s="66" t="s">
        <v>129</v>
      </c>
      <c r="I10" s="67" t="s">
        <v>31</v>
      </c>
    </row>
    <row r="11" spans="1:9" ht="291.75" customHeight="1" thickBot="1" x14ac:dyDescent="0.3">
      <c r="A11" s="64">
        <v>58</v>
      </c>
      <c r="B11" s="64">
        <v>7</v>
      </c>
      <c r="C11" s="64" t="s">
        <v>39</v>
      </c>
      <c r="D11" s="64">
        <v>1</v>
      </c>
      <c r="E11" s="64" t="s">
        <v>29</v>
      </c>
      <c r="F11" s="64" t="s">
        <v>119</v>
      </c>
      <c r="G11" s="64" t="s">
        <v>13</v>
      </c>
      <c r="H11" s="66" t="s">
        <v>130</v>
      </c>
      <c r="I11" s="67" t="s">
        <v>31</v>
      </c>
    </row>
    <row r="12" spans="1:9" ht="178.5" customHeight="1" thickBot="1" x14ac:dyDescent="0.3">
      <c r="A12" s="64">
        <v>59</v>
      </c>
      <c r="B12" s="64">
        <v>7</v>
      </c>
      <c r="C12" s="64" t="s">
        <v>39</v>
      </c>
      <c r="D12" s="64">
        <v>1</v>
      </c>
      <c r="E12" s="64" t="s">
        <v>29</v>
      </c>
      <c r="F12" s="64" t="s">
        <v>119</v>
      </c>
      <c r="G12" s="64" t="s">
        <v>538</v>
      </c>
      <c r="H12" s="66" t="s">
        <v>131</v>
      </c>
      <c r="I12" s="67" t="s">
        <v>31</v>
      </c>
    </row>
    <row r="13" spans="1:9" ht="409.6" thickBot="1" x14ac:dyDescent="0.3">
      <c r="A13" s="64">
        <v>60</v>
      </c>
      <c r="B13" s="64">
        <v>7</v>
      </c>
      <c r="C13" s="64" t="s">
        <v>39</v>
      </c>
      <c r="D13" s="64">
        <v>1</v>
      </c>
      <c r="E13" s="64" t="s">
        <v>29</v>
      </c>
      <c r="F13" s="64" t="s">
        <v>119</v>
      </c>
      <c r="G13" s="64" t="s">
        <v>30</v>
      </c>
      <c r="H13" s="66" t="s">
        <v>132</v>
      </c>
      <c r="I13" s="67" t="s">
        <v>31</v>
      </c>
    </row>
    <row r="14" spans="1:9" ht="291" customHeight="1" thickBot="1" x14ac:dyDescent="0.3">
      <c r="A14" s="64">
        <v>61</v>
      </c>
      <c r="B14" s="64">
        <v>7</v>
      </c>
      <c r="C14" s="64" t="s">
        <v>39</v>
      </c>
      <c r="D14" s="64">
        <v>1</v>
      </c>
      <c r="E14" s="64" t="s">
        <v>29</v>
      </c>
      <c r="F14" s="64" t="s">
        <v>119</v>
      </c>
      <c r="G14" s="64" t="s">
        <v>336</v>
      </c>
      <c r="H14" s="66" t="s">
        <v>133</v>
      </c>
      <c r="I14" s="67" t="s">
        <v>31</v>
      </c>
    </row>
    <row r="15" spans="1:9" ht="346.5" customHeight="1" thickBot="1" x14ac:dyDescent="0.3">
      <c r="A15" s="64">
        <v>62</v>
      </c>
      <c r="B15" s="64">
        <v>7</v>
      </c>
      <c r="C15" s="64" t="s">
        <v>39</v>
      </c>
      <c r="D15" s="64">
        <v>1</v>
      </c>
      <c r="E15" s="64" t="s">
        <v>29</v>
      </c>
      <c r="F15" s="64" t="s">
        <v>119</v>
      </c>
      <c r="G15" s="64" t="s">
        <v>123</v>
      </c>
      <c r="H15" s="66" t="s">
        <v>134</v>
      </c>
      <c r="I15" s="67" t="s">
        <v>31</v>
      </c>
    </row>
    <row r="16" spans="1:9" ht="362.25" customHeight="1" thickBot="1" x14ac:dyDescent="0.3">
      <c r="A16" s="64">
        <v>63</v>
      </c>
      <c r="B16" s="64">
        <v>7</v>
      </c>
      <c r="C16" s="64" t="s">
        <v>39</v>
      </c>
      <c r="D16" s="64">
        <v>1</v>
      </c>
      <c r="E16" s="64" t="s">
        <v>29</v>
      </c>
      <c r="F16" s="64" t="s">
        <v>119</v>
      </c>
      <c r="G16" s="64" t="s">
        <v>123</v>
      </c>
      <c r="H16" s="80" t="s">
        <v>629</v>
      </c>
      <c r="I16" s="67" t="s">
        <v>15</v>
      </c>
    </row>
    <row r="17" spans="1:10" s="12" customFormat="1" ht="409.5" customHeight="1" thickBot="1" x14ac:dyDescent="0.3">
      <c r="A17" s="64">
        <v>64</v>
      </c>
      <c r="B17" s="75">
        <v>7</v>
      </c>
      <c r="C17" s="75" t="s">
        <v>39</v>
      </c>
      <c r="D17" s="75">
        <v>1</v>
      </c>
      <c r="E17" s="75" t="s">
        <v>29</v>
      </c>
      <c r="F17" s="75" t="s">
        <v>119</v>
      </c>
      <c r="G17" s="75" t="s">
        <v>13</v>
      </c>
      <c r="H17" s="76" t="s">
        <v>135</v>
      </c>
      <c r="I17" s="77" t="s">
        <v>101</v>
      </c>
    </row>
    <row r="18" spans="1:10" s="12" customFormat="1" ht="342" customHeight="1" thickBot="1" x14ac:dyDescent="0.3">
      <c r="A18" s="64">
        <v>65</v>
      </c>
      <c r="B18" s="75">
        <v>7</v>
      </c>
      <c r="C18" s="75" t="s">
        <v>39</v>
      </c>
      <c r="D18" s="75">
        <v>1</v>
      </c>
      <c r="E18" s="75" t="s">
        <v>29</v>
      </c>
      <c r="F18" s="75" t="s">
        <v>119</v>
      </c>
      <c r="G18" s="75" t="s">
        <v>13</v>
      </c>
      <c r="H18" s="76" t="s">
        <v>136</v>
      </c>
      <c r="I18" s="77" t="s">
        <v>94</v>
      </c>
    </row>
    <row r="19" spans="1:10" ht="198" customHeight="1" thickBot="1" x14ac:dyDescent="0.3">
      <c r="A19" s="64">
        <v>66</v>
      </c>
      <c r="B19" s="64">
        <v>7</v>
      </c>
      <c r="C19" s="64" t="s">
        <v>39</v>
      </c>
      <c r="D19" s="64">
        <v>1</v>
      </c>
      <c r="E19" s="64" t="s">
        <v>29</v>
      </c>
      <c r="F19" s="64" t="s">
        <v>119</v>
      </c>
      <c r="G19" s="64" t="s">
        <v>123</v>
      </c>
      <c r="H19" s="66" t="s">
        <v>137</v>
      </c>
      <c r="I19" s="67" t="s">
        <v>46</v>
      </c>
    </row>
    <row r="20" spans="1:10" ht="284.25" customHeight="1" thickBot="1" x14ac:dyDescent="0.3">
      <c r="A20" s="64">
        <v>67</v>
      </c>
      <c r="B20" s="75">
        <v>7</v>
      </c>
      <c r="C20" s="75" t="s">
        <v>39</v>
      </c>
      <c r="D20" s="75">
        <v>1</v>
      </c>
      <c r="E20" s="75" t="s">
        <v>29</v>
      </c>
      <c r="F20" s="75" t="s">
        <v>119</v>
      </c>
      <c r="G20" s="75" t="s">
        <v>360</v>
      </c>
      <c r="H20" s="76" t="s">
        <v>138</v>
      </c>
      <c r="I20" s="77" t="s">
        <v>46</v>
      </c>
    </row>
    <row r="21" spans="1:10" ht="191.25" customHeight="1" thickBot="1" x14ac:dyDescent="0.3">
      <c r="A21" s="64">
        <v>68</v>
      </c>
      <c r="B21" s="64">
        <v>7</v>
      </c>
      <c r="C21" s="64" t="s">
        <v>39</v>
      </c>
      <c r="D21" s="64">
        <v>1</v>
      </c>
      <c r="E21" s="64" t="s">
        <v>29</v>
      </c>
      <c r="F21" s="64" t="s">
        <v>119</v>
      </c>
      <c r="G21" s="64" t="s">
        <v>14</v>
      </c>
      <c r="H21" s="66" t="s">
        <v>139</v>
      </c>
      <c r="I21" s="67" t="s">
        <v>46</v>
      </c>
    </row>
    <row r="22" spans="1:10" ht="409.5" customHeight="1" thickBot="1" x14ac:dyDescent="0.3">
      <c r="A22" s="64">
        <v>69</v>
      </c>
      <c r="B22" s="64">
        <v>7</v>
      </c>
      <c r="C22" s="64" t="s">
        <v>39</v>
      </c>
      <c r="D22" s="64">
        <v>1</v>
      </c>
      <c r="E22" s="64" t="s">
        <v>29</v>
      </c>
      <c r="F22" s="64" t="s">
        <v>119</v>
      </c>
      <c r="G22" s="64" t="s">
        <v>123</v>
      </c>
      <c r="H22" s="66" t="s">
        <v>140</v>
      </c>
      <c r="I22" s="67" t="s">
        <v>141</v>
      </c>
    </row>
    <row r="23" spans="1:10" ht="228.75" customHeight="1" thickBot="1" x14ac:dyDescent="0.3">
      <c r="A23" s="64">
        <v>70</v>
      </c>
      <c r="B23" s="64">
        <v>7</v>
      </c>
      <c r="C23" s="64" t="s">
        <v>39</v>
      </c>
      <c r="D23" s="64">
        <v>1</v>
      </c>
      <c r="E23" s="64" t="s">
        <v>29</v>
      </c>
      <c r="F23" s="64" t="s">
        <v>119</v>
      </c>
      <c r="G23" s="64" t="s">
        <v>621</v>
      </c>
      <c r="H23" s="66" t="s">
        <v>142</v>
      </c>
      <c r="I23" s="67" t="s">
        <v>98</v>
      </c>
    </row>
    <row r="24" spans="1:10" ht="409.6" customHeight="1" thickBot="1" x14ac:dyDescent="0.3">
      <c r="A24" s="64">
        <v>71</v>
      </c>
      <c r="B24" s="64">
        <v>7</v>
      </c>
      <c r="C24" s="64" t="s">
        <v>39</v>
      </c>
      <c r="D24" s="64">
        <v>1</v>
      </c>
      <c r="E24" s="64" t="s">
        <v>29</v>
      </c>
      <c r="F24" s="64" t="s">
        <v>119</v>
      </c>
      <c r="G24" s="64" t="s">
        <v>12</v>
      </c>
      <c r="H24" s="66" t="s">
        <v>143</v>
      </c>
      <c r="I24" s="67" t="s">
        <v>15</v>
      </c>
    </row>
    <row r="25" spans="1:10" ht="16.5" customHeight="1" x14ac:dyDescent="0.25">
      <c r="A25" s="30"/>
      <c r="B25" s="30"/>
      <c r="C25" s="30"/>
      <c r="D25" s="30"/>
      <c r="E25" s="30"/>
      <c r="F25" s="30"/>
      <c r="G25" s="30"/>
      <c r="H25" s="31"/>
      <c r="I25" s="32"/>
      <c r="J25" s="34"/>
    </row>
    <row r="26" spans="1:10" ht="15.75" customHeight="1" x14ac:dyDescent="0.25">
      <c r="A26" s="34"/>
      <c r="B26" s="34"/>
      <c r="C26" s="34"/>
      <c r="D26" s="34"/>
      <c r="E26" s="34"/>
      <c r="F26" s="34"/>
      <c r="G26" s="34"/>
      <c r="H26" s="34"/>
      <c r="I26" s="34"/>
      <c r="J26" s="34"/>
    </row>
    <row r="27" spans="1:10" ht="15.75" customHeight="1" x14ac:dyDescent="0.25"/>
    <row r="28" spans="1:10" ht="15.75" customHeight="1" x14ac:dyDescent="0.25"/>
    <row r="29" spans="1:10" ht="15.75" customHeight="1" x14ac:dyDescent="0.25"/>
    <row r="30" spans="1:10" ht="15.75" customHeight="1" x14ac:dyDescent="0.25"/>
    <row r="31" spans="1:10" ht="15.75" customHeight="1" x14ac:dyDescent="0.25"/>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2:J24"/>
  <mergeCells count="1">
    <mergeCell ref="A1:I1"/>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A4" zoomScale="70" zoomScaleNormal="70" workbookViewId="0">
      <selection activeCell="C8" sqref="C8"/>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565</v>
      </c>
      <c r="B1" s="52" t="s">
        <v>558</v>
      </c>
      <c r="C1" s="52" t="s">
        <v>559</v>
      </c>
    </row>
    <row r="2" spans="1:3" ht="32.25" customHeight="1" thickBot="1" x14ac:dyDescent="0.3">
      <c r="A2" s="54" t="s">
        <v>52</v>
      </c>
      <c r="B2" s="55">
        <f>COUNTIF(UA04A!G3:G40,"ANTECEDENTES INSTITUTO NACIONAL")</f>
        <v>3</v>
      </c>
      <c r="C2" s="56" t="s">
        <v>578</v>
      </c>
    </row>
    <row r="3" spans="1:3" ht="40.5" customHeight="1" thickBot="1" x14ac:dyDescent="0.3">
      <c r="A3" s="54" t="s">
        <v>336</v>
      </c>
      <c r="B3" s="55">
        <f>COUNTIF(UA04A!G3:G41,"CIBERGEOGRAFÍA ")</f>
        <v>1</v>
      </c>
      <c r="C3" s="56" t="s">
        <v>598</v>
      </c>
    </row>
    <row r="4" spans="1:3" ht="33.75" customHeight="1" thickBot="1" x14ac:dyDescent="0.3">
      <c r="A4" s="54" t="s">
        <v>360</v>
      </c>
      <c r="B4" s="55">
        <f>COUNTIF(UA04A!G3:G42,"CULTURA ORGANIZACIONAL")</f>
        <v>1</v>
      </c>
      <c r="C4" s="56" t="s">
        <v>599</v>
      </c>
    </row>
    <row r="5" spans="1:3" ht="48.75" customHeight="1" thickBot="1" x14ac:dyDescent="0.3">
      <c r="A5" s="54" t="s">
        <v>13</v>
      </c>
      <c r="B5" s="55">
        <f>COUNTIF(UA04A!G3:G43,"EDUCACIÓN")</f>
        <v>3</v>
      </c>
      <c r="C5" s="56" t="s">
        <v>588</v>
      </c>
    </row>
    <row r="6" spans="1:3" ht="45.75" customHeight="1" thickBot="1" x14ac:dyDescent="0.3">
      <c r="A6" s="54" t="s">
        <v>14</v>
      </c>
      <c r="B6" s="55">
        <f>COUNTIF(UA04A!G3:G44,"INCLUSIÓN")</f>
        <v>1</v>
      </c>
      <c r="C6" s="56" t="s">
        <v>581</v>
      </c>
    </row>
    <row r="7" spans="1:3" ht="36.6" customHeight="1" thickBot="1" x14ac:dyDescent="0.3">
      <c r="A7" s="54" t="s">
        <v>538</v>
      </c>
      <c r="B7" s="55">
        <f>COUNTIF(UA04A!G3:G45,"INTERRELACIÓN ESTUDIANTE-DOCENTE")</f>
        <v>1</v>
      </c>
      <c r="C7" s="56" t="s">
        <v>595</v>
      </c>
    </row>
    <row r="8" spans="1:3" ht="94.5" customHeight="1" thickBot="1" x14ac:dyDescent="0.3">
      <c r="A8" s="54" t="s">
        <v>127</v>
      </c>
      <c r="B8" s="55">
        <f>COUNTIF(UA04A!G3:G46,"LOGROS Y FRACASOS ")</f>
        <v>1</v>
      </c>
      <c r="C8" s="56" t="s">
        <v>593</v>
      </c>
    </row>
    <row r="9" spans="1:3" ht="68.25" customHeight="1" thickBot="1" x14ac:dyDescent="0.3">
      <c r="A9" s="54" t="s">
        <v>621</v>
      </c>
      <c r="B9" s="55">
        <f>COUNTIF(UA04A!G4:G47,"CUERPOS DIVERSOS EN REBELDÍA")</f>
        <v>1</v>
      </c>
      <c r="C9" s="56" t="s">
        <v>631</v>
      </c>
    </row>
    <row r="10" spans="1:3" ht="48.75" customHeight="1" thickBot="1" x14ac:dyDescent="0.3">
      <c r="A10" s="54" t="s">
        <v>123</v>
      </c>
      <c r="B10" s="55">
        <f>COUNTIF(UA04A!G4:G48,"PERTINENCIA INSTITUTO NACIONAL")</f>
        <v>5</v>
      </c>
      <c r="C10" s="56" t="s">
        <v>600</v>
      </c>
    </row>
    <row r="11" spans="1:3" ht="48.75" customHeight="1" thickBot="1" x14ac:dyDescent="0.3">
      <c r="A11" s="54" t="s">
        <v>21</v>
      </c>
      <c r="B11" s="55">
        <f>COUNTIF(UA04A!G3:G49,"PROPÓSITO SUPERIOR")</f>
        <v>1</v>
      </c>
      <c r="C11" s="56" t="s">
        <v>584</v>
      </c>
    </row>
    <row r="12" spans="1:3" ht="48.75" customHeight="1" thickBot="1" x14ac:dyDescent="0.3">
      <c r="A12" s="54" t="s">
        <v>12</v>
      </c>
      <c r="B12" s="55">
        <f>COUNTIF(UA04A!G3:G50,"PROPUESTA INSTITUTO NACIONAL")</f>
        <v>3</v>
      </c>
      <c r="C12" s="56" t="s">
        <v>585</v>
      </c>
    </row>
    <row r="13" spans="1:3" ht="48.75" customHeight="1" thickBot="1" x14ac:dyDescent="0.3">
      <c r="A13" s="54" t="s">
        <v>30</v>
      </c>
      <c r="B13" s="55">
        <f>COUNTIF(UA04A!G3:G51,"TECNOLOGÍAS DIGITALES APLICADAS A LA EDUCACIÓN")</f>
        <v>1</v>
      </c>
      <c r="C13" s="56" t="s">
        <v>601</v>
      </c>
    </row>
    <row r="14" spans="1:3" ht="35.25" customHeight="1" thickBot="1" x14ac:dyDescent="0.3">
      <c r="A14" s="57" t="s">
        <v>560</v>
      </c>
      <c r="B14" s="58">
        <f>SUM(B2:B13)</f>
        <v>22</v>
      </c>
      <c r="C14" s="56"/>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87" zoomScaleNormal="87" workbookViewId="0">
      <selection activeCell="A3" sqref="A3:H3"/>
    </sheetView>
  </sheetViews>
  <sheetFormatPr baseColWidth="10" defaultRowHeight="15" x14ac:dyDescent="0.25"/>
  <cols>
    <col min="1" max="1" width="15.85546875" customWidth="1"/>
    <col min="8" max="8" width="20" customWidth="1"/>
  </cols>
  <sheetData>
    <row r="1" spans="1:8" s="35" customFormat="1" ht="15" customHeight="1" thickBot="1" x14ac:dyDescent="0.3">
      <c r="A1" s="91" t="s">
        <v>624</v>
      </c>
      <c r="B1" s="91"/>
      <c r="C1" s="91"/>
      <c r="D1" s="91"/>
      <c r="E1" s="91"/>
      <c r="F1" s="91"/>
      <c r="G1" s="91"/>
      <c r="H1" s="91"/>
    </row>
    <row r="2" spans="1:8" ht="111" thickBot="1" x14ac:dyDescent="0.3">
      <c r="A2" s="60" t="s">
        <v>144</v>
      </c>
      <c r="B2" s="60" t="s">
        <v>116</v>
      </c>
      <c r="C2" s="60" t="s">
        <v>117</v>
      </c>
      <c r="D2" s="60" t="s">
        <v>524</v>
      </c>
      <c r="E2" s="60" t="s">
        <v>145</v>
      </c>
      <c r="F2" s="60" t="s">
        <v>37</v>
      </c>
      <c r="G2" s="60" t="s">
        <v>1</v>
      </c>
      <c r="H2" s="60" t="s">
        <v>2</v>
      </c>
    </row>
    <row r="3" spans="1:8" ht="23.25" customHeight="1" thickBot="1" x14ac:dyDescent="0.3">
      <c r="A3" s="93" t="s">
        <v>28</v>
      </c>
      <c r="B3" s="89"/>
      <c r="C3" s="89"/>
      <c r="D3" s="93" t="s">
        <v>146</v>
      </c>
      <c r="E3" s="89"/>
      <c r="F3" s="89"/>
      <c r="G3" s="89"/>
      <c r="H3" s="89"/>
    </row>
  </sheetData>
  <mergeCells count="3">
    <mergeCell ref="A3:C3"/>
    <mergeCell ref="D3:H3"/>
    <mergeCell ref="A1:H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93" zoomScaleNormal="93" workbookViewId="0">
      <selection activeCell="G3" sqref="G3"/>
    </sheetView>
  </sheetViews>
  <sheetFormatPr baseColWidth="10" defaultColWidth="11.42578125" defaultRowHeight="15.75" x14ac:dyDescent="0.25"/>
  <cols>
    <col min="1" max="1" width="25.42578125" style="4" customWidth="1"/>
    <col min="2" max="2" width="14.85546875" style="4" customWidth="1"/>
    <col min="3" max="3" width="13.42578125" style="4" customWidth="1"/>
    <col min="4" max="5" width="11.42578125" style="4"/>
    <col min="6" max="6" width="29.5703125" style="4" customWidth="1"/>
    <col min="7" max="7" width="26.28515625" style="4" customWidth="1"/>
    <col min="8" max="8" width="52.140625" style="4" customWidth="1"/>
    <col min="9" max="9" width="14.28515625" style="4" customWidth="1"/>
    <col min="10" max="16384" width="11.42578125" style="4"/>
  </cols>
  <sheetData>
    <row r="1" spans="1:9" ht="17.25" thickTop="1" thickBot="1" x14ac:dyDescent="0.3">
      <c r="A1" s="92" t="s">
        <v>624</v>
      </c>
      <c r="B1" s="92"/>
      <c r="C1" s="92"/>
      <c r="D1" s="92"/>
      <c r="E1" s="92"/>
      <c r="F1" s="92"/>
      <c r="G1" s="92"/>
      <c r="H1" s="92"/>
      <c r="I1" s="92"/>
    </row>
    <row r="2" spans="1:9" ht="48.75" thickTop="1" thickBot="1" x14ac:dyDescent="0.3">
      <c r="A2" s="61" t="s">
        <v>3</v>
      </c>
      <c r="B2" s="61" t="s">
        <v>4</v>
      </c>
      <c r="C2" s="61" t="s">
        <v>5</v>
      </c>
      <c r="D2" s="61" t="s">
        <v>6</v>
      </c>
      <c r="E2" s="61" t="s">
        <v>7</v>
      </c>
      <c r="F2" s="61" t="s">
        <v>8</v>
      </c>
      <c r="G2" s="61" t="s">
        <v>9</v>
      </c>
      <c r="H2" s="61" t="s">
        <v>10</v>
      </c>
      <c r="I2" s="61" t="s">
        <v>11</v>
      </c>
    </row>
    <row r="3" spans="1:9" ht="142.5" thickBot="1" x14ac:dyDescent="0.3">
      <c r="A3" s="64">
        <v>72</v>
      </c>
      <c r="B3" s="64">
        <v>7</v>
      </c>
      <c r="C3" s="64" t="s">
        <v>39</v>
      </c>
      <c r="D3" s="64">
        <v>2</v>
      </c>
      <c r="E3" s="64" t="s">
        <v>29</v>
      </c>
      <c r="F3" s="64" t="s">
        <v>147</v>
      </c>
      <c r="G3" s="64" t="s">
        <v>123</v>
      </c>
      <c r="H3" s="66" t="s">
        <v>148</v>
      </c>
      <c r="I3" s="67" t="s">
        <v>149</v>
      </c>
    </row>
    <row r="4" spans="1:9" ht="126.75" thickBot="1" x14ac:dyDescent="0.3">
      <c r="A4" s="64">
        <v>73</v>
      </c>
      <c r="B4" s="64">
        <v>7</v>
      </c>
      <c r="C4" s="64" t="s">
        <v>39</v>
      </c>
      <c r="D4" s="64">
        <v>2</v>
      </c>
      <c r="E4" s="64" t="s">
        <v>29</v>
      </c>
      <c r="F4" s="64" t="s">
        <v>147</v>
      </c>
      <c r="G4" s="64" t="s">
        <v>18</v>
      </c>
      <c r="H4" s="66" t="s">
        <v>150</v>
      </c>
      <c r="I4" s="67" t="s">
        <v>149</v>
      </c>
    </row>
    <row r="5" spans="1:9" ht="174" thickBot="1" x14ac:dyDescent="0.3">
      <c r="A5" s="64">
        <v>74</v>
      </c>
      <c r="B5" s="64">
        <v>7</v>
      </c>
      <c r="C5" s="64" t="s">
        <v>39</v>
      </c>
      <c r="D5" s="64">
        <v>2</v>
      </c>
      <c r="E5" s="64" t="s">
        <v>29</v>
      </c>
      <c r="F5" s="64" t="s">
        <v>147</v>
      </c>
      <c r="G5" s="64" t="s">
        <v>14</v>
      </c>
      <c r="H5" s="66" t="s">
        <v>151</v>
      </c>
      <c r="I5" s="67" t="s">
        <v>149</v>
      </c>
    </row>
    <row r="6" spans="1:9" ht="409.6" thickBot="1" x14ac:dyDescent="0.3">
      <c r="A6" s="64">
        <v>75</v>
      </c>
      <c r="B6" s="64">
        <v>7</v>
      </c>
      <c r="C6" s="64" t="s">
        <v>39</v>
      </c>
      <c r="D6" s="64">
        <v>2</v>
      </c>
      <c r="E6" s="64" t="s">
        <v>29</v>
      </c>
      <c r="F6" s="64" t="s">
        <v>147</v>
      </c>
      <c r="G6" s="64" t="s">
        <v>152</v>
      </c>
      <c r="H6" s="66" t="s">
        <v>153</v>
      </c>
      <c r="I6" s="67" t="s">
        <v>149</v>
      </c>
    </row>
    <row r="7" spans="1:9" ht="394.5" thickBot="1" x14ac:dyDescent="0.3">
      <c r="A7" s="64">
        <v>76</v>
      </c>
      <c r="B7" s="64">
        <v>7</v>
      </c>
      <c r="C7" s="64" t="s">
        <v>39</v>
      </c>
      <c r="D7" s="64">
        <v>2</v>
      </c>
      <c r="E7" s="64" t="s">
        <v>29</v>
      </c>
      <c r="F7" s="64" t="s">
        <v>147</v>
      </c>
      <c r="G7" s="64" t="s">
        <v>14</v>
      </c>
      <c r="H7" s="66" t="s">
        <v>154</v>
      </c>
      <c r="I7" s="67" t="s">
        <v>149</v>
      </c>
    </row>
    <row r="8" spans="1:9" ht="409.6" thickBot="1" x14ac:dyDescent="0.3">
      <c r="A8" s="64">
        <v>77</v>
      </c>
      <c r="B8" s="64">
        <v>7</v>
      </c>
      <c r="C8" s="64" t="s">
        <v>39</v>
      </c>
      <c r="D8" s="64">
        <v>2</v>
      </c>
      <c r="E8" s="64" t="s">
        <v>29</v>
      </c>
      <c r="F8" s="64" t="s">
        <v>147</v>
      </c>
      <c r="G8" s="64" t="s">
        <v>548</v>
      </c>
      <c r="H8" s="66" t="s">
        <v>155</v>
      </c>
      <c r="I8" s="67" t="s">
        <v>149</v>
      </c>
    </row>
    <row r="9" spans="1:9" ht="409.6" thickBot="1" x14ac:dyDescent="0.3">
      <c r="A9" s="64">
        <v>78</v>
      </c>
      <c r="B9" s="64">
        <v>7</v>
      </c>
      <c r="C9" s="64" t="s">
        <v>39</v>
      </c>
      <c r="D9" s="64">
        <v>2</v>
      </c>
      <c r="E9" s="64" t="s">
        <v>29</v>
      </c>
      <c r="F9" s="64" t="s">
        <v>147</v>
      </c>
      <c r="G9" s="64" t="s">
        <v>14</v>
      </c>
      <c r="H9" s="66" t="s">
        <v>156</v>
      </c>
      <c r="I9" s="67" t="s">
        <v>149</v>
      </c>
    </row>
    <row r="10" spans="1:9" ht="409.6" thickBot="1" x14ac:dyDescent="0.3">
      <c r="A10" s="64">
        <v>79</v>
      </c>
      <c r="B10" s="64">
        <v>7</v>
      </c>
      <c r="C10" s="64" t="s">
        <v>39</v>
      </c>
      <c r="D10" s="64">
        <v>2</v>
      </c>
      <c r="E10" s="64" t="s">
        <v>29</v>
      </c>
      <c r="F10" s="64" t="s">
        <v>147</v>
      </c>
      <c r="G10" s="64" t="s">
        <v>152</v>
      </c>
      <c r="H10" s="66" t="s">
        <v>157</v>
      </c>
      <c r="I10" s="67" t="s">
        <v>149</v>
      </c>
    </row>
    <row r="11" spans="1:9" ht="195.75" customHeight="1" thickBot="1" x14ac:dyDescent="0.3">
      <c r="A11" s="64">
        <v>80</v>
      </c>
      <c r="B11" s="64">
        <v>7</v>
      </c>
      <c r="C11" s="64" t="s">
        <v>39</v>
      </c>
      <c r="D11" s="64">
        <v>2</v>
      </c>
      <c r="E11" s="64" t="s">
        <v>29</v>
      </c>
      <c r="F11" s="64" t="s">
        <v>147</v>
      </c>
      <c r="G11" s="64" t="s">
        <v>622</v>
      </c>
      <c r="H11" s="66" t="s">
        <v>158</v>
      </c>
      <c r="I11" s="67" t="s">
        <v>149</v>
      </c>
    </row>
    <row r="12" spans="1:9" ht="267" customHeight="1" thickBot="1" x14ac:dyDescent="0.3">
      <c r="A12" s="64">
        <v>81</v>
      </c>
      <c r="B12" s="64">
        <v>7</v>
      </c>
      <c r="C12" s="64" t="s">
        <v>39</v>
      </c>
      <c r="D12" s="64">
        <v>2</v>
      </c>
      <c r="E12" s="64" t="s">
        <v>29</v>
      </c>
      <c r="F12" s="64" t="s">
        <v>147</v>
      </c>
      <c r="G12" s="64" t="s">
        <v>152</v>
      </c>
      <c r="H12" s="66" t="s">
        <v>159</v>
      </c>
      <c r="I12" s="67" t="s">
        <v>149</v>
      </c>
    </row>
    <row r="13" spans="1:9" s="12" customFormat="1" ht="278.25" customHeight="1" thickBot="1" x14ac:dyDescent="0.3">
      <c r="A13" s="75">
        <v>82</v>
      </c>
      <c r="B13" s="75">
        <v>7</v>
      </c>
      <c r="C13" s="75" t="s">
        <v>39</v>
      </c>
      <c r="D13" s="75">
        <v>2</v>
      </c>
      <c r="E13" s="75" t="s">
        <v>29</v>
      </c>
      <c r="F13" s="75" t="s">
        <v>147</v>
      </c>
      <c r="G13" s="75" t="s">
        <v>360</v>
      </c>
      <c r="H13" s="83" t="s">
        <v>537</v>
      </c>
      <c r="I13" s="77" t="s">
        <v>149</v>
      </c>
    </row>
    <row r="14" spans="1:9" ht="409.6" thickBot="1" x14ac:dyDescent="0.3">
      <c r="A14" s="64">
        <v>83</v>
      </c>
      <c r="B14" s="64">
        <v>7</v>
      </c>
      <c r="C14" s="64" t="s">
        <v>39</v>
      </c>
      <c r="D14" s="64">
        <v>2</v>
      </c>
      <c r="E14" s="64" t="s">
        <v>29</v>
      </c>
      <c r="F14" s="64" t="s">
        <v>147</v>
      </c>
      <c r="G14" s="64" t="s">
        <v>14</v>
      </c>
      <c r="H14" s="66" t="s">
        <v>160</v>
      </c>
      <c r="I14" s="67" t="s">
        <v>149</v>
      </c>
    </row>
    <row r="15" spans="1:9" ht="409.6" thickBot="1" x14ac:dyDescent="0.3">
      <c r="A15" s="64">
        <v>84</v>
      </c>
      <c r="B15" s="64">
        <v>7</v>
      </c>
      <c r="C15" s="64" t="s">
        <v>39</v>
      </c>
      <c r="D15" s="64">
        <v>2</v>
      </c>
      <c r="E15" s="64" t="s">
        <v>29</v>
      </c>
      <c r="F15" s="64" t="s">
        <v>147</v>
      </c>
      <c r="G15" s="64" t="s">
        <v>13</v>
      </c>
      <c r="H15" s="80" t="s">
        <v>161</v>
      </c>
      <c r="I15" s="67" t="s">
        <v>149</v>
      </c>
    </row>
    <row r="16" spans="1:9" s="12" customFormat="1" ht="309" customHeight="1" thickBot="1" x14ac:dyDescent="0.3">
      <c r="A16" s="75">
        <v>85</v>
      </c>
      <c r="B16" s="75">
        <v>7</v>
      </c>
      <c r="C16" s="75" t="s">
        <v>39</v>
      </c>
      <c r="D16" s="75">
        <v>2</v>
      </c>
      <c r="E16" s="75" t="s">
        <v>29</v>
      </c>
      <c r="F16" s="75" t="s">
        <v>147</v>
      </c>
      <c r="G16" s="75" t="s">
        <v>14</v>
      </c>
      <c r="H16" s="76" t="s">
        <v>162</v>
      </c>
      <c r="I16" s="77" t="s">
        <v>149</v>
      </c>
    </row>
    <row r="17" spans="1:9" s="12" customFormat="1" ht="258.75" customHeight="1" thickBot="1" x14ac:dyDescent="0.3">
      <c r="A17" s="75">
        <v>86</v>
      </c>
      <c r="B17" s="75">
        <v>7</v>
      </c>
      <c r="C17" s="75" t="s">
        <v>39</v>
      </c>
      <c r="D17" s="75">
        <v>2</v>
      </c>
      <c r="E17" s="75" t="s">
        <v>29</v>
      </c>
      <c r="F17" s="75" t="s">
        <v>147</v>
      </c>
      <c r="G17" s="75" t="s">
        <v>14</v>
      </c>
      <c r="H17" s="83" t="s">
        <v>163</v>
      </c>
      <c r="I17" s="77" t="s">
        <v>149</v>
      </c>
    </row>
    <row r="18" spans="1:9" ht="394.5" thickBot="1" x14ac:dyDescent="0.3">
      <c r="A18" s="64">
        <v>87</v>
      </c>
      <c r="B18" s="64">
        <v>7</v>
      </c>
      <c r="C18" s="64" t="s">
        <v>39</v>
      </c>
      <c r="D18" s="64">
        <v>2</v>
      </c>
      <c r="E18" s="64" t="s">
        <v>29</v>
      </c>
      <c r="F18" s="64" t="s">
        <v>147</v>
      </c>
      <c r="G18" s="64" t="s">
        <v>13</v>
      </c>
      <c r="H18" s="66" t="s">
        <v>164</v>
      </c>
      <c r="I18" s="67" t="s">
        <v>149</v>
      </c>
    </row>
    <row r="19" spans="1:9" ht="409.5" customHeight="1" thickBot="1" x14ac:dyDescent="0.3">
      <c r="A19" s="75">
        <v>88</v>
      </c>
      <c r="B19" s="75">
        <v>7</v>
      </c>
      <c r="C19" s="75" t="s">
        <v>39</v>
      </c>
      <c r="D19" s="75">
        <v>2</v>
      </c>
      <c r="E19" s="75" t="s">
        <v>29</v>
      </c>
      <c r="F19" s="75" t="s">
        <v>147</v>
      </c>
      <c r="G19" s="75" t="s">
        <v>152</v>
      </c>
      <c r="H19" s="80" t="s">
        <v>165</v>
      </c>
      <c r="I19" s="77" t="s">
        <v>149</v>
      </c>
    </row>
    <row r="20" spans="1:9" s="12" customFormat="1" ht="409.6" thickBot="1" x14ac:dyDescent="0.3">
      <c r="A20" s="75">
        <v>89</v>
      </c>
      <c r="B20" s="75">
        <v>7</v>
      </c>
      <c r="C20" s="75" t="s">
        <v>39</v>
      </c>
      <c r="D20" s="75">
        <v>2</v>
      </c>
      <c r="E20" s="75" t="s">
        <v>29</v>
      </c>
      <c r="F20" s="75" t="s">
        <v>147</v>
      </c>
      <c r="G20" s="75" t="s">
        <v>360</v>
      </c>
      <c r="H20" s="76" t="s">
        <v>166</v>
      </c>
      <c r="I20" s="77" t="s">
        <v>149</v>
      </c>
    </row>
    <row r="21" spans="1:9" ht="409.5" customHeight="1" thickBot="1" x14ac:dyDescent="0.3">
      <c r="A21" s="64">
        <v>90</v>
      </c>
      <c r="B21" s="64">
        <v>7</v>
      </c>
      <c r="C21" s="64" t="s">
        <v>39</v>
      </c>
      <c r="D21" s="64">
        <v>2</v>
      </c>
      <c r="E21" s="64" t="s">
        <v>29</v>
      </c>
      <c r="F21" s="64" t="s">
        <v>147</v>
      </c>
      <c r="G21" s="64" t="s">
        <v>14</v>
      </c>
      <c r="H21" s="66" t="s">
        <v>167</v>
      </c>
      <c r="I21" s="67" t="s">
        <v>149</v>
      </c>
    </row>
    <row r="22" spans="1:9" ht="409.6" thickBot="1" x14ac:dyDescent="0.3">
      <c r="A22" s="64">
        <v>91</v>
      </c>
      <c r="B22" s="64">
        <v>7</v>
      </c>
      <c r="C22" s="64" t="s">
        <v>39</v>
      </c>
      <c r="D22" s="64">
        <v>2</v>
      </c>
      <c r="E22" s="64" t="s">
        <v>29</v>
      </c>
      <c r="F22" s="64" t="s">
        <v>147</v>
      </c>
      <c r="G22" s="64" t="s">
        <v>152</v>
      </c>
      <c r="H22" s="80" t="s">
        <v>168</v>
      </c>
      <c r="I22" s="67" t="s">
        <v>149</v>
      </c>
    </row>
    <row r="23" spans="1:9" ht="300" thickBot="1" x14ac:dyDescent="0.3">
      <c r="A23" s="64">
        <v>92</v>
      </c>
      <c r="B23" s="64">
        <v>7</v>
      </c>
      <c r="C23" s="64" t="s">
        <v>39</v>
      </c>
      <c r="D23" s="64">
        <v>2</v>
      </c>
      <c r="E23" s="64" t="s">
        <v>29</v>
      </c>
      <c r="F23" s="64" t="s">
        <v>147</v>
      </c>
      <c r="G23" s="64" t="s">
        <v>14</v>
      </c>
      <c r="H23" s="66" t="s">
        <v>169</v>
      </c>
      <c r="I23" s="67" t="s">
        <v>101</v>
      </c>
    </row>
    <row r="24" spans="1:9" s="12" customFormat="1" ht="321" customHeight="1" thickBot="1" x14ac:dyDescent="0.3">
      <c r="A24" s="75">
        <v>93</v>
      </c>
      <c r="B24" s="75">
        <v>7</v>
      </c>
      <c r="C24" s="75" t="s">
        <v>39</v>
      </c>
      <c r="D24" s="75">
        <v>2</v>
      </c>
      <c r="E24" s="75" t="s">
        <v>29</v>
      </c>
      <c r="F24" s="75" t="s">
        <v>147</v>
      </c>
      <c r="G24" s="75" t="s">
        <v>152</v>
      </c>
      <c r="H24" s="83" t="s">
        <v>170</v>
      </c>
      <c r="I24" s="77" t="s">
        <v>31</v>
      </c>
    </row>
    <row r="25" spans="1:9" s="12" customFormat="1" ht="409.5" customHeight="1" thickBot="1" x14ac:dyDescent="0.3">
      <c r="A25" s="75">
        <v>94</v>
      </c>
      <c r="B25" s="75">
        <v>7</v>
      </c>
      <c r="C25" s="75" t="s">
        <v>39</v>
      </c>
      <c r="D25" s="75">
        <v>2</v>
      </c>
      <c r="E25" s="75" t="s">
        <v>29</v>
      </c>
      <c r="F25" s="75" t="s">
        <v>147</v>
      </c>
      <c r="G25" s="75" t="s">
        <v>361</v>
      </c>
      <c r="H25" s="83" t="s">
        <v>171</v>
      </c>
      <c r="I25" s="77" t="s">
        <v>172</v>
      </c>
    </row>
    <row r="26" spans="1:9" ht="294" customHeight="1" thickBot="1" x14ac:dyDescent="0.3">
      <c r="A26" s="64">
        <v>95</v>
      </c>
      <c r="B26" s="64">
        <v>7</v>
      </c>
      <c r="C26" s="64" t="s">
        <v>39</v>
      </c>
      <c r="D26" s="64">
        <v>2</v>
      </c>
      <c r="E26" s="64" t="s">
        <v>29</v>
      </c>
      <c r="F26" s="64" t="s">
        <v>147</v>
      </c>
      <c r="G26" s="64" t="s">
        <v>538</v>
      </c>
      <c r="H26" s="80" t="s">
        <v>173</v>
      </c>
      <c r="I26" s="67" t="s">
        <v>94</v>
      </c>
    </row>
    <row r="27" spans="1:9" ht="409.6" thickBot="1" x14ac:dyDescent="0.3">
      <c r="A27" s="75">
        <v>96</v>
      </c>
      <c r="B27" s="75">
        <v>7</v>
      </c>
      <c r="C27" s="75" t="s">
        <v>39</v>
      </c>
      <c r="D27" s="75">
        <v>2</v>
      </c>
      <c r="E27" s="75" t="s">
        <v>29</v>
      </c>
      <c r="F27" s="75" t="s">
        <v>147</v>
      </c>
      <c r="G27" s="75" t="s">
        <v>14</v>
      </c>
      <c r="H27" s="83" t="s">
        <v>174</v>
      </c>
      <c r="I27" s="77" t="s">
        <v>175</v>
      </c>
    </row>
    <row r="28" spans="1:9" ht="409.6" thickBot="1" x14ac:dyDescent="0.3">
      <c r="A28" s="75">
        <v>97</v>
      </c>
      <c r="B28" s="75">
        <v>7</v>
      </c>
      <c r="C28" s="75" t="s">
        <v>39</v>
      </c>
      <c r="D28" s="75">
        <v>2</v>
      </c>
      <c r="E28" s="75" t="s">
        <v>29</v>
      </c>
      <c r="F28" s="75" t="s">
        <v>147</v>
      </c>
      <c r="G28" s="75" t="s">
        <v>19</v>
      </c>
      <c r="H28" s="83" t="s">
        <v>176</v>
      </c>
      <c r="I28" s="77" t="s">
        <v>33</v>
      </c>
    </row>
    <row r="29" spans="1:9" ht="268.5" thickBot="1" x14ac:dyDescent="0.3">
      <c r="A29" s="75">
        <v>98</v>
      </c>
      <c r="B29" s="75">
        <v>7</v>
      </c>
      <c r="C29" s="75" t="s">
        <v>39</v>
      </c>
      <c r="D29" s="75">
        <v>2</v>
      </c>
      <c r="E29" s="75" t="s">
        <v>29</v>
      </c>
      <c r="F29" s="75" t="s">
        <v>147</v>
      </c>
      <c r="G29" s="75" t="s">
        <v>621</v>
      </c>
      <c r="H29" s="80" t="s">
        <v>177</v>
      </c>
      <c r="I29" s="77" t="s">
        <v>98</v>
      </c>
    </row>
    <row r="30" spans="1:9" ht="409.6" thickBot="1" x14ac:dyDescent="0.3">
      <c r="A30" s="75">
        <v>99</v>
      </c>
      <c r="B30" s="75">
        <v>7</v>
      </c>
      <c r="C30" s="75" t="s">
        <v>39</v>
      </c>
      <c r="D30" s="75">
        <v>2</v>
      </c>
      <c r="E30" s="75" t="s">
        <v>29</v>
      </c>
      <c r="F30" s="75" t="s">
        <v>147</v>
      </c>
      <c r="G30" s="75" t="s">
        <v>14</v>
      </c>
      <c r="H30" s="83" t="s">
        <v>178</v>
      </c>
      <c r="I30" s="77" t="s">
        <v>101</v>
      </c>
    </row>
  </sheetData>
  <autoFilter ref="A2:I30"/>
  <mergeCells count="1">
    <mergeCell ref="A1:I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A4" zoomScale="70" zoomScaleNormal="70" workbookViewId="0">
      <selection activeCell="C7" sqref="C7"/>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566</v>
      </c>
      <c r="B1" s="52" t="s">
        <v>558</v>
      </c>
      <c r="C1" s="52" t="s">
        <v>559</v>
      </c>
    </row>
    <row r="2" spans="1:3" ht="32.25" customHeight="1" thickBot="1" x14ac:dyDescent="0.3">
      <c r="A2" s="54" t="s">
        <v>152</v>
      </c>
      <c r="B2" s="55">
        <f>COUNTIF(UA05A!G3:G31,"CONTEXTO SOCIO CULTURAL")</f>
        <v>6</v>
      </c>
      <c r="C2" s="56" t="s">
        <v>587</v>
      </c>
    </row>
    <row r="3" spans="1:3" ht="72.75" customHeight="1" thickBot="1" x14ac:dyDescent="0.3">
      <c r="A3" s="54" t="s">
        <v>621</v>
      </c>
      <c r="B3" s="55">
        <f>COUNTIF(UA05A!G3:G32,"CUERPOS DIVERSOS EN REBELDÍA")</f>
        <v>1</v>
      </c>
      <c r="C3" s="56" t="s">
        <v>631</v>
      </c>
    </row>
    <row r="4" spans="1:3" ht="40.5" customHeight="1" thickBot="1" x14ac:dyDescent="0.3">
      <c r="A4" s="54" t="s">
        <v>360</v>
      </c>
      <c r="B4" s="55">
        <f>COUNTIF(UA05A!G3:G33,"CULTURA ORGANIZACIONAL")</f>
        <v>2</v>
      </c>
      <c r="C4" s="56" t="s">
        <v>599</v>
      </c>
    </row>
    <row r="5" spans="1:3" ht="33.75" customHeight="1" thickBot="1" x14ac:dyDescent="0.3">
      <c r="A5" s="54" t="s">
        <v>13</v>
      </c>
      <c r="B5" s="55">
        <f>COUNTIF(UA05A!G3:G34,"EDUCACIÓN")</f>
        <v>2</v>
      </c>
      <c r="C5" s="56" t="s">
        <v>588</v>
      </c>
    </row>
    <row r="6" spans="1:3" ht="48.75" customHeight="1" thickBot="1" x14ac:dyDescent="0.3">
      <c r="A6" s="54" t="s">
        <v>361</v>
      </c>
      <c r="B6" s="55">
        <f>COUNTIF(UA05A!G3:G35,"EQUIPAJE CULTURAL")</f>
        <v>1</v>
      </c>
      <c r="C6" s="56" t="s">
        <v>589</v>
      </c>
    </row>
    <row r="7" spans="1:3" ht="45.75" customHeight="1" thickBot="1" x14ac:dyDescent="0.3">
      <c r="A7" s="54" t="s">
        <v>19</v>
      </c>
      <c r="B7" s="55">
        <f>COUNTIF(UA05A!G3:G36,"INCERTIDUMBRE")</f>
        <v>1</v>
      </c>
      <c r="C7" s="56" t="s">
        <v>591</v>
      </c>
    </row>
    <row r="8" spans="1:3" ht="36.6" customHeight="1" thickBot="1" x14ac:dyDescent="0.3">
      <c r="A8" s="54" t="s">
        <v>14</v>
      </c>
      <c r="B8" s="55">
        <f>COUNTIF(UA05A!G3:G37,"INCLUSIÓN")</f>
        <v>10</v>
      </c>
      <c r="C8" s="56" t="s">
        <v>581</v>
      </c>
    </row>
    <row r="9" spans="1:3" ht="40.5" customHeight="1" thickBot="1" x14ac:dyDescent="0.3">
      <c r="A9" s="54" t="s">
        <v>18</v>
      </c>
      <c r="B9" s="55">
        <f>COUNTIF(UA05A!G3:G38,"INTERDISCIPLINARIEDAD")</f>
        <v>1</v>
      </c>
      <c r="C9" s="56" t="s">
        <v>602</v>
      </c>
    </row>
    <row r="10" spans="1:3" ht="35.450000000000003" customHeight="1" thickBot="1" x14ac:dyDescent="0.3">
      <c r="A10" s="54" t="s">
        <v>538</v>
      </c>
      <c r="B10" s="55">
        <f>COUNTIF(UA05A!G3:G39,"INTERRELACIÓN ESTUDIANTE-DOCENTE")</f>
        <v>1</v>
      </c>
      <c r="C10" s="56" t="s">
        <v>595</v>
      </c>
    </row>
    <row r="11" spans="1:3" ht="48.75" customHeight="1" thickBot="1" x14ac:dyDescent="0.3">
      <c r="A11" s="54" t="s">
        <v>622</v>
      </c>
      <c r="B11" s="55">
        <f>COUNTIF(UA05A!G3:G40,"PERSONAS CON DISCAPACIDAD")</f>
        <v>1</v>
      </c>
      <c r="C11" s="56" t="s">
        <v>633</v>
      </c>
    </row>
    <row r="12" spans="1:3" ht="48.75" customHeight="1" thickBot="1" x14ac:dyDescent="0.3">
      <c r="A12" s="54" t="s">
        <v>123</v>
      </c>
      <c r="B12" s="55">
        <f>COUNTIF(UA05A!G3:G41,"PERTINENCIA INSTITUTO NACIONAL")</f>
        <v>1</v>
      </c>
      <c r="C12" s="56" t="s">
        <v>600</v>
      </c>
    </row>
    <row r="13" spans="1:3" ht="48.75" customHeight="1" thickBot="1" x14ac:dyDescent="0.3">
      <c r="A13" s="54" t="s">
        <v>548</v>
      </c>
      <c r="B13" s="55">
        <f>COUNTIF(UA05A!G3:G42,"PROBLEMÁTICA SOCIO-ECONOMICA")</f>
        <v>1</v>
      </c>
      <c r="C13" s="56" t="s">
        <v>603</v>
      </c>
    </row>
    <row r="14" spans="1:3" ht="35.25" customHeight="1" thickBot="1" x14ac:dyDescent="0.3">
      <c r="A14" s="57" t="s">
        <v>560</v>
      </c>
      <c r="B14" s="58">
        <f>SUM(B2:B13)</f>
        <v>28</v>
      </c>
      <c r="C14" s="5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3" sqref="A3:H3"/>
    </sheetView>
  </sheetViews>
  <sheetFormatPr baseColWidth="10" defaultRowHeight="15" x14ac:dyDescent="0.25"/>
  <cols>
    <col min="4" max="4" width="24" customWidth="1"/>
    <col min="8" max="8" width="19" customWidth="1"/>
  </cols>
  <sheetData>
    <row r="1" spans="1:8" s="35" customFormat="1" ht="15" customHeight="1" thickBot="1" x14ac:dyDescent="0.3">
      <c r="A1" s="91" t="s">
        <v>624</v>
      </c>
      <c r="B1" s="91"/>
      <c r="C1" s="91"/>
      <c r="D1" s="91"/>
      <c r="E1" s="91"/>
      <c r="F1" s="91"/>
      <c r="G1" s="91"/>
      <c r="H1" s="91"/>
    </row>
    <row r="2" spans="1:8" ht="107.25" customHeight="1" thickBot="1" x14ac:dyDescent="0.3">
      <c r="A2" s="60" t="s">
        <v>144</v>
      </c>
      <c r="B2" s="60" t="s">
        <v>116</v>
      </c>
      <c r="C2" s="60" t="s">
        <v>117</v>
      </c>
      <c r="D2" s="60" t="s">
        <v>525</v>
      </c>
      <c r="E2" s="60" t="s">
        <v>179</v>
      </c>
      <c r="F2" s="60" t="s">
        <v>37</v>
      </c>
      <c r="G2" s="60" t="s">
        <v>1</v>
      </c>
      <c r="H2" s="60" t="s">
        <v>2</v>
      </c>
    </row>
    <row r="3" spans="1:8" ht="44.25" customHeight="1" thickBot="1" x14ac:dyDescent="0.3">
      <c r="A3" s="93" t="s">
        <v>28</v>
      </c>
      <c r="B3" s="89"/>
      <c r="C3" s="89"/>
      <c r="D3" s="93" t="s">
        <v>180</v>
      </c>
      <c r="E3" s="89"/>
      <c r="F3" s="89"/>
      <c r="G3" s="89"/>
      <c r="H3" s="89"/>
    </row>
  </sheetData>
  <mergeCells count="3">
    <mergeCell ref="A3:C3"/>
    <mergeCell ref="D3:H3"/>
    <mergeCell ref="A1:H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78" zoomScaleNormal="78" workbookViewId="0">
      <selection activeCell="A29" sqref="A29"/>
    </sheetView>
  </sheetViews>
  <sheetFormatPr baseColWidth="10" defaultRowHeight="15" x14ac:dyDescent="0.25"/>
  <cols>
    <col min="1" max="1" width="20.7109375" customWidth="1"/>
    <col min="2" max="2" width="21" customWidth="1"/>
    <col min="3" max="3" width="20.5703125" customWidth="1"/>
    <col min="5" max="5" width="18.28515625" customWidth="1"/>
    <col min="6" max="6" width="34.140625" customWidth="1"/>
    <col min="7" max="7" width="26" customWidth="1"/>
    <col min="8" max="8" width="45.42578125" customWidth="1"/>
    <col min="9" max="9" width="22.5703125" customWidth="1"/>
  </cols>
  <sheetData>
    <row r="1" spans="1:9" ht="17.25" thickTop="1" thickBot="1" x14ac:dyDescent="0.3">
      <c r="A1" s="92" t="s">
        <v>624</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267.75" customHeight="1" thickBot="1" x14ac:dyDescent="0.3">
      <c r="A3" s="64">
        <v>100</v>
      </c>
      <c r="B3" s="64">
        <v>7</v>
      </c>
      <c r="C3" s="64" t="s">
        <v>39</v>
      </c>
      <c r="D3" s="64">
        <v>2</v>
      </c>
      <c r="E3" s="64" t="s">
        <v>29</v>
      </c>
      <c r="F3" s="64" t="s">
        <v>181</v>
      </c>
      <c r="G3" s="64" t="s">
        <v>621</v>
      </c>
      <c r="H3" s="80" t="s">
        <v>182</v>
      </c>
      <c r="I3" s="67" t="s">
        <v>98</v>
      </c>
    </row>
    <row r="4" spans="1:9" ht="409.6" thickBot="1" x14ac:dyDescent="0.3">
      <c r="A4" s="64">
        <v>101</v>
      </c>
      <c r="B4" s="64">
        <v>7</v>
      </c>
      <c r="C4" s="64" t="s">
        <v>39</v>
      </c>
      <c r="D4" s="64">
        <v>2</v>
      </c>
      <c r="E4" s="64" t="s">
        <v>29</v>
      </c>
      <c r="F4" s="64" t="s">
        <v>181</v>
      </c>
      <c r="G4" s="64" t="s">
        <v>183</v>
      </c>
      <c r="H4" s="66" t="s">
        <v>184</v>
      </c>
      <c r="I4" s="67" t="s">
        <v>107</v>
      </c>
    </row>
    <row r="5" spans="1:9" ht="409.6" thickBot="1" x14ac:dyDescent="0.3">
      <c r="A5" s="64">
        <v>102</v>
      </c>
      <c r="B5" s="64">
        <v>7</v>
      </c>
      <c r="C5" s="64" t="s">
        <v>39</v>
      </c>
      <c r="D5" s="64">
        <v>2</v>
      </c>
      <c r="E5" s="64" t="s">
        <v>29</v>
      </c>
      <c r="F5" s="64" t="s">
        <v>181</v>
      </c>
      <c r="G5" s="64" t="s">
        <v>621</v>
      </c>
      <c r="H5" s="80" t="s">
        <v>185</v>
      </c>
      <c r="I5" s="67" t="s">
        <v>107</v>
      </c>
    </row>
    <row r="6" spans="1:9" ht="409.6" thickBot="1" x14ac:dyDescent="0.3">
      <c r="A6" s="64">
        <v>103</v>
      </c>
      <c r="B6" s="64">
        <v>7</v>
      </c>
      <c r="C6" s="64" t="s">
        <v>39</v>
      </c>
      <c r="D6" s="64">
        <v>2</v>
      </c>
      <c r="E6" s="64" t="s">
        <v>29</v>
      </c>
      <c r="F6" s="64" t="s">
        <v>181</v>
      </c>
      <c r="G6" s="64" t="s">
        <v>621</v>
      </c>
      <c r="H6" s="66" t="s">
        <v>186</v>
      </c>
      <c r="I6" s="67" t="s">
        <v>107</v>
      </c>
    </row>
    <row r="7" spans="1:9" ht="293.25" customHeight="1" thickBot="1" x14ac:dyDescent="0.3">
      <c r="A7" s="64">
        <v>104</v>
      </c>
      <c r="B7" s="64">
        <v>7</v>
      </c>
      <c r="C7" s="64" t="s">
        <v>39</v>
      </c>
      <c r="D7" s="64">
        <v>2</v>
      </c>
      <c r="E7" s="64" t="s">
        <v>29</v>
      </c>
      <c r="F7" s="64" t="s">
        <v>181</v>
      </c>
      <c r="G7" s="64" t="s">
        <v>14</v>
      </c>
      <c r="H7" s="66" t="s">
        <v>187</v>
      </c>
      <c r="I7" s="67" t="s">
        <v>107</v>
      </c>
    </row>
    <row r="8" spans="1:9" s="8" customFormat="1" ht="381.75" customHeight="1" thickBot="1" x14ac:dyDescent="0.3">
      <c r="A8" s="64">
        <v>105</v>
      </c>
      <c r="B8" s="75">
        <v>7</v>
      </c>
      <c r="C8" s="75" t="s">
        <v>39</v>
      </c>
      <c r="D8" s="75">
        <v>2</v>
      </c>
      <c r="E8" s="75" t="s">
        <v>29</v>
      </c>
      <c r="F8" s="75" t="s">
        <v>181</v>
      </c>
      <c r="G8" s="75" t="s">
        <v>621</v>
      </c>
      <c r="H8" s="76" t="s">
        <v>188</v>
      </c>
      <c r="I8" s="77" t="s">
        <v>107</v>
      </c>
    </row>
    <row r="9" spans="1:9" ht="409.6" thickBot="1" x14ac:dyDescent="0.3">
      <c r="A9" s="64">
        <v>106</v>
      </c>
      <c r="B9" s="64">
        <v>7</v>
      </c>
      <c r="C9" s="64" t="s">
        <v>39</v>
      </c>
      <c r="D9" s="64">
        <v>2</v>
      </c>
      <c r="E9" s="64" t="s">
        <v>29</v>
      </c>
      <c r="F9" s="64" t="s">
        <v>181</v>
      </c>
      <c r="G9" s="64" t="s">
        <v>34</v>
      </c>
      <c r="H9" s="66" t="s">
        <v>189</v>
      </c>
      <c r="I9" s="67" t="s">
        <v>107</v>
      </c>
    </row>
    <row r="10" spans="1:9" ht="409.6" thickBot="1" x14ac:dyDescent="0.3">
      <c r="A10" s="64">
        <v>107</v>
      </c>
      <c r="B10" s="64">
        <v>7</v>
      </c>
      <c r="C10" s="64" t="s">
        <v>39</v>
      </c>
      <c r="D10" s="64">
        <v>2</v>
      </c>
      <c r="E10" s="64" t="s">
        <v>29</v>
      </c>
      <c r="F10" s="64" t="s">
        <v>181</v>
      </c>
      <c r="G10" s="64" t="s">
        <v>621</v>
      </c>
      <c r="H10" s="66" t="s">
        <v>190</v>
      </c>
      <c r="I10" s="67" t="s">
        <v>107</v>
      </c>
    </row>
    <row r="11" spans="1:9" ht="315.75" thickBot="1" x14ac:dyDescent="0.3">
      <c r="A11" s="64">
        <v>108</v>
      </c>
      <c r="B11" s="64">
        <v>7</v>
      </c>
      <c r="C11" s="64" t="s">
        <v>39</v>
      </c>
      <c r="D11" s="64">
        <v>2</v>
      </c>
      <c r="E11" s="64" t="s">
        <v>29</v>
      </c>
      <c r="F11" s="64" t="s">
        <v>181</v>
      </c>
      <c r="G11" s="64" t="s">
        <v>14</v>
      </c>
      <c r="H11" s="80" t="s">
        <v>191</v>
      </c>
      <c r="I11" s="67" t="s">
        <v>107</v>
      </c>
    </row>
    <row r="12" spans="1:9" ht="363" thickBot="1" x14ac:dyDescent="0.3">
      <c r="A12" s="64">
        <v>109</v>
      </c>
      <c r="B12" s="64">
        <v>7</v>
      </c>
      <c r="C12" s="64" t="s">
        <v>39</v>
      </c>
      <c r="D12" s="64">
        <v>2</v>
      </c>
      <c r="E12" s="64" t="s">
        <v>29</v>
      </c>
      <c r="F12" s="64" t="s">
        <v>181</v>
      </c>
      <c r="G12" s="64" t="s">
        <v>34</v>
      </c>
      <c r="H12" s="80" t="s">
        <v>192</v>
      </c>
      <c r="I12" s="67" t="s">
        <v>107</v>
      </c>
    </row>
    <row r="13" spans="1:9" s="8" customFormat="1" ht="363" thickBot="1" x14ac:dyDescent="0.3">
      <c r="A13" s="64">
        <v>110</v>
      </c>
      <c r="B13" s="75">
        <v>7</v>
      </c>
      <c r="C13" s="75" t="s">
        <v>39</v>
      </c>
      <c r="D13" s="75">
        <v>2</v>
      </c>
      <c r="E13" s="75" t="s">
        <v>29</v>
      </c>
      <c r="F13" s="75" t="s">
        <v>181</v>
      </c>
      <c r="G13" s="75" t="s">
        <v>14</v>
      </c>
      <c r="H13" s="83" t="s">
        <v>193</v>
      </c>
      <c r="I13" s="77" t="s">
        <v>107</v>
      </c>
    </row>
    <row r="14" spans="1:9" s="8" customFormat="1" ht="409.6" thickBot="1" x14ac:dyDescent="0.3">
      <c r="A14" s="64">
        <v>111</v>
      </c>
      <c r="B14" s="75">
        <v>7</v>
      </c>
      <c r="C14" s="75" t="s">
        <v>39</v>
      </c>
      <c r="D14" s="75">
        <v>2</v>
      </c>
      <c r="E14" s="75" t="s">
        <v>29</v>
      </c>
      <c r="F14" s="75" t="s">
        <v>181</v>
      </c>
      <c r="G14" s="75" t="s">
        <v>195</v>
      </c>
      <c r="H14" s="76" t="s">
        <v>194</v>
      </c>
      <c r="I14" s="77" t="s">
        <v>107</v>
      </c>
    </row>
    <row r="15" spans="1:9" ht="378.75" thickBot="1" x14ac:dyDescent="0.3">
      <c r="A15" s="64">
        <v>112</v>
      </c>
      <c r="B15" s="64">
        <v>7</v>
      </c>
      <c r="C15" s="64" t="s">
        <v>39</v>
      </c>
      <c r="D15" s="64">
        <v>2</v>
      </c>
      <c r="E15" s="64" t="s">
        <v>29</v>
      </c>
      <c r="F15" s="75" t="s">
        <v>181</v>
      </c>
      <c r="G15" s="64" t="s">
        <v>622</v>
      </c>
      <c r="H15" s="66" t="s">
        <v>196</v>
      </c>
      <c r="I15" s="67" t="s">
        <v>98</v>
      </c>
    </row>
    <row r="16" spans="1:9" ht="394.5" thickBot="1" x14ac:dyDescent="0.3">
      <c r="A16" s="64">
        <v>113</v>
      </c>
      <c r="B16" s="64">
        <v>7</v>
      </c>
      <c r="C16" s="64" t="s">
        <v>39</v>
      </c>
      <c r="D16" s="64">
        <v>2</v>
      </c>
      <c r="E16" s="64" t="s">
        <v>29</v>
      </c>
      <c r="F16" s="75" t="s">
        <v>181</v>
      </c>
      <c r="G16" s="64" t="s">
        <v>622</v>
      </c>
      <c r="H16" s="80" t="s">
        <v>197</v>
      </c>
      <c r="I16" s="67" t="s">
        <v>98</v>
      </c>
    </row>
    <row r="17" spans="1:9" s="8" customFormat="1" ht="409.6" thickBot="1" x14ac:dyDescent="0.3">
      <c r="A17" s="64">
        <v>114</v>
      </c>
      <c r="B17" s="75">
        <v>7</v>
      </c>
      <c r="C17" s="75" t="s">
        <v>39</v>
      </c>
      <c r="D17" s="75">
        <v>2</v>
      </c>
      <c r="E17" s="75" t="s">
        <v>29</v>
      </c>
      <c r="F17" s="75" t="s">
        <v>181</v>
      </c>
      <c r="G17" s="75" t="s">
        <v>622</v>
      </c>
      <c r="H17" s="76" t="s">
        <v>198</v>
      </c>
      <c r="I17" s="77" t="s">
        <v>101</v>
      </c>
    </row>
    <row r="18" spans="1:9" s="8" customFormat="1" ht="409.6" thickBot="1" x14ac:dyDescent="0.3">
      <c r="A18" s="64">
        <v>115</v>
      </c>
      <c r="B18" s="75">
        <v>7</v>
      </c>
      <c r="C18" s="75" t="s">
        <v>39</v>
      </c>
      <c r="D18" s="75">
        <v>2</v>
      </c>
      <c r="E18" s="75" t="s">
        <v>29</v>
      </c>
      <c r="F18" s="75" t="s">
        <v>181</v>
      </c>
      <c r="G18" s="75" t="s">
        <v>14</v>
      </c>
      <c r="H18" s="83" t="s">
        <v>199</v>
      </c>
      <c r="I18" s="77" t="s">
        <v>107</v>
      </c>
    </row>
    <row r="19" spans="1:9" ht="300" thickBot="1" x14ac:dyDescent="0.3">
      <c r="A19" s="64">
        <v>116</v>
      </c>
      <c r="B19" s="64">
        <v>7</v>
      </c>
      <c r="C19" s="64" t="s">
        <v>39</v>
      </c>
      <c r="D19" s="64">
        <v>2</v>
      </c>
      <c r="E19" s="64" t="s">
        <v>29</v>
      </c>
      <c r="F19" s="75" t="s">
        <v>181</v>
      </c>
      <c r="G19" s="64" t="s">
        <v>622</v>
      </c>
      <c r="H19" s="66" t="s">
        <v>200</v>
      </c>
      <c r="I19" s="67" t="s">
        <v>107</v>
      </c>
    </row>
    <row r="20" spans="1:9" ht="331.5" thickBot="1" x14ac:dyDescent="0.3">
      <c r="A20" s="64">
        <v>117</v>
      </c>
      <c r="B20" s="75">
        <v>7</v>
      </c>
      <c r="C20" s="75" t="s">
        <v>39</v>
      </c>
      <c r="D20" s="75">
        <v>2</v>
      </c>
      <c r="E20" s="75" t="s">
        <v>29</v>
      </c>
      <c r="F20" s="75" t="s">
        <v>181</v>
      </c>
      <c r="G20" s="75" t="s">
        <v>621</v>
      </c>
      <c r="H20" s="80" t="s">
        <v>201</v>
      </c>
      <c r="I20" s="77" t="s">
        <v>107</v>
      </c>
    </row>
    <row r="21" spans="1:9" s="8" customFormat="1" ht="409.6" thickBot="1" x14ac:dyDescent="0.3">
      <c r="A21" s="64">
        <v>118</v>
      </c>
      <c r="B21" s="75">
        <v>7</v>
      </c>
      <c r="C21" s="75" t="s">
        <v>39</v>
      </c>
      <c r="D21" s="75">
        <v>2</v>
      </c>
      <c r="E21" s="75" t="s">
        <v>29</v>
      </c>
      <c r="F21" s="75" t="s">
        <v>181</v>
      </c>
      <c r="G21" s="75" t="s">
        <v>34</v>
      </c>
      <c r="H21" s="76" t="s">
        <v>202</v>
      </c>
      <c r="I21" s="77" t="s">
        <v>101</v>
      </c>
    </row>
    <row r="22" spans="1:9" ht="296.25" customHeight="1" thickBot="1" x14ac:dyDescent="0.3">
      <c r="A22" s="64">
        <v>119</v>
      </c>
      <c r="B22" s="64">
        <v>7</v>
      </c>
      <c r="C22" s="64" t="s">
        <v>39</v>
      </c>
      <c r="D22" s="64">
        <v>2</v>
      </c>
      <c r="E22" s="64" t="s">
        <v>29</v>
      </c>
      <c r="F22" s="75" t="s">
        <v>181</v>
      </c>
      <c r="G22" s="64" t="s">
        <v>14</v>
      </c>
      <c r="H22" s="66" t="s">
        <v>203</v>
      </c>
      <c r="I22" s="67" t="s">
        <v>175</v>
      </c>
    </row>
    <row r="23" spans="1:9" ht="408.75" customHeight="1" thickBot="1" x14ac:dyDescent="0.3">
      <c r="A23" s="64">
        <v>120</v>
      </c>
      <c r="B23" s="64">
        <v>7</v>
      </c>
      <c r="C23" s="64" t="s">
        <v>39</v>
      </c>
      <c r="D23" s="64">
        <v>2</v>
      </c>
      <c r="E23" s="64" t="s">
        <v>29</v>
      </c>
      <c r="F23" s="75" t="s">
        <v>181</v>
      </c>
      <c r="G23" s="64" t="s">
        <v>622</v>
      </c>
      <c r="H23" s="80" t="s">
        <v>204</v>
      </c>
      <c r="I23" s="67" t="s">
        <v>175</v>
      </c>
    </row>
    <row r="24" spans="1:9" ht="355.5" customHeight="1" thickBot="1" x14ac:dyDescent="0.3">
      <c r="A24" s="64">
        <v>121</v>
      </c>
      <c r="B24" s="64">
        <v>7</v>
      </c>
      <c r="C24" s="64" t="s">
        <v>39</v>
      </c>
      <c r="D24" s="64">
        <v>2</v>
      </c>
      <c r="E24" s="64" t="s">
        <v>29</v>
      </c>
      <c r="F24" s="75" t="s">
        <v>181</v>
      </c>
      <c r="G24" s="64" t="s">
        <v>13</v>
      </c>
      <c r="H24" s="66" t="s">
        <v>205</v>
      </c>
      <c r="I24" s="67" t="s">
        <v>141</v>
      </c>
    </row>
    <row r="25" spans="1:9" s="8" customFormat="1" ht="363" thickBot="1" x14ac:dyDescent="0.3">
      <c r="A25" s="64">
        <v>122</v>
      </c>
      <c r="B25" s="75">
        <v>7</v>
      </c>
      <c r="C25" s="75" t="s">
        <v>39</v>
      </c>
      <c r="D25" s="75">
        <v>2</v>
      </c>
      <c r="E25" s="75" t="s">
        <v>29</v>
      </c>
      <c r="F25" s="75" t="s">
        <v>181</v>
      </c>
      <c r="G25" s="75" t="s">
        <v>14</v>
      </c>
      <c r="H25" s="83" t="s">
        <v>206</v>
      </c>
      <c r="I25" s="77" t="s">
        <v>141</v>
      </c>
    </row>
    <row r="26" spans="1:9" s="11" customFormat="1" ht="408" customHeight="1" thickBot="1" x14ac:dyDescent="0.3">
      <c r="A26" s="64">
        <v>123</v>
      </c>
      <c r="B26" s="85">
        <v>7</v>
      </c>
      <c r="C26" s="85" t="s">
        <v>39</v>
      </c>
      <c r="D26" s="85">
        <v>2</v>
      </c>
      <c r="E26" s="85" t="s">
        <v>29</v>
      </c>
      <c r="F26" s="85" t="s">
        <v>181</v>
      </c>
      <c r="G26" s="85" t="s">
        <v>622</v>
      </c>
      <c r="H26" s="86" t="s">
        <v>207</v>
      </c>
      <c r="I26" s="87" t="s">
        <v>149</v>
      </c>
    </row>
    <row r="27" spans="1:9" ht="356.25" customHeight="1" thickBot="1" x14ac:dyDescent="0.3">
      <c r="A27" s="64">
        <v>124</v>
      </c>
      <c r="B27" s="64">
        <v>7</v>
      </c>
      <c r="C27" s="64" t="s">
        <v>39</v>
      </c>
      <c r="D27" s="64">
        <v>2</v>
      </c>
      <c r="E27" s="64" t="s">
        <v>29</v>
      </c>
      <c r="F27" s="85" t="s">
        <v>181</v>
      </c>
      <c r="G27" s="64" t="s">
        <v>622</v>
      </c>
      <c r="H27" s="80" t="s">
        <v>208</v>
      </c>
      <c r="I27" s="67" t="s">
        <v>98</v>
      </c>
    </row>
    <row r="28" spans="1:9" ht="409.6" thickBot="1" x14ac:dyDescent="0.3">
      <c r="A28" s="64">
        <v>125</v>
      </c>
      <c r="B28" s="75">
        <v>7</v>
      </c>
      <c r="C28" s="75" t="s">
        <v>39</v>
      </c>
      <c r="D28" s="75">
        <v>2</v>
      </c>
      <c r="E28" s="75" t="s">
        <v>29</v>
      </c>
      <c r="F28" s="85" t="s">
        <v>181</v>
      </c>
      <c r="G28" s="75" t="s">
        <v>13</v>
      </c>
      <c r="H28" s="83" t="s">
        <v>209</v>
      </c>
      <c r="I28" s="77" t="s">
        <v>31</v>
      </c>
    </row>
    <row r="29" spans="1:9" ht="409.6" thickBot="1" x14ac:dyDescent="0.3">
      <c r="A29" s="64">
        <v>126</v>
      </c>
      <c r="B29" s="75">
        <v>7</v>
      </c>
      <c r="C29" s="75" t="s">
        <v>39</v>
      </c>
      <c r="D29" s="75">
        <v>2</v>
      </c>
      <c r="E29" s="75" t="s">
        <v>29</v>
      </c>
      <c r="F29" s="85" t="s">
        <v>181</v>
      </c>
      <c r="G29" s="75" t="s">
        <v>13</v>
      </c>
      <c r="H29" s="83" t="s">
        <v>210</v>
      </c>
      <c r="I29" s="77" t="s">
        <v>107</v>
      </c>
    </row>
    <row r="30" spans="1:9" ht="409.6" thickBot="1" x14ac:dyDescent="0.3">
      <c r="A30" s="64">
        <v>127</v>
      </c>
      <c r="B30" s="75">
        <v>7</v>
      </c>
      <c r="C30" s="75" t="s">
        <v>39</v>
      </c>
      <c r="D30" s="75">
        <v>2</v>
      </c>
      <c r="E30" s="75" t="s">
        <v>29</v>
      </c>
      <c r="F30" s="85" t="s">
        <v>181</v>
      </c>
      <c r="G30" s="75" t="s">
        <v>211</v>
      </c>
      <c r="H30" s="80" t="s">
        <v>212</v>
      </c>
      <c r="I30" s="77" t="s">
        <v>107</v>
      </c>
    </row>
    <row r="31" spans="1:9" ht="409.6" thickBot="1" x14ac:dyDescent="0.3">
      <c r="A31" s="64">
        <v>128</v>
      </c>
      <c r="B31" s="75">
        <v>7</v>
      </c>
      <c r="C31" s="75" t="s">
        <v>39</v>
      </c>
      <c r="D31" s="75">
        <v>2</v>
      </c>
      <c r="E31" s="75" t="s">
        <v>29</v>
      </c>
      <c r="F31" s="85" t="s">
        <v>181</v>
      </c>
      <c r="G31" s="75" t="s">
        <v>13</v>
      </c>
      <c r="H31" s="83" t="s">
        <v>213</v>
      </c>
      <c r="I31" s="77" t="s">
        <v>46</v>
      </c>
    </row>
    <row r="32" spans="1:9" ht="408" customHeight="1" thickBot="1" x14ac:dyDescent="0.3">
      <c r="A32" s="64">
        <v>129</v>
      </c>
      <c r="B32" s="75">
        <v>7</v>
      </c>
      <c r="C32" s="75" t="s">
        <v>39</v>
      </c>
      <c r="D32" s="75">
        <v>2</v>
      </c>
      <c r="E32" s="75" t="s">
        <v>29</v>
      </c>
      <c r="F32" s="85" t="s">
        <v>181</v>
      </c>
      <c r="G32" s="75" t="s">
        <v>549</v>
      </c>
      <c r="H32" s="83" t="s">
        <v>214</v>
      </c>
      <c r="I32" s="77" t="s">
        <v>98</v>
      </c>
    </row>
    <row r="33" spans="1:9" ht="338.25" customHeight="1" thickBot="1" x14ac:dyDescent="0.3">
      <c r="A33" s="64">
        <v>130</v>
      </c>
      <c r="B33" s="75">
        <v>7</v>
      </c>
      <c r="C33" s="75" t="s">
        <v>39</v>
      </c>
      <c r="D33" s="75">
        <v>2</v>
      </c>
      <c r="E33" s="75" t="s">
        <v>29</v>
      </c>
      <c r="F33" s="85" t="s">
        <v>181</v>
      </c>
      <c r="G33" s="75" t="s">
        <v>621</v>
      </c>
      <c r="H33" s="83" t="s">
        <v>215</v>
      </c>
      <c r="I33" s="77" t="s">
        <v>98</v>
      </c>
    </row>
    <row r="34" spans="1:9" ht="300.75" customHeight="1" thickBot="1" x14ac:dyDescent="0.3">
      <c r="A34" s="64">
        <v>131</v>
      </c>
      <c r="B34" s="75">
        <v>7</v>
      </c>
      <c r="C34" s="75" t="s">
        <v>39</v>
      </c>
      <c r="D34" s="75">
        <v>2</v>
      </c>
      <c r="E34" s="75" t="s">
        <v>29</v>
      </c>
      <c r="F34" s="85" t="s">
        <v>181</v>
      </c>
      <c r="G34" s="75" t="s">
        <v>14</v>
      </c>
      <c r="H34" s="83" t="s">
        <v>216</v>
      </c>
      <c r="I34" s="77" t="s">
        <v>107</v>
      </c>
    </row>
    <row r="35" spans="1:9" s="8" customFormat="1" ht="378.75" thickBot="1" x14ac:dyDescent="0.3">
      <c r="A35" s="64">
        <v>132</v>
      </c>
      <c r="B35" s="75">
        <v>7</v>
      </c>
      <c r="C35" s="75" t="s">
        <v>39</v>
      </c>
      <c r="D35" s="75">
        <v>2</v>
      </c>
      <c r="E35" s="75" t="s">
        <v>29</v>
      </c>
      <c r="F35" s="75" t="s">
        <v>181</v>
      </c>
      <c r="G35" s="75" t="s">
        <v>112</v>
      </c>
      <c r="H35" s="83" t="s">
        <v>217</v>
      </c>
      <c r="I35" s="77" t="s">
        <v>218</v>
      </c>
    </row>
    <row r="36" spans="1:9" ht="222" customHeight="1" thickBot="1" x14ac:dyDescent="0.3">
      <c r="A36" s="64">
        <v>133</v>
      </c>
      <c r="B36" s="75">
        <v>7</v>
      </c>
      <c r="C36" s="75" t="s">
        <v>39</v>
      </c>
      <c r="D36" s="75">
        <v>2</v>
      </c>
      <c r="E36" s="75" t="s">
        <v>29</v>
      </c>
      <c r="F36" s="75" t="s">
        <v>181</v>
      </c>
      <c r="G36" s="75" t="s">
        <v>622</v>
      </c>
      <c r="H36" s="83" t="s">
        <v>219</v>
      </c>
      <c r="I36" s="77" t="s">
        <v>107</v>
      </c>
    </row>
    <row r="37" spans="1:9" s="8" customFormat="1" ht="409.6" thickBot="1" x14ac:dyDescent="0.3">
      <c r="A37" s="64">
        <v>134</v>
      </c>
      <c r="B37" s="75">
        <v>7</v>
      </c>
      <c r="C37" s="75" t="s">
        <v>39</v>
      </c>
      <c r="D37" s="75">
        <v>2</v>
      </c>
      <c r="E37" s="75" t="s">
        <v>29</v>
      </c>
      <c r="F37" s="75" t="s">
        <v>181</v>
      </c>
      <c r="G37" s="75" t="s">
        <v>13</v>
      </c>
      <c r="H37" s="83" t="s">
        <v>220</v>
      </c>
      <c r="I37" s="77" t="s">
        <v>101</v>
      </c>
    </row>
    <row r="38" spans="1:9" ht="237" thickBot="1" x14ac:dyDescent="0.3">
      <c r="A38" s="75">
        <v>135</v>
      </c>
      <c r="B38" s="75">
        <v>7</v>
      </c>
      <c r="C38" s="75" t="s">
        <v>39</v>
      </c>
      <c r="D38" s="75">
        <v>2</v>
      </c>
      <c r="E38" s="75" t="s">
        <v>29</v>
      </c>
      <c r="F38" s="75" t="s">
        <v>181</v>
      </c>
      <c r="G38" s="75" t="s">
        <v>625</v>
      </c>
      <c r="H38" s="83" t="s">
        <v>630</v>
      </c>
      <c r="I38" s="77" t="s">
        <v>46</v>
      </c>
    </row>
  </sheetData>
  <autoFilter ref="A2:I38"/>
  <mergeCells count="1">
    <mergeCell ref="A1:I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70" zoomScaleNormal="70" workbookViewId="0">
      <selection activeCell="C11" sqref="C11"/>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567</v>
      </c>
      <c r="B1" s="52" t="s">
        <v>558</v>
      </c>
      <c r="C1" s="52" t="s">
        <v>559</v>
      </c>
    </row>
    <row r="2" spans="1:3" ht="32.25" customHeight="1" thickBot="1" x14ac:dyDescent="0.3">
      <c r="A2" s="54" t="s">
        <v>195</v>
      </c>
      <c r="B2" s="55">
        <f>COUNTIF(UA06A!G3:G41,"ADMISIÓN")</f>
        <v>1</v>
      </c>
      <c r="C2" s="56" t="s">
        <v>604</v>
      </c>
    </row>
    <row r="3" spans="1:3" ht="40.5" customHeight="1" thickBot="1" x14ac:dyDescent="0.3">
      <c r="A3" s="54" t="s">
        <v>112</v>
      </c>
      <c r="B3" s="55">
        <f>COUNTIF(UA06A!G3:G42,"BIENESTAR UNIVERSITARIO")</f>
        <v>1</v>
      </c>
      <c r="C3" s="56" t="s">
        <v>586</v>
      </c>
    </row>
    <row r="4" spans="1:3" ht="73.5" customHeight="1" thickBot="1" x14ac:dyDescent="0.3">
      <c r="A4" s="54" t="s">
        <v>621</v>
      </c>
      <c r="B4" s="55">
        <f>COUNTIF(UA06A!G3:G43,"CUERPOS DIVERSOS EN REBELDÍA")</f>
        <v>7</v>
      </c>
      <c r="C4" s="56" t="s">
        <v>631</v>
      </c>
    </row>
    <row r="5" spans="1:3" ht="33.75" customHeight="1" thickBot="1" x14ac:dyDescent="0.3">
      <c r="A5" s="54" t="s">
        <v>34</v>
      </c>
      <c r="B5" s="55">
        <f>COUNTIF(UA06A!G3:G44,"CONTEXTO SOCIOCULTURAL")</f>
        <v>3</v>
      </c>
      <c r="C5" s="56" t="s">
        <v>587</v>
      </c>
    </row>
    <row r="6" spans="1:3" ht="48.75" customHeight="1" thickBot="1" x14ac:dyDescent="0.3">
      <c r="A6" s="54" t="s">
        <v>13</v>
      </c>
      <c r="B6" s="55">
        <f>COUNTIF(UA06A!G3:G45,"EDUCACIÓN")</f>
        <v>5</v>
      </c>
      <c r="C6" s="56" t="s">
        <v>588</v>
      </c>
    </row>
    <row r="7" spans="1:3" ht="66" customHeight="1" thickBot="1" x14ac:dyDescent="0.3">
      <c r="A7" s="54" t="s">
        <v>625</v>
      </c>
      <c r="B7" s="55">
        <f>COUNTIF(UA06A!G3:G46,"EQUIDAD")</f>
        <v>1</v>
      </c>
      <c r="C7" s="56" t="s">
        <v>632</v>
      </c>
    </row>
    <row r="8" spans="1:3" ht="45.75" customHeight="1" thickBot="1" x14ac:dyDescent="0.3">
      <c r="A8" s="54" t="s">
        <v>14</v>
      </c>
      <c r="B8" s="55">
        <f>COUNTIF(UA06A!G3:G46,"INCLUSIÓN")</f>
        <v>7</v>
      </c>
      <c r="C8" s="56" t="s">
        <v>581</v>
      </c>
    </row>
    <row r="9" spans="1:3" ht="36.6" customHeight="1" thickBot="1" x14ac:dyDescent="0.3">
      <c r="A9" s="54" t="s">
        <v>211</v>
      </c>
      <c r="B9" s="55">
        <f>COUNTIF(UA06A!G3:G47,"INTELIGENCIA ARTIFICIAL")</f>
        <v>1</v>
      </c>
      <c r="C9" s="56" t="s">
        <v>605</v>
      </c>
    </row>
    <row r="10" spans="1:3" ht="40.5" customHeight="1" thickBot="1" x14ac:dyDescent="0.3">
      <c r="A10" s="54" t="s">
        <v>183</v>
      </c>
      <c r="B10" s="55">
        <f>COUNTIF(UA06A!G3:G48,"PERMANENCIA ESTUDIANTIL")</f>
        <v>1</v>
      </c>
      <c r="C10" s="56" t="s">
        <v>606</v>
      </c>
    </row>
    <row r="11" spans="1:3" ht="35.450000000000003" customHeight="1" thickBot="1" x14ac:dyDescent="0.3">
      <c r="A11" s="54" t="s">
        <v>622</v>
      </c>
      <c r="B11" s="55">
        <f>COUNTIF(UA06A!G3:G49,"PERSONAS CON DISCAPACIDAD")</f>
        <v>8</v>
      </c>
      <c r="C11" s="56" t="s">
        <v>633</v>
      </c>
    </row>
    <row r="12" spans="1:3" ht="48.75" customHeight="1" thickBot="1" x14ac:dyDescent="0.3">
      <c r="A12" s="54" t="s">
        <v>549</v>
      </c>
      <c r="B12" s="55">
        <f>COUNTIF(UA06A!G3:G50,"POLÍTICAS EDUCATIVAS")</f>
        <v>1</v>
      </c>
      <c r="C12" s="56" t="s">
        <v>607</v>
      </c>
    </row>
    <row r="13" spans="1:3" ht="35.25" customHeight="1" thickBot="1" x14ac:dyDescent="0.3">
      <c r="A13" s="57" t="s">
        <v>560</v>
      </c>
      <c r="B13" s="58">
        <f>SUM(B2:B12)</f>
        <v>36</v>
      </c>
      <c r="C13" s="56"/>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3" sqref="A3:H3"/>
    </sheetView>
  </sheetViews>
  <sheetFormatPr baseColWidth="10" defaultRowHeight="15" x14ac:dyDescent="0.25"/>
  <cols>
    <col min="8" max="8" width="18.85546875" customWidth="1"/>
  </cols>
  <sheetData>
    <row r="1" spans="1:8" s="35" customFormat="1" ht="15" customHeight="1" thickBot="1" x14ac:dyDescent="0.3">
      <c r="A1" s="91" t="s">
        <v>624</v>
      </c>
      <c r="B1" s="91"/>
      <c r="C1" s="91"/>
      <c r="D1" s="91"/>
      <c r="E1" s="91"/>
      <c r="F1" s="91"/>
      <c r="G1" s="91"/>
      <c r="H1" s="91"/>
    </row>
    <row r="2" spans="1:8" ht="48" thickBot="1" x14ac:dyDescent="0.3">
      <c r="A2" s="60" t="s">
        <v>144</v>
      </c>
      <c r="B2" s="60" t="s">
        <v>116</v>
      </c>
      <c r="C2" s="60" t="s">
        <v>117</v>
      </c>
      <c r="D2" s="60" t="s">
        <v>526</v>
      </c>
      <c r="E2" s="60" t="s">
        <v>222</v>
      </c>
      <c r="F2" s="60" t="s">
        <v>37</v>
      </c>
      <c r="G2" s="60" t="s">
        <v>1</v>
      </c>
      <c r="H2" s="60" t="s">
        <v>2</v>
      </c>
    </row>
    <row r="3" spans="1:8" ht="45.75" customHeight="1" thickBot="1" x14ac:dyDescent="0.3">
      <c r="A3" s="93" t="s">
        <v>28</v>
      </c>
      <c r="B3" s="89"/>
      <c r="C3" s="89"/>
      <c r="D3" s="93" t="s">
        <v>221</v>
      </c>
      <c r="E3" s="89"/>
      <c r="F3" s="89"/>
      <c r="G3" s="89"/>
      <c r="H3" s="89"/>
    </row>
  </sheetData>
  <mergeCells count="3">
    <mergeCell ref="A3:C3"/>
    <mergeCell ref="D3:H3"/>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zoomScale="86" zoomScaleNormal="86" workbookViewId="0">
      <selection activeCell="G2" sqref="G2"/>
    </sheetView>
  </sheetViews>
  <sheetFormatPr baseColWidth="10" defaultColWidth="14.42578125" defaultRowHeight="15" customHeight="1" x14ac:dyDescent="0.25"/>
  <cols>
    <col min="1" max="1" width="17" style="4" customWidth="1"/>
    <col min="2" max="2" width="15.5703125" style="4" customWidth="1"/>
    <col min="3" max="3" width="16.5703125" style="4" customWidth="1"/>
    <col min="4" max="4" width="10.7109375" style="4" customWidth="1"/>
    <col min="5" max="5" width="14.85546875" style="4" customWidth="1"/>
    <col min="6" max="6" width="33" style="4" customWidth="1"/>
    <col min="7" max="7" width="23.28515625" style="4" customWidth="1"/>
    <col min="8" max="8" width="70.7109375" style="4" customWidth="1"/>
    <col min="9" max="9" width="25.42578125" style="4" customWidth="1"/>
    <col min="10" max="26" width="10.7109375" style="4" customWidth="1"/>
    <col min="27" max="16384" width="14.42578125" style="4"/>
  </cols>
  <sheetData>
    <row r="1" spans="1:26" ht="15" customHeight="1" thickTop="1" thickBot="1" x14ac:dyDescent="0.3">
      <c r="A1" s="92" t="s">
        <v>624</v>
      </c>
      <c r="B1" s="92"/>
      <c r="C1" s="92"/>
      <c r="D1" s="92"/>
      <c r="E1" s="92"/>
      <c r="F1" s="92"/>
      <c r="G1" s="92"/>
      <c r="H1" s="92"/>
      <c r="I1" s="92"/>
    </row>
    <row r="2" spans="1:26" ht="33" thickTop="1" thickBot="1" x14ac:dyDescent="0.3">
      <c r="A2" s="61" t="s">
        <v>3</v>
      </c>
      <c r="B2" s="61" t="s">
        <v>4</v>
      </c>
      <c r="C2" s="61" t="s">
        <v>5</v>
      </c>
      <c r="D2" s="61" t="s">
        <v>6</v>
      </c>
      <c r="E2" s="61" t="s">
        <v>7</v>
      </c>
      <c r="F2" s="61" t="s">
        <v>8</v>
      </c>
      <c r="G2" s="61" t="s">
        <v>9</v>
      </c>
      <c r="H2" s="61" t="s">
        <v>10</v>
      </c>
      <c r="I2" s="61" t="s">
        <v>11</v>
      </c>
    </row>
    <row r="3" spans="1:26" ht="315.75" customHeight="1" thickBot="1" x14ac:dyDescent="0.3">
      <c r="A3" s="64">
        <v>1</v>
      </c>
      <c r="B3" s="64">
        <v>7</v>
      </c>
      <c r="C3" s="64" t="s">
        <v>39</v>
      </c>
      <c r="D3" s="64">
        <v>1</v>
      </c>
      <c r="E3" s="64" t="s">
        <v>29</v>
      </c>
      <c r="F3" s="64" t="s">
        <v>40</v>
      </c>
      <c r="G3" s="65" t="s">
        <v>12</v>
      </c>
      <c r="H3" s="66" t="s">
        <v>56</v>
      </c>
      <c r="I3" s="67" t="s">
        <v>15</v>
      </c>
      <c r="J3" s="35"/>
      <c r="K3" s="35"/>
      <c r="L3" s="35"/>
      <c r="M3" s="35"/>
      <c r="N3" s="35"/>
      <c r="O3" s="35"/>
      <c r="P3" s="35"/>
      <c r="Q3" s="35"/>
      <c r="R3" s="35"/>
      <c r="S3" s="35"/>
      <c r="T3" s="35"/>
      <c r="U3" s="35"/>
      <c r="V3" s="35"/>
      <c r="W3" s="35"/>
      <c r="X3" s="35"/>
      <c r="Y3" s="35"/>
      <c r="Z3" s="35"/>
    </row>
    <row r="4" spans="1:26" ht="393" customHeight="1" thickBot="1" x14ac:dyDescent="0.3">
      <c r="A4" s="64">
        <v>2</v>
      </c>
      <c r="B4" s="64">
        <v>7</v>
      </c>
      <c r="C4" s="64" t="s">
        <v>39</v>
      </c>
      <c r="D4" s="64">
        <v>1</v>
      </c>
      <c r="E4" s="64" t="s">
        <v>29</v>
      </c>
      <c r="F4" s="64" t="s">
        <v>40</v>
      </c>
      <c r="G4" s="64" t="s">
        <v>639</v>
      </c>
      <c r="H4" s="66" t="s">
        <v>57</v>
      </c>
      <c r="I4" s="67" t="s">
        <v>42</v>
      </c>
      <c r="J4" s="35"/>
      <c r="K4" s="35"/>
      <c r="L4" s="35"/>
      <c r="M4" s="35"/>
      <c r="N4" s="35"/>
      <c r="O4" s="35"/>
      <c r="P4" s="35"/>
      <c r="Q4" s="35"/>
      <c r="R4" s="35"/>
      <c r="S4" s="35"/>
      <c r="T4" s="35"/>
      <c r="U4" s="35"/>
      <c r="V4" s="35"/>
      <c r="W4" s="35"/>
      <c r="X4" s="35"/>
      <c r="Y4" s="35"/>
      <c r="Z4" s="35"/>
    </row>
    <row r="5" spans="1:26" ht="409.6" customHeight="1" thickBot="1" x14ac:dyDescent="0.3">
      <c r="A5" s="64">
        <v>3</v>
      </c>
      <c r="B5" s="64">
        <v>7</v>
      </c>
      <c r="C5" s="64" t="s">
        <v>39</v>
      </c>
      <c r="D5" s="64">
        <v>1</v>
      </c>
      <c r="E5" s="64" t="s">
        <v>29</v>
      </c>
      <c r="F5" s="64" t="s">
        <v>40</v>
      </c>
      <c r="G5" s="64" t="s">
        <v>639</v>
      </c>
      <c r="H5" s="66" t="s">
        <v>58</v>
      </c>
      <c r="I5" s="67" t="s">
        <v>43</v>
      </c>
      <c r="J5" s="35"/>
      <c r="K5" s="35"/>
      <c r="L5" s="35"/>
      <c r="M5" s="35"/>
      <c r="N5" s="35"/>
      <c r="O5" s="35"/>
      <c r="P5" s="35"/>
      <c r="Q5" s="35"/>
      <c r="R5" s="35"/>
      <c r="S5" s="35"/>
      <c r="T5" s="35"/>
      <c r="U5" s="35"/>
      <c r="V5" s="35"/>
      <c r="W5" s="35"/>
      <c r="X5" s="35"/>
      <c r="Y5" s="35"/>
      <c r="Z5" s="35"/>
    </row>
    <row r="6" spans="1:26" ht="301.5" customHeight="1" thickBot="1" x14ac:dyDescent="0.3">
      <c r="A6" s="64">
        <v>4</v>
      </c>
      <c r="B6" s="64">
        <v>7</v>
      </c>
      <c r="C6" s="64" t="s">
        <v>39</v>
      </c>
      <c r="D6" s="64">
        <v>1</v>
      </c>
      <c r="E6" s="64" t="s">
        <v>29</v>
      </c>
      <c r="F6" s="64" t="s">
        <v>40</v>
      </c>
      <c r="G6" s="65" t="s">
        <v>59</v>
      </c>
      <c r="H6" s="66" t="s">
        <v>45</v>
      </c>
      <c r="I6" s="67" t="s">
        <v>44</v>
      </c>
      <c r="J6" s="35"/>
      <c r="K6" s="35"/>
      <c r="L6" s="35"/>
      <c r="M6" s="35"/>
      <c r="N6" s="35"/>
      <c r="O6" s="35"/>
      <c r="P6" s="35"/>
      <c r="Q6" s="35"/>
      <c r="R6" s="35"/>
      <c r="S6" s="35"/>
      <c r="T6" s="35"/>
      <c r="U6" s="35"/>
      <c r="V6" s="35"/>
      <c r="W6" s="35"/>
      <c r="X6" s="35"/>
      <c r="Y6" s="35"/>
      <c r="Z6" s="35"/>
    </row>
    <row r="7" spans="1:26" ht="147.75" customHeight="1" thickBot="1" x14ac:dyDescent="0.3">
      <c r="A7" s="64">
        <v>5</v>
      </c>
      <c r="B7" s="64">
        <v>7</v>
      </c>
      <c r="C7" s="64" t="s">
        <v>39</v>
      </c>
      <c r="D7" s="64">
        <v>1</v>
      </c>
      <c r="E7" s="64" t="s">
        <v>29</v>
      </c>
      <c r="F7" s="64" t="s">
        <v>40</v>
      </c>
      <c r="G7" s="64" t="s">
        <v>24</v>
      </c>
      <c r="H7" s="66" t="s">
        <v>60</v>
      </c>
      <c r="I7" s="67" t="s">
        <v>31</v>
      </c>
      <c r="J7" s="35"/>
      <c r="K7" s="35"/>
      <c r="L7" s="35"/>
      <c r="M7" s="35"/>
      <c r="N7" s="35"/>
      <c r="O7" s="35"/>
      <c r="P7" s="35"/>
      <c r="Q7" s="35"/>
      <c r="R7" s="35"/>
      <c r="S7" s="35"/>
      <c r="T7" s="35"/>
      <c r="U7" s="35"/>
      <c r="V7" s="35"/>
      <c r="W7" s="35"/>
      <c r="X7" s="35"/>
      <c r="Y7" s="35"/>
      <c r="Z7" s="35"/>
    </row>
    <row r="8" spans="1:26" ht="159.75" customHeight="1" thickBot="1" x14ac:dyDescent="0.3">
      <c r="A8" s="64">
        <v>6</v>
      </c>
      <c r="B8" s="64">
        <v>7</v>
      </c>
      <c r="C8" s="64" t="s">
        <v>39</v>
      </c>
      <c r="D8" s="64">
        <v>1</v>
      </c>
      <c r="E8" s="64" t="s">
        <v>29</v>
      </c>
      <c r="F8" s="64" t="s">
        <v>40</v>
      </c>
      <c r="G8" s="64" t="s">
        <v>24</v>
      </c>
      <c r="H8" s="66" t="s">
        <v>61</v>
      </c>
      <c r="I8" s="67" t="s">
        <v>46</v>
      </c>
    </row>
    <row r="9" spans="1:26" ht="107.25" customHeight="1" thickBot="1" x14ac:dyDescent="0.3">
      <c r="A9" s="64">
        <v>7</v>
      </c>
      <c r="B9" s="64">
        <v>7</v>
      </c>
      <c r="C9" s="64" t="s">
        <v>39</v>
      </c>
      <c r="D9" s="64">
        <v>1</v>
      </c>
      <c r="E9" s="64" t="s">
        <v>29</v>
      </c>
      <c r="F9" s="64" t="s">
        <v>40</v>
      </c>
      <c r="G9" s="64" t="s">
        <v>24</v>
      </c>
      <c r="H9" s="66" t="s">
        <v>62</v>
      </c>
      <c r="I9" s="67" t="s">
        <v>47</v>
      </c>
    </row>
    <row r="10" spans="1:26" ht="90.75" customHeight="1" thickBot="1" x14ac:dyDescent="0.3">
      <c r="A10" s="64">
        <v>8</v>
      </c>
      <c r="B10" s="64">
        <v>7</v>
      </c>
      <c r="C10" s="64" t="s">
        <v>39</v>
      </c>
      <c r="D10" s="64">
        <v>1</v>
      </c>
      <c r="E10" s="64" t="s">
        <v>29</v>
      </c>
      <c r="F10" s="64" t="s">
        <v>40</v>
      </c>
      <c r="G10" s="68" t="s">
        <v>620</v>
      </c>
      <c r="H10" s="66" t="s">
        <v>63</v>
      </c>
      <c r="I10" s="67" t="s">
        <v>48</v>
      </c>
    </row>
    <row r="11" spans="1:26" ht="174.75" customHeight="1" thickBot="1" x14ac:dyDescent="0.3">
      <c r="A11" s="64">
        <v>9</v>
      </c>
      <c r="B11" s="64">
        <v>7</v>
      </c>
      <c r="C11" s="64" t="s">
        <v>39</v>
      </c>
      <c r="D11" s="64">
        <v>1</v>
      </c>
      <c r="E11" s="64" t="s">
        <v>29</v>
      </c>
      <c r="F11" s="64" t="s">
        <v>40</v>
      </c>
      <c r="G11" s="69" t="s">
        <v>49</v>
      </c>
      <c r="H11" s="66" t="s">
        <v>64</v>
      </c>
      <c r="I11" s="70" t="s">
        <v>50</v>
      </c>
    </row>
    <row r="12" spans="1:26" ht="177.75" customHeight="1" thickBot="1" x14ac:dyDescent="0.3">
      <c r="A12" s="64">
        <v>10</v>
      </c>
      <c r="B12" s="64">
        <v>7</v>
      </c>
      <c r="C12" s="64" t="s">
        <v>39</v>
      </c>
      <c r="D12" s="64">
        <v>1</v>
      </c>
      <c r="E12" s="64" t="s">
        <v>29</v>
      </c>
      <c r="F12" s="64" t="s">
        <v>40</v>
      </c>
      <c r="G12" s="64" t="s">
        <v>14</v>
      </c>
      <c r="H12" s="66" t="s">
        <v>65</v>
      </c>
      <c r="I12" s="67" t="s">
        <v>51</v>
      </c>
    </row>
    <row r="13" spans="1:26" ht="409.6" customHeight="1" thickBot="1" x14ac:dyDescent="0.3">
      <c r="A13" s="64">
        <v>11</v>
      </c>
      <c r="B13" s="69">
        <v>7</v>
      </c>
      <c r="C13" s="69" t="s">
        <v>39</v>
      </c>
      <c r="D13" s="69">
        <v>1</v>
      </c>
      <c r="E13" s="64" t="s">
        <v>29</v>
      </c>
      <c r="F13" s="64" t="s">
        <v>40</v>
      </c>
      <c r="G13" s="64" t="s">
        <v>21</v>
      </c>
      <c r="H13" s="66" t="s">
        <v>66</v>
      </c>
      <c r="I13" s="70" t="s">
        <v>17</v>
      </c>
      <c r="J13" s="10"/>
      <c r="K13" s="10"/>
      <c r="L13" s="10"/>
      <c r="M13" s="10"/>
      <c r="N13" s="10"/>
      <c r="O13" s="10"/>
      <c r="P13" s="10"/>
      <c r="Q13" s="10"/>
      <c r="R13" s="10"/>
      <c r="S13" s="10"/>
      <c r="T13" s="10"/>
      <c r="U13" s="10"/>
      <c r="V13" s="10"/>
      <c r="W13" s="10"/>
      <c r="X13" s="10"/>
      <c r="Y13" s="10"/>
      <c r="Z13" s="10"/>
    </row>
    <row r="14" spans="1:26" ht="90" customHeight="1" thickBot="1" x14ac:dyDescent="0.3">
      <c r="A14" s="64">
        <v>12</v>
      </c>
      <c r="B14" s="64">
        <v>7</v>
      </c>
      <c r="C14" s="64" t="s">
        <v>39</v>
      </c>
      <c r="D14" s="64">
        <v>1</v>
      </c>
      <c r="E14" s="64" t="s">
        <v>29</v>
      </c>
      <c r="F14" s="64" t="s">
        <v>40</v>
      </c>
      <c r="G14" s="64" t="s">
        <v>52</v>
      </c>
      <c r="H14" s="66" t="s">
        <v>53</v>
      </c>
      <c r="I14" s="67" t="s">
        <v>15</v>
      </c>
      <c r="J14" s="9"/>
      <c r="K14" s="9"/>
      <c r="L14" s="9"/>
      <c r="M14" s="9"/>
      <c r="N14" s="9"/>
      <c r="O14" s="9"/>
      <c r="P14" s="9"/>
      <c r="Q14" s="9"/>
      <c r="R14" s="9"/>
      <c r="S14" s="9"/>
      <c r="T14" s="9"/>
      <c r="U14" s="9"/>
      <c r="V14" s="9"/>
      <c r="W14" s="9"/>
      <c r="X14" s="9"/>
      <c r="Y14" s="9"/>
      <c r="Z14" s="9"/>
    </row>
    <row r="15" spans="1:26" ht="162.75" customHeight="1" thickBot="1" x14ac:dyDescent="0.3">
      <c r="A15" s="64">
        <v>13</v>
      </c>
      <c r="B15" s="64">
        <v>7</v>
      </c>
      <c r="C15" s="64" t="s">
        <v>39</v>
      </c>
      <c r="D15" s="64">
        <v>1</v>
      </c>
      <c r="E15" s="64" t="s">
        <v>29</v>
      </c>
      <c r="F15" s="64" t="s">
        <v>40</v>
      </c>
      <c r="G15" s="64" t="s">
        <v>49</v>
      </c>
      <c r="H15" s="66" t="s">
        <v>54</v>
      </c>
      <c r="I15" s="67" t="s">
        <v>15</v>
      </c>
    </row>
    <row r="16" spans="1:26" ht="232.5" customHeight="1" thickBot="1" x14ac:dyDescent="0.3">
      <c r="A16" s="64">
        <v>14</v>
      </c>
      <c r="B16" s="64">
        <v>7</v>
      </c>
      <c r="C16" s="64" t="s">
        <v>39</v>
      </c>
      <c r="D16" s="64">
        <v>1</v>
      </c>
      <c r="E16" s="64" t="s">
        <v>29</v>
      </c>
      <c r="F16" s="64" t="s">
        <v>40</v>
      </c>
      <c r="G16" s="65" t="s">
        <v>12</v>
      </c>
      <c r="H16" s="66" t="s">
        <v>55</v>
      </c>
      <c r="I16" s="67" t="s">
        <v>15</v>
      </c>
    </row>
    <row r="17" spans="1:10" s="9" customFormat="1" ht="90" customHeight="1" x14ac:dyDescent="0.25">
      <c r="A17" s="18"/>
      <c r="B17" s="30"/>
      <c r="C17" s="30"/>
      <c r="D17" s="30"/>
      <c r="E17" s="30"/>
      <c r="F17" s="30"/>
      <c r="G17" s="30"/>
      <c r="H17" s="31"/>
      <c r="I17" s="32"/>
      <c r="J17" s="30"/>
    </row>
    <row r="18" spans="1:10" ht="224.25" customHeight="1" x14ac:dyDescent="0.25">
      <c r="A18" s="18"/>
      <c r="B18" s="18"/>
      <c r="C18" s="18"/>
      <c r="D18" s="18"/>
      <c r="E18" s="18"/>
      <c r="F18" s="18"/>
      <c r="G18" s="18"/>
      <c r="H18" s="33"/>
      <c r="I18" s="19"/>
      <c r="J18" s="34"/>
    </row>
    <row r="19" spans="1:10" ht="82.5" customHeight="1" x14ac:dyDescent="0.25">
      <c r="A19" s="18"/>
      <c r="B19" s="18"/>
      <c r="C19" s="18"/>
      <c r="D19" s="18"/>
      <c r="E19" s="18"/>
      <c r="F19" s="18"/>
      <c r="G19" s="18"/>
      <c r="H19" s="33"/>
      <c r="I19" s="6"/>
      <c r="J19" s="34"/>
    </row>
    <row r="20" spans="1:10" ht="266.25" customHeight="1" x14ac:dyDescent="0.25">
      <c r="A20" s="18"/>
      <c r="B20" s="18"/>
      <c r="C20" s="18"/>
      <c r="D20" s="18"/>
      <c r="E20" s="18"/>
      <c r="F20" s="18"/>
      <c r="G20" s="18"/>
      <c r="H20" s="33"/>
      <c r="I20" s="19"/>
      <c r="J20" s="34"/>
    </row>
    <row r="21" spans="1:10" ht="15" customHeight="1" x14ac:dyDescent="0.25">
      <c r="A21" s="34"/>
      <c r="B21" s="34"/>
      <c r="C21" s="34"/>
      <c r="D21" s="34"/>
      <c r="E21" s="34"/>
      <c r="F21" s="34"/>
      <c r="G21" s="34"/>
      <c r="H21" s="34"/>
      <c r="I21" s="34"/>
      <c r="J21" s="34"/>
    </row>
    <row r="22" spans="1:10" ht="15.75" customHeight="1" x14ac:dyDescent="0.25">
      <c r="A22" s="34"/>
      <c r="B22" s="34"/>
      <c r="C22" s="34"/>
      <c r="D22" s="34"/>
      <c r="E22" s="34"/>
      <c r="F22" s="34"/>
      <c r="G22" s="34"/>
      <c r="H22" s="34"/>
      <c r="I22" s="34"/>
      <c r="J22" s="34"/>
    </row>
    <row r="23" spans="1:10" ht="15.75" customHeight="1" x14ac:dyDescent="0.25">
      <c r="A23" s="34"/>
      <c r="B23" s="34"/>
      <c r="C23" s="34"/>
      <c r="D23" s="34"/>
      <c r="E23" s="34"/>
      <c r="F23" s="34"/>
      <c r="G23" s="34"/>
      <c r="H23" s="34"/>
      <c r="I23" s="34"/>
      <c r="J23" s="34"/>
    </row>
    <row r="24" spans="1:10" ht="15.75" customHeight="1" x14ac:dyDescent="0.25">
      <c r="A24" s="34"/>
      <c r="B24" s="34"/>
      <c r="C24" s="34"/>
      <c r="D24" s="34"/>
      <c r="E24" s="34"/>
      <c r="F24" s="34"/>
      <c r="G24" s="34"/>
      <c r="H24" s="34"/>
      <c r="I24" s="34"/>
      <c r="J24" s="34"/>
    </row>
    <row r="25" spans="1:10" ht="15.75" customHeight="1" x14ac:dyDescent="0.25">
      <c r="A25" s="34"/>
      <c r="B25" s="34"/>
      <c r="C25" s="34"/>
      <c r="D25" s="34"/>
      <c r="E25" s="34"/>
      <c r="F25" s="34"/>
      <c r="G25" s="34"/>
      <c r="H25" s="34"/>
      <c r="I25" s="34"/>
      <c r="J25" s="34"/>
    </row>
    <row r="26" spans="1:10" ht="15.75" customHeight="1" x14ac:dyDescent="0.25">
      <c r="A26" s="34"/>
      <c r="B26" s="34"/>
      <c r="C26" s="34"/>
      <c r="D26" s="34"/>
      <c r="E26" s="34"/>
      <c r="F26" s="34"/>
      <c r="G26" s="34"/>
      <c r="H26" s="34"/>
      <c r="I26" s="34"/>
      <c r="J26" s="34"/>
    </row>
    <row r="27" spans="1:10" ht="15.75" customHeight="1" x14ac:dyDescent="0.25">
      <c r="A27" s="34"/>
      <c r="B27" s="34"/>
      <c r="C27" s="34"/>
      <c r="D27" s="34"/>
      <c r="E27" s="34"/>
      <c r="F27" s="34"/>
      <c r="G27" s="34"/>
      <c r="H27" s="34"/>
      <c r="I27" s="34"/>
      <c r="J27" s="34"/>
    </row>
    <row r="28" spans="1:10" ht="15.75" customHeight="1" x14ac:dyDescent="0.25">
      <c r="A28" s="34"/>
      <c r="B28" s="34"/>
      <c r="C28" s="34"/>
      <c r="D28" s="34"/>
      <c r="E28" s="34"/>
      <c r="F28" s="34"/>
      <c r="G28" s="34"/>
      <c r="H28" s="34"/>
      <c r="I28" s="34"/>
      <c r="J28" s="34"/>
    </row>
    <row r="29" spans="1:10" ht="15.75" customHeight="1" x14ac:dyDescent="0.25">
      <c r="A29" s="34"/>
      <c r="B29" s="34"/>
      <c r="C29" s="34"/>
      <c r="D29" s="34"/>
      <c r="E29" s="34"/>
      <c r="F29" s="34"/>
      <c r="G29" s="34"/>
      <c r="H29" s="34"/>
      <c r="I29" s="34"/>
      <c r="J29" s="34"/>
    </row>
    <row r="30" spans="1:10" ht="15.75" customHeight="1" x14ac:dyDescent="0.25">
      <c r="A30" s="34"/>
      <c r="B30" s="34"/>
      <c r="C30" s="34"/>
      <c r="D30" s="34"/>
      <c r="E30" s="34"/>
      <c r="F30" s="34"/>
      <c r="G30" s="34"/>
      <c r="H30" s="34"/>
      <c r="I30" s="34"/>
      <c r="J30" s="34"/>
    </row>
    <row r="31" spans="1:10" ht="15.75" customHeight="1" x14ac:dyDescent="0.25">
      <c r="A31" s="34"/>
      <c r="B31" s="34"/>
      <c r="C31" s="34"/>
      <c r="D31" s="34"/>
      <c r="E31" s="34"/>
      <c r="F31" s="34"/>
      <c r="G31" s="34"/>
      <c r="H31" s="34"/>
      <c r="I31" s="34"/>
      <c r="J31" s="34"/>
    </row>
    <row r="32" spans="1:10" ht="15.75" customHeight="1" x14ac:dyDescent="0.25">
      <c r="A32" s="34"/>
      <c r="B32" s="34"/>
      <c r="C32" s="34"/>
      <c r="D32" s="34"/>
      <c r="E32" s="34"/>
      <c r="F32" s="34"/>
      <c r="G32" s="34"/>
      <c r="H32" s="34"/>
      <c r="I32" s="34"/>
      <c r="J32" s="34"/>
    </row>
    <row r="33" spans="1:10" ht="15.75" customHeight="1" x14ac:dyDescent="0.25">
      <c r="A33" s="34"/>
      <c r="B33" s="34"/>
      <c r="C33" s="34"/>
      <c r="D33" s="34"/>
      <c r="E33" s="34"/>
      <c r="F33" s="34"/>
      <c r="G33" s="34"/>
      <c r="H33" s="34"/>
      <c r="I33" s="34"/>
      <c r="J33" s="34"/>
    </row>
    <row r="34" spans="1:10" ht="15.75" customHeight="1" x14ac:dyDescent="0.25">
      <c r="A34" s="34"/>
      <c r="B34" s="34"/>
      <c r="C34" s="34"/>
      <c r="D34" s="34"/>
      <c r="E34" s="34"/>
      <c r="F34" s="34"/>
      <c r="G34" s="34"/>
      <c r="H34" s="34"/>
      <c r="I34" s="34"/>
      <c r="J34" s="34"/>
    </row>
    <row r="35" spans="1:10" ht="15.75" customHeight="1" x14ac:dyDescent="0.25">
      <c r="A35" s="34"/>
      <c r="B35" s="34"/>
      <c r="C35" s="34"/>
      <c r="D35" s="34"/>
      <c r="E35" s="34"/>
      <c r="F35" s="34"/>
      <c r="G35" s="34"/>
      <c r="H35" s="34"/>
      <c r="I35" s="34"/>
      <c r="J35" s="34"/>
    </row>
    <row r="36" spans="1:10" ht="15.75" customHeight="1" x14ac:dyDescent="0.25">
      <c r="A36" s="34"/>
      <c r="B36" s="34"/>
      <c r="C36" s="34"/>
      <c r="D36" s="34"/>
      <c r="E36" s="34"/>
      <c r="F36" s="34"/>
      <c r="G36" s="34"/>
      <c r="H36" s="34"/>
      <c r="I36" s="34"/>
      <c r="J36" s="34"/>
    </row>
    <row r="37" spans="1:10" ht="15.75" customHeight="1" x14ac:dyDescent="0.25">
      <c r="A37" s="34"/>
      <c r="B37" s="34"/>
      <c r="C37" s="34"/>
      <c r="D37" s="34"/>
      <c r="E37" s="34"/>
      <c r="F37" s="34"/>
      <c r="G37" s="34"/>
      <c r="H37" s="34"/>
      <c r="I37" s="34"/>
      <c r="J37" s="34"/>
    </row>
    <row r="38" spans="1:10" ht="15.75" customHeight="1" x14ac:dyDescent="0.25">
      <c r="A38" s="34"/>
      <c r="B38" s="34"/>
      <c r="C38" s="34"/>
      <c r="D38" s="34"/>
      <c r="E38" s="34"/>
      <c r="F38" s="34"/>
      <c r="G38" s="34"/>
      <c r="H38" s="34"/>
      <c r="I38" s="34"/>
      <c r="J38" s="34"/>
    </row>
    <row r="39" spans="1:10" ht="15.75" customHeight="1" x14ac:dyDescent="0.25">
      <c r="A39" s="34"/>
      <c r="B39" s="34"/>
      <c r="C39" s="34"/>
      <c r="D39" s="34"/>
      <c r="E39" s="34"/>
      <c r="F39" s="34"/>
      <c r="G39" s="34"/>
      <c r="H39" s="34"/>
      <c r="I39" s="34"/>
      <c r="J39" s="34"/>
    </row>
    <row r="40" spans="1:10" ht="15.75" customHeight="1" x14ac:dyDescent="0.25">
      <c r="A40" s="34"/>
      <c r="B40" s="34"/>
      <c r="C40" s="34"/>
      <c r="D40" s="34"/>
      <c r="E40" s="34"/>
      <c r="F40" s="34"/>
      <c r="G40" s="34"/>
      <c r="H40" s="34"/>
      <c r="I40" s="34"/>
      <c r="J40" s="34"/>
    </row>
    <row r="41" spans="1:10" ht="15.75" customHeight="1" x14ac:dyDescent="0.25">
      <c r="A41" s="34"/>
      <c r="B41" s="34"/>
      <c r="C41" s="34"/>
      <c r="D41" s="34"/>
      <c r="E41" s="34"/>
      <c r="F41" s="34"/>
      <c r="G41" s="34"/>
      <c r="H41" s="34"/>
      <c r="I41" s="34"/>
      <c r="J41" s="34"/>
    </row>
    <row r="42" spans="1:10" ht="15.75" customHeight="1" x14ac:dyDescent="0.25">
      <c r="A42" s="34"/>
      <c r="B42" s="34"/>
      <c r="C42" s="34"/>
      <c r="D42" s="34"/>
      <c r="E42" s="34"/>
      <c r="F42" s="34"/>
      <c r="G42" s="34"/>
      <c r="H42" s="34"/>
      <c r="I42" s="34"/>
      <c r="J42" s="34"/>
    </row>
    <row r="43" spans="1:10" ht="15.75" customHeight="1" x14ac:dyDescent="0.25">
      <c r="A43" s="34"/>
      <c r="B43" s="34"/>
      <c r="C43" s="34"/>
      <c r="D43" s="34"/>
      <c r="E43" s="34"/>
      <c r="F43" s="34"/>
      <c r="G43" s="34"/>
      <c r="H43" s="34"/>
      <c r="I43" s="34"/>
      <c r="J43" s="34"/>
    </row>
    <row r="44" spans="1:10" ht="15.75" customHeight="1" x14ac:dyDescent="0.25">
      <c r="A44" s="34"/>
      <c r="B44" s="34"/>
      <c r="C44" s="34"/>
      <c r="D44" s="34"/>
      <c r="E44" s="34"/>
      <c r="F44" s="34"/>
      <c r="G44" s="34"/>
      <c r="H44" s="34"/>
      <c r="I44" s="34"/>
      <c r="J44" s="34"/>
    </row>
    <row r="45" spans="1:10" ht="15.75" customHeight="1" x14ac:dyDescent="0.25">
      <c r="A45" s="34"/>
      <c r="B45" s="34"/>
      <c r="C45" s="34"/>
      <c r="D45" s="34"/>
      <c r="E45" s="34"/>
      <c r="F45" s="34"/>
      <c r="G45" s="34"/>
      <c r="H45" s="34"/>
      <c r="I45" s="34"/>
      <c r="J45" s="34"/>
    </row>
    <row r="46" spans="1:10" ht="15.75" customHeight="1" x14ac:dyDescent="0.25">
      <c r="A46" s="34"/>
      <c r="B46" s="34"/>
      <c r="C46" s="34"/>
      <c r="D46" s="34"/>
      <c r="E46" s="34"/>
      <c r="F46" s="34"/>
      <c r="G46" s="34"/>
      <c r="H46" s="34"/>
      <c r="I46" s="34"/>
      <c r="J46" s="34"/>
    </row>
    <row r="47" spans="1:10" ht="15.75" customHeight="1" x14ac:dyDescent="0.25"/>
    <row r="48" spans="1:10"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2:I16"/>
  <mergeCells count="1">
    <mergeCell ref="A1:I1"/>
  </mergeCells>
  <pageMargins left="0.7" right="0.7" top="0.75" bottom="0.75" header="0" footer="0"/>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zoomScale="80" zoomScaleNormal="80" workbookViewId="0">
      <selection activeCell="G26" sqref="G26"/>
    </sheetView>
  </sheetViews>
  <sheetFormatPr baseColWidth="10" defaultRowHeight="15" x14ac:dyDescent="0.25"/>
  <cols>
    <col min="1" max="1" width="25.5703125" customWidth="1"/>
    <col min="2" max="2" width="21.140625" customWidth="1"/>
    <col min="3" max="3" width="24.140625" customWidth="1"/>
    <col min="5" max="5" width="15.5703125" customWidth="1"/>
    <col min="6" max="6" width="24.5703125" customWidth="1"/>
    <col min="7" max="7" width="23.7109375" customWidth="1"/>
    <col min="8" max="8" width="55.42578125" customWidth="1"/>
    <col min="9" max="9" width="24.5703125" customWidth="1"/>
  </cols>
  <sheetData>
    <row r="1" spans="1:9" ht="17.25" thickTop="1" thickBot="1" x14ac:dyDescent="0.3">
      <c r="A1" s="92" t="s">
        <v>624</v>
      </c>
      <c r="B1" s="92"/>
      <c r="C1" s="92"/>
      <c r="D1" s="92"/>
      <c r="E1" s="92"/>
      <c r="F1" s="92"/>
      <c r="G1" s="92"/>
      <c r="H1" s="92"/>
      <c r="I1" s="92"/>
    </row>
    <row r="2" spans="1:9" ht="90" customHeight="1" thickTop="1" thickBot="1" x14ac:dyDescent="0.3">
      <c r="A2" s="61" t="s">
        <v>3</v>
      </c>
      <c r="B2" s="61" t="s">
        <v>4</v>
      </c>
      <c r="C2" s="61" t="s">
        <v>5</v>
      </c>
      <c r="D2" s="61" t="s">
        <v>6</v>
      </c>
      <c r="E2" s="61" t="s">
        <v>7</v>
      </c>
      <c r="F2" s="61" t="s">
        <v>8</v>
      </c>
      <c r="G2" s="61" t="s">
        <v>9</v>
      </c>
      <c r="H2" s="61" t="s">
        <v>10</v>
      </c>
      <c r="I2" s="61" t="s">
        <v>11</v>
      </c>
    </row>
    <row r="3" spans="1:9" ht="190.5" customHeight="1" thickBot="1" x14ac:dyDescent="0.3">
      <c r="A3" s="64">
        <v>136</v>
      </c>
      <c r="B3" s="64">
        <v>7</v>
      </c>
      <c r="C3" s="64" t="s">
        <v>39</v>
      </c>
      <c r="D3" s="64">
        <v>2</v>
      </c>
      <c r="E3" s="64" t="s">
        <v>29</v>
      </c>
      <c r="F3" s="64" t="s">
        <v>223</v>
      </c>
      <c r="G3" s="64" t="s">
        <v>14</v>
      </c>
      <c r="H3" s="80" t="s">
        <v>224</v>
      </c>
      <c r="I3" s="67" t="s">
        <v>225</v>
      </c>
    </row>
    <row r="4" spans="1:9" ht="408.75" customHeight="1" thickBot="1" x14ac:dyDescent="0.3">
      <c r="A4" s="64">
        <v>137</v>
      </c>
      <c r="B4" s="64">
        <v>7</v>
      </c>
      <c r="C4" s="64" t="s">
        <v>39</v>
      </c>
      <c r="D4" s="64">
        <v>2</v>
      </c>
      <c r="E4" s="64" t="s">
        <v>29</v>
      </c>
      <c r="F4" s="64" t="s">
        <v>223</v>
      </c>
      <c r="G4" s="64" t="s">
        <v>549</v>
      </c>
      <c r="H4" s="66" t="s">
        <v>226</v>
      </c>
      <c r="I4" s="67" t="s">
        <v>225</v>
      </c>
    </row>
    <row r="5" spans="1:9" ht="386.25" customHeight="1" thickBot="1" x14ac:dyDescent="0.3">
      <c r="A5" s="64">
        <v>138</v>
      </c>
      <c r="B5" s="64">
        <v>7</v>
      </c>
      <c r="C5" s="64" t="s">
        <v>39</v>
      </c>
      <c r="D5" s="64">
        <v>2</v>
      </c>
      <c r="E5" s="64" t="s">
        <v>29</v>
      </c>
      <c r="F5" s="64" t="s">
        <v>223</v>
      </c>
      <c r="G5" s="64" t="s">
        <v>110</v>
      </c>
      <c r="H5" s="80" t="s">
        <v>227</v>
      </c>
      <c r="I5" s="67" t="s">
        <v>225</v>
      </c>
    </row>
    <row r="6" spans="1:9" ht="300" thickBot="1" x14ac:dyDescent="0.3">
      <c r="A6" s="64">
        <v>139</v>
      </c>
      <c r="B6" s="64">
        <v>7</v>
      </c>
      <c r="C6" s="64" t="s">
        <v>39</v>
      </c>
      <c r="D6" s="64">
        <v>2</v>
      </c>
      <c r="E6" s="64" t="s">
        <v>29</v>
      </c>
      <c r="F6" s="64" t="s">
        <v>223</v>
      </c>
      <c r="G6" s="64" t="s">
        <v>549</v>
      </c>
      <c r="H6" s="66" t="s">
        <v>228</v>
      </c>
      <c r="I6" s="67" t="s">
        <v>225</v>
      </c>
    </row>
    <row r="7" spans="1:9" ht="252.75" thickBot="1" x14ac:dyDescent="0.3">
      <c r="A7" s="64">
        <v>140</v>
      </c>
      <c r="B7" s="64">
        <v>7</v>
      </c>
      <c r="C7" s="64" t="s">
        <v>39</v>
      </c>
      <c r="D7" s="64">
        <v>2</v>
      </c>
      <c r="E7" s="64" t="s">
        <v>29</v>
      </c>
      <c r="F7" s="64" t="s">
        <v>223</v>
      </c>
      <c r="G7" s="64" t="s">
        <v>14</v>
      </c>
      <c r="H7" s="66" t="s">
        <v>229</v>
      </c>
      <c r="I7" s="67" t="s">
        <v>225</v>
      </c>
    </row>
    <row r="8" spans="1:9" s="8" customFormat="1" ht="221.25" thickBot="1" x14ac:dyDescent="0.3">
      <c r="A8" s="75">
        <v>141</v>
      </c>
      <c r="B8" s="75">
        <v>7</v>
      </c>
      <c r="C8" s="75" t="s">
        <v>39</v>
      </c>
      <c r="D8" s="75">
        <v>2</v>
      </c>
      <c r="E8" s="75" t="s">
        <v>29</v>
      </c>
      <c r="F8" s="75" t="s">
        <v>223</v>
      </c>
      <c r="G8" s="75" t="s">
        <v>110</v>
      </c>
      <c r="H8" s="76" t="s">
        <v>230</v>
      </c>
      <c r="I8" s="77" t="s">
        <v>225</v>
      </c>
    </row>
    <row r="9" spans="1:9" ht="237" thickBot="1" x14ac:dyDescent="0.3">
      <c r="A9" s="64">
        <v>142</v>
      </c>
      <c r="B9" s="64">
        <v>7</v>
      </c>
      <c r="C9" s="64" t="s">
        <v>39</v>
      </c>
      <c r="D9" s="64">
        <v>2</v>
      </c>
      <c r="E9" s="64" t="s">
        <v>29</v>
      </c>
      <c r="F9" s="64" t="s">
        <v>223</v>
      </c>
      <c r="G9" s="64" t="s">
        <v>232</v>
      </c>
      <c r="H9" s="66" t="s">
        <v>231</v>
      </c>
      <c r="I9" s="67" t="s">
        <v>225</v>
      </c>
    </row>
    <row r="10" spans="1:9" ht="363" thickBot="1" x14ac:dyDescent="0.3">
      <c r="A10" s="64">
        <v>143</v>
      </c>
      <c r="B10" s="64">
        <v>7</v>
      </c>
      <c r="C10" s="64" t="s">
        <v>39</v>
      </c>
      <c r="D10" s="64">
        <v>2</v>
      </c>
      <c r="E10" s="64" t="s">
        <v>29</v>
      </c>
      <c r="F10" s="64" t="s">
        <v>223</v>
      </c>
      <c r="G10" s="64" t="s">
        <v>14</v>
      </c>
      <c r="H10" s="66" t="s">
        <v>233</v>
      </c>
      <c r="I10" s="67" t="s">
        <v>225</v>
      </c>
    </row>
    <row r="11" spans="1:9" ht="284.25" thickBot="1" x14ac:dyDescent="0.3">
      <c r="A11" s="64">
        <v>144</v>
      </c>
      <c r="B11" s="64">
        <v>7</v>
      </c>
      <c r="C11" s="64" t="s">
        <v>39</v>
      </c>
      <c r="D11" s="64">
        <v>2</v>
      </c>
      <c r="E11" s="64" t="s">
        <v>29</v>
      </c>
      <c r="F11" s="64" t="s">
        <v>223</v>
      </c>
      <c r="G11" s="64" t="s">
        <v>195</v>
      </c>
      <c r="H11" s="80" t="s">
        <v>234</v>
      </c>
      <c r="I11" s="67" t="s">
        <v>225</v>
      </c>
    </row>
    <row r="12" spans="1:9" ht="142.5" thickBot="1" x14ac:dyDescent="0.3">
      <c r="A12" s="64">
        <v>145</v>
      </c>
      <c r="B12" s="64">
        <v>7</v>
      </c>
      <c r="C12" s="64" t="s">
        <v>39</v>
      </c>
      <c r="D12" s="64">
        <v>2</v>
      </c>
      <c r="E12" s="64" t="s">
        <v>29</v>
      </c>
      <c r="F12" s="64" t="s">
        <v>223</v>
      </c>
      <c r="G12" s="64" t="s">
        <v>110</v>
      </c>
      <c r="H12" s="80" t="s">
        <v>235</v>
      </c>
      <c r="I12" s="67" t="s">
        <v>225</v>
      </c>
    </row>
    <row r="13" spans="1:9" ht="252.75" thickBot="1" x14ac:dyDescent="0.3">
      <c r="A13" s="75">
        <v>146</v>
      </c>
      <c r="B13" s="75">
        <v>7</v>
      </c>
      <c r="C13" s="75" t="s">
        <v>39</v>
      </c>
      <c r="D13" s="75">
        <v>2</v>
      </c>
      <c r="E13" s="75" t="s">
        <v>29</v>
      </c>
      <c r="F13" s="75" t="s">
        <v>223</v>
      </c>
      <c r="G13" s="75" t="s">
        <v>539</v>
      </c>
      <c r="H13" s="83" t="s">
        <v>236</v>
      </c>
      <c r="I13" s="77" t="s">
        <v>225</v>
      </c>
    </row>
    <row r="14" spans="1:9" ht="331.5" thickBot="1" x14ac:dyDescent="0.3">
      <c r="A14" s="75">
        <v>147</v>
      </c>
      <c r="B14" s="75">
        <v>7</v>
      </c>
      <c r="C14" s="75" t="s">
        <v>39</v>
      </c>
      <c r="D14" s="75">
        <v>2</v>
      </c>
      <c r="E14" s="75" t="s">
        <v>29</v>
      </c>
      <c r="F14" s="75" t="s">
        <v>223</v>
      </c>
      <c r="G14" s="75" t="s">
        <v>232</v>
      </c>
      <c r="H14" s="76" t="s">
        <v>237</v>
      </c>
      <c r="I14" s="77" t="s">
        <v>225</v>
      </c>
    </row>
    <row r="15" spans="1:9" ht="315.75" thickBot="1" x14ac:dyDescent="0.3">
      <c r="A15" s="64">
        <v>148</v>
      </c>
      <c r="B15" s="64">
        <v>7</v>
      </c>
      <c r="C15" s="64" t="s">
        <v>39</v>
      </c>
      <c r="D15" s="64">
        <v>2</v>
      </c>
      <c r="E15" s="64" t="s">
        <v>29</v>
      </c>
      <c r="F15" s="75" t="s">
        <v>223</v>
      </c>
      <c r="G15" s="64" t="s">
        <v>110</v>
      </c>
      <c r="H15" s="66" t="s">
        <v>238</v>
      </c>
      <c r="I15" s="67" t="s">
        <v>225</v>
      </c>
    </row>
    <row r="16" spans="1:9" ht="95.25" thickBot="1" x14ac:dyDescent="0.3">
      <c r="A16" s="64">
        <v>149</v>
      </c>
      <c r="B16" s="64">
        <v>7</v>
      </c>
      <c r="C16" s="64" t="s">
        <v>39</v>
      </c>
      <c r="D16" s="64">
        <v>2</v>
      </c>
      <c r="E16" s="64" t="s">
        <v>29</v>
      </c>
      <c r="F16" s="75" t="s">
        <v>223</v>
      </c>
      <c r="G16" s="64" t="s">
        <v>539</v>
      </c>
      <c r="H16" s="80" t="s">
        <v>239</v>
      </c>
      <c r="I16" s="67" t="s">
        <v>225</v>
      </c>
    </row>
    <row r="17" spans="1:15" ht="347.25" thickBot="1" x14ac:dyDescent="0.3">
      <c r="A17" s="75">
        <v>150</v>
      </c>
      <c r="B17" s="75">
        <v>7</v>
      </c>
      <c r="C17" s="75" t="s">
        <v>39</v>
      </c>
      <c r="D17" s="75">
        <v>2</v>
      </c>
      <c r="E17" s="75" t="s">
        <v>29</v>
      </c>
      <c r="F17" s="75" t="s">
        <v>223</v>
      </c>
      <c r="G17" s="75" t="s">
        <v>110</v>
      </c>
      <c r="H17" s="76" t="s">
        <v>240</v>
      </c>
      <c r="I17" s="77" t="s">
        <v>225</v>
      </c>
    </row>
    <row r="18" spans="1:15" ht="409.6" thickBot="1" x14ac:dyDescent="0.3">
      <c r="A18" s="75">
        <v>151</v>
      </c>
      <c r="B18" s="75">
        <v>7</v>
      </c>
      <c r="C18" s="75" t="s">
        <v>39</v>
      </c>
      <c r="D18" s="75">
        <v>2</v>
      </c>
      <c r="E18" s="75" t="s">
        <v>29</v>
      </c>
      <c r="F18" s="75" t="s">
        <v>223</v>
      </c>
      <c r="G18" s="75" t="s">
        <v>183</v>
      </c>
      <c r="H18" s="83" t="s">
        <v>241</v>
      </c>
      <c r="I18" s="77" t="s">
        <v>225</v>
      </c>
    </row>
    <row r="19" spans="1:15" ht="221.25" thickBot="1" x14ac:dyDescent="0.3">
      <c r="A19" s="64">
        <v>152</v>
      </c>
      <c r="B19" s="64">
        <v>7</v>
      </c>
      <c r="C19" s="64" t="s">
        <v>39</v>
      </c>
      <c r="D19" s="64">
        <v>2</v>
      </c>
      <c r="E19" s="64" t="s">
        <v>29</v>
      </c>
      <c r="F19" s="75" t="s">
        <v>223</v>
      </c>
      <c r="G19" s="64" t="s">
        <v>539</v>
      </c>
      <c r="H19" s="66" t="s">
        <v>242</v>
      </c>
      <c r="I19" s="67" t="s">
        <v>225</v>
      </c>
    </row>
    <row r="20" spans="1:15" ht="284.25" thickBot="1" x14ac:dyDescent="0.3">
      <c r="A20" s="75">
        <v>153</v>
      </c>
      <c r="B20" s="75">
        <v>7</v>
      </c>
      <c r="C20" s="75" t="s">
        <v>39</v>
      </c>
      <c r="D20" s="75">
        <v>2</v>
      </c>
      <c r="E20" s="75" t="s">
        <v>29</v>
      </c>
      <c r="F20" s="75" t="s">
        <v>223</v>
      </c>
      <c r="G20" s="75" t="s">
        <v>232</v>
      </c>
      <c r="H20" s="80" t="s">
        <v>243</v>
      </c>
      <c r="I20" s="77" t="s">
        <v>31</v>
      </c>
    </row>
    <row r="21" spans="1:15" ht="409.6" thickBot="1" x14ac:dyDescent="0.3">
      <c r="A21" s="64">
        <v>154</v>
      </c>
      <c r="B21" s="75">
        <v>7</v>
      </c>
      <c r="C21" s="75" t="s">
        <v>39</v>
      </c>
      <c r="D21" s="75">
        <v>2</v>
      </c>
      <c r="E21" s="75" t="s">
        <v>29</v>
      </c>
      <c r="F21" s="75" t="s">
        <v>223</v>
      </c>
      <c r="G21" s="75" t="s">
        <v>13</v>
      </c>
      <c r="H21" s="76" t="s">
        <v>244</v>
      </c>
      <c r="I21" s="77" t="s">
        <v>31</v>
      </c>
    </row>
    <row r="22" spans="1:15" s="8" customFormat="1" ht="394.5" thickBot="1" x14ac:dyDescent="0.3">
      <c r="A22" s="75">
        <v>155</v>
      </c>
      <c r="B22" s="75">
        <v>7</v>
      </c>
      <c r="C22" s="75" t="s">
        <v>39</v>
      </c>
      <c r="D22" s="75">
        <v>2</v>
      </c>
      <c r="E22" s="75" t="s">
        <v>29</v>
      </c>
      <c r="F22" s="75" t="s">
        <v>223</v>
      </c>
      <c r="G22" s="75" t="s">
        <v>14</v>
      </c>
      <c r="H22" s="76" t="s">
        <v>245</v>
      </c>
      <c r="I22" s="77" t="s">
        <v>31</v>
      </c>
    </row>
    <row r="23" spans="1:15" ht="409.6" thickBot="1" x14ac:dyDescent="0.3">
      <c r="A23" s="64">
        <v>156</v>
      </c>
      <c r="B23" s="64">
        <v>7</v>
      </c>
      <c r="C23" s="64" t="s">
        <v>39</v>
      </c>
      <c r="D23" s="64">
        <v>2</v>
      </c>
      <c r="E23" s="64" t="s">
        <v>29</v>
      </c>
      <c r="F23" s="75" t="s">
        <v>223</v>
      </c>
      <c r="G23" s="64" t="s">
        <v>14</v>
      </c>
      <c r="H23" s="80" t="s">
        <v>246</v>
      </c>
      <c r="I23" s="67" t="s">
        <v>247</v>
      </c>
    </row>
    <row r="24" spans="1:15" ht="331.5" thickBot="1" x14ac:dyDescent="0.3">
      <c r="A24" s="75">
        <v>157</v>
      </c>
      <c r="B24" s="64">
        <v>7</v>
      </c>
      <c r="C24" s="64" t="s">
        <v>39</v>
      </c>
      <c r="D24" s="64">
        <v>2</v>
      </c>
      <c r="E24" s="64" t="s">
        <v>29</v>
      </c>
      <c r="F24" s="75" t="s">
        <v>223</v>
      </c>
      <c r="G24" s="64" t="s">
        <v>622</v>
      </c>
      <c r="H24" s="66" t="s">
        <v>248</v>
      </c>
      <c r="I24" s="67" t="s">
        <v>101</v>
      </c>
    </row>
    <row r="25" spans="1:15" s="8" customFormat="1" ht="409.6" thickBot="1" x14ac:dyDescent="0.3">
      <c r="A25" s="64">
        <v>158</v>
      </c>
      <c r="B25" s="75">
        <v>7</v>
      </c>
      <c r="C25" s="75" t="s">
        <v>39</v>
      </c>
      <c r="D25" s="75">
        <v>2</v>
      </c>
      <c r="E25" s="75" t="s">
        <v>29</v>
      </c>
      <c r="F25" s="75" t="s">
        <v>223</v>
      </c>
      <c r="G25" s="75" t="s">
        <v>82</v>
      </c>
      <c r="H25" s="83" t="s">
        <v>249</v>
      </c>
      <c r="I25" s="77" t="s">
        <v>225</v>
      </c>
      <c r="N25" s="38"/>
      <c r="O25" s="38"/>
    </row>
    <row r="26" spans="1:15" ht="15.75" x14ac:dyDescent="0.25">
      <c r="A26" s="37"/>
      <c r="B26" s="37"/>
      <c r="C26" s="37"/>
      <c r="D26" s="37"/>
      <c r="E26" s="37"/>
      <c r="F26" s="37"/>
      <c r="G26" s="37"/>
      <c r="H26" s="39"/>
      <c r="I26" s="40"/>
      <c r="J26" s="29"/>
    </row>
    <row r="27" spans="1:15" ht="15.75" x14ac:dyDescent="0.25">
      <c r="A27" s="30"/>
      <c r="B27" s="30"/>
      <c r="C27" s="30"/>
      <c r="D27" s="30"/>
      <c r="E27" s="30"/>
      <c r="F27" s="37"/>
      <c r="G27" s="30"/>
      <c r="H27" s="36"/>
      <c r="I27" s="32"/>
      <c r="J27" s="29"/>
    </row>
    <row r="28" spans="1:15" ht="15.75" x14ac:dyDescent="0.25">
      <c r="A28" s="18"/>
      <c r="B28" s="18"/>
      <c r="C28" s="18"/>
      <c r="D28" s="18"/>
      <c r="E28" s="18"/>
      <c r="F28" s="37"/>
      <c r="G28" s="18"/>
      <c r="H28" s="16"/>
      <c r="I28" s="19"/>
      <c r="J28" s="29"/>
    </row>
    <row r="29" spans="1:15" ht="15.75" x14ac:dyDescent="0.25">
      <c r="A29" s="18"/>
      <c r="B29" s="18"/>
      <c r="C29" s="18"/>
      <c r="D29" s="18"/>
      <c r="E29" s="18"/>
      <c r="F29" s="37"/>
      <c r="G29" s="18"/>
      <c r="H29" s="16"/>
      <c r="I29" s="19"/>
      <c r="J29" s="29"/>
    </row>
    <row r="30" spans="1:15" ht="15.75" x14ac:dyDescent="0.25">
      <c r="A30" s="18"/>
      <c r="B30" s="18"/>
      <c r="C30" s="18"/>
      <c r="D30" s="18"/>
      <c r="E30" s="18"/>
      <c r="F30" s="37"/>
      <c r="G30" s="18"/>
      <c r="H30" s="36"/>
      <c r="I30" s="19"/>
      <c r="J30" s="29"/>
    </row>
    <row r="31" spans="1:15" ht="15.75" x14ac:dyDescent="0.25">
      <c r="A31" s="18"/>
      <c r="B31" s="18"/>
      <c r="C31" s="18"/>
      <c r="D31" s="18"/>
      <c r="E31" s="18"/>
      <c r="F31" s="37"/>
      <c r="G31" s="18"/>
      <c r="H31" s="16"/>
      <c r="I31" s="19"/>
      <c r="J31" s="29"/>
    </row>
    <row r="32" spans="1:15" ht="15.75" x14ac:dyDescent="0.25">
      <c r="A32" s="18"/>
      <c r="B32" s="18"/>
      <c r="C32" s="18"/>
      <c r="D32" s="18"/>
      <c r="E32" s="18"/>
      <c r="F32" s="37"/>
      <c r="G32" s="18"/>
      <c r="H32" s="16"/>
      <c r="I32" s="19"/>
      <c r="J32" s="29"/>
    </row>
    <row r="33" spans="1:10" ht="15.75" x14ac:dyDescent="0.25">
      <c r="A33" s="18"/>
      <c r="B33" s="18"/>
      <c r="C33" s="18"/>
      <c r="D33" s="18"/>
      <c r="E33" s="18"/>
      <c r="F33" s="37"/>
      <c r="G33" s="18"/>
      <c r="H33" s="16"/>
      <c r="I33" s="19"/>
      <c r="J33" s="29"/>
    </row>
    <row r="34" spans="1:10" ht="15.75" x14ac:dyDescent="0.25">
      <c r="A34" s="18"/>
      <c r="B34" s="18"/>
      <c r="C34" s="18"/>
      <c r="D34" s="18"/>
      <c r="E34" s="18"/>
      <c r="F34" s="37"/>
      <c r="G34" s="18"/>
      <c r="H34" s="16"/>
      <c r="I34" s="19"/>
      <c r="J34" s="29"/>
    </row>
    <row r="35" spans="1:10" s="8" customFormat="1" ht="15.75" x14ac:dyDescent="0.25">
      <c r="A35" s="18"/>
      <c r="B35" s="18"/>
      <c r="C35" s="18"/>
      <c r="D35" s="18"/>
      <c r="E35" s="18"/>
      <c r="F35" s="18"/>
      <c r="G35" s="18"/>
      <c r="H35" s="16"/>
      <c r="I35" s="19"/>
      <c r="J35" s="38"/>
    </row>
    <row r="36" spans="1:10" ht="15.75" x14ac:dyDescent="0.25">
      <c r="A36" s="18"/>
      <c r="B36" s="18"/>
      <c r="C36" s="18"/>
      <c r="D36" s="18"/>
      <c r="E36" s="18"/>
      <c r="F36" s="18"/>
      <c r="G36" s="18"/>
      <c r="H36" s="16"/>
      <c r="I36" s="19"/>
      <c r="J36" s="29"/>
    </row>
    <row r="37" spans="1:10" s="8" customFormat="1" ht="15.75" x14ac:dyDescent="0.25">
      <c r="A37" s="18"/>
      <c r="B37" s="18"/>
      <c r="C37" s="18"/>
      <c r="D37" s="18"/>
      <c r="E37" s="18"/>
      <c r="F37" s="18"/>
      <c r="G37" s="18"/>
      <c r="H37" s="16"/>
      <c r="I37" s="19"/>
      <c r="J37" s="38"/>
    </row>
    <row r="38" spans="1:10" x14ac:dyDescent="0.25">
      <c r="F38" s="7"/>
    </row>
  </sheetData>
  <autoFilter ref="A2:I25"/>
  <mergeCells count="1">
    <mergeCell ref="A1:I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zoomScale="70" zoomScaleNormal="70" workbookViewId="0">
      <selection activeCell="C8" sqref="C8"/>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568</v>
      </c>
      <c r="B1" s="52" t="s">
        <v>558</v>
      </c>
      <c r="C1" s="52" t="s">
        <v>559</v>
      </c>
    </row>
    <row r="2" spans="1:3" ht="32.25" customHeight="1" thickBot="1" x14ac:dyDescent="0.3">
      <c r="A2" s="54" t="s">
        <v>195</v>
      </c>
      <c r="B2" s="55">
        <f>COUNTIF(UA07A!G3:G31,"ADMISIÓN")</f>
        <v>1</v>
      </c>
      <c r="C2" s="56" t="s">
        <v>604</v>
      </c>
    </row>
    <row r="3" spans="1:3" ht="40.5" customHeight="1" thickBot="1" x14ac:dyDescent="0.3">
      <c r="A3" s="54" t="s">
        <v>232</v>
      </c>
      <c r="B3" s="55">
        <f>COUNTIF(UA07A!G3:G32,"CATEGORÍA DOCENTE")</f>
        <v>3</v>
      </c>
      <c r="C3" s="56" t="s">
        <v>608</v>
      </c>
    </row>
    <row r="4" spans="1:3" ht="33.75" customHeight="1" thickBot="1" x14ac:dyDescent="0.3">
      <c r="A4" s="54" t="s">
        <v>13</v>
      </c>
      <c r="B4" s="55">
        <f>COUNTIF(UA07A!G3:G33,"EDUCACIÓN")</f>
        <v>1</v>
      </c>
      <c r="C4" s="56" t="s">
        <v>588</v>
      </c>
    </row>
    <row r="5" spans="1:3" ht="48.75" customHeight="1" thickBot="1" x14ac:dyDescent="0.3">
      <c r="A5" s="54" t="s">
        <v>14</v>
      </c>
      <c r="B5" s="55">
        <f>COUNTIF(UA07A!G3:G34,"INCLUSIÓN")</f>
        <v>5</v>
      </c>
      <c r="C5" s="56" t="s">
        <v>581</v>
      </c>
    </row>
    <row r="6" spans="1:3" ht="45.75" customHeight="1" thickBot="1" x14ac:dyDescent="0.3">
      <c r="A6" s="54" t="s">
        <v>539</v>
      </c>
      <c r="B6" s="55">
        <f>COUNTIF(UA07A!G3:G35,"INTERRELACIÓN ESTUDIANTE - DOCENTE")</f>
        <v>3</v>
      </c>
      <c r="C6" s="56" t="s">
        <v>595</v>
      </c>
    </row>
    <row r="7" spans="1:3" ht="36.6" customHeight="1" thickBot="1" x14ac:dyDescent="0.3">
      <c r="A7" s="54" t="s">
        <v>82</v>
      </c>
      <c r="B7" s="55">
        <f>COUNTIF(UA07A!G3:G36,"LOGROS Y FRACASOS")</f>
        <v>1</v>
      </c>
      <c r="C7" s="56" t="s">
        <v>593</v>
      </c>
    </row>
    <row r="8" spans="1:3" ht="55.5" customHeight="1" thickBot="1" x14ac:dyDescent="0.3">
      <c r="A8" s="54" t="s">
        <v>110</v>
      </c>
      <c r="B8" s="55">
        <f>COUNTIF(UA07A!G3:G37,"PARTICULARIDADES DE SEDE ")</f>
        <v>5</v>
      </c>
      <c r="C8" s="56" t="s">
        <v>582</v>
      </c>
    </row>
    <row r="9" spans="1:3" ht="35.450000000000003" customHeight="1" thickBot="1" x14ac:dyDescent="0.3">
      <c r="A9" s="54" t="s">
        <v>183</v>
      </c>
      <c r="B9" s="55">
        <f>COUNTIF(UA07A!G3:G38,"PERMANENCIA ESTUDIANTIL")</f>
        <v>1</v>
      </c>
      <c r="C9" s="56" t="s">
        <v>606</v>
      </c>
    </row>
    <row r="10" spans="1:3" ht="48.75" customHeight="1" thickBot="1" x14ac:dyDescent="0.3">
      <c r="A10" s="54" t="s">
        <v>622</v>
      </c>
      <c r="B10" s="55">
        <f>COUNTIF(UA07A!G3:G39,"PERSONAS CON DISCAPACIDAD")</f>
        <v>1</v>
      </c>
      <c r="C10" s="56" t="s">
        <v>633</v>
      </c>
    </row>
    <row r="11" spans="1:3" ht="48.75" customHeight="1" thickBot="1" x14ac:dyDescent="0.3">
      <c r="A11" s="54" t="s">
        <v>549</v>
      </c>
      <c r="B11" s="55">
        <f>COUNTIF(UA07A!G3:G40,"POLÍTICAS EDUCATIVAS")</f>
        <v>2</v>
      </c>
      <c r="C11" s="56" t="s">
        <v>607</v>
      </c>
    </row>
    <row r="12" spans="1:3" ht="35.25" customHeight="1" thickBot="1" x14ac:dyDescent="0.3">
      <c r="A12" s="57" t="s">
        <v>560</v>
      </c>
      <c r="B12" s="58">
        <f>SUM(B2:B11)</f>
        <v>23</v>
      </c>
      <c r="C12" s="56"/>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zoomScale="80" zoomScaleNormal="80" workbookViewId="0">
      <selection activeCell="E8" sqref="E8"/>
    </sheetView>
  </sheetViews>
  <sheetFormatPr baseColWidth="10" defaultRowHeight="15" x14ac:dyDescent="0.25"/>
  <cols>
    <col min="1" max="1" width="13.5703125" customWidth="1"/>
    <col min="4" max="4" width="17.140625" customWidth="1"/>
    <col min="8" max="8" width="18.42578125" customWidth="1"/>
  </cols>
  <sheetData>
    <row r="1" spans="1:8" s="35" customFormat="1" ht="15" customHeight="1" thickBot="1" x14ac:dyDescent="0.3">
      <c r="A1" s="91" t="s">
        <v>624</v>
      </c>
      <c r="B1" s="91"/>
      <c r="C1" s="91"/>
      <c r="D1" s="91"/>
      <c r="E1" s="91"/>
      <c r="F1" s="91"/>
      <c r="G1" s="91"/>
      <c r="H1" s="91"/>
    </row>
    <row r="2" spans="1:8" ht="85.5" customHeight="1" thickBot="1" x14ac:dyDescent="0.3">
      <c r="A2" s="60" t="s">
        <v>144</v>
      </c>
      <c r="B2" s="60" t="s">
        <v>116</v>
      </c>
      <c r="C2" s="60" t="s">
        <v>117</v>
      </c>
      <c r="D2" s="60" t="s">
        <v>527</v>
      </c>
      <c r="E2" s="60" t="s">
        <v>251</v>
      </c>
      <c r="F2" s="60" t="s">
        <v>37</v>
      </c>
      <c r="G2" s="60" t="s">
        <v>1</v>
      </c>
      <c r="H2" s="60" t="s">
        <v>2</v>
      </c>
    </row>
    <row r="3" spans="1:8" ht="50.25" customHeight="1" thickBot="1" x14ac:dyDescent="0.3">
      <c r="A3" s="93" t="s">
        <v>28</v>
      </c>
      <c r="B3" s="89"/>
      <c r="C3" s="89"/>
      <c r="D3" s="93" t="s">
        <v>252</v>
      </c>
      <c r="E3" s="89"/>
      <c r="F3" s="89"/>
      <c r="G3" s="89"/>
      <c r="H3" s="89"/>
    </row>
  </sheetData>
  <mergeCells count="3">
    <mergeCell ref="A3:C3"/>
    <mergeCell ref="D3:H3"/>
    <mergeCell ref="A1:H1"/>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80" zoomScaleNormal="80" workbookViewId="0">
      <selection activeCell="H12" sqref="H12"/>
    </sheetView>
  </sheetViews>
  <sheetFormatPr baseColWidth="10" defaultRowHeight="15" x14ac:dyDescent="0.25"/>
  <cols>
    <col min="1" max="1" width="20.140625" customWidth="1"/>
    <col min="2" max="2" width="18" customWidth="1"/>
    <col min="3" max="3" width="18.85546875" customWidth="1"/>
    <col min="6" max="6" width="21" customWidth="1"/>
    <col min="7" max="7" width="29.140625" customWidth="1"/>
    <col min="8" max="8" width="52.28515625" customWidth="1"/>
    <col min="9" max="9" width="20.5703125" customWidth="1"/>
  </cols>
  <sheetData>
    <row r="1" spans="1:9" ht="17.25" thickTop="1" thickBot="1" x14ac:dyDescent="0.3">
      <c r="A1" s="92" t="s">
        <v>624</v>
      </c>
      <c r="B1" s="92"/>
      <c r="C1" s="92"/>
      <c r="D1" s="92"/>
      <c r="E1" s="92"/>
      <c r="F1" s="92"/>
      <c r="G1" s="92"/>
      <c r="H1" s="92"/>
      <c r="I1" s="92"/>
    </row>
    <row r="2" spans="1:9" ht="73.5" customHeight="1" thickTop="1" thickBot="1" x14ac:dyDescent="0.3">
      <c r="A2" s="61" t="s">
        <v>3</v>
      </c>
      <c r="B2" s="61" t="s">
        <v>4</v>
      </c>
      <c r="C2" s="61" t="s">
        <v>5</v>
      </c>
      <c r="D2" s="61" t="s">
        <v>6</v>
      </c>
      <c r="E2" s="61" t="s">
        <v>7</v>
      </c>
      <c r="F2" s="61" t="s">
        <v>8</v>
      </c>
      <c r="G2" s="61" t="s">
        <v>9</v>
      </c>
      <c r="H2" s="61" t="s">
        <v>10</v>
      </c>
      <c r="I2" s="61" t="s">
        <v>11</v>
      </c>
    </row>
    <row r="3" spans="1:9" ht="409.6" thickBot="1" x14ac:dyDescent="0.3">
      <c r="A3" s="64">
        <v>159</v>
      </c>
      <c r="B3" s="64">
        <v>7</v>
      </c>
      <c r="C3" s="64" t="s">
        <v>39</v>
      </c>
      <c r="D3" s="64">
        <v>2</v>
      </c>
      <c r="E3" s="64" t="s">
        <v>29</v>
      </c>
      <c r="F3" s="64" t="s">
        <v>250</v>
      </c>
      <c r="G3" s="64" t="s">
        <v>34</v>
      </c>
      <c r="H3" s="80" t="s">
        <v>256</v>
      </c>
      <c r="I3" s="67" t="s">
        <v>253</v>
      </c>
    </row>
    <row r="4" spans="1:9" ht="132" customHeight="1" thickBot="1" x14ac:dyDescent="0.3">
      <c r="A4" s="64">
        <v>160</v>
      </c>
      <c r="B4" s="64">
        <v>7</v>
      </c>
      <c r="C4" s="64" t="s">
        <v>39</v>
      </c>
      <c r="D4" s="64">
        <v>2</v>
      </c>
      <c r="E4" s="64" t="s">
        <v>29</v>
      </c>
      <c r="F4" s="64" t="s">
        <v>250</v>
      </c>
      <c r="G4" s="64" t="s">
        <v>254</v>
      </c>
      <c r="H4" s="66" t="s">
        <v>255</v>
      </c>
      <c r="I4" s="67" t="s">
        <v>253</v>
      </c>
    </row>
    <row r="5" spans="1:9" ht="409.6" thickBot="1" x14ac:dyDescent="0.3">
      <c r="A5" s="64">
        <v>161</v>
      </c>
      <c r="B5" s="64">
        <v>7</v>
      </c>
      <c r="C5" s="64" t="s">
        <v>39</v>
      </c>
      <c r="D5" s="64">
        <v>2</v>
      </c>
      <c r="E5" s="64" t="s">
        <v>29</v>
      </c>
      <c r="F5" s="64" t="s">
        <v>250</v>
      </c>
      <c r="G5" s="64" t="s">
        <v>14</v>
      </c>
      <c r="H5" s="80" t="s">
        <v>257</v>
      </c>
      <c r="I5" s="67" t="s">
        <v>253</v>
      </c>
    </row>
    <row r="6" spans="1:9" s="8" customFormat="1" ht="363" thickBot="1" x14ac:dyDescent="0.3">
      <c r="A6" s="75">
        <v>162</v>
      </c>
      <c r="B6" s="75">
        <v>7</v>
      </c>
      <c r="C6" s="75" t="s">
        <v>39</v>
      </c>
      <c r="D6" s="75">
        <v>2</v>
      </c>
      <c r="E6" s="75" t="s">
        <v>29</v>
      </c>
      <c r="F6" s="75" t="s">
        <v>250</v>
      </c>
      <c r="G6" s="75" t="s">
        <v>18</v>
      </c>
      <c r="H6" s="76" t="s">
        <v>540</v>
      </c>
      <c r="I6" s="77" t="s">
        <v>253</v>
      </c>
    </row>
    <row r="7" spans="1:9" ht="300" thickBot="1" x14ac:dyDescent="0.3">
      <c r="A7" s="64">
        <v>163</v>
      </c>
      <c r="B7" s="64">
        <v>7</v>
      </c>
      <c r="C7" s="64" t="s">
        <v>39</v>
      </c>
      <c r="D7" s="64">
        <v>2</v>
      </c>
      <c r="E7" s="64" t="s">
        <v>29</v>
      </c>
      <c r="F7" s="64" t="s">
        <v>250</v>
      </c>
      <c r="G7" s="64" t="s">
        <v>539</v>
      </c>
      <c r="H7" s="66" t="s">
        <v>258</v>
      </c>
      <c r="I7" s="67" t="s">
        <v>253</v>
      </c>
    </row>
    <row r="8" spans="1:9" ht="409.6" thickBot="1" x14ac:dyDescent="0.3">
      <c r="A8" s="75">
        <v>164</v>
      </c>
      <c r="B8" s="75">
        <v>7</v>
      </c>
      <c r="C8" s="75" t="s">
        <v>39</v>
      </c>
      <c r="D8" s="75">
        <v>2</v>
      </c>
      <c r="E8" s="75" t="s">
        <v>29</v>
      </c>
      <c r="F8" s="75" t="s">
        <v>250</v>
      </c>
      <c r="G8" s="75" t="s">
        <v>41</v>
      </c>
      <c r="H8" s="76" t="s">
        <v>259</v>
      </c>
      <c r="I8" s="77" t="s">
        <v>253</v>
      </c>
    </row>
    <row r="9" spans="1:9" ht="237" thickBot="1" x14ac:dyDescent="0.3">
      <c r="A9" s="64">
        <v>165</v>
      </c>
      <c r="B9" s="64">
        <v>7</v>
      </c>
      <c r="C9" s="64" t="s">
        <v>39</v>
      </c>
      <c r="D9" s="64">
        <v>2</v>
      </c>
      <c r="E9" s="64" t="s">
        <v>29</v>
      </c>
      <c r="F9" s="64" t="s">
        <v>250</v>
      </c>
      <c r="G9" s="64" t="s">
        <v>34</v>
      </c>
      <c r="H9" s="66" t="s">
        <v>260</v>
      </c>
      <c r="I9" s="67" t="s">
        <v>253</v>
      </c>
    </row>
    <row r="10" spans="1:9" ht="237" thickBot="1" x14ac:dyDescent="0.3">
      <c r="A10" s="64">
        <v>166</v>
      </c>
      <c r="B10" s="64">
        <v>7</v>
      </c>
      <c r="C10" s="64" t="s">
        <v>39</v>
      </c>
      <c r="D10" s="64">
        <v>2</v>
      </c>
      <c r="E10" s="64" t="s">
        <v>29</v>
      </c>
      <c r="F10" s="64" t="s">
        <v>250</v>
      </c>
      <c r="G10" s="64" t="s">
        <v>14</v>
      </c>
      <c r="H10" s="66" t="s">
        <v>261</v>
      </c>
      <c r="I10" s="67" t="s">
        <v>253</v>
      </c>
    </row>
    <row r="11" spans="1:9" ht="126.75" thickBot="1" x14ac:dyDescent="0.3">
      <c r="A11" s="64">
        <v>167</v>
      </c>
      <c r="B11" s="64">
        <v>7</v>
      </c>
      <c r="C11" s="64" t="s">
        <v>39</v>
      </c>
      <c r="D11" s="64">
        <v>2</v>
      </c>
      <c r="E11" s="64" t="s">
        <v>29</v>
      </c>
      <c r="F11" s="64" t="s">
        <v>250</v>
      </c>
      <c r="G11" s="64" t="s">
        <v>232</v>
      </c>
      <c r="H11" s="80" t="s">
        <v>262</v>
      </c>
      <c r="I11" s="67" t="s">
        <v>253</v>
      </c>
    </row>
    <row r="12" spans="1:9" s="8" customFormat="1" ht="409.6" thickBot="1" x14ac:dyDescent="0.3">
      <c r="A12" s="75">
        <v>168</v>
      </c>
      <c r="B12" s="75">
        <v>7</v>
      </c>
      <c r="C12" s="75" t="s">
        <v>39</v>
      </c>
      <c r="D12" s="75">
        <v>2</v>
      </c>
      <c r="E12" s="75" t="s">
        <v>29</v>
      </c>
      <c r="F12" s="75" t="s">
        <v>250</v>
      </c>
      <c r="G12" s="75" t="s">
        <v>14</v>
      </c>
      <c r="H12" s="83" t="s">
        <v>263</v>
      </c>
      <c r="I12" s="77" t="s">
        <v>253</v>
      </c>
    </row>
    <row r="13" spans="1:9" ht="221.25" thickBot="1" x14ac:dyDescent="0.3">
      <c r="A13" s="75">
        <v>169</v>
      </c>
      <c r="B13" s="75">
        <v>7</v>
      </c>
      <c r="C13" s="75" t="s">
        <v>39</v>
      </c>
      <c r="D13" s="75">
        <v>2</v>
      </c>
      <c r="E13" s="75" t="s">
        <v>29</v>
      </c>
      <c r="F13" s="75" t="s">
        <v>250</v>
      </c>
      <c r="G13" s="75" t="s">
        <v>41</v>
      </c>
      <c r="H13" s="83" t="s">
        <v>264</v>
      </c>
      <c r="I13" s="77" t="s">
        <v>253</v>
      </c>
    </row>
    <row r="14" spans="1:9" ht="409.6" thickBot="1" x14ac:dyDescent="0.3">
      <c r="A14" s="75">
        <v>170</v>
      </c>
      <c r="B14" s="75">
        <v>7</v>
      </c>
      <c r="C14" s="75" t="s">
        <v>39</v>
      </c>
      <c r="D14" s="75">
        <v>2</v>
      </c>
      <c r="E14" s="75" t="s">
        <v>29</v>
      </c>
      <c r="F14" s="75" t="s">
        <v>250</v>
      </c>
      <c r="G14" s="75" t="s">
        <v>14</v>
      </c>
      <c r="H14" s="80" t="s">
        <v>265</v>
      </c>
      <c r="I14" s="77" t="s">
        <v>253</v>
      </c>
    </row>
    <row r="15" spans="1:9" ht="347.25" thickBot="1" x14ac:dyDescent="0.3">
      <c r="A15" s="64">
        <v>171</v>
      </c>
      <c r="B15" s="64">
        <v>7</v>
      </c>
      <c r="C15" s="64" t="s">
        <v>39</v>
      </c>
      <c r="D15" s="64">
        <v>2</v>
      </c>
      <c r="E15" s="64" t="s">
        <v>29</v>
      </c>
      <c r="F15" s="75" t="s">
        <v>250</v>
      </c>
      <c r="G15" s="64" t="s">
        <v>41</v>
      </c>
      <c r="H15" s="66" t="s">
        <v>266</v>
      </c>
      <c r="I15" s="67" t="s">
        <v>253</v>
      </c>
    </row>
    <row r="16" spans="1:9" ht="378.75" thickBot="1" x14ac:dyDescent="0.3">
      <c r="A16" s="64">
        <v>172</v>
      </c>
      <c r="B16" s="64">
        <v>7</v>
      </c>
      <c r="C16" s="64" t="s">
        <v>39</v>
      </c>
      <c r="D16" s="64">
        <v>2</v>
      </c>
      <c r="E16" s="64" t="s">
        <v>29</v>
      </c>
      <c r="F16" s="75" t="s">
        <v>250</v>
      </c>
      <c r="G16" s="64" t="s">
        <v>14</v>
      </c>
      <c r="H16" s="80" t="s">
        <v>267</v>
      </c>
      <c r="I16" s="67" t="s">
        <v>253</v>
      </c>
    </row>
    <row r="17" spans="1:9" ht="347.25" thickBot="1" x14ac:dyDescent="0.3">
      <c r="A17" s="75">
        <v>173</v>
      </c>
      <c r="B17" s="75">
        <v>7</v>
      </c>
      <c r="C17" s="75" t="s">
        <v>39</v>
      </c>
      <c r="D17" s="75">
        <v>2</v>
      </c>
      <c r="E17" s="75" t="s">
        <v>29</v>
      </c>
      <c r="F17" s="75" t="s">
        <v>250</v>
      </c>
      <c r="G17" s="75" t="s">
        <v>13</v>
      </c>
      <c r="H17" s="76" t="s">
        <v>268</v>
      </c>
      <c r="I17" s="77" t="s">
        <v>31</v>
      </c>
    </row>
    <row r="18" spans="1:9" s="8" customFormat="1" ht="215.25" customHeight="1" thickBot="1" x14ac:dyDescent="0.3">
      <c r="A18" s="75">
        <v>174</v>
      </c>
      <c r="B18" s="75">
        <v>7</v>
      </c>
      <c r="C18" s="75" t="s">
        <v>39</v>
      </c>
      <c r="D18" s="75">
        <v>2</v>
      </c>
      <c r="E18" s="75" t="s">
        <v>29</v>
      </c>
      <c r="F18" s="75" t="s">
        <v>250</v>
      </c>
      <c r="G18" s="75" t="s">
        <v>362</v>
      </c>
      <c r="H18" s="83" t="s">
        <v>269</v>
      </c>
      <c r="I18" s="77" t="s">
        <v>31</v>
      </c>
    </row>
    <row r="19" spans="1:9" s="8" customFormat="1" ht="363" thickBot="1" x14ac:dyDescent="0.3">
      <c r="A19" s="75">
        <v>175</v>
      </c>
      <c r="B19" s="75">
        <v>7</v>
      </c>
      <c r="C19" s="75" t="s">
        <v>39</v>
      </c>
      <c r="D19" s="75">
        <v>2</v>
      </c>
      <c r="E19" s="75" t="s">
        <v>29</v>
      </c>
      <c r="F19" s="75" t="s">
        <v>250</v>
      </c>
      <c r="G19" s="75" t="s">
        <v>14</v>
      </c>
      <c r="H19" s="76" t="s">
        <v>270</v>
      </c>
      <c r="I19" s="77" t="s">
        <v>31</v>
      </c>
    </row>
    <row r="20" spans="1:9" ht="409.6" thickBot="1" x14ac:dyDescent="0.3">
      <c r="A20" s="75">
        <v>176</v>
      </c>
      <c r="B20" s="75">
        <v>7</v>
      </c>
      <c r="C20" s="75" t="s">
        <v>39</v>
      </c>
      <c r="D20" s="75">
        <v>2</v>
      </c>
      <c r="E20" s="75" t="s">
        <v>29</v>
      </c>
      <c r="F20" s="75" t="s">
        <v>250</v>
      </c>
      <c r="G20" s="75" t="s">
        <v>183</v>
      </c>
      <c r="H20" s="80" t="s">
        <v>271</v>
      </c>
      <c r="I20" s="77" t="s">
        <v>47</v>
      </c>
    </row>
    <row r="21" spans="1:9" ht="268.5" thickBot="1" x14ac:dyDescent="0.3">
      <c r="A21" s="75">
        <v>177</v>
      </c>
      <c r="B21" s="75">
        <v>7</v>
      </c>
      <c r="C21" s="75" t="s">
        <v>39</v>
      </c>
      <c r="D21" s="75">
        <v>2</v>
      </c>
      <c r="E21" s="75" t="s">
        <v>29</v>
      </c>
      <c r="F21" s="75" t="s">
        <v>250</v>
      </c>
      <c r="G21" s="75" t="s">
        <v>34</v>
      </c>
      <c r="H21" s="76" t="s">
        <v>272</v>
      </c>
      <c r="I21" s="77" t="s">
        <v>149</v>
      </c>
    </row>
    <row r="22" spans="1:9" s="8" customFormat="1" ht="409.6" thickBot="1" x14ac:dyDescent="0.3">
      <c r="A22" s="75">
        <v>178</v>
      </c>
      <c r="B22" s="75">
        <v>7</v>
      </c>
      <c r="C22" s="75" t="s">
        <v>39</v>
      </c>
      <c r="D22" s="75">
        <v>2</v>
      </c>
      <c r="E22" s="75" t="s">
        <v>29</v>
      </c>
      <c r="F22" s="75" t="s">
        <v>250</v>
      </c>
      <c r="G22" s="75" t="s">
        <v>14</v>
      </c>
      <c r="H22" s="76" t="s">
        <v>273</v>
      </c>
      <c r="I22" s="77" t="s">
        <v>253</v>
      </c>
    </row>
    <row r="23" spans="1:9" ht="409.6" thickBot="1" x14ac:dyDescent="0.3">
      <c r="A23" s="64">
        <v>179</v>
      </c>
      <c r="B23" s="64">
        <v>7</v>
      </c>
      <c r="C23" s="64" t="s">
        <v>39</v>
      </c>
      <c r="D23" s="64">
        <v>2</v>
      </c>
      <c r="E23" s="64" t="s">
        <v>29</v>
      </c>
      <c r="F23" s="75" t="s">
        <v>223</v>
      </c>
      <c r="G23" s="64" t="s">
        <v>34</v>
      </c>
      <c r="H23" s="80" t="s">
        <v>274</v>
      </c>
      <c r="I23" s="67" t="s">
        <v>141</v>
      </c>
    </row>
    <row r="24" spans="1:9" s="8" customFormat="1" ht="378.75" thickBot="1" x14ac:dyDescent="0.3">
      <c r="A24" s="75">
        <v>180</v>
      </c>
      <c r="B24" s="75">
        <v>7</v>
      </c>
      <c r="C24" s="75" t="s">
        <v>39</v>
      </c>
      <c r="D24" s="75">
        <v>2</v>
      </c>
      <c r="E24" s="75" t="s">
        <v>29</v>
      </c>
      <c r="F24" s="75" t="s">
        <v>223</v>
      </c>
      <c r="G24" s="75" t="s">
        <v>41</v>
      </c>
      <c r="H24" s="76" t="s">
        <v>275</v>
      </c>
      <c r="I24" s="77" t="s">
        <v>225</v>
      </c>
    </row>
    <row r="25" spans="1:9" ht="409.6" thickBot="1" x14ac:dyDescent="0.3">
      <c r="A25" s="75">
        <v>181</v>
      </c>
      <c r="B25" s="75">
        <v>7</v>
      </c>
      <c r="C25" s="75" t="s">
        <v>39</v>
      </c>
      <c r="D25" s="75">
        <v>2</v>
      </c>
      <c r="E25" s="75" t="s">
        <v>29</v>
      </c>
      <c r="F25" s="64" t="s">
        <v>250</v>
      </c>
      <c r="G25" s="75" t="s">
        <v>539</v>
      </c>
      <c r="H25" s="83" t="s">
        <v>276</v>
      </c>
      <c r="I25" s="77" t="s">
        <v>225</v>
      </c>
    </row>
    <row r="26" spans="1:9" s="8" customFormat="1" ht="409.6" thickBot="1" x14ac:dyDescent="0.3">
      <c r="A26" s="75">
        <v>182</v>
      </c>
      <c r="B26" s="75">
        <v>7</v>
      </c>
      <c r="C26" s="75" t="s">
        <v>39</v>
      </c>
      <c r="D26" s="75">
        <v>2</v>
      </c>
      <c r="E26" s="75" t="s">
        <v>29</v>
      </c>
      <c r="F26" s="75" t="s">
        <v>250</v>
      </c>
      <c r="G26" s="75" t="s">
        <v>82</v>
      </c>
      <c r="H26" s="83" t="s">
        <v>277</v>
      </c>
      <c r="I26" s="77" t="s">
        <v>225</v>
      </c>
    </row>
  </sheetData>
  <autoFilter ref="A2:I26"/>
  <mergeCells count="1">
    <mergeCell ref="A1:I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A4" zoomScale="70" zoomScaleNormal="70" workbookViewId="0">
      <selection activeCell="B13" sqref="B13"/>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569</v>
      </c>
      <c r="B1" s="52" t="s">
        <v>558</v>
      </c>
      <c r="C1" s="52" t="s">
        <v>559</v>
      </c>
    </row>
    <row r="2" spans="1:3" ht="32.25" customHeight="1" thickBot="1" x14ac:dyDescent="0.3">
      <c r="A2" s="54" t="s">
        <v>254</v>
      </c>
      <c r="B2" s="55">
        <f>COUNTIF(UA08A!G3:G41,"ADMISIÓN ")</f>
        <v>1</v>
      </c>
      <c r="C2" s="56" t="s">
        <v>604</v>
      </c>
    </row>
    <row r="3" spans="1:3" ht="40.5" customHeight="1" thickBot="1" x14ac:dyDescent="0.3">
      <c r="A3" s="54" t="s">
        <v>232</v>
      </c>
      <c r="B3" s="55">
        <f>COUNTIF(UA08A!G3:G42,"CATEGORÍA DOCENTE")</f>
        <v>1</v>
      </c>
      <c r="C3" s="56" t="s">
        <v>608</v>
      </c>
    </row>
    <row r="4" spans="1:3" ht="33.75" customHeight="1" thickBot="1" x14ac:dyDescent="0.3">
      <c r="A4" s="54" t="s">
        <v>34</v>
      </c>
      <c r="B4" s="55">
        <f>COUNTIF(UA08A!G3:G43,"CONTEXTO SOCIOCULTURAL")</f>
        <v>4</v>
      </c>
      <c r="C4" s="56" t="s">
        <v>587</v>
      </c>
    </row>
    <row r="5" spans="1:3" ht="48.75" customHeight="1" thickBot="1" x14ac:dyDescent="0.3">
      <c r="A5" s="54" t="s">
        <v>13</v>
      </c>
      <c r="B5" s="55">
        <f>COUNTIF(UA08A!G3:G44,"EDUCACIÓN")</f>
        <v>1</v>
      </c>
      <c r="C5" s="56" t="s">
        <v>588</v>
      </c>
    </row>
    <row r="6" spans="1:3" ht="45.75" customHeight="1" thickBot="1" x14ac:dyDescent="0.3">
      <c r="A6" s="54" t="s">
        <v>362</v>
      </c>
      <c r="B6" s="55">
        <f>COUNTIF(UA08A!G3:G45,"HUMANIZACIÓN ORGANIZACIONAL")</f>
        <v>1</v>
      </c>
      <c r="C6" s="56" t="s">
        <v>609</v>
      </c>
    </row>
    <row r="7" spans="1:3" ht="36.6" customHeight="1" thickBot="1" x14ac:dyDescent="0.3">
      <c r="A7" s="54" t="s">
        <v>14</v>
      </c>
      <c r="B7" s="55">
        <f>COUNTIF(UA08A!G3:G46,"INCLUSIÓN")</f>
        <v>7</v>
      </c>
      <c r="C7" s="56" t="s">
        <v>581</v>
      </c>
    </row>
    <row r="8" spans="1:3" ht="40.5" customHeight="1" thickBot="1" x14ac:dyDescent="0.3">
      <c r="A8" s="54" t="s">
        <v>18</v>
      </c>
      <c r="B8" s="55">
        <f>COUNTIF(UA08A!G3:G47,"INTERDISCIPLINARIEDAD")</f>
        <v>1</v>
      </c>
      <c r="C8" s="56" t="s">
        <v>602</v>
      </c>
    </row>
    <row r="9" spans="1:3" ht="35.450000000000003" customHeight="1" thickBot="1" x14ac:dyDescent="0.3">
      <c r="A9" s="54" t="s">
        <v>539</v>
      </c>
      <c r="B9" s="55">
        <f>COUNTIF(UA08A!G3:G48,"INTERRELACIÓN ESTUDIANTE - DOCENTE")</f>
        <v>2</v>
      </c>
      <c r="C9" s="56" t="s">
        <v>595</v>
      </c>
    </row>
    <row r="10" spans="1:3" ht="48.75" customHeight="1" thickBot="1" x14ac:dyDescent="0.3">
      <c r="A10" s="54" t="s">
        <v>82</v>
      </c>
      <c r="B10" s="55">
        <f>COUNTIF(UA08A!G3:G49,"LOGROS Y FRACASOS")</f>
        <v>1</v>
      </c>
      <c r="C10" s="56" t="s">
        <v>593</v>
      </c>
    </row>
    <row r="11" spans="1:3" ht="48.75" customHeight="1" thickBot="1" x14ac:dyDescent="0.3">
      <c r="A11" s="54" t="s">
        <v>41</v>
      </c>
      <c r="B11" s="55">
        <f>COUNTIF(UA08A!G3:G50,"PARTICULARIDADES DE SEDE")</f>
        <v>4</v>
      </c>
      <c r="C11" s="56" t="s">
        <v>582</v>
      </c>
    </row>
    <row r="12" spans="1:3" ht="48.75" customHeight="1" thickBot="1" x14ac:dyDescent="0.3">
      <c r="A12" s="54" t="s">
        <v>183</v>
      </c>
      <c r="B12" s="55">
        <f>COUNTIF(UA08A!G3:G51,"PERMANENCIA ESTUDIANTIL")</f>
        <v>1</v>
      </c>
      <c r="C12" s="56" t="s">
        <v>606</v>
      </c>
    </row>
    <row r="13" spans="1:3" ht="35.25" customHeight="1" thickBot="1" x14ac:dyDescent="0.3">
      <c r="A13" s="57" t="s">
        <v>560</v>
      </c>
      <c r="B13" s="58">
        <f>SUM(B2:B12)</f>
        <v>24</v>
      </c>
      <c r="C13" s="56"/>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9" sqref="E9"/>
    </sheetView>
  </sheetViews>
  <sheetFormatPr baseColWidth="10" defaultRowHeight="15" x14ac:dyDescent="0.25"/>
  <cols>
    <col min="8" max="8" width="16.42578125" customWidth="1"/>
  </cols>
  <sheetData>
    <row r="1" spans="1:8" s="35" customFormat="1" ht="15" customHeight="1" thickBot="1" x14ac:dyDescent="0.3">
      <c r="A1" s="91" t="s">
        <v>624</v>
      </c>
      <c r="B1" s="91"/>
      <c r="C1" s="91"/>
      <c r="D1" s="91"/>
      <c r="E1" s="91"/>
      <c r="F1" s="91"/>
      <c r="G1" s="91"/>
      <c r="H1" s="91"/>
    </row>
    <row r="2" spans="1:8" ht="126.75" thickBot="1" x14ac:dyDescent="0.3">
      <c r="A2" s="60" t="s">
        <v>280</v>
      </c>
      <c r="B2" s="60" t="s">
        <v>116</v>
      </c>
      <c r="C2" s="60" t="s">
        <v>117</v>
      </c>
      <c r="D2" s="60" t="s">
        <v>529</v>
      </c>
      <c r="E2" s="60" t="s">
        <v>281</v>
      </c>
      <c r="F2" s="60" t="s">
        <v>37</v>
      </c>
      <c r="G2" s="60" t="s">
        <v>1</v>
      </c>
      <c r="H2" s="60" t="s">
        <v>2</v>
      </c>
    </row>
    <row r="3" spans="1:8" ht="48" customHeight="1" thickBot="1" x14ac:dyDescent="0.3">
      <c r="A3" s="93" t="s">
        <v>283</v>
      </c>
      <c r="B3" s="89"/>
      <c r="C3" s="89"/>
      <c r="D3" s="93" t="s">
        <v>282</v>
      </c>
      <c r="E3" s="89"/>
      <c r="F3" s="89"/>
      <c r="G3" s="89"/>
      <c r="H3" s="89"/>
    </row>
  </sheetData>
  <mergeCells count="3">
    <mergeCell ref="A3:C3"/>
    <mergeCell ref="D3:H3"/>
    <mergeCell ref="A1:H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B13" zoomScale="84" zoomScaleNormal="84" workbookViewId="0">
      <selection activeCell="I13" sqref="I13"/>
    </sheetView>
  </sheetViews>
  <sheetFormatPr baseColWidth="10" defaultColWidth="11.42578125" defaultRowHeight="15" x14ac:dyDescent="0.25"/>
  <cols>
    <col min="1" max="1" width="27.85546875" style="8" customWidth="1"/>
    <col min="2" max="2" width="22.28515625" style="8" customWidth="1"/>
    <col min="3" max="3" width="20.5703125" style="8" customWidth="1"/>
    <col min="4" max="4" width="20.42578125" style="8" customWidth="1"/>
    <col min="5" max="5" width="25.7109375" style="8" customWidth="1"/>
    <col min="6" max="6" width="31.140625" style="8" customWidth="1"/>
    <col min="7" max="7" width="28.5703125" style="8" customWidth="1"/>
    <col min="8" max="8" width="48.5703125" style="8" customWidth="1"/>
    <col min="9" max="9" width="18.85546875" style="8" customWidth="1"/>
    <col min="10" max="16384" width="11.42578125" style="8"/>
  </cols>
  <sheetData>
    <row r="1" spans="1:9" ht="17.25" thickTop="1" thickBot="1" x14ac:dyDescent="0.3">
      <c r="A1" s="92" t="s">
        <v>624</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409.6" thickBot="1" x14ac:dyDescent="0.3">
      <c r="A3" s="75">
        <v>183</v>
      </c>
      <c r="B3" s="75">
        <v>7</v>
      </c>
      <c r="C3" s="75" t="s">
        <v>39</v>
      </c>
      <c r="D3" s="75">
        <v>3</v>
      </c>
      <c r="E3" s="75" t="s">
        <v>278</v>
      </c>
      <c r="F3" s="75" t="s">
        <v>279</v>
      </c>
      <c r="G3" s="75" t="s">
        <v>123</v>
      </c>
      <c r="H3" s="83" t="s">
        <v>284</v>
      </c>
      <c r="I3" s="77" t="s">
        <v>17</v>
      </c>
    </row>
    <row r="4" spans="1:9" ht="409.6" thickBot="1" x14ac:dyDescent="0.3">
      <c r="A4" s="75">
        <v>184</v>
      </c>
      <c r="B4" s="75">
        <v>7</v>
      </c>
      <c r="C4" s="75" t="s">
        <v>39</v>
      </c>
      <c r="D4" s="75">
        <v>3</v>
      </c>
      <c r="E4" s="75" t="s">
        <v>278</v>
      </c>
      <c r="F4" s="75" t="s">
        <v>279</v>
      </c>
      <c r="G4" s="75" t="s">
        <v>19</v>
      </c>
      <c r="H4" s="76" t="s">
        <v>285</v>
      </c>
      <c r="I4" s="77" t="s">
        <v>17</v>
      </c>
    </row>
    <row r="5" spans="1:9" ht="409.6" thickBot="1" x14ac:dyDescent="0.3">
      <c r="A5" s="75">
        <v>185</v>
      </c>
      <c r="B5" s="75">
        <v>7</v>
      </c>
      <c r="C5" s="75" t="s">
        <v>39</v>
      </c>
      <c r="D5" s="75">
        <v>3</v>
      </c>
      <c r="E5" s="75" t="s">
        <v>278</v>
      </c>
      <c r="F5" s="75" t="s">
        <v>279</v>
      </c>
      <c r="G5" s="75" t="s">
        <v>286</v>
      </c>
      <c r="H5" s="83" t="s">
        <v>287</v>
      </c>
      <c r="I5" s="77" t="s">
        <v>17</v>
      </c>
    </row>
    <row r="6" spans="1:9" ht="409.6" thickBot="1" x14ac:dyDescent="0.3">
      <c r="A6" s="75">
        <v>186</v>
      </c>
      <c r="B6" s="75">
        <v>7</v>
      </c>
      <c r="C6" s="75" t="s">
        <v>39</v>
      </c>
      <c r="D6" s="75">
        <v>3</v>
      </c>
      <c r="E6" s="75" t="s">
        <v>278</v>
      </c>
      <c r="F6" s="75" t="s">
        <v>279</v>
      </c>
      <c r="G6" s="75" t="s">
        <v>20</v>
      </c>
      <c r="H6" s="76" t="s">
        <v>288</v>
      </c>
      <c r="I6" s="77" t="s">
        <v>17</v>
      </c>
    </row>
    <row r="7" spans="1:9" ht="409.6" thickBot="1" x14ac:dyDescent="0.3">
      <c r="A7" s="75">
        <v>187</v>
      </c>
      <c r="B7" s="75">
        <v>7</v>
      </c>
      <c r="C7" s="75" t="s">
        <v>39</v>
      </c>
      <c r="D7" s="75">
        <v>3</v>
      </c>
      <c r="E7" s="75" t="s">
        <v>278</v>
      </c>
      <c r="F7" s="75" t="s">
        <v>279</v>
      </c>
      <c r="G7" s="75" t="s">
        <v>544</v>
      </c>
      <c r="H7" s="76" t="s">
        <v>543</v>
      </c>
      <c r="I7" s="77" t="s">
        <v>528</v>
      </c>
    </row>
    <row r="8" spans="1:9" ht="409.6" thickBot="1" x14ac:dyDescent="0.3">
      <c r="A8" s="75">
        <v>188</v>
      </c>
      <c r="B8" s="75">
        <v>7</v>
      </c>
      <c r="C8" s="75" t="s">
        <v>39</v>
      </c>
      <c r="D8" s="75">
        <v>3</v>
      </c>
      <c r="E8" s="75" t="s">
        <v>278</v>
      </c>
      <c r="F8" s="75" t="s">
        <v>279</v>
      </c>
      <c r="G8" s="75" t="s">
        <v>22</v>
      </c>
      <c r="H8" s="76" t="s">
        <v>289</v>
      </c>
      <c r="I8" s="77" t="s">
        <v>17</v>
      </c>
    </row>
    <row r="9" spans="1:9" ht="409.6" thickBot="1" x14ac:dyDescent="0.3">
      <c r="A9" s="75">
        <v>189</v>
      </c>
      <c r="B9" s="75">
        <v>7</v>
      </c>
      <c r="C9" s="75" t="s">
        <v>39</v>
      </c>
      <c r="D9" s="75">
        <v>3</v>
      </c>
      <c r="E9" s="75" t="s">
        <v>278</v>
      </c>
      <c r="F9" s="75" t="s">
        <v>279</v>
      </c>
      <c r="G9" s="75" t="s">
        <v>290</v>
      </c>
      <c r="H9" s="76" t="s">
        <v>291</v>
      </c>
      <c r="I9" s="77" t="s">
        <v>17</v>
      </c>
    </row>
    <row r="10" spans="1:9" ht="409.6" thickBot="1" x14ac:dyDescent="0.3">
      <c r="A10" s="75">
        <v>190</v>
      </c>
      <c r="B10" s="75">
        <v>7</v>
      </c>
      <c r="C10" s="75" t="s">
        <v>39</v>
      </c>
      <c r="D10" s="75">
        <v>3</v>
      </c>
      <c r="E10" s="75" t="s">
        <v>278</v>
      </c>
      <c r="F10" s="75" t="s">
        <v>279</v>
      </c>
      <c r="G10" s="75" t="s">
        <v>34</v>
      </c>
      <c r="H10" s="76" t="s">
        <v>292</v>
      </c>
      <c r="I10" s="77" t="s">
        <v>31</v>
      </c>
    </row>
    <row r="11" spans="1:9" ht="409.6" thickBot="1" x14ac:dyDescent="0.3">
      <c r="A11" s="75">
        <v>191</v>
      </c>
      <c r="B11" s="75">
        <v>7</v>
      </c>
      <c r="C11" s="75" t="s">
        <v>39</v>
      </c>
      <c r="D11" s="75">
        <v>3</v>
      </c>
      <c r="E11" s="75" t="s">
        <v>278</v>
      </c>
      <c r="F11" s="75" t="s">
        <v>279</v>
      </c>
      <c r="G11" s="75" t="s">
        <v>550</v>
      </c>
      <c r="H11" s="83" t="s">
        <v>293</v>
      </c>
      <c r="I11" s="77" t="s">
        <v>17</v>
      </c>
    </row>
    <row r="12" spans="1:9" ht="409.6" thickBot="1" x14ac:dyDescent="0.3">
      <c r="A12" s="75">
        <v>192</v>
      </c>
      <c r="B12" s="75">
        <v>7</v>
      </c>
      <c r="C12" s="75" t="s">
        <v>39</v>
      </c>
      <c r="D12" s="75">
        <v>3</v>
      </c>
      <c r="E12" s="75" t="s">
        <v>278</v>
      </c>
      <c r="F12" s="75" t="s">
        <v>279</v>
      </c>
      <c r="G12" s="75" t="s">
        <v>19</v>
      </c>
      <c r="H12" s="83" t="s">
        <v>294</v>
      </c>
      <c r="I12" s="77" t="s">
        <v>17</v>
      </c>
    </row>
    <row r="13" spans="1:9" ht="409.6" thickBot="1" x14ac:dyDescent="0.3">
      <c r="A13" s="75">
        <v>193</v>
      </c>
      <c r="B13" s="75">
        <v>7</v>
      </c>
      <c r="C13" s="75" t="s">
        <v>39</v>
      </c>
      <c r="D13" s="75">
        <v>3</v>
      </c>
      <c r="E13" s="75" t="s">
        <v>278</v>
      </c>
      <c r="F13" s="75" t="s">
        <v>279</v>
      </c>
      <c r="G13" s="75" t="s">
        <v>22</v>
      </c>
      <c r="H13" s="83" t="s">
        <v>295</v>
      </c>
      <c r="I13" s="77" t="s">
        <v>17</v>
      </c>
    </row>
    <row r="14" spans="1:9" ht="409.6" thickBot="1" x14ac:dyDescent="0.3">
      <c r="A14" s="75">
        <v>194</v>
      </c>
      <c r="B14" s="75">
        <v>7</v>
      </c>
      <c r="C14" s="75" t="s">
        <v>39</v>
      </c>
      <c r="D14" s="75">
        <v>3</v>
      </c>
      <c r="E14" s="75" t="s">
        <v>278</v>
      </c>
      <c r="F14" s="75" t="s">
        <v>279</v>
      </c>
      <c r="G14" s="75" t="s">
        <v>19</v>
      </c>
      <c r="H14" s="83" t="s">
        <v>296</v>
      </c>
      <c r="I14" s="77" t="s">
        <v>17</v>
      </c>
    </row>
    <row r="15" spans="1:9" ht="363" thickBot="1" x14ac:dyDescent="0.3">
      <c r="A15" s="75">
        <v>195</v>
      </c>
      <c r="B15" s="75">
        <v>7</v>
      </c>
      <c r="C15" s="75" t="s">
        <v>39</v>
      </c>
      <c r="D15" s="75">
        <v>3</v>
      </c>
      <c r="E15" s="75" t="s">
        <v>278</v>
      </c>
      <c r="F15" s="75" t="s">
        <v>279</v>
      </c>
      <c r="G15" s="75" t="s">
        <v>123</v>
      </c>
      <c r="H15" s="76" t="s">
        <v>297</v>
      </c>
      <c r="I15" s="77" t="s">
        <v>17</v>
      </c>
    </row>
    <row r="16" spans="1:9" ht="174" thickBot="1" x14ac:dyDescent="0.3">
      <c r="A16" s="75">
        <v>196</v>
      </c>
      <c r="B16" s="75">
        <v>7</v>
      </c>
      <c r="C16" s="75" t="s">
        <v>39</v>
      </c>
      <c r="D16" s="75">
        <v>3</v>
      </c>
      <c r="E16" s="75" t="s">
        <v>278</v>
      </c>
      <c r="F16" s="75" t="s">
        <v>279</v>
      </c>
      <c r="G16" s="75" t="s">
        <v>26</v>
      </c>
      <c r="H16" s="83" t="s">
        <v>298</v>
      </c>
      <c r="I16" s="77" t="s">
        <v>101</v>
      </c>
    </row>
    <row r="17" spans="1:9" ht="409.6" thickBot="1" x14ac:dyDescent="0.3">
      <c r="A17" s="75">
        <v>197</v>
      </c>
      <c r="B17" s="75">
        <v>7</v>
      </c>
      <c r="C17" s="75" t="s">
        <v>39</v>
      </c>
      <c r="D17" s="75">
        <v>3</v>
      </c>
      <c r="E17" s="75" t="s">
        <v>278</v>
      </c>
      <c r="F17" s="75" t="s">
        <v>279</v>
      </c>
      <c r="G17" s="75" t="s">
        <v>34</v>
      </c>
      <c r="H17" s="76" t="s">
        <v>299</v>
      </c>
      <c r="I17" s="77" t="s">
        <v>101</v>
      </c>
    </row>
    <row r="18" spans="1:9" ht="394.5" thickBot="1" x14ac:dyDescent="0.3">
      <c r="A18" s="75">
        <v>198</v>
      </c>
      <c r="B18" s="75">
        <v>7</v>
      </c>
      <c r="C18" s="75" t="s">
        <v>39</v>
      </c>
      <c r="D18" s="75">
        <v>3</v>
      </c>
      <c r="E18" s="75" t="s">
        <v>278</v>
      </c>
      <c r="F18" s="75" t="s">
        <v>279</v>
      </c>
      <c r="G18" s="75" t="s">
        <v>14</v>
      </c>
      <c r="H18" s="83" t="s">
        <v>300</v>
      </c>
      <c r="I18" s="77" t="s">
        <v>33</v>
      </c>
    </row>
    <row r="19" spans="1:9" ht="221.25" thickBot="1" x14ac:dyDescent="0.3">
      <c r="A19" s="75">
        <v>199</v>
      </c>
      <c r="B19" s="75">
        <v>7</v>
      </c>
      <c r="C19" s="75" t="s">
        <v>39</v>
      </c>
      <c r="D19" s="75">
        <v>3</v>
      </c>
      <c r="E19" s="75" t="s">
        <v>278</v>
      </c>
      <c r="F19" s="75" t="s">
        <v>279</v>
      </c>
      <c r="G19" s="75" t="s">
        <v>232</v>
      </c>
      <c r="H19" s="76" t="s">
        <v>301</v>
      </c>
      <c r="I19" s="77" t="s">
        <v>33</v>
      </c>
    </row>
    <row r="20" spans="1:9" ht="409.6" thickBot="1" x14ac:dyDescent="0.3">
      <c r="A20" s="75">
        <v>200</v>
      </c>
      <c r="B20" s="75">
        <v>7</v>
      </c>
      <c r="C20" s="75" t="s">
        <v>39</v>
      </c>
      <c r="D20" s="75">
        <v>3</v>
      </c>
      <c r="E20" s="75" t="s">
        <v>278</v>
      </c>
      <c r="F20" s="75" t="s">
        <v>279</v>
      </c>
      <c r="G20" s="75" t="s">
        <v>22</v>
      </c>
      <c r="H20" s="83" t="s">
        <v>302</v>
      </c>
      <c r="I20" s="77" t="s">
        <v>17</v>
      </c>
    </row>
    <row r="21" spans="1:9" ht="315.75" thickBot="1" x14ac:dyDescent="0.3">
      <c r="A21" s="75">
        <v>201</v>
      </c>
      <c r="B21" s="75">
        <v>7</v>
      </c>
      <c r="C21" s="75" t="s">
        <v>39</v>
      </c>
      <c r="D21" s="75">
        <v>3</v>
      </c>
      <c r="E21" s="75" t="s">
        <v>278</v>
      </c>
      <c r="F21" s="75" t="s">
        <v>279</v>
      </c>
      <c r="G21" s="75" t="s">
        <v>123</v>
      </c>
      <c r="H21" s="76" t="s">
        <v>303</v>
      </c>
      <c r="I21" s="77" t="s">
        <v>17</v>
      </c>
    </row>
    <row r="22" spans="1:9" ht="378.75" thickBot="1" x14ac:dyDescent="0.3">
      <c r="A22" s="75">
        <v>202</v>
      </c>
      <c r="B22" s="75">
        <v>7</v>
      </c>
      <c r="C22" s="75" t="s">
        <v>39</v>
      </c>
      <c r="D22" s="75">
        <v>3</v>
      </c>
      <c r="E22" s="75" t="s">
        <v>278</v>
      </c>
      <c r="F22" s="75" t="s">
        <v>279</v>
      </c>
      <c r="G22" s="75" t="s">
        <v>20</v>
      </c>
      <c r="H22" s="76" t="s">
        <v>304</v>
      </c>
      <c r="I22" s="77" t="s">
        <v>46</v>
      </c>
    </row>
    <row r="23" spans="1:9" ht="409.6" thickBot="1" x14ac:dyDescent="0.3">
      <c r="A23" s="75">
        <v>203</v>
      </c>
      <c r="B23" s="75">
        <v>7</v>
      </c>
      <c r="C23" s="75" t="s">
        <v>39</v>
      </c>
      <c r="D23" s="75">
        <v>3</v>
      </c>
      <c r="E23" s="75" t="s">
        <v>278</v>
      </c>
      <c r="F23" s="75" t="s">
        <v>279</v>
      </c>
      <c r="G23" s="75" t="s">
        <v>34</v>
      </c>
      <c r="H23" s="83" t="s">
        <v>305</v>
      </c>
      <c r="I23" s="77" t="s">
        <v>17</v>
      </c>
    </row>
    <row r="24" spans="1:9" ht="409.6" thickBot="1" x14ac:dyDescent="0.3">
      <c r="A24" s="75">
        <v>204</v>
      </c>
      <c r="B24" s="75">
        <v>7</v>
      </c>
      <c r="C24" s="75" t="s">
        <v>39</v>
      </c>
      <c r="D24" s="75">
        <v>3</v>
      </c>
      <c r="E24" s="75" t="s">
        <v>278</v>
      </c>
      <c r="F24" s="75" t="s">
        <v>279</v>
      </c>
      <c r="G24" s="75" t="s">
        <v>22</v>
      </c>
      <c r="H24" s="76" t="s">
        <v>545</v>
      </c>
      <c r="I24" s="77" t="s">
        <v>17</v>
      </c>
    </row>
    <row r="25" spans="1:9" ht="409.6" thickBot="1" x14ac:dyDescent="0.3">
      <c r="A25" s="75">
        <v>205</v>
      </c>
      <c r="B25" s="75">
        <v>7</v>
      </c>
      <c r="C25" s="75" t="s">
        <v>39</v>
      </c>
      <c r="D25" s="75">
        <v>3</v>
      </c>
      <c r="E25" s="75" t="s">
        <v>278</v>
      </c>
      <c r="F25" s="75" t="s">
        <v>279</v>
      </c>
      <c r="G25" s="75" t="s">
        <v>34</v>
      </c>
      <c r="H25" s="83" t="s">
        <v>306</v>
      </c>
      <c r="I25" s="77" t="s">
        <v>307</v>
      </c>
    </row>
    <row r="26" spans="1:9" ht="409.6" thickBot="1" x14ac:dyDescent="0.3">
      <c r="A26" s="75">
        <v>206</v>
      </c>
      <c r="B26" s="75">
        <v>7</v>
      </c>
      <c r="C26" s="75" t="s">
        <v>39</v>
      </c>
      <c r="D26" s="75">
        <v>3</v>
      </c>
      <c r="E26" s="75" t="s">
        <v>278</v>
      </c>
      <c r="F26" s="75" t="s">
        <v>279</v>
      </c>
      <c r="G26" s="75" t="s">
        <v>308</v>
      </c>
      <c r="H26" s="83" t="s">
        <v>309</v>
      </c>
      <c r="I26" s="77" t="s">
        <v>17</v>
      </c>
    </row>
    <row r="27" spans="1:9" ht="315.75" thickBot="1" x14ac:dyDescent="0.3">
      <c r="A27" s="75">
        <v>207</v>
      </c>
      <c r="B27" s="75">
        <v>7</v>
      </c>
      <c r="C27" s="75" t="s">
        <v>39</v>
      </c>
      <c r="D27" s="75">
        <v>3</v>
      </c>
      <c r="E27" s="75" t="s">
        <v>278</v>
      </c>
      <c r="F27" s="75" t="s">
        <v>279</v>
      </c>
      <c r="G27" s="75" t="s">
        <v>22</v>
      </c>
      <c r="H27" s="83" t="s">
        <v>310</v>
      </c>
      <c r="I27" s="77" t="s">
        <v>17</v>
      </c>
    </row>
    <row r="28" spans="1:9" ht="174" thickBot="1" x14ac:dyDescent="0.3">
      <c r="A28" s="75">
        <v>208</v>
      </c>
      <c r="B28" s="75">
        <v>7</v>
      </c>
      <c r="C28" s="75" t="s">
        <v>39</v>
      </c>
      <c r="D28" s="75">
        <v>3</v>
      </c>
      <c r="E28" s="75" t="s">
        <v>278</v>
      </c>
      <c r="F28" s="75" t="s">
        <v>279</v>
      </c>
      <c r="G28" s="75" t="s">
        <v>361</v>
      </c>
      <c r="H28" s="83" t="s">
        <v>311</v>
      </c>
      <c r="I28" s="77" t="s">
        <v>31</v>
      </c>
    </row>
    <row r="29" spans="1:9" ht="158.25" thickBot="1" x14ac:dyDescent="0.3">
      <c r="A29" s="75">
        <v>209</v>
      </c>
      <c r="B29" s="75">
        <v>7</v>
      </c>
      <c r="C29" s="75" t="s">
        <v>39</v>
      </c>
      <c r="D29" s="75">
        <v>3</v>
      </c>
      <c r="E29" s="75" t="s">
        <v>278</v>
      </c>
      <c r="F29" s="75" t="s">
        <v>279</v>
      </c>
      <c r="G29" s="75" t="s">
        <v>308</v>
      </c>
      <c r="H29" s="83" t="s">
        <v>312</v>
      </c>
      <c r="I29" s="84" t="s">
        <v>17</v>
      </c>
    </row>
    <row r="30" spans="1:9" ht="409.6" thickBot="1" x14ac:dyDescent="0.3">
      <c r="A30" s="75">
        <v>210</v>
      </c>
      <c r="B30" s="75">
        <v>7</v>
      </c>
      <c r="C30" s="75" t="s">
        <v>39</v>
      </c>
      <c r="D30" s="75">
        <v>3</v>
      </c>
      <c r="E30" s="75" t="s">
        <v>278</v>
      </c>
      <c r="F30" s="75" t="s">
        <v>279</v>
      </c>
      <c r="G30" s="75" t="s">
        <v>546</v>
      </c>
      <c r="H30" s="83" t="s">
        <v>313</v>
      </c>
      <c r="I30" s="77" t="s">
        <v>31</v>
      </c>
    </row>
    <row r="31" spans="1:9" ht="221.25" thickBot="1" x14ac:dyDescent="0.3">
      <c r="A31" s="75">
        <v>211</v>
      </c>
      <c r="B31" s="75">
        <v>7</v>
      </c>
      <c r="C31" s="75" t="s">
        <v>39</v>
      </c>
      <c r="D31" s="75">
        <v>3</v>
      </c>
      <c r="E31" s="75" t="s">
        <v>278</v>
      </c>
      <c r="F31" s="75" t="s">
        <v>279</v>
      </c>
      <c r="G31" s="75" t="s">
        <v>211</v>
      </c>
      <c r="H31" s="83" t="s">
        <v>314</v>
      </c>
      <c r="I31" s="77" t="s">
        <v>31</v>
      </c>
    </row>
    <row r="32" spans="1:9" ht="409.6" thickBot="1" x14ac:dyDescent="0.3">
      <c r="A32" s="75">
        <v>212</v>
      </c>
      <c r="B32" s="75">
        <v>7</v>
      </c>
      <c r="C32" s="75" t="s">
        <v>39</v>
      </c>
      <c r="D32" s="75">
        <v>3</v>
      </c>
      <c r="E32" s="75" t="s">
        <v>278</v>
      </c>
      <c r="F32" s="75" t="s">
        <v>279</v>
      </c>
      <c r="G32" s="81" t="s">
        <v>308</v>
      </c>
      <c r="H32" s="83" t="s">
        <v>315</v>
      </c>
      <c r="I32" s="84" t="s">
        <v>17</v>
      </c>
    </row>
    <row r="33" spans="1:9" ht="252.75" thickBot="1" x14ac:dyDescent="0.3">
      <c r="A33" s="75">
        <v>213</v>
      </c>
      <c r="B33" s="75">
        <v>7</v>
      </c>
      <c r="C33" s="75" t="s">
        <v>39</v>
      </c>
      <c r="D33" s="75">
        <v>3</v>
      </c>
      <c r="E33" s="75" t="s">
        <v>278</v>
      </c>
      <c r="F33" s="75" t="s">
        <v>279</v>
      </c>
      <c r="G33" s="75" t="s">
        <v>22</v>
      </c>
      <c r="H33" s="83" t="s">
        <v>316</v>
      </c>
      <c r="I33" s="77" t="s">
        <v>17</v>
      </c>
    </row>
    <row r="34" spans="1:9" ht="409.6" thickBot="1" x14ac:dyDescent="0.3">
      <c r="A34" s="75">
        <v>214</v>
      </c>
      <c r="B34" s="75">
        <v>7</v>
      </c>
      <c r="C34" s="75" t="s">
        <v>39</v>
      </c>
      <c r="D34" s="75">
        <v>3</v>
      </c>
      <c r="E34" s="75" t="s">
        <v>278</v>
      </c>
      <c r="F34" s="75" t="s">
        <v>279</v>
      </c>
      <c r="G34" s="75" t="s">
        <v>49</v>
      </c>
      <c r="H34" s="83" t="s">
        <v>317</v>
      </c>
      <c r="I34" s="77" t="s">
        <v>94</v>
      </c>
    </row>
    <row r="35" spans="1:9" ht="409.6" thickBot="1" x14ac:dyDescent="0.3">
      <c r="A35" s="75">
        <v>215</v>
      </c>
      <c r="B35" s="75">
        <v>7</v>
      </c>
      <c r="C35" s="75" t="s">
        <v>39</v>
      </c>
      <c r="D35" s="75">
        <v>3</v>
      </c>
      <c r="E35" s="75" t="s">
        <v>278</v>
      </c>
      <c r="F35" s="75" t="s">
        <v>279</v>
      </c>
      <c r="G35" s="75" t="s">
        <v>183</v>
      </c>
      <c r="H35" s="83" t="s">
        <v>318</v>
      </c>
      <c r="I35" s="77" t="s">
        <v>47</v>
      </c>
    </row>
    <row r="36" spans="1:9" ht="347.25" thickBot="1" x14ac:dyDescent="0.3">
      <c r="A36" s="75">
        <v>216</v>
      </c>
      <c r="B36" s="75">
        <v>7</v>
      </c>
      <c r="C36" s="75" t="s">
        <v>39</v>
      </c>
      <c r="D36" s="75">
        <v>3</v>
      </c>
      <c r="E36" s="75" t="s">
        <v>278</v>
      </c>
      <c r="F36" s="75" t="s">
        <v>279</v>
      </c>
      <c r="G36" s="75" t="s">
        <v>308</v>
      </c>
      <c r="H36" s="83" t="s">
        <v>319</v>
      </c>
      <c r="I36" s="77" t="s">
        <v>17</v>
      </c>
    </row>
    <row r="37" spans="1:9" ht="409.6" thickBot="1" x14ac:dyDescent="0.3">
      <c r="A37" s="75">
        <v>217</v>
      </c>
      <c r="B37" s="75">
        <v>7</v>
      </c>
      <c r="C37" s="75" t="s">
        <v>39</v>
      </c>
      <c r="D37" s="75">
        <v>3</v>
      </c>
      <c r="E37" s="75" t="s">
        <v>278</v>
      </c>
      <c r="F37" s="75" t="s">
        <v>279</v>
      </c>
      <c r="G37" s="75" t="s">
        <v>34</v>
      </c>
      <c r="H37" s="83" t="s">
        <v>320</v>
      </c>
      <c r="I37" s="77" t="s">
        <v>141</v>
      </c>
    </row>
    <row r="38" spans="1:9" ht="363" thickBot="1" x14ac:dyDescent="0.3">
      <c r="A38" s="75">
        <v>218</v>
      </c>
      <c r="B38" s="75">
        <v>7</v>
      </c>
      <c r="C38" s="75" t="s">
        <v>39</v>
      </c>
      <c r="D38" s="75">
        <v>3</v>
      </c>
      <c r="E38" s="75" t="s">
        <v>278</v>
      </c>
      <c r="F38" s="75" t="s">
        <v>279</v>
      </c>
      <c r="G38" s="75" t="s">
        <v>22</v>
      </c>
      <c r="H38" s="83" t="s">
        <v>321</v>
      </c>
      <c r="I38" s="77" t="s">
        <v>17</v>
      </c>
    </row>
    <row r="39" spans="1:9" ht="409.6" thickBot="1" x14ac:dyDescent="0.3">
      <c r="A39" s="75">
        <v>219</v>
      </c>
      <c r="B39" s="75">
        <v>7</v>
      </c>
      <c r="C39" s="75" t="s">
        <v>39</v>
      </c>
      <c r="D39" s="75">
        <v>3</v>
      </c>
      <c r="E39" s="75" t="s">
        <v>278</v>
      </c>
      <c r="F39" s="75" t="s">
        <v>279</v>
      </c>
      <c r="G39" s="75" t="s">
        <v>539</v>
      </c>
      <c r="H39" s="83" t="s">
        <v>322</v>
      </c>
      <c r="I39" s="77" t="s">
        <v>31</v>
      </c>
    </row>
    <row r="40" spans="1:9" ht="347.25" thickBot="1" x14ac:dyDescent="0.3">
      <c r="A40" s="75">
        <v>220</v>
      </c>
      <c r="B40" s="75">
        <v>7</v>
      </c>
      <c r="C40" s="75" t="s">
        <v>39</v>
      </c>
      <c r="D40" s="75">
        <v>3</v>
      </c>
      <c r="E40" s="75" t="s">
        <v>278</v>
      </c>
      <c r="F40" s="75" t="s">
        <v>279</v>
      </c>
      <c r="G40" s="75" t="s">
        <v>550</v>
      </c>
      <c r="H40" s="83" t="s">
        <v>323</v>
      </c>
      <c r="I40" s="77" t="s">
        <v>17</v>
      </c>
    </row>
    <row r="41" spans="1:9" ht="409.6" thickBot="1" x14ac:dyDescent="0.3">
      <c r="A41" s="75">
        <v>221</v>
      </c>
      <c r="B41" s="75">
        <v>7</v>
      </c>
      <c r="C41" s="75" t="s">
        <v>39</v>
      </c>
      <c r="D41" s="75">
        <v>3</v>
      </c>
      <c r="E41" s="75" t="s">
        <v>278</v>
      </c>
      <c r="F41" s="75" t="s">
        <v>279</v>
      </c>
      <c r="G41" s="75" t="s">
        <v>26</v>
      </c>
      <c r="H41" s="83" t="s">
        <v>363</v>
      </c>
      <c r="I41" s="77" t="s">
        <v>17</v>
      </c>
    </row>
    <row r="42" spans="1:9" ht="409.6" thickBot="1" x14ac:dyDescent="0.3">
      <c r="A42" s="75">
        <v>222</v>
      </c>
      <c r="B42" s="75">
        <v>7</v>
      </c>
      <c r="C42" s="75" t="s">
        <v>39</v>
      </c>
      <c r="D42" s="75">
        <v>3</v>
      </c>
      <c r="E42" s="75" t="s">
        <v>278</v>
      </c>
      <c r="F42" s="75" t="s">
        <v>279</v>
      </c>
      <c r="G42" s="75" t="s">
        <v>34</v>
      </c>
      <c r="H42" s="83" t="s">
        <v>324</v>
      </c>
      <c r="I42" s="77" t="s">
        <v>101</v>
      </c>
    </row>
    <row r="43" spans="1:9" ht="409.6" thickBot="1" x14ac:dyDescent="0.3">
      <c r="A43" s="75">
        <v>223</v>
      </c>
      <c r="B43" s="75">
        <v>7</v>
      </c>
      <c r="C43" s="75" t="s">
        <v>39</v>
      </c>
      <c r="D43" s="75">
        <v>3</v>
      </c>
      <c r="E43" s="75" t="s">
        <v>278</v>
      </c>
      <c r="F43" s="75" t="s">
        <v>279</v>
      </c>
      <c r="G43" s="75" t="s">
        <v>20</v>
      </c>
      <c r="H43" s="83" t="s">
        <v>325</v>
      </c>
      <c r="I43" s="77" t="s">
        <v>17</v>
      </c>
    </row>
    <row r="44" spans="1:9" ht="363" thickBot="1" x14ac:dyDescent="0.3">
      <c r="A44" s="75">
        <v>224</v>
      </c>
      <c r="B44" s="75">
        <v>7</v>
      </c>
      <c r="C44" s="75" t="s">
        <v>39</v>
      </c>
      <c r="D44" s="75">
        <v>3</v>
      </c>
      <c r="E44" s="75" t="s">
        <v>278</v>
      </c>
      <c r="F44" s="75" t="s">
        <v>279</v>
      </c>
      <c r="G44" s="75" t="s">
        <v>26</v>
      </c>
      <c r="H44" s="83" t="s">
        <v>326</v>
      </c>
      <c r="I44" s="77" t="s">
        <v>31</v>
      </c>
    </row>
  </sheetData>
  <autoFilter ref="A2:I44"/>
  <mergeCells count="1">
    <mergeCell ref="A1:I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topLeftCell="A13" zoomScale="70" zoomScaleNormal="70" workbookViewId="0">
      <selection activeCell="C18" sqref="C18"/>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570</v>
      </c>
      <c r="B1" s="52" t="s">
        <v>558</v>
      </c>
      <c r="C1" s="52" t="s">
        <v>559</v>
      </c>
    </row>
    <row r="2" spans="1:3" ht="32.25" customHeight="1" thickBot="1" x14ac:dyDescent="0.3">
      <c r="A2" s="54" t="s">
        <v>22</v>
      </c>
      <c r="B2" s="55">
        <f>COUNTIF(UA09A!G3:G46,"ALMA")</f>
        <v>7</v>
      </c>
      <c r="C2" s="56" t="s">
        <v>610</v>
      </c>
    </row>
    <row r="3" spans="1:3" ht="40.5" customHeight="1" thickBot="1" x14ac:dyDescent="0.3">
      <c r="A3" s="54" t="s">
        <v>232</v>
      </c>
      <c r="B3" s="55">
        <f>COUNTIF(UA09A!G3:G47,"CATEGORÍA DOCENTE")</f>
        <v>1</v>
      </c>
      <c r="C3" s="56" t="s">
        <v>608</v>
      </c>
    </row>
    <row r="4" spans="1:3" ht="33.75" customHeight="1" thickBot="1" x14ac:dyDescent="0.3">
      <c r="A4" s="54" t="s">
        <v>20</v>
      </c>
      <c r="B4" s="55">
        <f>COUNTIF(UA09A!G3:G48,"CONCIENCIA")</f>
        <v>3</v>
      </c>
      <c r="C4" s="56" t="s">
        <v>611</v>
      </c>
    </row>
    <row r="5" spans="1:3" ht="48.75" customHeight="1" thickBot="1" x14ac:dyDescent="0.3">
      <c r="A5" s="54" t="s">
        <v>34</v>
      </c>
      <c r="B5" s="55">
        <f>COUNTIF(UA09A!G3:G49,"CONTEXTO SOCIOCULTURAL")</f>
        <v>6</v>
      </c>
      <c r="C5" s="56" t="s">
        <v>587</v>
      </c>
    </row>
    <row r="6" spans="1:3" ht="45.75" customHeight="1" thickBot="1" x14ac:dyDescent="0.3">
      <c r="A6" s="54" t="s">
        <v>26</v>
      </c>
      <c r="B6" s="55">
        <f>COUNTIF(UA09A!G3:G50,"CULTIVO DE LA HUMANIDAD")</f>
        <v>3</v>
      </c>
      <c r="C6" s="56" t="s">
        <v>612</v>
      </c>
    </row>
    <row r="7" spans="1:3" ht="36.6" customHeight="1" thickBot="1" x14ac:dyDescent="0.3">
      <c r="A7" s="54" t="s">
        <v>361</v>
      </c>
      <c r="B7" s="55">
        <f>COUNTIF(UA09A!G3:G51,"EQUIPAJE CULTURAL")</f>
        <v>1</v>
      </c>
      <c r="C7" s="56" t="s">
        <v>589</v>
      </c>
    </row>
    <row r="8" spans="1:3" ht="40.5" customHeight="1" thickBot="1" x14ac:dyDescent="0.3">
      <c r="A8" s="54" t="s">
        <v>550</v>
      </c>
      <c r="B8" s="55">
        <f>COUNTIF(UA09A!G3:G52,"ESPÍRITU DE ÉPOCA")</f>
        <v>2</v>
      </c>
      <c r="C8" s="56" t="s">
        <v>590</v>
      </c>
    </row>
    <row r="9" spans="1:3" ht="35.450000000000003" customHeight="1" thickBot="1" x14ac:dyDescent="0.3">
      <c r="A9" s="54" t="s">
        <v>49</v>
      </c>
      <c r="B9" s="55">
        <f>COUNTIF(UA09A!G3:G53,"ESTUDIANTE PEAMA")</f>
        <v>1</v>
      </c>
      <c r="C9" s="56" t="s">
        <v>580</v>
      </c>
    </row>
    <row r="10" spans="1:3" ht="48.75" customHeight="1" thickBot="1" x14ac:dyDescent="0.3">
      <c r="A10" s="54" t="s">
        <v>19</v>
      </c>
      <c r="B10" s="55">
        <f>COUNTIF(UA09A!G3:G54,"INCERTIDUMBRE")</f>
        <v>3</v>
      </c>
      <c r="C10" s="56" t="s">
        <v>591</v>
      </c>
    </row>
    <row r="11" spans="1:3" ht="48.75" customHeight="1" thickBot="1" x14ac:dyDescent="0.3">
      <c r="A11" s="54" t="s">
        <v>14</v>
      </c>
      <c r="B11" s="55">
        <f>COUNTIF(UA09A!G3:G55,"INCLUSIÓN")</f>
        <v>1</v>
      </c>
      <c r="C11" s="56" t="s">
        <v>581</v>
      </c>
    </row>
    <row r="12" spans="1:3" ht="48.75" customHeight="1" thickBot="1" x14ac:dyDescent="0.3">
      <c r="A12" s="54" t="s">
        <v>211</v>
      </c>
      <c r="B12" s="55">
        <f>COUNTIF(UA09A!G3:G56,"INTELIGENCIA ARTIFICIAL")</f>
        <v>1</v>
      </c>
      <c r="C12" s="56" t="s">
        <v>605</v>
      </c>
    </row>
    <row r="13" spans="1:3" ht="48.75" customHeight="1" thickBot="1" x14ac:dyDescent="0.3">
      <c r="A13" s="54" t="s">
        <v>539</v>
      </c>
      <c r="B13" s="55">
        <f>COUNTIF(UA09A!G3:G57,"INTERRELACIÓN ESTUDIANTE - DOCENTE")</f>
        <v>1</v>
      </c>
      <c r="C13" s="56" t="s">
        <v>595</v>
      </c>
    </row>
    <row r="14" spans="1:3" ht="48.75" customHeight="1" thickBot="1" x14ac:dyDescent="0.3">
      <c r="A14" s="54" t="s">
        <v>546</v>
      </c>
      <c r="B14" s="55">
        <f>COUNTIF(UA09A!G3:G58,"PENSAMIENTO AMBIENTAL ")</f>
        <v>1</v>
      </c>
      <c r="C14" s="56" t="s">
        <v>613</v>
      </c>
    </row>
    <row r="15" spans="1:3" ht="48.75" customHeight="1" thickBot="1" x14ac:dyDescent="0.3">
      <c r="A15" s="54" t="s">
        <v>183</v>
      </c>
      <c r="B15" s="55">
        <f>COUNTIF(UA09A!G3:G59,"PERMANENCIA ESTUDIANTIL")</f>
        <v>1</v>
      </c>
      <c r="C15" s="56" t="s">
        <v>606</v>
      </c>
    </row>
    <row r="16" spans="1:3" ht="48.75" customHeight="1" thickBot="1" x14ac:dyDescent="0.3">
      <c r="A16" s="54" t="s">
        <v>123</v>
      </c>
      <c r="B16" s="55">
        <f>COUNTIF(UA09A!G3:G60,"PERTINENCIA INSTITUTO NACIONAL")</f>
        <v>3</v>
      </c>
      <c r="C16" s="56" t="s">
        <v>600</v>
      </c>
    </row>
    <row r="17" spans="1:3" ht="48.75" customHeight="1" thickBot="1" x14ac:dyDescent="0.3">
      <c r="A17" s="54" t="s">
        <v>290</v>
      </c>
      <c r="B17" s="55">
        <f>COUNTIF(UA09A!G3:G61,"PROBLEMÁTICA SOCIOECONOMICA")</f>
        <v>1</v>
      </c>
      <c r="C17" s="56" t="s">
        <v>603</v>
      </c>
    </row>
    <row r="18" spans="1:3" ht="48.75" customHeight="1" thickBot="1" x14ac:dyDescent="0.3">
      <c r="A18" s="54" t="s">
        <v>286</v>
      </c>
      <c r="B18" s="55">
        <f>COUNTIF(UA09A!G3:G62,"PROPUESTA INSTUTO NACIONAL")</f>
        <v>1</v>
      </c>
      <c r="C18" s="56" t="s">
        <v>585</v>
      </c>
    </row>
    <row r="19" spans="1:3" ht="48.75" customHeight="1" thickBot="1" x14ac:dyDescent="0.3">
      <c r="A19" s="54" t="s">
        <v>308</v>
      </c>
      <c r="B19" s="55">
        <f>COUNTIF(UA09A!G3:G63,"PSICOLOGÍA")</f>
        <v>4</v>
      </c>
      <c r="C19" s="56" t="s">
        <v>614</v>
      </c>
    </row>
    <row r="20" spans="1:3" ht="48.75" customHeight="1" thickBot="1" x14ac:dyDescent="0.3">
      <c r="A20" s="54" t="s">
        <v>544</v>
      </c>
      <c r="B20" s="55">
        <f>COUNTIF(UA09A!G3:G64,"TRABAJO COLABORATIVO ")</f>
        <v>1</v>
      </c>
      <c r="C20" s="56" t="s">
        <v>596</v>
      </c>
    </row>
    <row r="21" spans="1:3" ht="35.25" customHeight="1" thickBot="1" x14ac:dyDescent="0.3">
      <c r="A21" s="57" t="s">
        <v>560</v>
      </c>
      <c r="B21" s="58">
        <f>SUM(B2:B20)</f>
        <v>42</v>
      </c>
      <c r="C21" s="56"/>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D6" sqref="D6"/>
    </sheetView>
  </sheetViews>
  <sheetFormatPr baseColWidth="10" defaultRowHeight="15" x14ac:dyDescent="0.25"/>
  <cols>
    <col min="4" max="4" width="15.28515625" customWidth="1"/>
    <col min="8" max="8" width="20.140625" customWidth="1"/>
  </cols>
  <sheetData>
    <row r="1" spans="1:8" s="35" customFormat="1" ht="15" customHeight="1" thickBot="1" x14ac:dyDescent="0.3">
      <c r="A1" s="91" t="s">
        <v>624</v>
      </c>
      <c r="B1" s="91"/>
      <c r="C1" s="91"/>
      <c r="D1" s="91"/>
      <c r="E1" s="91"/>
      <c r="F1" s="91"/>
      <c r="G1" s="91"/>
      <c r="H1" s="91"/>
    </row>
    <row r="2" spans="1:8" ht="143.25" customHeight="1" thickBot="1" x14ac:dyDescent="0.3">
      <c r="A2" s="60" t="s">
        <v>280</v>
      </c>
      <c r="B2" s="60" t="s">
        <v>116</v>
      </c>
      <c r="C2" s="60" t="s">
        <v>117</v>
      </c>
      <c r="D2" s="60" t="s">
        <v>530</v>
      </c>
      <c r="E2" s="60" t="s">
        <v>329</v>
      </c>
      <c r="F2" s="60" t="s">
        <v>37</v>
      </c>
      <c r="G2" s="60" t="s">
        <v>1</v>
      </c>
      <c r="H2" s="60" t="s">
        <v>2</v>
      </c>
    </row>
    <row r="3" spans="1:8" ht="30.75" customHeight="1" thickBot="1" x14ac:dyDescent="0.3">
      <c r="A3" s="93" t="s">
        <v>541</v>
      </c>
      <c r="B3" s="89"/>
      <c r="C3" s="89"/>
      <c r="D3" s="93" t="s">
        <v>328</v>
      </c>
      <c r="E3" s="89"/>
      <c r="F3" s="89"/>
      <c r="G3" s="89"/>
      <c r="H3" s="89"/>
    </row>
    <row r="4" spans="1:8" x14ac:dyDescent="0.25">
      <c r="A4" s="47"/>
      <c r="B4" s="47"/>
      <c r="C4" s="47"/>
      <c r="D4" s="47"/>
      <c r="E4" s="47"/>
      <c r="F4" s="47"/>
      <c r="G4" s="47"/>
      <c r="H4" s="47"/>
    </row>
  </sheetData>
  <mergeCells count="3">
    <mergeCell ref="A3:C3"/>
    <mergeCell ref="D3:H3"/>
    <mergeCell ref="A1:H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77" zoomScaleNormal="77" workbookViewId="0">
      <selection activeCell="I3" sqref="I3"/>
    </sheetView>
  </sheetViews>
  <sheetFormatPr baseColWidth="10" defaultRowHeight="15" x14ac:dyDescent="0.25"/>
  <cols>
    <col min="1" max="1" width="22.85546875" customWidth="1"/>
    <col min="2" max="2" width="16" customWidth="1"/>
    <col min="3" max="3" width="13.5703125" customWidth="1"/>
    <col min="5" max="5" width="14.5703125" customWidth="1"/>
    <col min="6" max="6" width="22.28515625" customWidth="1"/>
    <col min="7" max="7" width="18" customWidth="1"/>
    <col min="8" max="8" width="32.85546875" customWidth="1"/>
    <col min="9" max="9" width="16.85546875" customWidth="1"/>
  </cols>
  <sheetData>
    <row r="1" spans="1:10" ht="17.25" thickTop="1" thickBot="1" x14ac:dyDescent="0.3">
      <c r="A1" s="92" t="s">
        <v>624</v>
      </c>
      <c r="B1" s="92"/>
      <c r="C1" s="92"/>
      <c r="D1" s="92"/>
      <c r="E1" s="92"/>
      <c r="F1" s="92"/>
      <c r="G1" s="92"/>
      <c r="H1" s="92"/>
      <c r="I1" s="92"/>
    </row>
    <row r="2" spans="1:10" ht="33" thickTop="1" thickBot="1" x14ac:dyDescent="0.3">
      <c r="A2" s="61" t="s">
        <v>3</v>
      </c>
      <c r="B2" s="61" t="s">
        <v>4</v>
      </c>
      <c r="C2" s="61" t="s">
        <v>5</v>
      </c>
      <c r="D2" s="61" t="s">
        <v>6</v>
      </c>
      <c r="E2" s="61" t="s">
        <v>7</v>
      </c>
      <c r="F2" s="61" t="s">
        <v>8</v>
      </c>
      <c r="G2" s="61" t="s">
        <v>9</v>
      </c>
      <c r="H2" s="61" t="s">
        <v>10</v>
      </c>
      <c r="I2" s="61" t="s">
        <v>11</v>
      </c>
    </row>
    <row r="3" spans="1:10" ht="409.6" thickBot="1" x14ac:dyDescent="0.3">
      <c r="A3" s="75">
        <v>225</v>
      </c>
      <c r="B3" s="75">
        <v>7</v>
      </c>
      <c r="C3" s="75" t="s">
        <v>39</v>
      </c>
      <c r="D3" s="75">
        <v>3</v>
      </c>
      <c r="E3" s="75" t="s">
        <v>400</v>
      </c>
      <c r="F3" s="75" t="s">
        <v>327</v>
      </c>
      <c r="G3" s="75" t="s">
        <v>41</v>
      </c>
      <c r="H3" s="83" t="s">
        <v>330</v>
      </c>
      <c r="I3" s="77" t="s">
        <v>33</v>
      </c>
    </row>
    <row r="4" spans="1:10" ht="409.6" thickBot="1" x14ac:dyDescent="0.3">
      <c r="A4" s="75">
        <v>226</v>
      </c>
      <c r="B4" s="75">
        <v>7</v>
      </c>
      <c r="C4" s="75" t="s">
        <v>39</v>
      </c>
      <c r="D4" s="75">
        <v>3</v>
      </c>
      <c r="E4" s="75" t="s">
        <v>400</v>
      </c>
      <c r="F4" s="75" t="s">
        <v>327</v>
      </c>
      <c r="G4" s="75" t="s">
        <v>621</v>
      </c>
      <c r="H4" s="76" t="s">
        <v>331</v>
      </c>
      <c r="I4" s="77" t="s">
        <v>107</v>
      </c>
    </row>
    <row r="5" spans="1:10" ht="205.5" thickBot="1" x14ac:dyDescent="0.3">
      <c r="A5" s="75">
        <v>227</v>
      </c>
      <c r="B5" s="75">
        <v>7</v>
      </c>
      <c r="C5" s="75" t="s">
        <v>39</v>
      </c>
      <c r="D5" s="75">
        <v>3</v>
      </c>
      <c r="E5" s="75" t="s">
        <v>400</v>
      </c>
      <c r="F5" s="75" t="s">
        <v>327</v>
      </c>
      <c r="G5" s="75" t="s">
        <v>14</v>
      </c>
      <c r="H5" s="83" t="s">
        <v>332</v>
      </c>
      <c r="I5" s="77" t="s">
        <v>175</v>
      </c>
    </row>
    <row r="6" spans="1:10" ht="363" thickBot="1" x14ac:dyDescent="0.3">
      <c r="A6" s="75">
        <v>228</v>
      </c>
      <c r="B6" s="75">
        <v>7</v>
      </c>
      <c r="C6" s="75" t="s">
        <v>39</v>
      </c>
      <c r="D6" s="75">
        <v>3</v>
      </c>
      <c r="E6" s="75" t="s">
        <v>400</v>
      </c>
      <c r="F6" s="75" t="s">
        <v>327</v>
      </c>
      <c r="G6" s="75" t="s">
        <v>34</v>
      </c>
      <c r="H6" s="76" t="s">
        <v>333</v>
      </c>
      <c r="I6" s="77" t="s">
        <v>31</v>
      </c>
    </row>
    <row r="7" spans="1:10" ht="409.6" thickBot="1" x14ac:dyDescent="0.3">
      <c r="A7" s="75">
        <v>229</v>
      </c>
      <c r="B7" s="75">
        <v>7</v>
      </c>
      <c r="C7" s="75" t="s">
        <v>39</v>
      </c>
      <c r="D7" s="75">
        <v>3</v>
      </c>
      <c r="E7" s="75" t="s">
        <v>400</v>
      </c>
      <c r="F7" s="75" t="s">
        <v>327</v>
      </c>
      <c r="G7" s="75" t="s">
        <v>14</v>
      </c>
      <c r="H7" s="76" t="s">
        <v>334</v>
      </c>
      <c r="I7" s="77" t="s">
        <v>141</v>
      </c>
    </row>
    <row r="8" spans="1:10" ht="237" thickBot="1" x14ac:dyDescent="0.3">
      <c r="A8" s="75">
        <v>230</v>
      </c>
      <c r="B8" s="75">
        <v>7</v>
      </c>
      <c r="C8" s="75" t="s">
        <v>39</v>
      </c>
      <c r="D8" s="75">
        <v>3</v>
      </c>
      <c r="E8" s="75" t="s">
        <v>400</v>
      </c>
      <c r="F8" s="75" t="s">
        <v>327</v>
      </c>
      <c r="G8" s="75" t="s">
        <v>232</v>
      </c>
      <c r="H8" s="76" t="s">
        <v>335</v>
      </c>
      <c r="I8" s="77" t="s">
        <v>141</v>
      </c>
    </row>
    <row r="9" spans="1:10" s="8" customFormat="1" ht="409.6" thickBot="1" x14ac:dyDescent="0.3">
      <c r="A9" s="75">
        <v>231</v>
      </c>
      <c r="B9" s="75">
        <v>7</v>
      </c>
      <c r="C9" s="75" t="s">
        <v>39</v>
      </c>
      <c r="D9" s="75">
        <v>3</v>
      </c>
      <c r="E9" s="75" t="s">
        <v>400</v>
      </c>
      <c r="F9" s="75" t="s">
        <v>327</v>
      </c>
      <c r="G9" s="75" t="s">
        <v>26</v>
      </c>
      <c r="H9" s="76" t="s">
        <v>364</v>
      </c>
      <c r="I9" s="77" t="s">
        <v>17</v>
      </c>
    </row>
    <row r="10" spans="1:10" s="8" customFormat="1" ht="409.6" thickBot="1" x14ac:dyDescent="0.3">
      <c r="A10" s="75">
        <v>232</v>
      </c>
      <c r="B10" s="75">
        <v>7</v>
      </c>
      <c r="C10" s="75" t="s">
        <v>39</v>
      </c>
      <c r="D10" s="75">
        <v>3</v>
      </c>
      <c r="E10" s="75" t="s">
        <v>400</v>
      </c>
      <c r="F10" s="75" t="s">
        <v>327</v>
      </c>
      <c r="G10" s="75" t="s">
        <v>336</v>
      </c>
      <c r="H10" s="76" t="s">
        <v>337</v>
      </c>
      <c r="I10" s="77" t="s">
        <v>31</v>
      </c>
    </row>
    <row r="11" spans="1:10" ht="363" thickBot="1" x14ac:dyDescent="0.3">
      <c r="A11" s="75">
        <v>233</v>
      </c>
      <c r="B11" s="75">
        <v>7</v>
      </c>
      <c r="C11" s="75" t="s">
        <v>39</v>
      </c>
      <c r="D11" s="75">
        <v>3</v>
      </c>
      <c r="E11" s="75" t="s">
        <v>400</v>
      </c>
      <c r="F11" s="75" t="s">
        <v>327</v>
      </c>
      <c r="G11" s="75" t="s">
        <v>621</v>
      </c>
      <c r="H11" s="83" t="s">
        <v>338</v>
      </c>
      <c r="I11" s="77" t="s">
        <v>101</v>
      </c>
    </row>
    <row r="12" spans="1:10" ht="363" thickBot="1" x14ac:dyDescent="0.3">
      <c r="A12" s="75">
        <v>234</v>
      </c>
      <c r="B12" s="75">
        <v>7</v>
      </c>
      <c r="C12" s="75" t="s">
        <v>39</v>
      </c>
      <c r="D12" s="75">
        <v>3</v>
      </c>
      <c r="E12" s="75" t="s">
        <v>400</v>
      </c>
      <c r="F12" s="75" t="s">
        <v>327</v>
      </c>
      <c r="G12" s="75" t="s">
        <v>14</v>
      </c>
      <c r="H12" s="83" t="s">
        <v>339</v>
      </c>
      <c r="I12" s="77" t="s">
        <v>46</v>
      </c>
    </row>
    <row r="13" spans="1:10" s="8" customFormat="1" ht="315.75" thickBot="1" x14ac:dyDescent="0.3">
      <c r="A13" s="75">
        <v>235</v>
      </c>
      <c r="B13" s="75">
        <v>7</v>
      </c>
      <c r="C13" s="75" t="s">
        <v>39</v>
      </c>
      <c r="D13" s="75">
        <v>3</v>
      </c>
      <c r="E13" s="75" t="s">
        <v>400</v>
      </c>
      <c r="F13" s="75" t="s">
        <v>327</v>
      </c>
      <c r="G13" s="75" t="s">
        <v>14</v>
      </c>
      <c r="H13" s="83" t="s">
        <v>340</v>
      </c>
      <c r="I13" s="77" t="s">
        <v>94</v>
      </c>
    </row>
    <row r="14" spans="1:10" ht="409.6" thickBot="1" x14ac:dyDescent="0.3">
      <c r="A14" s="75">
        <v>236</v>
      </c>
      <c r="B14" s="75">
        <v>7</v>
      </c>
      <c r="C14" s="75" t="s">
        <v>39</v>
      </c>
      <c r="D14" s="75">
        <v>3</v>
      </c>
      <c r="E14" s="75" t="s">
        <v>400</v>
      </c>
      <c r="F14" s="75" t="s">
        <v>327</v>
      </c>
      <c r="G14" s="75" t="s">
        <v>13</v>
      </c>
      <c r="H14" s="83" t="s">
        <v>341</v>
      </c>
      <c r="I14" s="77" t="s">
        <v>218</v>
      </c>
    </row>
    <row r="15" spans="1:10" ht="15.75" x14ac:dyDescent="0.25">
      <c r="A15" s="18"/>
      <c r="B15" s="18"/>
      <c r="C15" s="18"/>
      <c r="D15" s="18"/>
      <c r="E15" s="18"/>
      <c r="F15" s="18"/>
      <c r="G15" s="18"/>
      <c r="H15" s="33"/>
      <c r="I15" s="19"/>
      <c r="J15" s="29"/>
    </row>
    <row r="16" spans="1:10" ht="15.75" x14ac:dyDescent="0.25">
      <c r="A16" s="18"/>
      <c r="B16" s="18"/>
      <c r="C16" s="18"/>
      <c r="D16" s="18"/>
      <c r="E16" s="18"/>
      <c r="F16" s="18"/>
      <c r="G16" s="18"/>
      <c r="H16" s="16"/>
      <c r="I16" s="19"/>
      <c r="J16" s="29"/>
    </row>
    <row r="17" spans="1:11" ht="15.75" x14ac:dyDescent="0.25">
      <c r="A17" s="18"/>
      <c r="B17" s="18"/>
      <c r="C17" s="18"/>
      <c r="D17" s="18"/>
      <c r="E17" s="18"/>
      <c r="F17" s="18"/>
      <c r="G17" s="18"/>
      <c r="H17" s="33"/>
      <c r="I17" s="19"/>
      <c r="J17" s="29"/>
    </row>
    <row r="18" spans="1:11" ht="15.75" x14ac:dyDescent="0.25">
      <c r="A18" s="18"/>
      <c r="B18" s="18"/>
      <c r="C18" s="18"/>
      <c r="D18" s="18"/>
      <c r="E18" s="18"/>
      <c r="F18" s="18"/>
      <c r="G18" s="18"/>
      <c r="H18" s="41"/>
      <c r="I18" s="19"/>
      <c r="J18" s="29"/>
    </row>
    <row r="19" spans="1:11" ht="15.75" x14ac:dyDescent="0.25">
      <c r="A19" s="18"/>
      <c r="B19" s="18"/>
      <c r="C19" s="18"/>
      <c r="D19" s="18"/>
      <c r="E19" s="18"/>
      <c r="F19" s="18"/>
      <c r="G19" s="18"/>
      <c r="H19" s="33"/>
      <c r="I19" s="19"/>
      <c r="J19" s="29"/>
    </row>
    <row r="20" spans="1:11" ht="15.75" x14ac:dyDescent="0.25">
      <c r="A20" s="18"/>
      <c r="B20" s="18"/>
      <c r="C20" s="18"/>
      <c r="D20" s="18"/>
      <c r="E20" s="18"/>
      <c r="F20" s="18"/>
      <c r="G20" s="18"/>
      <c r="H20" s="41"/>
      <c r="I20" s="19"/>
      <c r="J20" s="29"/>
      <c r="K20" s="29"/>
    </row>
    <row r="21" spans="1:11" ht="15.75" x14ac:dyDescent="0.25">
      <c r="A21" s="18"/>
      <c r="B21" s="18"/>
      <c r="C21" s="18"/>
      <c r="D21" s="18"/>
      <c r="E21" s="18"/>
      <c r="F21" s="18"/>
      <c r="G21" s="18"/>
      <c r="H21" s="33"/>
      <c r="I21" s="19"/>
      <c r="J21" s="29"/>
      <c r="K21" s="29"/>
    </row>
    <row r="22" spans="1:11" ht="15.75" x14ac:dyDescent="0.25">
      <c r="A22" s="18"/>
      <c r="B22" s="18"/>
      <c r="C22" s="18"/>
      <c r="D22" s="18"/>
      <c r="E22" s="18"/>
      <c r="F22" s="18"/>
      <c r="G22" s="18"/>
      <c r="H22" s="33"/>
      <c r="I22" s="19"/>
      <c r="J22" s="29"/>
      <c r="K22" s="29"/>
    </row>
    <row r="23" spans="1:11" ht="15.75" x14ac:dyDescent="0.25">
      <c r="A23" s="18"/>
      <c r="B23" s="18"/>
      <c r="C23" s="18"/>
      <c r="D23" s="18"/>
      <c r="E23" s="18"/>
      <c r="F23" s="18"/>
      <c r="G23" s="18"/>
      <c r="H23" s="16"/>
      <c r="I23" s="19"/>
      <c r="J23" s="29"/>
      <c r="K23" s="29"/>
    </row>
    <row r="24" spans="1:11" ht="15.75" x14ac:dyDescent="0.25">
      <c r="A24" s="18"/>
      <c r="B24" s="18"/>
      <c r="C24" s="18"/>
      <c r="D24" s="18"/>
      <c r="E24" s="18"/>
      <c r="F24" s="18"/>
      <c r="G24" s="18"/>
      <c r="H24" s="33"/>
      <c r="I24" s="19"/>
      <c r="J24" s="29"/>
      <c r="K24" s="29"/>
    </row>
    <row r="25" spans="1:11" ht="15.75" x14ac:dyDescent="0.25">
      <c r="A25" s="18"/>
      <c r="B25" s="18"/>
      <c r="C25" s="18"/>
      <c r="D25" s="18"/>
      <c r="E25" s="18"/>
      <c r="F25" s="15"/>
      <c r="G25" s="42"/>
      <c r="H25" s="16"/>
      <c r="I25" s="19"/>
      <c r="J25" s="29"/>
      <c r="K25" s="29"/>
    </row>
    <row r="26" spans="1:11" ht="15.75" x14ac:dyDescent="0.25">
      <c r="A26" s="18"/>
      <c r="B26" s="18"/>
      <c r="C26" s="18"/>
      <c r="D26" s="18"/>
      <c r="E26" s="18"/>
      <c r="F26" s="43"/>
      <c r="G26" s="18"/>
      <c r="H26" s="16"/>
      <c r="I26" s="44"/>
      <c r="J26" s="29"/>
      <c r="K26" s="29"/>
    </row>
    <row r="27" spans="1:11" ht="15.75" x14ac:dyDescent="0.25">
      <c r="A27" s="18"/>
      <c r="B27" s="18"/>
      <c r="C27" s="18"/>
      <c r="D27" s="18"/>
      <c r="E27" s="18"/>
      <c r="F27" s="43"/>
      <c r="G27" s="18"/>
      <c r="H27" s="16"/>
      <c r="I27" s="19"/>
      <c r="J27" s="29"/>
      <c r="K27" s="29"/>
    </row>
    <row r="28" spans="1:11" ht="15.75" x14ac:dyDescent="0.25">
      <c r="A28" s="18"/>
      <c r="B28" s="18"/>
      <c r="C28" s="18"/>
      <c r="D28" s="18"/>
      <c r="E28" s="18"/>
      <c r="F28" s="43"/>
      <c r="G28" s="38"/>
      <c r="H28" s="16"/>
      <c r="I28" s="19"/>
      <c r="J28" s="29"/>
      <c r="K28" s="29"/>
    </row>
    <row r="29" spans="1:11" ht="15.75" x14ac:dyDescent="0.25">
      <c r="A29" s="18"/>
      <c r="B29" s="18"/>
      <c r="C29" s="18"/>
      <c r="D29" s="18"/>
      <c r="E29" s="18"/>
      <c r="F29" s="43"/>
      <c r="G29" s="18"/>
      <c r="H29" s="16"/>
      <c r="I29" s="45"/>
      <c r="J29" s="29"/>
      <c r="K29" s="29"/>
    </row>
    <row r="30" spans="1:11" ht="15.75" x14ac:dyDescent="0.25">
      <c r="A30" s="18"/>
      <c r="B30" s="18"/>
      <c r="C30" s="18"/>
      <c r="D30" s="18"/>
      <c r="E30" s="18"/>
      <c r="F30" s="43"/>
      <c r="G30" s="38"/>
      <c r="H30" s="16"/>
      <c r="I30" s="44"/>
      <c r="J30" s="29"/>
      <c r="K30" s="29"/>
    </row>
    <row r="31" spans="1:11" ht="15.75" x14ac:dyDescent="0.25">
      <c r="A31" s="18"/>
      <c r="B31" s="18"/>
      <c r="C31" s="18"/>
      <c r="D31" s="18"/>
      <c r="E31" s="18"/>
      <c r="F31" s="43"/>
      <c r="G31" s="18"/>
      <c r="H31" s="16"/>
      <c r="I31" s="19"/>
      <c r="J31" s="29"/>
      <c r="K31" s="29"/>
    </row>
    <row r="32" spans="1:11" ht="15.75" x14ac:dyDescent="0.25">
      <c r="A32" s="18"/>
      <c r="B32" s="18"/>
      <c r="C32" s="18"/>
      <c r="D32" s="18"/>
      <c r="E32" s="18"/>
      <c r="F32" s="43"/>
      <c r="G32" s="46"/>
      <c r="H32" s="16"/>
      <c r="I32" s="45"/>
      <c r="J32" s="29"/>
      <c r="K32" s="29"/>
    </row>
    <row r="33" spans="1:11" ht="15.75" x14ac:dyDescent="0.25">
      <c r="A33" s="18"/>
      <c r="B33" s="18"/>
      <c r="C33" s="18"/>
      <c r="D33" s="18"/>
      <c r="E33" s="18"/>
      <c r="F33" s="43"/>
      <c r="G33" s="18"/>
      <c r="H33" s="16"/>
      <c r="I33" s="19"/>
      <c r="J33" s="29"/>
      <c r="K33" s="29"/>
    </row>
    <row r="34" spans="1:11" ht="15.75" x14ac:dyDescent="0.25">
      <c r="A34" s="18"/>
      <c r="B34" s="18"/>
      <c r="C34" s="18"/>
      <c r="D34" s="18"/>
      <c r="E34" s="18"/>
      <c r="F34" s="43"/>
      <c r="G34" s="18"/>
      <c r="H34" s="16"/>
      <c r="I34" s="19"/>
      <c r="J34" s="29"/>
      <c r="K34" s="29"/>
    </row>
    <row r="35" spans="1:11" ht="15.75" x14ac:dyDescent="0.25">
      <c r="A35" s="18"/>
      <c r="B35" s="18"/>
      <c r="C35" s="18"/>
      <c r="D35" s="18"/>
      <c r="E35" s="18"/>
      <c r="F35" s="43"/>
      <c r="G35" s="18"/>
      <c r="H35" s="16"/>
      <c r="I35" s="19"/>
      <c r="J35" s="29"/>
      <c r="K35" s="29"/>
    </row>
    <row r="36" spans="1:11" ht="15.75" x14ac:dyDescent="0.25">
      <c r="A36" s="18"/>
      <c r="B36" s="18"/>
      <c r="C36" s="18"/>
      <c r="D36" s="18"/>
      <c r="E36" s="18"/>
      <c r="F36" s="43"/>
      <c r="G36" s="18"/>
      <c r="H36" s="16"/>
      <c r="I36" s="19"/>
      <c r="J36" s="29"/>
      <c r="K36" s="29"/>
    </row>
    <row r="37" spans="1:11" ht="15.75" x14ac:dyDescent="0.25">
      <c r="A37" s="18"/>
      <c r="B37" s="18"/>
      <c r="C37" s="18"/>
      <c r="D37" s="18"/>
      <c r="E37" s="18"/>
      <c r="F37" s="43"/>
      <c r="G37" s="18"/>
      <c r="H37" s="16"/>
      <c r="I37" s="19"/>
      <c r="J37" s="29"/>
      <c r="K37" s="29"/>
    </row>
    <row r="38" spans="1:11" ht="15.75" x14ac:dyDescent="0.25">
      <c r="A38" s="18"/>
      <c r="B38" s="18"/>
      <c r="C38" s="18"/>
      <c r="D38" s="18"/>
      <c r="E38" s="18"/>
      <c r="F38" s="43"/>
      <c r="G38" s="18"/>
      <c r="H38" s="16"/>
      <c r="I38" s="19"/>
      <c r="J38" s="29"/>
      <c r="K38" s="29"/>
    </row>
    <row r="39" spans="1:11" ht="15.75" x14ac:dyDescent="0.25">
      <c r="A39" s="18"/>
      <c r="B39" s="18"/>
      <c r="C39" s="18"/>
      <c r="D39" s="18"/>
      <c r="E39" s="18"/>
      <c r="F39" s="43"/>
      <c r="G39" s="18"/>
      <c r="H39" s="16"/>
      <c r="I39" s="19"/>
      <c r="J39" s="29"/>
      <c r="K39" s="29"/>
    </row>
    <row r="40" spans="1:11" ht="15.75" x14ac:dyDescent="0.25">
      <c r="A40" s="18"/>
      <c r="B40" s="18"/>
      <c r="C40" s="18"/>
      <c r="D40" s="18"/>
      <c r="E40" s="18"/>
      <c r="F40" s="43"/>
      <c r="G40" s="18"/>
      <c r="H40" s="16"/>
      <c r="I40" s="19"/>
      <c r="J40" s="29"/>
    </row>
    <row r="41" spans="1:11" ht="15.75" x14ac:dyDescent="0.25">
      <c r="A41" s="18"/>
      <c r="B41" s="18"/>
      <c r="C41" s="18"/>
      <c r="D41" s="18"/>
      <c r="E41" s="18"/>
      <c r="F41" s="43"/>
      <c r="G41" s="18"/>
      <c r="H41" s="16"/>
      <c r="I41" s="19"/>
      <c r="J41" s="29"/>
    </row>
    <row r="42" spans="1:11" ht="15.75" x14ac:dyDescent="0.25">
      <c r="A42" s="18"/>
      <c r="B42" s="18"/>
      <c r="C42" s="18"/>
      <c r="D42" s="18"/>
      <c r="E42" s="18"/>
      <c r="F42" s="43"/>
      <c r="G42" s="18"/>
      <c r="H42" s="16"/>
      <c r="I42" s="19"/>
      <c r="J42" s="29"/>
    </row>
    <row r="43" spans="1:11" ht="15.75" x14ac:dyDescent="0.25">
      <c r="A43" s="18"/>
      <c r="B43" s="18"/>
      <c r="C43" s="18"/>
      <c r="D43" s="18"/>
      <c r="E43" s="18"/>
      <c r="F43" s="43"/>
      <c r="G43" s="18"/>
      <c r="H43" s="16"/>
      <c r="I43" s="19"/>
      <c r="J43" s="29"/>
    </row>
    <row r="44" spans="1:11" ht="15.75" x14ac:dyDescent="0.25">
      <c r="A44" s="18"/>
      <c r="B44" s="18"/>
      <c r="C44" s="18"/>
      <c r="D44" s="18"/>
      <c r="E44" s="18"/>
      <c r="F44" s="43"/>
      <c r="G44" s="18"/>
      <c r="H44" s="16"/>
      <c r="I44" s="19"/>
      <c r="J44" s="29"/>
    </row>
    <row r="45" spans="1:11" ht="15.75" x14ac:dyDescent="0.25">
      <c r="E45" s="18"/>
      <c r="F45" s="29"/>
      <c r="G45" s="29"/>
    </row>
    <row r="46" spans="1:11" x14ac:dyDescent="0.25">
      <c r="E46" s="29"/>
      <c r="F46" s="29"/>
      <c r="G46" s="29"/>
    </row>
    <row r="47" spans="1:11" x14ac:dyDescent="0.25">
      <c r="E47" s="29"/>
      <c r="F47" s="29"/>
      <c r="G47" s="29"/>
    </row>
    <row r="48" spans="1:11" x14ac:dyDescent="0.25">
      <c r="E48" s="29"/>
      <c r="F48" s="29"/>
      <c r="G48" s="29"/>
    </row>
    <row r="49" spans="5:7" x14ac:dyDescent="0.25">
      <c r="E49" s="29"/>
      <c r="F49" s="29"/>
      <c r="G49" s="29"/>
    </row>
  </sheetData>
  <autoFilter ref="A2:K14"/>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4" zoomScale="90" zoomScaleNormal="90" workbookViewId="0">
      <selection activeCell="C16" sqref="C16"/>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561</v>
      </c>
      <c r="B1" s="52" t="s">
        <v>558</v>
      </c>
      <c r="C1" s="52" t="s">
        <v>559</v>
      </c>
    </row>
    <row r="2" spans="1:3" ht="32.25" customHeight="1" thickBot="1" x14ac:dyDescent="0.3">
      <c r="A2" s="54" t="s">
        <v>52</v>
      </c>
      <c r="B2" s="55">
        <f>COUNTIF(UA01A!G2:G40,"ANTECEDENTES INSTITUTO NACIONAL")</f>
        <v>1</v>
      </c>
      <c r="C2" s="56" t="s">
        <v>578</v>
      </c>
    </row>
    <row r="3" spans="1:3" ht="72.75" customHeight="1" thickBot="1" x14ac:dyDescent="0.3">
      <c r="A3" s="54" t="s">
        <v>24</v>
      </c>
      <c r="B3" s="55">
        <f>COUNTIF(UA01A!G3:G41,"DEPENDENCIAS EN RED")</f>
        <v>3</v>
      </c>
      <c r="C3" s="56" t="s">
        <v>579</v>
      </c>
    </row>
    <row r="4" spans="1:3" ht="33.75" customHeight="1" thickBot="1" x14ac:dyDescent="0.3">
      <c r="A4" s="54" t="s">
        <v>49</v>
      </c>
      <c r="B4" s="55">
        <f>COUNTIF(UA01A!G2:G42,"ESTUDIANTE PEAMA")</f>
        <v>2</v>
      </c>
      <c r="C4" s="56" t="s">
        <v>580</v>
      </c>
    </row>
    <row r="5" spans="1:3" ht="48.75" customHeight="1" thickBot="1" x14ac:dyDescent="0.3">
      <c r="A5" s="54" t="s">
        <v>14</v>
      </c>
      <c r="B5" s="55">
        <f>COUNTIF(UA01A!G3:G43,"INCLUSIÓN")</f>
        <v>1</v>
      </c>
      <c r="C5" s="56" t="s">
        <v>581</v>
      </c>
    </row>
    <row r="6" spans="1:3" ht="57.75" customHeight="1" thickBot="1" x14ac:dyDescent="0.3">
      <c r="A6" s="54" t="s">
        <v>639</v>
      </c>
      <c r="B6" s="55">
        <v>2</v>
      </c>
      <c r="C6" s="56" t="s">
        <v>640</v>
      </c>
    </row>
    <row r="7" spans="1:3" ht="60" customHeight="1" thickBot="1" x14ac:dyDescent="0.3">
      <c r="A7" s="54" t="s">
        <v>620</v>
      </c>
      <c r="B7" s="55">
        <f>COUNTIF(UA01A!G3:G45,"PERSONAS CON DISCAPACIDAD Y CUERPOS DIVERSOS EN REBELDÍA")</f>
        <v>1</v>
      </c>
      <c r="C7" s="56" t="s">
        <v>631</v>
      </c>
    </row>
    <row r="8" spans="1:3" ht="58.5" customHeight="1" thickBot="1" x14ac:dyDescent="0.3">
      <c r="A8" s="54" t="s">
        <v>21</v>
      </c>
      <c r="B8" s="55">
        <f>COUNTIF(UA01A!G3:G46,"PROPÓSITO SUPERIOR")</f>
        <v>1</v>
      </c>
      <c r="C8" s="56" t="s">
        <v>584</v>
      </c>
    </row>
    <row r="9" spans="1:3" ht="48.75" customHeight="1" thickBot="1" x14ac:dyDescent="0.3">
      <c r="A9" s="54" t="s">
        <v>12</v>
      </c>
      <c r="B9" s="55">
        <f>COUNTIF(UA01A!G3:G47,"PROPUESTA INSTITUTO NACIONAL")</f>
        <v>2</v>
      </c>
      <c r="C9" s="56" t="s">
        <v>585</v>
      </c>
    </row>
    <row r="10" spans="1:3" ht="35.25" customHeight="1" thickBot="1" x14ac:dyDescent="0.3">
      <c r="A10" s="57" t="s">
        <v>560</v>
      </c>
      <c r="B10" s="58">
        <f>SUM(B2:B9)</f>
        <v>13</v>
      </c>
      <c r="C10" s="56"/>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70" zoomScaleNormal="70" workbookViewId="0">
      <selection activeCell="B10" sqref="B10"/>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571</v>
      </c>
      <c r="B1" s="52" t="s">
        <v>558</v>
      </c>
      <c r="C1" s="52" t="s">
        <v>559</v>
      </c>
    </row>
    <row r="2" spans="1:3" ht="32.25" customHeight="1" thickBot="1" x14ac:dyDescent="0.3">
      <c r="A2" s="54" t="s">
        <v>232</v>
      </c>
      <c r="B2" s="55">
        <f>COUNTIF(UA10A!G3:G21,"CATEGORÍA DOCENTE")</f>
        <v>1</v>
      </c>
      <c r="C2" s="56" t="s">
        <v>608</v>
      </c>
    </row>
    <row r="3" spans="1:3" ht="40.5" customHeight="1" thickBot="1" x14ac:dyDescent="0.3">
      <c r="A3" s="54" t="s">
        <v>336</v>
      </c>
      <c r="B3" s="55">
        <f>COUNTIF(UA10A!G3:G22,"CIBERGEOGRAFÍA ")</f>
        <v>1</v>
      </c>
      <c r="C3" s="56" t="s">
        <v>598</v>
      </c>
    </row>
    <row r="4" spans="1:3" ht="33.75" customHeight="1" thickBot="1" x14ac:dyDescent="0.3">
      <c r="A4" s="54" t="s">
        <v>34</v>
      </c>
      <c r="B4" s="55">
        <f>COUNTIF(UA10A!G3:G23,"CONTEXTO SOCIOCULTURAL")</f>
        <v>1</v>
      </c>
      <c r="C4" s="56" t="s">
        <v>587</v>
      </c>
    </row>
    <row r="5" spans="1:3" ht="48.75" customHeight="1" thickBot="1" x14ac:dyDescent="0.3">
      <c r="A5" s="54" t="s">
        <v>26</v>
      </c>
      <c r="B5" s="55">
        <f>COUNTIF(UA10A!G3:G24,"CULTIVO DE LA HUMANIDAD")</f>
        <v>1</v>
      </c>
      <c r="C5" s="56" t="s">
        <v>612</v>
      </c>
    </row>
    <row r="6" spans="1:3" ht="45.75" customHeight="1" thickBot="1" x14ac:dyDescent="0.3">
      <c r="A6" s="54" t="s">
        <v>13</v>
      </c>
      <c r="B6" s="55">
        <f>COUNTIF(UA10A!G3:G25,"EDUCACIÓN")</f>
        <v>1</v>
      </c>
      <c r="C6" s="56" t="s">
        <v>588</v>
      </c>
    </row>
    <row r="7" spans="1:3" ht="36.6" customHeight="1" thickBot="1" x14ac:dyDescent="0.3">
      <c r="A7" s="54" t="s">
        <v>14</v>
      </c>
      <c r="B7" s="55">
        <f>COUNTIF(UA10A!G3:G26,"INCLUSIÓN")</f>
        <v>4</v>
      </c>
      <c r="C7" s="56" t="s">
        <v>581</v>
      </c>
    </row>
    <row r="8" spans="1:3" ht="40.5" customHeight="1" thickBot="1" x14ac:dyDescent="0.3">
      <c r="A8" s="54" t="s">
        <v>41</v>
      </c>
      <c r="B8" s="55">
        <f>COUNTIF(UA10A!G3:G27,"PARTICULARIDADES DE SEDE")</f>
        <v>1</v>
      </c>
      <c r="C8" s="56" t="s">
        <v>582</v>
      </c>
    </row>
    <row r="9" spans="1:3" ht="35.450000000000003" customHeight="1" thickBot="1" x14ac:dyDescent="0.3">
      <c r="A9" s="54" t="s">
        <v>621</v>
      </c>
      <c r="B9" s="55">
        <f>COUNTIF(UA10A!G3:G28,"CUERPOS DIVERSOS EN REBELDÍA")</f>
        <v>2</v>
      </c>
      <c r="C9" s="56" t="s">
        <v>583</v>
      </c>
    </row>
    <row r="10" spans="1:3" ht="35.25" customHeight="1" thickBot="1" x14ac:dyDescent="0.3">
      <c r="A10" s="57" t="s">
        <v>560</v>
      </c>
      <c r="B10" s="58">
        <f>SUM(B2:B9)</f>
        <v>12</v>
      </c>
      <c r="C10" s="56"/>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G10" sqref="G10"/>
    </sheetView>
  </sheetViews>
  <sheetFormatPr baseColWidth="10" defaultRowHeight="15" x14ac:dyDescent="0.25"/>
  <cols>
    <col min="8" max="8" width="15.85546875" customWidth="1"/>
  </cols>
  <sheetData>
    <row r="1" spans="1:8" s="35" customFormat="1" ht="15" customHeight="1" thickBot="1" x14ac:dyDescent="0.3">
      <c r="A1" s="91" t="s">
        <v>624</v>
      </c>
      <c r="B1" s="91"/>
      <c r="C1" s="91"/>
      <c r="D1" s="91"/>
      <c r="E1" s="91"/>
      <c r="F1" s="91"/>
      <c r="G1" s="91"/>
      <c r="H1" s="91"/>
    </row>
    <row r="2" spans="1:8" ht="48" thickBot="1" x14ac:dyDescent="0.3">
      <c r="A2" s="60" t="s">
        <v>280</v>
      </c>
      <c r="B2" s="60" t="s">
        <v>116</v>
      </c>
      <c r="C2" s="60" t="s">
        <v>117</v>
      </c>
      <c r="D2" s="60" t="s">
        <v>531</v>
      </c>
      <c r="E2" s="60" t="s">
        <v>342</v>
      </c>
      <c r="F2" s="60" t="s">
        <v>37</v>
      </c>
      <c r="G2" s="60" t="s">
        <v>1</v>
      </c>
      <c r="H2" s="60" t="s">
        <v>2</v>
      </c>
    </row>
    <row r="3" spans="1:8" ht="25.5" customHeight="1" thickBot="1" x14ac:dyDescent="0.3">
      <c r="A3" s="93" t="s">
        <v>541</v>
      </c>
      <c r="B3" s="89"/>
      <c r="C3" s="89"/>
      <c r="D3" s="93" t="s">
        <v>343</v>
      </c>
      <c r="E3" s="89"/>
      <c r="F3" s="89"/>
      <c r="G3" s="89"/>
      <c r="H3" s="89"/>
    </row>
  </sheetData>
  <mergeCells count="3">
    <mergeCell ref="A3:C3"/>
    <mergeCell ref="D3:H3"/>
    <mergeCell ref="A1:H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opLeftCell="C1" zoomScaleNormal="100" workbookViewId="0">
      <selection activeCell="H12" sqref="H12"/>
    </sheetView>
  </sheetViews>
  <sheetFormatPr baseColWidth="10" defaultColWidth="11.42578125" defaultRowHeight="15.75" x14ac:dyDescent="0.25"/>
  <cols>
    <col min="1" max="1" width="26.85546875" style="4" customWidth="1"/>
    <col min="2" max="2" width="22.85546875" style="4" customWidth="1"/>
    <col min="3" max="3" width="22.42578125" style="4" customWidth="1"/>
    <col min="4" max="4" width="11.42578125" style="4"/>
    <col min="5" max="5" width="20.28515625" style="4" customWidth="1"/>
    <col min="6" max="6" width="15.140625" style="4" customWidth="1"/>
    <col min="7" max="7" width="29.140625" style="4" bestFit="1" customWidth="1"/>
    <col min="8" max="8" width="49.85546875" style="4" customWidth="1"/>
    <col min="9" max="9" width="21.140625" style="4" customWidth="1"/>
    <col min="10" max="16384" width="11.42578125" style="4"/>
  </cols>
  <sheetData>
    <row r="1" spans="1:13" ht="17.25" thickTop="1" thickBot="1" x14ac:dyDescent="0.3">
      <c r="A1" s="92" t="s">
        <v>624</v>
      </c>
      <c r="B1" s="92"/>
      <c r="C1" s="92"/>
      <c r="D1" s="92"/>
      <c r="E1" s="92"/>
      <c r="F1" s="92"/>
      <c r="G1" s="92"/>
      <c r="H1" s="92"/>
      <c r="I1" s="92"/>
    </row>
    <row r="2" spans="1:13" ht="33" thickTop="1" thickBot="1" x14ac:dyDescent="0.3">
      <c r="A2" s="61" t="s">
        <v>3</v>
      </c>
      <c r="B2" s="61" t="s">
        <v>4</v>
      </c>
      <c r="C2" s="61" t="s">
        <v>5</v>
      </c>
      <c r="D2" s="61" t="s">
        <v>6</v>
      </c>
      <c r="E2" s="61" t="s">
        <v>7</v>
      </c>
      <c r="F2" s="61" t="s">
        <v>8</v>
      </c>
      <c r="G2" s="61" t="s">
        <v>9</v>
      </c>
      <c r="H2" s="61" t="s">
        <v>10</v>
      </c>
      <c r="I2" s="61" t="s">
        <v>11</v>
      </c>
    </row>
    <row r="3" spans="1:13" ht="185.25" customHeight="1" thickBot="1" x14ac:dyDescent="0.3">
      <c r="A3" s="75">
        <v>237</v>
      </c>
      <c r="B3" s="75">
        <v>7</v>
      </c>
      <c r="C3" s="75" t="s">
        <v>39</v>
      </c>
      <c r="D3" s="75">
        <v>3</v>
      </c>
      <c r="E3" s="75" t="s">
        <v>344</v>
      </c>
      <c r="F3" s="75" t="s">
        <v>345</v>
      </c>
      <c r="G3" s="75" t="s">
        <v>110</v>
      </c>
      <c r="H3" s="83" t="s">
        <v>346</v>
      </c>
      <c r="I3" s="77" t="s">
        <v>175</v>
      </c>
    </row>
    <row r="4" spans="1:13" s="12" customFormat="1" ht="322.5" customHeight="1" thickBot="1" x14ac:dyDescent="0.3">
      <c r="A4" s="75">
        <v>238</v>
      </c>
      <c r="B4" s="75">
        <v>7</v>
      </c>
      <c r="C4" s="75" t="s">
        <v>39</v>
      </c>
      <c r="D4" s="75">
        <v>3</v>
      </c>
      <c r="E4" s="75" t="s">
        <v>344</v>
      </c>
      <c r="F4" s="75" t="s">
        <v>345</v>
      </c>
      <c r="G4" s="75" t="s">
        <v>14</v>
      </c>
      <c r="H4" s="76" t="s">
        <v>347</v>
      </c>
      <c r="I4" s="77" t="s">
        <v>175</v>
      </c>
    </row>
    <row r="5" spans="1:13" ht="163.5" customHeight="1" thickBot="1" x14ac:dyDescent="0.3">
      <c r="A5" s="75">
        <v>239</v>
      </c>
      <c r="B5" s="75">
        <v>7</v>
      </c>
      <c r="C5" s="75" t="s">
        <v>39</v>
      </c>
      <c r="D5" s="75">
        <v>3</v>
      </c>
      <c r="E5" s="75" t="s">
        <v>344</v>
      </c>
      <c r="F5" s="75" t="s">
        <v>345</v>
      </c>
      <c r="G5" s="75" t="s">
        <v>621</v>
      </c>
      <c r="H5" s="83" t="s">
        <v>348</v>
      </c>
      <c r="I5" s="77" t="s">
        <v>107</v>
      </c>
    </row>
    <row r="6" spans="1:13" ht="233.25" customHeight="1" thickBot="1" x14ac:dyDescent="0.3">
      <c r="A6" s="75">
        <v>240</v>
      </c>
      <c r="B6" s="75">
        <v>7</v>
      </c>
      <c r="C6" s="75" t="s">
        <v>39</v>
      </c>
      <c r="D6" s="75">
        <v>3</v>
      </c>
      <c r="E6" s="75" t="s">
        <v>344</v>
      </c>
      <c r="F6" s="75" t="s">
        <v>345</v>
      </c>
      <c r="G6" s="75" t="s">
        <v>14</v>
      </c>
      <c r="H6" s="76" t="s">
        <v>349</v>
      </c>
      <c r="I6" s="77" t="s">
        <v>33</v>
      </c>
    </row>
    <row r="7" spans="1:13" ht="409.6" thickBot="1" x14ac:dyDescent="0.3">
      <c r="A7" s="75">
        <v>241</v>
      </c>
      <c r="B7" s="75">
        <v>7</v>
      </c>
      <c r="C7" s="75" t="s">
        <v>39</v>
      </c>
      <c r="D7" s="75">
        <v>3</v>
      </c>
      <c r="E7" s="75" t="s">
        <v>344</v>
      </c>
      <c r="F7" s="75" t="s">
        <v>345</v>
      </c>
      <c r="G7" s="75" t="s">
        <v>110</v>
      </c>
      <c r="H7" s="76" t="s">
        <v>350</v>
      </c>
      <c r="I7" s="77" t="s">
        <v>351</v>
      </c>
    </row>
    <row r="8" spans="1:13" ht="300" thickBot="1" x14ac:dyDescent="0.3">
      <c r="A8" s="75">
        <v>242</v>
      </c>
      <c r="B8" s="75">
        <v>7</v>
      </c>
      <c r="C8" s="75" t="s">
        <v>39</v>
      </c>
      <c r="D8" s="75">
        <v>3</v>
      </c>
      <c r="E8" s="75" t="s">
        <v>344</v>
      </c>
      <c r="F8" s="75" t="s">
        <v>345</v>
      </c>
      <c r="G8" s="75" t="s">
        <v>23</v>
      </c>
      <c r="H8" s="76" t="s">
        <v>352</v>
      </c>
      <c r="I8" s="77" t="s">
        <v>175</v>
      </c>
    </row>
    <row r="9" spans="1:13" s="12" customFormat="1" ht="409.6" thickBot="1" x14ac:dyDescent="0.3">
      <c r="A9" s="75">
        <v>243</v>
      </c>
      <c r="B9" s="75">
        <v>7</v>
      </c>
      <c r="C9" s="75" t="s">
        <v>39</v>
      </c>
      <c r="D9" s="75">
        <v>3</v>
      </c>
      <c r="E9" s="75" t="s">
        <v>344</v>
      </c>
      <c r="F9" s="75" t="s">
        <v>345</v>
      </c>
      <c r="G9" s="75" t="s">
        <v>14</v>
      </c>
      <c r="H9" s="76" t="s">
        <v>353</v>
      </c>
      <c r="I9" s="77" t="s">
        <v>175</v>
      </c>
    </row>
    <row r="10" spans="1:13" s="12" customFormat="1" ht="409.6" thickBot="1" x14ac:dyDescent="0.3">
      <c r="A10" s="75">
        <v>244</v>
      </c>
      <c r="B10" s="75">
        <v>7</v>
      </c>
      <c r="C10" s="75" t="s">
        <v>39</v>
      </c>
      <c r="D10" s="75">
        <v>3</v>
      </c>
      <c r="E10" s="75" t="s">
        <v>344</v>
      </c>
      <c r="F10" s="75" t="s">
        <v>345</v>
      </c>
      <c r="G10" s="75" t="s">
        <v>110</v>
      </c>
      <c r="H10" s="76" t="s">
        <v>354</v>
      </c>
      <c r="I10" s="77" t="s">
        <v>175</v>
      </c>
    </row>
    <row r="11" spans="1:13" s="12" customFormat="1" ht="409.6" thickBot="1" x14ac:dyDescent="0.3">
      <c r="A11" s="75">
        <v>245</v>
      </c>
      <c r="B11" s="75">
        <v>7</v>
      </c>
      <c r="C11" s="75" t="s">
        <v>39</v>
      </c>
      <c r="D11" s="75">
        <v>3</v>
      </c>
      <c r="E11" s="75" t="s">
        <v>344</v>
      </c>
      <c r="F11" s="75" t="s">
        <v>345</v>
      </c>
      <c r="G11" s="75" t="s">
        <v>14</v>
      </c>
      <c r="H11" s="83" t="s">
        <v>355</v>
      </c>
      <c r="I11" s="77" t="s">
        <v>175</v>
      </c>
    </row>
    <row r="12" spans="1:13" x14ac:dyDescent="0.25">
      <c r="A12" s="18"/>
      <c r="B12" s="18"/>
      <c r="C12" s="18"/>
      <c r="D12" s="18"/>
      <c r="E12" s="18"/>
      <c r="F12" s="18"/>
      <c r="G12" s="18"/>
      <c r="H12" s="16"/>
      <c r="I12" s="19"/>
      <c r="J12" s="34"/>
    </row>
    <row r="13" spans="1:13" s="12" customFormat="1" x14ac:dyDescent="0.25">
      <c r="A13" s="18"/>
      <c r="B13" s="18"/>
      <c r="C13" s="18"/>
      <c r="D13" s="18"/>
      <c r="E13" s="18"/>
      <c r="F13" s="18"/>
      <c r="G13" s="18"/>
      <c r="H13" s="16"/>
      <c r="I13" s="19"/>
      <c r="J13" s="48"/>
      <c r="M13" s="48"/>
    </row>
    <row r="14" spans="1:13" x14ac:dyDescent="0.25">
      <c r="A14" s="18"/>
      <c r="B14" s="18"/>
      <c r="C14" s="18"/>
      <c r="D14" s="18"/>
      <c r="E14" s="18"/>
      <c r="F14" s="18"/>
      <c r="G14" s="18"/>
      <c r="H14" s="16"/>
      <c r="I14" s="19"/>
      <c r="J14" s="34"/>
    </row>
  </sheetData>
  <autoFilter ref="A2:I11"/>
  <mergeCells count="1">
    <mergeCell ref="A1:I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zoomScale="70" zoomScaleNormal="70" workbookViewId="0">
      <selection activeCell="C10" sqref="C10"/>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572</v>
      </c>
      <c r="B1" s="52" t="s">
        <v>558</v>
      </c>
      <c r="C1" s="52" t="s">
        <v>559</v>
      </c>
    </row>
    <row r="2" spans="1:3" ht="32.25" customHeight="1" thickBot="1" x14ac:dyDescent="0.3">
      <c r="A2" s="54" t="s">
        <v>14</v>
      </c>
      <c r="B2" s="55">
        <f>COUNTIF(UA11A!G3:G21,"INCLUSIÓN")</f>
        <v>4</v>
      </c>
      <c r="C2" s="56" t="s">
        <v>581</v>
      </c>
    </row>
    <row r="3" spans="1:3" ht="47.25" customHeight="1" thickBot="1" x14ac:dyDescent="0.3">
      <c r="A3" s="54" t="s">
        <v>110</v>
      </c>
      <c r="B3" s="55">
        <f>COUNTIF(UA11A!G3:G22,"PARTICULARIDADES DE SEDE ")</f>
        <v>3</v>
      </c>
      <c r="C3" s="56" t="s">
        <v>582</v>
      </c>
    </row>
    <row r="4" spans="1:3" ht="68.25" customHeight="1" thickBot="1" x14ac:dyDescent="0.3">
      <c r="A4" s="54" t="s">
        <v>621</v>
      </c>
      <c r="B4" s="55">
        <f>COUNTIF(UA11A!G3:G23,"CUERPOS DIVERSOS EN REBELDÍA")</f>
        <v>1</v>
      </c>
      <c r="C4" s="56" t="s">
        <v>631</v>
      </c>
    </row>
    <row r="5" spans="1:3" ht="48.75" customHeight="1" thickBot="1" x14ac:dyDescent="0.3">
      <c r="A5" s="54" t="s">
        <v>23</v>
      </c>
      <c r="B5" s="55">
        <f>COUNTIF(UA11A!G3:G24,"TRABAJO COLABORATIVO")</f>
        <v>1</v>
      </c>
      <c r="C5" s="56" t="s">
        <v>596</v>
      </c>
    </row>
    <row r="6" spans="1:3" ht="35.25" customHeight="1" thickBot="1" x14ac:dyDescent="0.3">
      <c r="A6" s="57" t="s">
        <v>560</v>
      </c>
      <c r="B6" s="58">
        <f>SUM(B2:B5)</f>
        <v>9</v>
      </c>
      <c r="C6" s="56"/>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C8" sqref="C8"/>
    </sheetView>
  </sheetViews>
  <sheetFormatPr baseColWidth="10" defaultRowHeight="15" x14ac:dyDescent="0.25"/>
  <cols>
    <col min="8" max="8" width="15" customWidth="1"/>
  </cols>
  <sheetData>
    <row r="1" spans="1:8" ht="16.5" thickBot="1" x14ac:dyDescent="0.3">
      <c r="A1" s="91" t="s">
        <v>624</v>
      </c>
      <c r="B1" s="91"/>
      <c r="C1" s="91"/>
      <c r="D1" s="91"/>
      <c r="E1" s="91"/>
      <c r="F1" s="91"/>
      <c r="G1" s="91"/>
      <c r="H1" s="91"/>
    </row>
    <row r="2" spans="1:8" ht="45.75" customHeight="1" thickBot="1" x14ac:dyDescent="0.3">
      <c r="A2" s="60" t="s">
        <v>280</v>
      </c>
      <c r="B2" s="60" t="s">
        <v>116</v>
      </c>
      <c r="C2" s="60" t="s">
        <v>117</v>
      </c>
      <c r="D2" s="60" t="s">
        <v>532</v>
      </c>
      <c r="E2" s="60" t="s">
        <v>365</v>
      </c>
      <c r="F2" s="60" t="s">
        <v>37</v>
      </c>
      <c r="G2" s="60" t="s">
        <v>1</v>
      </c>
      <c r="H2" s="60" t="s">
        <v>2</v>
      </c>
    </row>
    <row r="3" spans="1:8" ht="33.75" customHeight="1" thickBot="1" x14ac:dyDescent="0.3">
      <c r="A3" s="93" t="s">
        <v>38</v>
      </c>
      <c r="B3" s="89"/>
      <c r="C3" s="89"/>
      <c r="D3" s="93" t="s">
        <v>366</v>
      </c>
      <c r="E3" s="89"/>
      <c r="F3" s="89"/>
      <c r="G3" s="89"/>
      <c r="H3" s="89"/>
    </row>
  </sheetData>
  <mergeCells count="3">
    <mergeCell ref="A1:H1"/>
    <mergeCell ref="A3:C3"/>
    <mergeCell ref="D3:H3"/>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opLeftCell="B1" zoomScale="98" zoomScaleNormal="98" workbookViewId="0">
      <selection activeCell="H19" sqref="H19"/>
    </sheetView>
  </sheetViews>
  <sheetFormatPr baseColWidth="10" defaultRowHeight="15" x14ac:dyDescent="0.25"/>
  <cols>
    <col min="1" max="1" width="20.7109375" customWidth="1"/>
    <col min="2" max="2" width="25.85546875" customWidth="1"/>
    <col min="3" max="3" width="24" customWidth="1"/>
    <col min="5" max="5" width="18.85546875" customWidth="1"/>
    <col min="6" max="6" width="20.140625" customWidth="1"/>
    <col min="7" max="7" width="28.28515625" customWidth="1"/>
    <col min="8" max="8" width="36.42578125" customWidth="1"/>
    <col min="9" max="9" width="21.42578125" customWidth="1"/>
  </cols>
  <sheetData>
    <row r="1" spans="1:12" ht="17.25" thickTop="1" thickBot="1" x14ac:dyDescent="0.3">
      <c r="A1" s="92" t="s">
        <v>624</v>
      </c>
      <c r="B1" s="92"/>
      <c r="C1" s="92"/>
      <c r="D1" s="92"/>
      <c r="E1" s="92"/>
      <c r="F1" s="92"/>
      <c r="G1" s="92"/>
      <c r="H1" s="92"/>
      <c r="I1" s="92"/>
    </row>
    <row r="2" spans="1:12" ht="78" customHeight="1" thickTop="1" thickBot="1" x14ac:dyDescent="0.3">
      <c r="A2" s="61" t="s">
        <v>3</v>
      </c>
      <c r="B2" s="61" t="s">
        <v>4</v>
      </c>
      <c r="C2" s="61" t="s">
        <v>5</v>
      </c>
      <c r="D2" s="61" t="s">
        <v>6</v>
      </c>
      <c r="E2" s="61" t="s">
        <v>7</v>
      </c>
      <c r="F2" s="61" t="s">
        <v>8</v>
      </c>
      <c r="G2" s="61" t="s">
        <v>9</v>
      </c>
      <c r="H2" s="61" t="s">
        <v>10</v>
      </c>
      <c r="I2" s="61" t="s">
        <v>11</v>
      </c>
    </row>
    <row r="3" spans="1:12" ht="409.6" thickBot="1" x14ac:dyDescent="0.3">
      <c r="A3" s="75">
        <v>246</v>
      </c>
      <c r="B3" s="75">
        <v>7</v>
      </c>
      <c r="C3" s="75" t="s">
        <v>39</v>
      </c>
      <c r="D3" s="75">
        <v>3</v>
      </c>
      <c r="E3" s="75" t="s">
        <v>29</v>
      </c>
      <c r="F3" s="64" t="s">
        <v>367</v>
      </c>
      <c r="G3" s="75" t="s">
        <v>34</v>
      </c>
      <c r="H3" s="83" t="s">
        <v>368</v>
      </c>
      <c r="I3" s="77" t="s">
        <v>46</v>
      </c>
      <c r="L3" s="29"/>
    </row>
    <row r="4" spans="1:12" ht="409.6" thickBot="1" x14ac:dyDescent="0.3">
      <c r="A4" s="75">
        <v>247</v>
      </c>
      <c r="B4" s="75">
        <v>7</v>
      </c>
      <c r="C4" s="75" t="s">
        <v>39</v>
      </c>
      <c r="D4" s="75">
        <v>3</v>
      </c>
      <c r="E4" s="75" t="s">
        <v>29</v>
      </c>
      <c r="F4" s="75" t="s">
        <v>367</v>
      </c>
      <c r="G4" s="75" t="s">
        <v>551</v>
      </c>
      <c r="H4" s="83" t="s">
        <v>369</v>
      </c>
      <c r="I4" s="77" t="s">
        <v>46</v>
      </c>
    </row>
    <row r="5" spans="1:12" ht="409.6" thickBot="1" x14ac:dyDescent="0.3">
      <c r="A5" s="75">
        <v>248</v>
      </c>
      <c r="B5" s="75">
        <v>7</v>
      </c>
      <c r="C5" s="75" t="s">
        <v>39</v>
      </c>
      <c r="D5" s="75">
        <v>3</v>
      </c>
      <c r="E5" s="75" t="s">
        <v>29</v>
      </c>
      <c r="F5" s="75" t="s">
        <v>367</v>
      </c>
      <c r="G5" s="75" t="s">
        <v>34</v>
      </c>
      <c r="H5" s="83" t="s">
        <v>370</v>
      </c>
      <c r="I5" s="77" t="s">
        <v>46</v>
      </c>
    </row>
    <row r="6" spans="1:12" ht="409.6" thickBot="1" x14ac:dyDescent="0.3">
      <c r="A6" s="75">
        <v>249</v>
      </c>
      <c r="B6" s="75">
        <v>7</v>
      </c>
      <c r="C6" s="75" t="s">
        <v>39</v>
      </c>
      <c r="D6" s="75">
        <v>3</v>
      </c>
      <c r="E6" s="75" t="s">
        <v>29</v>
      </c>
      <c r="F6" s="75" t="s">
        <v>367</v>
      </c>
      <c r="G6" s="75" t="s">
        <v>14</v>
      </c>
      <c r="H6" s="76" t="s">
        <v>371</v>
      </c>
      <c r="I6" s="77" t="s">
        <v>46</v>
      </c>
    </row>
    <row r="7" spans="1:12" ht="315.75" thickBot="1" x14ac:dyDescent="0.3">
      <c r="A7" s="75">
        <v>250</v>
      </c>
      <c r="B7" s="75">
        <v>7</v>
      </c>
      <c r="C7" s="75" t="s">
        <v>39</v>
      </c>
      <c r="D7" s="75">
        <v>3</v>
      </c>
      <c r="E7" s="75" t="s">
        <v>29</v>
      </c>
      <c r="F7" s="75" t="s">
        <v>367</v>
      </c>
      <c r="G7" s="75" t="s">
        <v>34</v>
      </c>
      <c r="H7" s="76" t="s">
        <v>372</v>
      </c>
      <c r="I7" s="77" t="s">
        <v>46</v>
      </c>
    </row>
    <row r="8" spans="1:12" ht="409.6" thickBot="1" x14ac:dyDescent="0.3">
      <c r="A8" s="75">
        <v>251</v>
      </c>
      <c r="B8" s="75">
        <v>7</v>
      </c>
      <c r="C8" s="75" t="s">
        <v>39</v>
      </c>
      <c r="D8" s="75">
        <v>3</v>
      </c>
      <c r="E8" s="75" t="s">
        <v>29</v>
      </c>
      <c r="F8" s="75" t="s">
        <v>367</v>
      </c>
      <c r="G8" s="75" t="s">
        <v>14</v>
      </c>
      <c r="H8" s="76" t="s">
        <v>373</v>
      </c>
      <c r="I8" s="77" t="s">
        <v>46</v>
      </c>
    </row>
    <row r="9" spans="1:12" ht="409.6" thickBot="1" x14ac:dyDescent="0.3">
      <c r="A9" s="75">
        <v>252</v>
      </c>
      <c r="B9" s="75">
        <v>7</v>
      </c>
      <c r="C9" s="75" t="s">
        <v>39</v>
      </c>
      <c r="D9" s="75">
        <v>3</v>
      </c>
      <c r="E9" s="75" t="s">
        <v>29</v>
      </c>
      <c r="F9" s="75" t="s">
        <v>367</v>
      </c>
      <c r="G9" s="75" t="s">
        <v>13</v>
      </c>
      <c r="H9" s="76" t="s">
        <v>374</v>
      </c>
      <c r="I9" s="77" t="s">
        <v>46</v>
      </c>
    </row>
    <row r="10" spans="1:12" ht="331.5" thickBot="1" x14ac:dyDescent="0.3">
      <c r="A10" s="75">
        <v>253</v>
      </c>
      <c r="B10" s="75">
        <v>7</v>
      </c>
      <c r="C10" s="75" t="s">
        <v>39</v>
      </c>
      <c r="D10" s="75">
        <v>3</v>
      </c>
      <c r="E10" s="75" t="s">
        <v>29</v>
      </c>
      <c r="F10" s="75" t="s">
        <v>367</v>
      </c>
      <c r="G10" s="75" t="s">
        <v>18</v>
      </c>
      <c r="H10" s="76" t="s">
        <v>375</v>
      </c>
      <c r="I10" s="77" t="s">
        <v>46</v>
      </c>
    </row>
    <row r="11" spans="1:12" ht="409.6" thickBot="1" x14ac:dyDescent="0.3">
      <c r="A11" s="75">
        <v>254</v>
      </c>
      <c r="B11" s="75">
        <v>7</v>
      </c>
      <c r="C11" s="75" t="s">
        <v>39</v>
      </c>
      <c r="D11" s="75">
        <v>3</v>
      </c>
      <c r="E11" s="75" t="s">
        <v>29</v>
      </c>
      <c r="F11" s="75" t="s">
        <v>367</v>
      </c>
      <c r="G11" s="75" t="s">
        <v>14</v>
      </c>
      <c r="H11" s="83" t="s">
        <v>376</v>
      </c>
      <c r="I11" s="77" t="s">
        <v>46</v>
      </c>
    </row>
    <row r="12" spans="1:12" ht="142.5" thickBot="1" x14ac:dyDescent="0.3">
      <c r="A12" s="75">
        <v>255</v>
      </c>
      <c r="B12" s="75">
        <v>7</v>
      </c>
      <c r="C12" s="75" t="s">
        <v>39</v>
      </c>
      <c r="D12" s="75">
        <v>3</v>
      </c>
      <c r="E12" s="75" t="s">
        <v>29</v>
      </c>
      <c r="F12" s="75" t="s">
        <v>367</v>
      </c>
      <c r="G12" s="64" t="s">
        <v>23</v>
      </c>
      <c r="H12" s="80" t="s">
        <v>377</v>
      </c>
      <c r="I12" s="70" t="s">
        <v>46</v>
      </c>
    </row>
    <row r="13" spans="1:12" ht="409.6" thickBot="1" x14ac:dyDescent="0.3">
      <c r="A13" s="75">
        <v>256</v>
      </c>
      <c r="B13" s="75">
        <v>7</v>
      </c>
      <c r="C13" s="75" t="s">
        <v>39</v>
      </c>
      <c r="D13" s="75">
        <v>3</v>
      </c>
      <c r="E13" s="75" t="s">
        <v>29</v>
      </c>
      <c r="F13" s="75" t="s">
        <v>367</v>
      </c>
      <c r="G13" s="64" t="s">
        <v>549</v>
      </c>
      <c r="H13" s="80" t="s">
        <v>378</v>
      </c>
      <c r="I13" s="67" t="s">
        <v>46</v>
      </c>
    </row>
    <row r="14" spans="1:12" ht="409.6" thickBot="1" x14ac:dyDescent="0.3">
      <c r="A14" s="75">
        <v>257</v>
      </c>
      <c r="B14" s="75">
        <v>7</v>
      </c>
      <c r="C14" s="75" t="s">
        <v>39</v>
      </c>
      <c r="D14" s="75">
        <v>3</v>
      </c>
      <c r="E14" s="75" t="s">
        <v>29</v>
      </c>
      <c r="F14" s="75" t="s">
        <v>367</v>
      </c>
      <c r="G14" s="64" t="s">
        <v>195</v>
      </c>
      <c r="H14" s="80" t="s">
        <v>379</v>
      </c>
      <c r="I14" s="67" t="s">
        <v>46</v>
      </c>
    </row>
    <row r="15" spans="1:12" ht="409.6" thickBot="1" x14ac:dyDescent="0.3">
      <c r="A15" s="75">
        <v>258</v>
      </c>
      <c r="B15" s="75">
        <v>7</v>
      </c>
      <c r="C15" s="75" t="s">
        <v>39</v>
      </c>
      <c r="D15" s="69">
        <v>3</v>
      </c>
      <c r="E15" s="75" t="s">
        <v>29</v>
      </c>
      <c r="F15" s="75" t="s">
        <v>367</v>
      </c>
      <c r="G15" s="64" t="s">
        <v>34</v>
      </c>
      <c r="H15" s="80" t="s">
        <v>380</v>
      </c>
      <c r="I15" s="70" t="s">
        <v>46</v>
      </c>
    </row>
    <row r="16" spans="1:12" ht="409.6" thickBot="1" x14ac:dyDescent="0.3">
      <c r="A16" s="75">
        <v>259</v>
      </c>
      <c r="B16" s="75">
        <v>7</v>
      </c>
      <c r="C16" s="75" t="s">
        <v>39</v>
      </c>
      <c r="D16" s="75">
        <v>3</v>
      </c>
      <c r="E16" s="75" t="s">
        <v>29</v>
      </c>
      <c r="F16" s="75" t="s">
        <v>367</v>
      </c>
      <c r="G16" s="64" t="s">
        <v>14</v>
      </c>
      <c r="H16" s="80" t="s">
        <v>381</v>
      </c>
      <c r="I16" s="67" t="s">
        <v>149</v>
      </c>
    </row>
    <row r="17" spans="1:10" ht="409.6" thickBot="1" x14ac:dyDescent="0.3">
      <c r="A17" s="75">
        <v>260</v>
      </c>
      <c r="B17" s="75">
        <v>7</v>
      </c>
      <c r="C17" s="75" t="s">
        <v>39</v>
      </c>
      <c r="D17" s="69">
        <v>3</v>
      </c>
      <c r="E17" s="75" t="s">
        <v>29</v>
      </c>
      <c r="F17" s="75" t="s">
        <v>367</v>
      </c>
      <c r="G17" s="64" t="s">
        <v>34</v>
      </c>
      <c r="H17" s="80" t="s">
        <v>382</v>
      </c>
      <c r="I17" s="67" t="s">
        <v>46</v>
      </c>
    </row>
    <row r="18" spans="1:10" ht="409.6" thickBot="1" x14ac:dyDescent="0.3">
      <c r="A18" s="75">
        <v>261</v>
      </c>
      <c r="B18" s="75">
        <v>7</v>
      </c>
      <c r="C18" s="75" t="s">
        <v>39</v>
      </c>
      <c r="D18" s="69">
        <v>3</v>
      </c>
      <c r="E18" s="75" t="s">
        <v>29</v>
      </c>
      <c r="F18" s="75" t="s">
        <v>367</v>
      </c>
      <c r="G18" s="64" t="s">
        <v>20</v>
      </c>
      <c r="H18" s="80" t="s">
        <v>383</v>
      </c>
      <c r="I18" s="67" t="s">
        <v>17</v>
      </c>
    </row>
    <row r="19" spans="1:10" ht="15.75" x14ac:dyDescent="0.25">
      <c r="A19" s="18"/>
      <c r="B19" s="18"/>
      <c r="C19" s="18"/>
      <c r="D19" s="20"/>
      <c r="E19" s="18"/>
      <c r="F19" s="18"/>
      <c r="G19" s="27"/>
      <c r="H19" s="49"/>
      <c r="I19" s="23"/>
      <c r="J19" s="29"/>
    </row>
    <row r="20" spans="1:10" ht="15.75" x14ac:dyDescent="0.25">
      <c r="A20" s="29"/>
      <c r="B20" s="29"/>
      <c r="C20" s="29"/>
      <c r="D20" s="29"/>
      <c r="E20" s="29"/>
      <c r="F20" s="18"/>
      <c r="G20" s="29"/>
      <c r="H20" s="29"/>
      <c r="I20" s="29"/>
      <c r="J20" s="29"/>
    </row>
    <row r="21" spans="1:10" x14ac:dyDescent="0.25">
      <c r="A21" s="29"/>
      <c r="B21" s="29"/>
      <c r="C21" s="29"/>
      <c r="D21" s="29"/>
      <c r="E21" s="29"/>
      <c r="F21" s="29"/>
      <c r="G21" s="29"/>
      <c r="H21" s="29"/>
      <c r="I21" s="29"/>
      <c r="J21" s="29"/>
    </row>
  </sheetData>
  <autoFilter ref="A2:I18"/>
  <mergeCells count="1">
    <mergeCell ref="A1:I1"/>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4" zoomScale="90" zoomScaleNormal="90" workbookViewId="0">
      <selection activeCell="B11" sqref="B11"/>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573</v>
      </c>
      <c r="B1" s="52" t="s">
        <v>558</v>
      </c>
      <c r="C1" s="52" t="s">
        <v>559</v>
      </c>
    </row>
    <row r="2" spans="1:3" ht="32.25" customHeight="1" thickBot="1" x14ac:dyDescent="0.3">
      <c r="A2" s="54" t="s">
        <v>195</v>
      </c>
      <c r="B2" s="55">
        <f>COUNTIF(UA12A!G3:G21,"ADMISIÓN")</f>
        <v>1</v>
      </c>
      <c r="C2" s="56" t="s">
        <v>604</v>
      </c>
    </row>
    <row r="3" spans="1:3" ht="40.5" customHeight="1" thickBot="1" x14ac:dyDescent="0.3">
      <c r="A3" s="54" t="s">
        <v>20</v>
      </c>
      <c r="B3" s="55">
        <f>COUNTIF(UA12A!G3:G22,"CONCIENCIA")</f>
        <v>1</v>
      </c>
      <c r="C3" s="56" t="s">
        <v>611</v>
      </c>
    </row>
    <row r="4" spans="1:3" ht="33.75" customHeight="1" thickBot="1" x14ac:dyDescent="0.3">
      <c r="A4" s="54" t="s">
        <v>34</v>
      </c>
      <c r="B4" s="55">
        <f>COUNTIF(UA12A!G3:G23,"CONTEXTO SOCIOCULTURAL")</f>
        <v>5</v>
      </c>
      <c r="C4" s="56" t="s">
        <v>587</v>
      </c>
    </row>
    <row r="5" spans="1:3" ht="48.75" customHeight="1" thickBot="1" x14ac:dyDescent="0.3">
      <c r="A5" s="54" t="s">
        <v>13</v>
      </c>
      <c r="B5" s="55">
        <f>COUNTIF(UA12A!G3:G24,"EDUCACIÓN")</f>
        <v>1</v>
      </c>
      <c r="C5" s="56" t="s">
        <v>588</v>
      </c>
    </row>
    <row r="6" spans="1:3" ht="45.75" customHeight="1" thickBot="1" x14ac:dyDescent="0.3">
      <c r="A6" s="54" t="s">
        <v>14</v>
      </c>
      <c r="B6" s="55">
        <f>COUNTIF(UA12A!G3:G25,"INCLUSIÓN")</f>
        <v>4</v>
      </c>
      <c r="C6" s="56" t="s">
        <v>581</v>
      </c>
    </row>
    <row r="7" spans="1:3" ht="36.6" customHeight="1" thickBot="1" x14ac:dyDescent="0.3">
      <c r="A7" s="54" t="s">
        <v>18</v>
      </c>
      <c r="B7" s="55">
        <f>COUNTIF(UA12A!G3:G26,"INTERDISCIPLINARIEDAD")</f>
        <v>1</v>
      </c>
      <c r="C7" s="56" t="s">
        <v>602</v>
      </c>
    </row>
    <row r="8" spans="1:3" ht="40.5" customHeight="1" thickBot="1" x14ac:dyDescent="0.3">
      <c r="A8" s="54" t="s">
        <v>549</v>
      </c>
      <c r="B8" s="55">
        <f>COUNTIF(UA12A!G3:G27,"POLÍTICAS EDUCATIVAS")</f>
        <v>1</v>
      </c>
      <c r="C8" s="56" t="s">
        <v>607</v>
      </c>
    </row>
    <row r="9" spans="1:3" ht="35.450000000000003" customHeight="1" thickBot="1" x14ac:dyDescent="0.3">
      <c r="A9" s="54" t="s">
        <v>551</v>
      </c>
      <c r="B9" s="55">
        <f>COUNTIF(UA12A!G3:G28,"PROBLEMÁTICA SOCIOECONÓMICA")</f>
        <v>1</v>
      </c>
      <c r="C9" s="56" t="s">
        <v>603</v>
      </c>
    </row>
    <row r="10" spans="1:3" ht="35.450000000000003" customHeight="1" thickBot="1" x14ac:dyDescent="0.3">
      <c r="A10" s="54" t="s">
        <v>23</v>
      </c>
      <c r="B10" s="55">
        <f>COUNTIF(UA12A!G3:G29,"TRABAJO COLABORATIVO")</f>
        <v>1</v>
      </c>
      <c r="C10" s="56" t="s">
        <v>596</v>
      </c>
    </row>
    <row r="11" spans="1:3" ht="35.25" customHeight="1" thickBot="1" x14ac:dyDescent="0.3">
      <c r="A11" s="57" t="s">
        <v>560</v>
      </c>
      <c r="B11" s="58">
        <f>SUM(B2:B10)</f>
        <v>16</v>
      </c>
      <c r="C11" s="56"/>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F10" sqref="F10"/>
    </sheetView>
  </sheetViews>
  <sheetFormatPr baseColWidth="10" defaultRowHeight="15" x14ac:dyDescent="0.25"/>
  <cols>
    <col min="8" max="8" width="15.28515625" customWidth="1"/>
  </cols>
  <sheetData>
    <row r="1" spans="1:8" ht="16.5" thickBot="1" x14ac:dyDescent="0.3">
      <c r="A1" s="91" t="s">
        <v>624</v>
      </c>
      <c r="B1" s="91"/>
      <c r="C1" s="91"/>
      <c r="D1" s="91"/>
      <c r="E1" s="91"/>
      <c r="F1" s="91"/>
      <c r="G1" s="91"/>
      <c r="H1" s="91"/>
    </row>
    <row r="2" spans="1:8" ht="52.5" customHeight="1" thickBot="1" x14ac:dyDescent="0.3">
      <c r="A2" s="60" t="s">
        <v>280</v>
      </c>
      <c r="B2" s="60" t="s">
        <v>116</v>
      </c>
      <c r="C2" s="60" t="s">
        <v>117</v>
      </c>
      <c r="D2" s="60" t="s">
        <v>533</v>
      </c>
      <c r="E2" s="60" t="s">
        <v>385</v>
      </c>
      <c r="F2" s="60" t="s">
        <v>37</v>
      </c>
      <c r="G2" s="60" t="s">
        <v>1</v>
      </c>
      <c r="H2" s="60" t="s">
        <v>2</v>
      </c>
    </row>
    <row r="3" spans="1:8" ht="16.5" thickBot="1" x14ac:dyDescent="0.3">
      <c r="A3" s="93" t="s">
        <v>38</v>
      </c>
      <c r="B3" s="93"/>
      <c r="C3" s="93"/>
      <c r="D3" s="93" t="s">
        <v>384</v>
      </c>
      <c r="E3" s="89"/>
      <c r="F3" s="89"/>
      <c r="G3" s="89"/>
      <c r="H3" s="89"/>
    </row>
  </sheetData>
  <mergeCells count="3">
    <mergeCell ref="A3:C3"/>
    <mergeCell ref="D3:H3"/>
    <mergeCell ref="A1:H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06" zoomScaleNormal="106" workbookViewId="0">
      <selection activeCell="G12" sqref="G12"/>
    </sheetView>
  </sheetViews>
  <sheetFormatPr baseColWidth="10" defaultRowHeight="15" x14ac:dyDescent="0.25"/>
  <cols>
    <col min="1" max="1" width="22.7109375" customWidth="1"/>
    <col min="2" max="2" width="15.28515625" customWidth="1"/>
    <col min="3" max="3" width="14.7109375" customWidth="1"/>
    <col min="5" max="5" width="19.42578125" customWidth="1"/>
    <col min="6" max="6" width="30.85546875" style="14" customWidth="1"/>
    <col min="7" max="7" width="22.5703125" customWidth="1"/>
    <col min="8" max="8" width="42.140625" style="17" customWidth="1"/>
    <col min="9" max="9" width="17.85546875" style="50" customWidth="1"/>
  </cols>
  <sheetData>
    <row r="1" spans="1:9" ht="17.25" thickTop="1" thickBot="1" x14ac:dyDescent="0.3">
      <c r="A1" s="92" t="s">
        <v>624</v>
      </c>
      <c r="B1" s="92"/>
      <c r="C1" s="92"/>
      <c r="D1" s="92"/>
      <c r="E1" s="92"/>
      <c r="F1" s="92"/>
      <c r="G1" s="92"/>
      <c r="H1" s="92"/>
      <c r="I1" s="92"/>
    </row>
    <row r="2" spans="1:9" ht="67.5" customHeight="1" thickTop="1" thickBot="1" x14ac:dyDescent="0.3">
      <c r="A2" s="61" t="s">
        <v>3</v>
      </c>
      <c r="B2" s="61" t="s">
        <v>4</v>
      </c>
      <c r="C2" s="61" t="s">
        <v>5</v>
      </c>
      <c r="D2" s="61" t="s">
        <v>6</v>
      </c>
      <c r="E2" s="61" t="s">
        <v>7</v>
      </c>
      <c r="F2" s="61" t="s">
        <v>8</v>
      </c>
      <c r="G2" s="61" t="s">
        <v>9</v>
      </c>
      <c r="H2" s="61" t="s">
        <v>10</v>
      </c>
      <c r="I2" s="61" t="s">
        <v>11</v>
      </c>
    </row>
    <row r="3" spans="1:9" ht="408.75" customHeight="1" thickBot="1" x14ac:dyDescent="0.3">
      <c r="A3" s="75">
        <v>262</v>
      </c>
      <c r="B3" s="75">
        <v>7</v>
      </c>
      <c r="C3" s="75" t="s">
        <v>39</v>
      </c>
      <c r="D3" s="75">
        <v>3</v>
      </c>
      <c r="E3" s="75" t="s">
        <v>29</v>
      </c>
      <c r="F3" s="75" t="s">
        <v>386</v>
      </c>
      <c r="G3" s="75" t="s">
        <v>14</v>
      </c>
      <c r="H3" s="83" t="s">
        <v>387</v>
      </c>
      <c r="I3" s="77" t="s">
        <v>46</v>
      </c>
    </row>
    <row r="4" spans="1:9" ht="408.75" customHeight="1" thickBot="1" x14ac:dyDescent="0.3">
      <c r="A4" s="75">
        <v>263</v>
      </c>
      <c r="B4" s="75">
        <v>7</v>
      </c>
      <c r="C4" s="75" t="s">
        <v>39</v>
      </c>
      <c r="D4" s="75">
        <v>3</v>
      </c>
      <c r="E4" s="75" t="s">
        <v>29</v>
      </c>
      <c r="F4" s="75" t="s">
        <v>386</v>
      </c>
      <c r="G4" s="75" t="s">
        <v>195</v>
      </c>
      <c r="H4" s="83" t="s">
        <v>388</v>
      </c>
      <c r="I4" s="77" t="s">
        <v>46</v>
      </c>
    </row>
    <row r="5" spans="1:9" ht="409.5" customHeight="1" thickBot="1" x14ac:dyDescent="0.3">
      <c r="A5" s="75">
        <v>264</v>
      </c>
      <c r="B5" s="75">
        <v>7</v>
      </c>
      <c r="C5" s="75" t="s">
        <v>39</v>
      </c>
      <c r="D5" s="75">
        <v>3</v>
      </c>
      <c r="E5" s="75" t="s">
        <v>29</v>
      </c>
      <c r="F5" s="75" t="s">
        <v>386</v>
      </c>
      <c r="G5" s="75" t="s">
        <v>34</v>
      </c>
      <c r="H5" s="83" t="s">
        <v>389</v>
      </c>
      <c r="I5" s="77" t="s">
        <v>46</v>
      </c>
    </row>
    <row r="6" spans="1:9" ht="408.75" customHeight="1" thickBot="1" x14ac:dyDescent="0.3">
      <c r="A6" s="75">
        <v>265</v>
      </c>
      <c r="B6" s="75">
        <v>7</v>
      </c>
      <c r="C6" s="75" t="s">
        <v>39</v>
      </c>
      <c r="D6" s="75">
        <v>3</v>
      </c>
      <c r="E6" s="75" t="s">
        <v>29</v>
      </c>
      <c r="F6" s="75" t="s">
        <v>386</v>
      </c>
      <c r="G6" s="75" t="s">
        <v>13</v>
      </c>
      <c r="H6" s="83" t="s">
        <v>390</v>
      </c>
      <c r="I6" s="77" t="s">
        <v>46</v>
      </c>
    </row>
    <row r="7" spans="1:9" ht="409.5" customHeight="1" thickBot="1" x14ac:dyDescent="0.3">
      <c r="A7" s="75">
        <v>266</v>
      </c>
      <c r="B7" s="75">
        <v>7</v>
      </c>
      <c r="C7" s="75" t="s">
        <v>39</v>
      </c>
      <c r="D7" s="75">
        <v>3</v>
      </c>
      <c r="E7" s="75" t="s">
        <v>29</v>
      </c>
      <c r="F7" s="75" t="s">
        <v>386</v>
      </c>
      <c r="G7" s="64" t="s">
        <v>195</v>
      </c>
      <c r="H7" s="80" t="s">
        <v>391</v>
      </c>
      <c r="I7" s="70" t="s">
        <v>46</v>
      </c>
    </row>
    <row r="8" spans="1:9" ht="320.25" customHeight="1" thickBot="1" x14ac:dyDescent="0.3">
      <c r="A8" s="75">
        <v>267</v>
      </c>
      <c r="B8" s="75">
        <v>7</v>
      </c>
      <c r="C8" s="75" t="s">
        <v>39</v>
      </c>
      <c r="D8" s="75">
        <v>3</v>
      </c>
      <c r="E8" s="75" t="s">
        <v>29</v>
      </c>
      <c r="F8" s="75" t="s">
        <v>386</v>
      </c>
      <c r="G8" s="64" t="s">
        <v>34</v>
      </c>
      <c r="H8" s="80" t="s">
        <v>392</v>
      </c>
      <c r="I8" s="67" t="s">
        <v>46</v>
      </c>
    </row>
    <row r="9" spans="1:9" ht="357.75" customHeight="1" thickBot="1" x14ac:dyDescent="0.3">
      <c r="A9" s="75">
        <v>268</v>
      </c>
      <c r="B9" s="75">
        <v>7</v>
      </c>
      <c r="C9" s="75" t="s">
        <v>39</v>
      </c>
      <c r="D9" s="75">
        <v>3</v>
      </c>
      <c r="E9" s="75" t="s">
        <v>29</v>
      </c>
      <c r="F9" s="75" t="s">
        <v>386</v>
      </c>
      <c r="G9" s="64" t="s">
        <v>13</v>
      </c>
      <c r="H9" s="80" t="s">
        <v>393</v>
      </c>
      <c r="I9" s="67" t="s">
        <v>46</v>
      </c>
    </row>
    <row r="10" spans="1:9" ht="294.75" customHeight="1" thickBot="1" x14ac:dyDescent="0.3">
      <c r="A10" s="75">
        <v>269</v>
      </c>
      <c r="B10" s="75">
        <v>7</v>
      </c>
      <c r="C10" s="75" t="s">
        <v>39</v>
      </c>
      <c r="D10" s="69">
        <v>3</v>
      </c>
      <c r="E10" s="75" t="s">
        <v>29</v>
      </c>
      <c r="F10" s="75" t="s">
        <v>386</v>
      </c>
      <c r="G10" s="64" t="s">
        <v>627</v>
      </c>
      <c r="H10" s="80" t="s">
        <v>394</v>
      </c>
      <c r="I10" s="70" t="s">
        <v>395</v>
      </c>
    </row>
    <row r="11" spans="1:9" ht="408.75" customHeight="1" thickBot="1" x14ac:dyDescent="0.3">
      <c r="A11" s="75">
        <v>270</v>
      </c>
      <c r="B11" s="75">
        <v>7</v>
      </c>
      <c r="C11" s="75" t="s">
        <v>39</v>
      </c>
      <c r="D11" s="75">
        <v>3</v>
      </c>
      <c r="E11" s="75" t="s">
        <v>29</v>
      </c>
      <c r="F11" s="75" t="s">
        <v>386</v>
      </c>
      <c r="G11" s="64" t="s">
        <v>623</v>
      </c>
      <c r="H11" s="80" t="s">
        <v>396</v>
      </c>
      <c r="I11" s="67" t="s">
        <v>98</v>
      </c>
    </row>
    <row r="12" spans="1:9" ht="408.75" customHeight="1" thickBot="1" x14ac:dyDescent="0.3">
      <c r="A12" s="75">
        <v>271</v>
      </c>
      <c r="B12" s="75">
        <v>7</v>
      </c>
      <c r="C12" s="75" t="s">
        <v>39</v>
      </c>
      <c r="D12" s="69">
        <v>3</v>
      </c>
      <c r="E12" s="75" t="s">
        <v>29</v>
      </c>
      <c r="F12" s="75" t="s">
        <v>386</v>
      </c>
      <c r="G12" s="64" t="s">
        <v>539</v>
      </c>
      <c r="H12" s="80" t="s">
        <v>397</v>
      </c>
      <c r="I12" s="67" t="s">
        <v>98</v>
      </c>
    </row>
    <row r="13" spans="1:9" ht="259.5" customHeight="1" thickBot="1" x14ac:dyDescent="0.3">
      <c r="A13" s="75">
        <v>272</v>
      </c>
      <c r="B13" s="75">
        <v>7</v>
      </c>
      <c r="C13" s="75" t="s">
        <v>39</v>
      </c>
      <c r="D13" s="75">
        <v>3</v>
      </c>
      <c r="E13" s="75" t="s">
        <v>29</v>
      </c>
      <c r="F13" s="64" t="s">
        <v>386</v>
      </c>
      <c r="G13" s="75" t="s">
        <v>627</v>
      </c>
      <c r="H13" s="83" t="s">
        <v>398</v>
      </c>
      <c r="I13" s="77" t="s">
        <v>98</v>
      </c>
    </row>
    <row r="14" spans="1:9" ht="408.75" customHeight="1" thickBot="1" x14ac:dyDescent="0.3">
      <c r="A14" s="75">
        <v>273</v>
      </c>
      <c r="B14" s="75">
        <v>7</v>
      </c>
      <c r="C14" s="75" t="s">
        <v>39</v>
      </c>
      <c r="D14" s="69">
        <v>3</v>
      </c>
      <c r="E14" s="75" t="s">
        <v>29</v>
      </c>
      <c r="F14" s="75" t="s">
        <v>386</v>
      </c>
      <c r="G14" s="64" t="s">
        <v>13</v>
      </c>
      <c r="H14" s="80" t="s">
        <v>399</v>
      </c>
      <c r="I14" s="67" t="s">
        <v>94</v>
      </c>
    </row>
    <row r="15" spans="1:9" ht="83.25" customHeight="1" x14ac:dyDescent="0.25">
      <c r="A15" s="18"/>
      <c r="B15" s="18"/>
      <c r="C15" s="18"/>
      <c r="D15" s="18"/>
      <c r="E15" s="18"/>
      <c r="F15" s="15"/>
      <c r="G15" s="18"/>
      <c r="H15" s="16"/>
      <c r="I15" s="19"/>
    </row>
    <row r="16" spans="1:9" ht="89.25" customHeight="1" x14ac:dyDescent="0.25">
      <c r="A16" s="18"/>
      <c r="B16" s="18"/>
      <c r="C16" s="18"/>
      <c r="D16" s="18"/>
      <c r="E16" s="18"/>
      <c r="F16" s="15"/>
      <c r="G16" s="18"/>
      <c r="H16" s="16"/>
      <c r="I16" s="19"/>
    </row>
    <row r="17" spans="1:9" ht="95.25" customHeight="1" x14ac:dyDescent="0.25">
      <c r="A17" s="18"/>
      <c r="B17" s="18"/>
      <c r="C17" s="18"/>
      <c r="D17" s="18"/>
      <c r="E17" s="18"/>
      <c r="F17" s="15"/>
      <c r="G17" s="18"/>
      <c r="H17" s="16"/>
      <c r="I17" s="19"/>
    </row>
    <row r="18" spans="1:9" ht="96" customHeight="1" x14ac:dyDescent="0.25">
      <c r="A18" s="18"/>
      <c r="B18" s="18"/>
      <c r="C18" s="18"/>
      <c r="D18" s="18"/>
      <c r="E18" s="18"/>
      <c r="F18" s="15"/>
      <c r="G18" s="18"/>
      <c r="H18" s="16"/>
      <c r="I18" s="19"/>
    </row>
  </sheetData>
  <autoFilter ref="A2:I14"/>
  <sortState ref="A3:I18">
    <sortCondition ref="A3"/>
  </sortState>
  <mergeCells count="1">
    <mergeCell ref="A1:I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zoomScale="70" zoomScaleNormal="70" workbookViewId="0">
      <selection activeCell="C15" sqref="C15"/>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574</v>
      </c>
      <c r="B1" s="52" t="s">
        <v>558</v>
      </c>
      <c r="C1" s="52" t="s">
        <v>559</v>
      </c>
    </row>
    <row r="2" spans="1:3" ht="32.25" customHeight="1" thickBot="1" x14ac:dyDescent="0.3">
      <c r="A2" s="54" t="s">
        <v>195</v>
      </c>
      <c r="B2" s="55">
        <f>COUNTIF(UA13A!G3:G21,"ADMISIÓN")</f>
        <v>2</v>
      </c>
      <c r="C2" s="56" t="s">
        <v>604</v>
      </c>
    </row>
    <row r="3" spans="1:3" ht="40.5" customHeight="1" thickBot="1" x14ac:dyDescent="0.3">
      <c r="A3" s="54" t="s">
        <v>34</v>
      </c>
      <c r="B3" s="55">
        <f>COUNTIF(UA13A!G3:G22,"CONTEXTO SOCIOCULTURAL")</f>
        <v>2</v>
      </c>
      <c r="C3" s="56" t="s">
        <v>587</v>
      </c>
    </row>
    <row r="4" spans="1:3" ht="33.75" customHeight="1" thickBot="1" x14ac:dyDescent="0.3">
      <c r="A4" s="54" t="s">
        <v>13</v>
      </c>
      <c r="B4" s="55">
        <f>COUNTIF(UA13A!G3:G23,"EDUCACIÓN")</f>
        <v>3</v>
      </c>
      <c r="C4" s="56" t="s">
        <v>588</v>
      </c>
    </row>
    <row r="5" spans="1:3" ht="48.75" customHeight="1" thickBot="1" x14ac:dyDescent="0.3">
      <c r="A5" s="54" t="s">
        <v>14</v>
      </c>
      <c r="B5" s="55">
        <f>COUNTIF(UA13A!G3:G24,"INCLUSIÓN")</f>
        <v>1</v>
      </c>
      <c r="C5" s="56" t="s">
        <v>581</v>
      </c>
    </row>
    <row r="6" spans="1:3" ht="45.75" customHeight="1" thickBot="1" x14ac:dyDescent="0.3">
      <c r="A6" s="54" t="s">
        <v>636</v>
      </c>
      <c r="B6" s="55">
        <f>COUNTIF(UA13A!G3:G25,"INTERELACIÓN ESTUDIANTE DOCENTE")</f>
        <v>0</v>
      </c>
      <c r="C6" s="56" t="s">
        <v>595</v>
      </c>
    </row>
    <row r="7" spans="1:3" ht="45.75" customHeight="1" thickBot="1" x14ac:dyDescent="0.3">
      <c r="A7" s="54" t="s">
        <v>623</v>
      </c>
      <c r="B7" s="55">
        <f>COUNTIF(UA13A!G3:G26,"INTERPRETACIÓN DE LENGUA DE SEÑAS")</f>
        <v>1</v>
      </c>
      <c r="C7" s="56" t="s">
        <v>615</v>
      </c>
    </row>
    <row r="8" spans="1:3" ht="36.6" customHeight="1" thickBot="1" x14ac:dyDescent="0.3">
      <c r="A8" s="54" t="s">
        <v>627</v>
      </c>
      <c r="B8" s="55">
        <f>COUNTIF(UA13A!G3:G27,"PERSONAS CON DISCPACIDAD")</f>
        <v>2</v>
      </c>
      <c r="C8" s="56" t="s">
        <v>583</v>
      </c>
    </row>
    <row r="9" spans="1:3" ht="35.25" customHeight="1" thickBot="1" x14ac:dyDescent="0.3">
      <c r="A9" s="57" t="s">
        <v>560</v>
      </c>
      <c r="B9" s="58">
        <f>SUM(B2:B8)</f>
        <v>11</v>
      </c>
      <c r="C9"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F12" sqref="F12"/>
    </sheetView>
  </sheetViews>
  <sheetFormatPr baseColWidth="10" defaultColWidth="14.42578125" defaultRowHeight="15" customHeight="1" x14ac:dyDescent="0.25"/>
  <cols>
    <col min="1" max="1" width="16.5703125" customWidth="1"/>
    <col min="2" max="3" width="10.7109375" customWidth="1"/>
    <col min="4" max="4" width="14.85546875" customWidth="1"/>
    <col min="5" max="6" width="10.7109375" customWidth="1"/>
    <col min="7" max="7" width="16.85546875" customWidth="1"/>
    <col min="8" max="8" width="16.5703125" customWidth="1"/>
    <col min="9" max="26" width="10.7109375" customWidth="1"/>
  </cols>
  <sheetData>
    <row r="1" spans="1:8" s="35" customFormat="1" ht="15" customHeight="1" thickBot="1" x14ac:dyDescent="0.3">
      <c r="A1" s="91" t="s">
        <v>624</v>
      </c>
      <c r="B1" s="91"/>
      <c r="C1" s="91"/>
      <c r="D1" s="91"/>
      <c r="E1" s="91"/>
      <c r="F1" s="91"/>
      <c r="G1" s="91"/>
      <c r="H1" s="91"/>
    </row>
    <row r="2" spans="1:8" ht="32.25" thickBot="1" x14ac:dyDescent="0.3">
      <c r="A2" s="60" t="s">
        <v>67</v>
      </c>
      <c r="B2" s="60" t="s">
        <v>35</v>
      </c>
      <c r="C2" s="60" t="s">
        <v>68</v>
      </c>
      <c r="D2" s="60" t="s">
        <v>521</v>
      </c>
      <c r="E2" s="60" t="s">
        <v>16</v>
      </c>
      <c r="F2" s="60" t="s">
        <v>37</v>
      </c>
      <c r="G2" s="60" t="s">
        <v>1</v>
      </c>
      <c r="H2" s="60" t="s">
        <v>2</v>
      </c>
    </row>
    <row r="3" spans="1:8" ht="48" customHeight="1" thickBot="1" x14ac:dyDescent="0.3">
      <c r="A3" s="93" t="s">
        <v>69</v>
      </c>
      <c r="B3" s="89"/>
      <c r="C3" s="89"/>
      <c r="D3" s="93" t="s">
        <v>70</v>
      </c>
      <c r="E3" s="89"/>
      <c r="F3" s="89"/>
      <c r="G3" s="89"/>
      <c r="H3" s="89"/>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3" sqref="A3:H3"/>
    </sheetView>
  </sheetViews>
  <sheetFormatPr baseColWidth="10" defaultRowHeight="15" x14ac:dyDescent="0.25"/>
  <cols>
    <col min="8" max="8" width="17.5703125" customWidth="1"/>
  </cols>
  <sheetData>
    <row r="1" spans="1:8" ht="16.5" thickBot="1" x14ac:dyDescent="0.3">
      <c r="A1" s="91" t="s">
        <v>624</v>
      </c>
      <c r="B1" s="91"/>
      <c r="C1" s="91"/>
      <c r="D1" s="91"/>
      <c r="E1" s="91"/>
      <c r="F1" s="91"/>
      <c r="G1" s="91"/>
      <c r="H1" s="91"/>
    </row>
    <row r="2" spans="1:8" ht="79.5" thickBot="1" x14ac:dyDescent="0.3">
      <c r="A2" s="60" t="s">
        <v>402</v>
      </c>
      <c r="B2" s="60" t="s">
        <v>116</v>
      </c>
      <c r="C2" s="60" t="s">
        <v>117</v>
      </c>
      <c r="D2" s="60" t="s">
        <v>534</v>
      </c>
      <c r="E2" s="60" t="s">
        <v>404</v>
      </c>
      <c r="F2" s="60" t="s">
        <v>37</v>
      </c>
      <c r="G2" s="60" t="s">
        <v>1</v>
      </c>
      <c r="H2" s="60" t="s">
        <v>2</v>
      </c>
    </row>
    <row r="3" spans="1:8" ht="15.75" thickBot="1" x14ac:dyDescent="0.3">
      <c r="A3" s="93" t="s">
        <v>405</v>
      </c>
      <c r="B3" s="89"/>
      <c r="C3" s="89"/>
      <c r="D3" s="93" t="s">
        <v>403</v>
      </c>
      <c r="E3" s="89"/>
      <c r="F3" s="89"/>
      <c r="G3" s="89"/>
      <c r="H3" s="89"/>
    </row>
  </sheetData>
  <mergeCells count="3">
    <mergeCell ref="A3:C3"/>
    <mergeCell ref="D3:H3"/>
    <mergeCell ref="A1:H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06" zoomScaleNormal="106" workbookViewId="0">
      <selection activeCell="E3" sqref="E3:E10"/>
    </sheetView>
  </sheetViews>
  <sheetFormatPr baseColWidth="10" defaultRowHeight="15" x14ac:dyDescent="0.25"/>
  <cols>
    <col min="1" max="1" width="18.85546875" customWidth="1"/>
    <col min="2" max="2" width="17" customWidth="1"/>
    <col min="3" max="3" width="15.140625" customWidth="1"/>
    <col min="6" max="6" width="16" customWidth="1"/>
    <col min="7" max="7" width="24.5703125" customWidth="1"/>
    <col min="8" max="8" width="39.5703125" customWidth="1"/>
    <col min="9" max="9" width="17.85546875" customWidth="1"/>
  </cols>
  <sheetData>
    <row r="1" spans="1:9" ht="17.25" thickTop="1" thickBot="1" x14ac:dyDescent="0.3">
      <c r="A1" s="92" t="s">
        <v>624</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315.75" thickBot="1" x14ac:dyDescent="0.3">
      <c r="A3" s="75">
        <v>274</v>
      </c>
      <c r="B3" s="75">
        <v>7</v>
      </c>
      <c r="C3" s="75" t="s">
        <v>39</v>
      </c>
      <c r="D3" s="75">
        <v>4</v>
      </c>
      <c r="E3" s="75" t="s">
        <v>400</v>
      </c>
      <c r="F3" s="75" t="s">
        <v>401</v>
      </c>
      <c r="G3" s="75" t="s">
        <v>623</v>
      </c>
      <c r="H3" s="83" t="s">
        <v>406</v>
      </c>
      <c r="I3" s="77" t="s">
        <v>395</v>
      </c>
    </row>
    <row r="4" spans="1:9" ht="268.5" thickBot="1" x14ac:dyDescent="0.3">
      <c r="A4" s="75">
        <v>275</v>
      </c>
      <c r="B4" s="75">
        <v>7</v>
      </c>
      <c r="C4" s="75" t="s">
        <v>39</v>
      </c>
      <c r="D4" s="75">
        <v>4</v>
      </c>
      <c r="E4" s="75" t="s">
        <v>400</v>
      </c>
      <c r="F4" s="75" t="s">
        <v>401</v>
      </c>
      <c r="G4" s="75" t="s">
        <v>14</v>
      </c>
      <c r="H4" s="83" t="s">
        <v>407</v>
      </c>
      <c r="I4" s="77" t="s">
        <v>175</v>
      </c>
    </row>
    <row r="5" spans="1:9" ht="284.25" thickBot="1" x14ac:dyDescent="0.3">
      <c r="A5" s="75">
        <v>276</v>
      </c>
      <c r="B5" s="75">
        <v>7</v>
      </c>
      <c r="C5" s="75" t="s">
        <v>39</v>
      </c>
      <c r="D5" s="75">
        <v>4</v>
      </c>
      <c r="E5" s="75" t="s">
        <v>400</v>
      </c>
      <c r="F5" s="75" t="s">
        <v>401</v>
      </c>
      <c r="G5" s="75" t="s">
        <v>14</v>
      </c>
      <c r="H5" s="83" t="s">
        <v>408</v>
      </c>
      <c r="I5" s="77" t="s">
        <v>395</v>
      </c>
    </row>
    <row r="6" spans="1:9" s="8" customFormat="1" ht="378.75" thickBot="1" x14ac:dyDescent="0.3">
      <c r="A6" s="75">
        <v>277</v>
      </c>
      <c r="B6" s="75">
        <v>7</v>
      </c>
      <c r="C6" s="75" t="s">
        <v>39</v>
      </c>
      <c r="D6" s="75">
        <v>4</v>
      </c>
      <c r="E6" s="75" t="s">
        <v>400</v>
      </c>
      <c r="F6" s="75" t="s">
        <v>401</v>
      </c>
      <c r="G6" s="75" t="s">
        <v>623</v>
      </c>
      <c r="H6" s="83" t="s">
        <v>409</v>
      </c>
      <c r="I6" s="77" t="s">
        <v>46</v>
      </c>
    </row>
    <row r="7" spans="1:9" ht="409.6" thickBot="1" x14ac:dyDescent="0.3">
      <c r="A7" s="75">
        <v>278</v>
      </c>
      <c r="B7" s="75">
        <v>7</v>
      </c>
      <c r="C7" s="75" t="s">
        <v>39</v>
      </c>
      <c r="D7" s="75">
        <v>4</v>
      </c>
      <c r="E7" s="75" t="s">
        <v>400</v>
      </c>
      <c r="F7" s="75" t="s">
        <v>401</v>
      </c>
      <c r="G7" s="64" t="s">
        <v>14</v>
      </c>
      <c r="H7" s="80" t="s">
        <v>410</v>
      </c>
      <c r="I7" s="70" t="s">
        <v>46</v>
      </c>
    </row>
    <row r="8" spans="1:9" ht="378.75" thickBot="1" x14ac:dyDescent="0.3">
      <c r="A8" s="75">
        <v>279</v>
      </c>
      <c r="B8" s="75">
        <v>7</v>
      </c>
      <c r="C8" s="75" t="s">
        <v>39</v>
      </c>
      <c r="D8" s="75">
        <v>4</v>
      </c>
      <c r="E8" s="75" t="s">
        <v>400</v>
      </c>
      <c r="F8" s="75" t="s">
        <v>401</v>
      </c>
      <c r="G8" s="64" t="s">
        <v>41</v>
      </c>
      <c r="H8" s="80" t="s">
        <v>411</v>
      </c>
      <c r="I8" s="67" t="s">
        <v>33</v>
      </c>
    </row>
    <row r="9" spans="1:9" ht="237" thickBot="1" x14ac:dyDescent="0.3">
      <c r="A9" s="75">
        <v>280</v>
      </c>
      <c r="B9" s="75">
        <v>7</v>
      </c>
      <c r="C9" s="75" t="s">
        <v>39</v>
      </c>
      <c r="D9" s="75">
        <v>4</v>
      </c>
      <c r="E9" s="75" t="s">
        <v>400</v>
      </c>
      <c r="F9" s="75" t="s">
        <v>401</v>
      </c>
      <c r="G9" s="75" t="s">
        <v>623</v>
      </c>
      <c r="H9" s="80" t="s">
        <v>412</v>
      </c>
      <c r="I9" s="67" t="s">
        <v>395</v>
      </c>
    </row>
    <row r="10" spans="1:9" ht="250.5" customHeight="1" thickBot="1" x14ac:dyDescent="0.3">
      <c r="A10" s="75">
        <v>281</v>
      </c>
      <c r="B10" s="75">
        <v>7</v>
      </c>
      <c r="C10" s="75" t="s">
        <v>39</v>
      </c>
      <c r="D10" s="69">
        <v>4</v>
      </c>
      <c r="E10" s="75" t="s">
        <v>400</v>
      </c>
      <c r="F10" s="75" t="s">
        <v>401</v>
      </c>
      <c r="G10" s="75" t="s">
        <v>623</v>
      </c>
      <c r="H10" s="80" t="s">
        <v>413</v>
      </c>
      <c r="I10" s="70" t="s">
        <v>98</v>
      </c>
    </row>
    <row r="11" spans="1:9" ht="15.75" x14ac:dyDescent="0.25">
      <c r="A11" s="18"/>
      <c r="B11" s="18"/>
      <c r="C11" s="18"/>
      <c r="D11" s="18"/>
      <c r="E11" s="18"/>
      <c r="F11" s="15"/>
      <c r="G11" s="21"/>
      <c r="H11" s="22"/>
      <c r="I11" s="23"/>
    </row>
    <row r="12" spans="1:9" ht="15.75" x14ac:dyDescent="0.25">
      <c r="A12" s="18"/>
      <c r="B12" s="18"/>
      <c r="C12" s="18"/>
      <c r="D12" s="20"/>
      <c r="E12" s="18"/>
      <c r="F12" s="15"/>
      <c r="G12" s="21"/>
      <c r="H12" s="22"/>
      <c r="I12" s="23"/>
    </row>
    <row r="13" spans="1:9" ht="15.75" x14ac:dyDescent="0.25">
      <c r="A13" s="18"/>
      <c r="B13" s="18"/>
      <c r="C13" s="18"/>
      <c r="D13" s="18"/>
      <c r="E13" s="18"/>
      <c r="F13" s="24"/>
      <c r="G13" s="18"/>
      <c r="H13" s="16"/>
      <c r="I13" s="19"/>
    </row>
    <row r="14" spans="1:9" ht="15.75" x14ac:dyDescent="0.25">
      <c r="A14" s="18"/>
      <c r="B14" s="18"/>
      <c r="C14" s="18"/>
      <c r="D14" s="20"/>
      <c r="E14" s="18"/>
      <c r="F14" s="15"/>
      <c r="G14" s="21"/>
      <c r="H14" s="22"/>
      <c r="I14" s="23"/>
    </row>
    <row r="15" spans="1:9" ht="15.75" x14ac:dyDescent="0.25">
      <c r="D15" s="18"/>
    </row>
  </sheetData>
  <autoFilter ref="A2:I10"/>
  <mergeCells count="1">
    <mergeCell ref="A1:I1"/>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70" zoomScaleNormal="70" workbookViewId="0">
      <selection activeCell="C11" sqref="C11"/>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575</v>
      </c>
      <c r="B1" s="52" t="s">
        <v>558</v>
      </c>
      <c r="C1" s="52" t="s">
        <v>559</v>
      </c>
    </row>
    <row r="2" spans="1:3" ht="32.25" customHeight="1" thickBot="1" x14ac:dyDescent="0.3">
      <c r="A2" s="54" t="s">
        <v>14</v>
      </c>
      <c r="B2" s="55">
        <f>COUNTIF(UA14A!G2:G40,"INCLUSIÓN")</f>
        <v>3</v>
      </c>
      <c r="C2" s="56" t="s">
        <v>581</v>
      </c>
    </row>
    <row r="3" spans="1:3" ht="40.5" customHeight="1" thickBot="1" x14ac:dyDescent="0.3">
      <c r="A3" s="54" t="s">
        <v>623</v>
      </c>
      <c r="B3" s="55">
        <f>COUNTIF(UA14A!G3:G41,"INTERPRETACIÓN DE LENGUA DE SEÑAS")</f>
        <v>4</v>
      </c>
      <c r="C3" s="56" t="s">
        <v>615</v>
      </c>
    </row>
    <row r="4" spans="1:3" ht="33.75" customHeight="1" thickBot="1" x14ac:dyDescent="0.3">
      <c r="A4" s="54" t="s">
        <v>41</v>
      </c>
      <c r="B4" s="55">
        <f>COUNTIF(UA14A!G4:G42,"PARTICULARIDADES DE SEDE")</f>
        <v>1</v>
      </c>
      <c r="C4" s="56" t="s">
        <v>582</v>
      </c>
    </row>
    <row r="5" spans="1:3" ht="35.25" customHeight="1" thickBot="1" x14ac:dyDescent="0.3">
      <c r="A5" s="57" t="s">
        <v>560</v>
      </c>
      <c r="B5" s="58">
        <f>SUM(B2:B4)</f>
        <v>8</v>
      </c>
      <c r="C5" s="56"/>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A3" sqref="A3:H3"/>
    </sheetView>
  </sheetViews>
  <sheetFormatPr baseColWidth="10" defaultRowHeight="15" x14ac:dyDescent="0.25"/>
  <cols>
    <col min="8" max="8" width="20" customWidth="1"/>
  </cols>
  <sheetData>
    <row r="1" spans="1:8" ht="17.25" customHeight="1" thickBot="1" x14ac:dyDescent="0.3">
      <c r="A1" s="91" t="s">
        <v>624</v>
      </c>
      <c r="B1" s="91"/>
      <c r="C1" s="91"/>
      <c r="D1" s="91"/>
      <c r="E1" s="91"/>
      <c r="F1" s="91"/>
      <c r="G1" s="91"/>
      <c r="H1" s="91"/>
    </row>
    <row r="2" spans="1:8" ht="46.5" customHeight="1" thickBot="1" x14ac:dyDescent="0.3">
      <c r="A2" s="60" t="s">
        <v>402</v>
      </c>
      <c r="B2" s="60" t="s">
        <v>116</v>
      </c>
      <c r="C2" s="60" t="s">
        <v>117</v>
      </c>
      <c r="D2" s="60" t="s">
        <v>535</v>
      </c>
      <c r="E2" s="60" t="s">
        <v>415</v>
      </c>
      <c r="F2" s="60" t="s">
        <v>37</v>
      </c>
      <c r="G2" s="60" t="s">
        <v>1</v>
      </c>
      <c r="H2" s="60" t="s">
        <v>2</v>
      </c>
    </row>
    <row r="3" spans="1:8" ht="15.75" thickBot="1" x14ac:dyDescent="0.3">
      <c r="A3" s="93" t="s">
        <v>38</v>
      </c>
      <c r="B3" s="89"/>
      <c r="C3" s="89"/>
      <c r="D3" s="93" t="s">
        <v>416</v>
      </c>
      <c r="E3" s="89"/>
      <c r="F3" s="89"/>
      <c r="G3" s="89"/>
      <c r="H3" s="89"/>
    </row>
  </sheetData>
  <mergeCells count="3">
    <mergeCell ref="A3:C3"/>
    <mergeCell ref="D3:H3"/>
    <mergeCell ref="A1:H1"/>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zoomScale="86" zoomScaleNormal="86" workbookViewId="0">
      <selection activeCell="G29" sqref="G29"/>
    </sheetView>
  </sheetViews>
  <sheetFormatPr baseColWidth="10" defaultRowHeight="15" x14ac:dyDescent="0.25"/>
  <cols>
    <col min="1" max="1" width="21.7109375" customWidth="1"/>
    <col min="2" max="2" width="16.28515625" style="13" customWidth="1"/>
    <col min="3" max="3" width="14.85546875" customWidth="1"/>
    <col min="5" max="5" width="11.42578125" style="5"/>
    <col min="6" max="6" width="20.42578125" style="5" customWidth="1"/>
    <col min="7" max="7" width="25.7109375" style="5" customWidth="1"/>
    <col min="8" max="8" width="44" style="17" customWidth="1"/>
    <col min="9" max="9" width="17.7109375" style="25" customWidth="1"/>
  </cols>
  <sheetData>
    <row r="1" spans="1:9" ht="17.25" thickTop="1" thickBot="1" x14ac:dyDescent="0.3">
      <c r="A1" s="92" t="s">
        <v>624</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409.6" customHeight="1" thickBot="1" x14ac:dyDescent="0.3">
      <c r="A3" s="75">
        <v>282</v>
      </c>
      <c r="B3" s="81">
        <v>7</v>
      </c>
      <c r="C3" s="75" t="s">
        <v>39</v>
      </c>
      <c r="D3" s="75">
        <v>4</v>
      </c>
      <c r="E3" s="75" t="s">
        <v>29</v>
      </c>
      <c r="F3" s="64" t="s">
        <v>414</v>
      </c>
      <c r="G3" s="75" t="s">
        <v>549</v>
      </c>
      <c r="H3" s="83" t="s">
        <v>417</v>
      </c>
      <c r="I3" s="84" t="s">
        <v>395</v>
      </c>
    </row>
    <row r="4" spans="1:9" ht="409.6" thickBot="1" x14ac:dyDescent="0.3">
      <c r="A4" s="75">
        <v>283</v>
      </c>
      <c r="B4" s="81">
        <v>7</v>
      </c>
      <c r="C4" s="75" t="s">
        <v>39</v>
      </c>
      <c r="D4" s="75">
        <v>4</v>
      </c>
      <c r="E4" s="75" t="s">
        <v>29</v>
      </c>
      <c r="F4" s="75" t="s">
        <v>414</v>
      </c>
      <c r="G4" s="75" t="s">
        <v>623</v>
      </c>
      <c r="H4" s="83" t="s">
        <v>418</v>
      </c>
      <c r="I4" s="84" t="s">
        <v>395</v>
      </c>
    </row>
    <row r="5" spans="1:9" ht="409.6" thickBot="1" x14ac:dyDescent="0.3">
      <c r="A5" s="75">
        <v>284</v>
      </c>
      <c r="B5" s="81">
        <v>7</v>
      </c>
      <c r="C5" s="75" t="s">
        <v>39</v>
      </c>
      <c r="D5" s="75">
        <v>4</v>
      </c>
      <c r="E5" s="75" t="s">
        <v>29</v>
      </c>
      <c r="F5" s="75" t="s">
        <v>414</v>
      </c>
      <c r="G5" s="75" t="s">
        <v>623</v>
      </c>
      <c r="H5" s="83" t="s">
        <v>419</v>
      </c>
      <c r="I5" s="84" t="s">
        <v>395</v>
      </c>
    </row>
    <row r="6" spans="1:9" s="8" customFormat="1" ht="409.6" thickBot="1" x14ac:dyDescent="0.3">
      <c r="A6" s="75">
        <v>285</v>
      </c>
      <c r="B6" s="81">
        <v>7</v>
      </c>
      <c r="C6" s="75" t="s">
        <v>39</v>
      </c>
      <c r="D6" s="75">
        <v>4</v>
      </c>
      <c r="E6" s="75" t="s">
        <v>29</v>
      </c>
      <c r="F6" s="75" t="s">
        <v>414</v>
      </c>
      <c r="G6" s="75" t="s">
        <v>14</v>
      </c>
      <c r="H6" s="83" t="s">
        <v>420</v>
      </c>
      <c r="I6" s="84" t="s">
        <v>395</v>
      </c>
    </row>
    <row r="7" spans="1:9" ht="409.6" thickBot="1" x14ac:dyDescent="0.3">
      <c r="A7" s="75">
        <v>286</v>
      </c>
      <c r="B7" s="81">
        <v>7</v>
      </c>
      <c r="C7" s="75" t="s">
        <v>39</v>
      </c>
      <c r="D7" s="75">
        <v>4</v>
      </c>
      <c r="E7" s="75" t="s">
        <v>29</v>
      </c>
      <c r="F7" s="75" t="s">
        <v>414</v>
      </c>
      <c r="G7" s="64" t="s">
        <v>622</v>
      </c>
      <c r="H7" s="80" t="s">
        <v>421</v>
      </c>
      <c r="I7" s="70" t="s">
        <v>422</v>
      </c>
    </row>
    <row r="8" spans="1:9" ht="300" thickBot="1" x14ac:dyDescent="0.3">
      <c r="A8" s="75">
        <v>287</v>
      </c>
      <c r="B8" s="81">
        <v>7</v>
      </c>
      <c r="C8" s="75" t="s">
        <v>39</v>
      </c>
      <c r="D8" s="75">
        <v>4</v>
      </c>
      <c r="E8" s="75" t="s">
        <v>29</v>
      </c>
      <c r="F8" s="75" t="s">
        <v>414</v>
      </c>
      <c r="G8" s="64" t="s">
        <v>112</v>
      </c>
      <c r="H8" s="80" t="s">
        <v>423</v>
      </c>
      <c r="I8" s="70" t="s">
        <v>395</v>
      </c>
    </row>
    <row r="9" spans="1:9" ht="409.6" thickBot="1" x14ac:dyDescent="0.3">
      <c r="A9" s="75">
        <v>288</v>
      </c>
      <c r="B9" s="81">
        <v>7</v>
      </c>
      <c r="C9" s="75" t="s">
        <v>39</v>
      </c>
      <c r="D9" s="75">
        <v>4</v>
      </c>
      <c r="E9" s="75" t="s">
        <v>29</v>
      </c>
      <c r="F9" s="75" t="s">
        <v>414</v>
      </c>
      <c r="G9" s="64" t="s">
        <v>41</v>
      </c>
      <c r="H9" s="80" t="s">
        <v>424</v>
      </c>
      <c r="I9" s="70" t="s">
        <v>98</v>
      </c>
    </row>
    <row r="10" spans="1:9" ht="409.6" thickBot="1" x14ac:dyDescent="0.3">
      <c r="A10" s="75">
        <v>289</v>
      </c>
      <c r="B10" s="81">
        <v>7</v>
      </c>
      <c r="C10" s="75" t="s">
        <v>39</v>
      </c>
      <c r="D10" s="69">
        <v>4</v>
      </c>
      <c r="E10" s="75" t="s">
        <v>29</v>
      </c>
      <c r="F10" s="75" t="s">
        <v>414</v>
      </c>
      <c r="G10" s="64" t="s">
        <v>549</v>
      </c>
      <c r="H10" s="80" t="s">
        <v>425</v>
      </c>
      <c r="I10" s="70" t="s">
        <v>98</v>
      </c>
    </row>
    <row r="11" spans="1:9" ht="409.6" thickBot="1" x14ac:dyDescent="0.3">
      <c r="A11" s="75">
        <v>290</v>
      </c>
      <c r="B11" s="81">
        <v>7</v>
      </c>
      <c r="C11" s="75" t="s">
        <v>39</v>
      </c>
      <c r="D11" s="75">
        <v>4</v>
      </c>
      <c r="E11" s="64" t="s">
        <v>29</v>
      </c>
      <c r="F11" s="64" t="s">
        <v>414</v>
      </c>
      <c r="G11" s="64" t="s">
        <v>13</v>
      </c>
      <c r="H11" s="80" t="s">
        <v>426</v>
      </c>
      <c r="I11" s="70" t="s">
        <v>395</v>
      </c>
    </row>
    <row r="12" spans="1:9" ht="409.6" thickBot="1" x14ac:dyDescent="0.3">
      <c r="A12" s="75">
        <v>291</v>
      </c>
      <c r="B12" s="81">
        <v>7</v>
      </c>
      <c r="C12" s="75" t="s">
        <v>39</v>
      </c>
      <c r="D12" s="75">
        <v>4</v>
      </c>
      <c r="E12" s="64" t="s">
        <v>29</v>
      </c>
      <c r="F12" s="64" t="s">
        <v>414</v>
      </c>
      <c r="G12" s="64" t="s">
        <v>14</v>
      </c>
      <c r="H12" s="80" t="s">
        <v>427</v>
      </c>
      <c r="I12" s="70" t="s">
        <v>46</v>
      </c>
    </row>
    <row r="13" spans="1:9" ht="221.25" thickBot="1" x14ac:dyDescent="0.3">
      <c r="A13" s="75">
        <v>292</v>
      </c>
      <c r="B13" s="81">
        <v>7</v>
      </c>
      <c r="C13" s="75" t="s">
        <v>39</v>
      </c>
      <c r="D13" s="75">
        <v>4</v>
      </c>
      <c r="E13" s="64" t="s">
        <v>29</v>
      </c>
      <c r="F13" s="64" t="s">
        <v>414</v>
      </c>
      <c r="G13" s="64" t="s">
        <v>195</v>
      </c>
      <c r="H13" s="80" t="s">
        <v>428</v>
      </c>
      <c r="I13" s="70" t="s">
        <v>46</v>
      </c>
    </row>
    <row r="14" spans="1:9" ht="111" thickBot="1" x14ac:dyDescent="0.3">
      <c r="A14" s="75">
        <v>293</v>
      </c>
      <c r="B14" s="81">
        <v>7</v>
      </c>
      <c r="C14" s="75" t="s">
        <v>39</v>
      </c>
      <c r="D14" s="75">
        <v>4</v>
      </c>
      <c r="E14" s="64" t="s">
        <v>29</v>
      </c>
      <c r="F14" s="64" t="s">
        <v>414</v>
      </c>
      <c r="G14" s="64" t="s">
        <v>34</v>
      </c>
      <c r="H14" s="80" t="s">
        <v>429</v>
      </c>
      <c r="I14" s="70" t="s">
        <v>46</v>
      </c>
    </row>
    <row r="15" spans="1:9" ht="378.75" thickBot="1" x14ac:dyDescent="0.3">
      <c r="A15" s="75">
        <v>294</v>
      </c>
      <c r="B15" s="81">
        <v>7</v>
      </c>
      <c r="C15" s="75" t="s">
        <v>39</v>
      </c>
      <c r="D15" s="75">
        <v>4</v>
      </c>
      <c r="E15" s="64" t="s">
        <v>29</v>
      </c>
      <c r="F15" s="64" t="s">
        <v>414</v>
      </c>
      <c r="G15" s="64" t="s">
        <v>430</v>
      </c>
      <c r="H15" s="80" t="s">
        <v>431</v>
      </c>
      <c r="I15" s="70" t="s">
        <v>46</v>
      </c>
    </row>
    <row r="16" spans="1:9" ht="189.75" thickBot="1" x14ac:dyDescent="0.3">
      <c r="A16" s="75">
        <v>295</v>
      </c>
      <c r="B16" s="81">
        <v>7</v>
      </c>
      <c r="C16" s="75" t="s">
        <v>39</v>
      </c>
      <c r="D16" s="75">
        <v>4</v>
      </c>
      <c r="E16" s="64" t="s">
        <v>29</v>
      </c>
      <c r="F16" s="64" t="s">
        <v>414</v>
      </c>
      <c r="G16" s="64" t="s">
        <v>195</v>
      </c>
      <c r="H16" s="80" t="s">
        <v>432</v>
      </c>
      <c r="I16" s="70" t="s">
        <v>46</v>
      </c>
    </row>
    <row r="17" spans="1:9" ht="150" customHeight="1" thickBot="1" x14ac:dyDescent="0.3">
      <c r="A17" s="75">
        <v>296</v>
      </c>
      <c r="B17" s="81">
        <v>7</v>
      </c>
      <c r="C17" s="75" t="s">
        <v>39</v>
      </c>
      <c r="D17" s="75">
        <v>4</v>
      </c>
      <c r="E17" s="64" t="s">
        <v>29</v>
      </c>
      <c r="F17" s="64" t="s">
        <v>414</v>
      </c>
      <c r="G17" s="64" t="s">
        <v>539</v>
      </c>
      <c r="H17" s="80" t="s">
        <v>433</v>
      </c>
      <c r="I17" s="70" t="s">
        <v>46</v>
      </c>
    </row>
    <row r="18" spans="1:9" ht="221.25" thickBot="1" x14ac:dyDescent="0.3">
      <c r="A18" s="75">
        <v>297</v>
      </c>
      <c r="B18" s="81">
        <v>7</v>
      </c>
      <c r="C18" s="75" t="s">
        <v>39</v>
      </c>
      <c r="D18" s="75">
        <v>4</v>
      </c>
      <c r="E18" s="64" t="s">
        <v>29</v>
      </c>
      <c r="F18" s="64" t="s">
        <v>414</v>
      </c>
      <c r="G18" s="64" t="s">
        <v>434</v>
      </c>
      <c r="H18" s="80" t="s">
        <v>435</v>
      </c>
      <c r="I18" s="70" t="s">
        <v>46</v>
      </c>
    </row>
    <row r="19" spans="1:9" ht="124.5" customHeight="1" thickBot="1" x14ac:dyDescent="0.3">
      <c r="A19" s="75">
        <v>298</v>
      </c>
      <c r="B19" s="81">
        <v>7</v>
      </c>
      <c r="C19" s="75" t="s">
        <v>39</v>
      </c>
      <c r="D19" s="75">
        <v>4</v>
      </c>
      <c r="E19" s="64" t="s">
        <v>29</v>
      </c>
      <c r="F19" s="64" t="s">
        <v>414</v>
      </c>
      <c r="G19" s="64" t="s">
        <v>436</v>
      </c>
      <c r="H19" s="80" t="s">
        <v>437</v>
      </c>
      <c r="I19" s="70" t="s">
        <v>46</v>
      </c>
    </row>
    <row r="20" spans="1:9" ht="261" customHeight="1" thickBot="1" x14ac:dyDescent="0.3">
      <c r="A20" s="75">
        <v>299</v>
      </c>
      <c r="B20" s="81">
        <v>7</v>
      </c>
      <c r="C20" s="75" t="s">
        <v>39</v>
      </c>
      <c r="D20" s="75">
        <v>4</v>
      </c>
      <c r="E20" s="64" t="s">
        <v>29</v>
      </c>
      <c r="F20" s="64" t="s">
        <v>414</v>
      </c>
      <c r="G20" s="64" t="s">
        <v>430</v>
      </c>
      <c r="H20" s="80" t="s">
        <v>438</v>
      </c>
      <c r="I20" s="70" t="s">
        <v>46</v>
      </c>
    </row>
    <row r="21" spans="1:9" ht="409.6" thickBot="1" x14ac:dyDescent="0.3">
      <c r="A21" s="75">
        <v>300</v>
      </c>
      <c r="B21" s="81">
        <v>7</v>
      </c>
      <c r="C21" s="75" t="s">
        <v>39</v>
      </c>
      <c r="D21" s="75">
        <v>4</v>
      </c>
      <c r="E21" s="64" t="s">
        <v>29</v>
      </c>
      <c r="F21" s="75" t="s">
        <v>414</v>
      </c>
      <c r="G21" s="64" t="s">
        <v>49</v>
      </c>
      <c r="H21" s="80" t="s">
        <v>439</v>
      </c>
      <c r="I21" s="70" t="s">
        <v>50</v>
      </c>
    </row>
    <row r="22" spans="1:9" ht="394.5" thickBot="1" x14ac:dyDescent="0.3">
      <c r="A22" s="75">
        <v>301</v>
      </c>
      <c r="B22" s="81">
        <v>7</v>
      </c>
      <c r="C22" s="75" t="s">
        <v>39</v>
      </c>
      <c r="D22" s="75">
        <v>4</v>
      </c>
      <c r="E22" s="64" t="s">
        <v>29</v>
      </c>
      <c r="F22" s="75" t="s">
        <v>414</v>
      </c>
      <c r="G22" s="64" t="s">
        <v>195</v>
      </c>
      <c r="H22" s="80" t="s">
        <v>440</v>
      </c>
      <c r="I22" s="70" t="s">
        <v>33</v>
      </c>
    </row>
    <row r="23" spans="1:9" ht="192" customHeight="1" thickBot="1" x14ac:dyDescent="0.3">
      <c r="A23" s="75">
        <v>302</v>
      </c>
      <c r="B23" s="81">
        <v>7</v>
      </c>
      <c r="C23" s="75" t="s">
        <v>39</v>
      </c>
      <c r="D23" s="75">
        <v>4</v>
      </c>
      <c r="E23" s="64" t="s">
        <v>29</v>
      </c>
      <c r="F23" s="75" t="s">
        <v>414</v>
      </c>
      <c r="G23" s="64" t="s">
        <v>635</v>
      </c>
      <c r="H23" s="80" t="s">
        <v>441</v>
      </c>
      <c r="I23" s="70" t="s">
        <v>33</v>
      </c>
    </row>
    <row r="24" spans="1:9" ht="394.5" thickBot="1" x14ac:dyDescent="0.3">
      <c r="A24" s="75">
        <v>303</v>
      </c>
      <c r="B24" s="69">
        <v>7</v>
      </c>
      <c r="C24" s="75" t="s">
        <v>39</v>
      </c>
      <c r="D24" s="75">
        <v>4</v>
      </c>
      <c r="E24" s="64" t="s">
        <v>29</v>
      </c>
      <c r="F24" s="75" t="s">
        <v>414</v>
      </c>
      <c r="G24" s="64" t="s">
        <v>23</v>
      </c>
      <c r="H24" s="80" t="s">
        <v>442</v>
      </c>
      <c r="I24" s="70" t="s">
        <v>33</v>
      </c>
    </row>
    <row r="25" spans="1:9" ht="214.5" customHeight="1" thickBot="1" x14ac:dyDescent="0.3">
      <c r="A25" s="75">
        <v>304</v>
      </c>
      <c r="B25" s="69">
        <v>7</v>
      </c>
      <c r="C25" s="75" t="s">
        <v>39</v>
      </c>
      <c r="D25" s="75">
        <v>4</v>
      </c>
      <c r="E25" s="64" t="s">
        <v>29</v>
      </c>
      <c r="F25" s="75" t="s">
        <v>414</v>
      </c>
      <c r="G25" s="64" t="s">
        <v>19</v>
      </c>
      <c r="H25" s="80" t="s">
        <v>443</v>
      </c>
      <c r="I25" s="70" t="s">
        <v>141</v>
      </c>
    </row>
    <row r="26" spans="1:9" ht="239.25" customHeight="1" thickBot="1" x14ac:dyDescent="0.3">
      <c r="A26" s="75">
        <v>305</v>
      </c>
      <c r="B26" s="69">
        <v>7</v>
      </c>
      <c r="C26" s="75" t="s">
        <v>39</v>
      </c>
      <c r="D26" s="75">
        <v>4</v>
      </c>
      <c r="E26" s="64" t="s">
        <v>29</v>
      </c>
      <c r="F26" s="75" t="s">
        <v>414</v>
      </c>
      <c r="G26" s="64" t="s">
        <v>195</v>
      </c>
      <c r="H26" s="80" t="s">
        <v>444</v>
      </c>
      <c r="I26" s="70" t="s">
        <v>141</v>
      </c>
    </row>
    <row r="27" spans="1:9" ht="409.6" thickBot="1" x14ac:dyDescent="0.3">
      <c r="A27" s="75">
        <v>306</v>
      </c>
      <c r="B27" s="69">
        <v>7</v>
      </c>
      <c r="C27" s="75" t="s">
        <v>39</v>
      </c>
      <c r="D27" s="75">
        <v>4</v>
      </c>
      <c r="E27" s="64" t="s">
        <v>29</v>
      </c>
      <c r="F27" s="75" t="s">
        <v>414</v>
      </c>
      <c r="G27" s="64" t="s">
        <v>14</v>
      </c>
      <c r="H27" s="80" t="s">
        <v>445</v>
      </c>
      <c r="I27" s="70" t="s">
        <v>141</v>
      </c>
    </row>
    <row r="28" spans="1:9" ht="291.75" customHeight="1" thickBot="1" x14ac:dyDescent="0.3">
      <c r="A28" s="75">
        <v>307</v>
      </c>
      <c r="B28" s="69">
        <v>7</v>
      </c>
      <c r="C28" s="75" t="s">
        <v>39</v>
      </c>
      <c r="D28" s="75">
        <v>4</v>
      </c>
      <c r="E28" s="64" t="s">
        <v>29</v>
      </c>
      <c r="F28" s="75" t="s">
        <v>414</v>
      </c>
      <c r="G28" s="64" t="s">
        <v>123</v>
      </c>
      <c r="H28" s="80" t="s">
        <v>446</v>
      </c>
      <c r="I28" s="70" t="s">
        <v>141</v>
      </c>
    </row>
    <row r="29" spans="1:9" ht="409.6" thickBot="1" x14ac:dyDescent="0.3">
      <c r="A29" s="75">
        <v>308</v>
      </c>
      <c r="B29" s="69">
        <v>7</v>
      </c>
      <c r="C29" s="75" t="s">
        <v>39</v>
      </c>
      <c r="D29" s="75">
        <v>4</v>
      </c>
      <c r="E29" s="64" t="s">
        <v>29</v>
      </c>
      <c r="F29" s="75" t="s">
        <v>414</v>
      </c>
      <c r="G29" s="64" t="s">
        <v>539</v>
      </c>
      <c r="H29" s="80" t="s">
        <v>447</v>
      </c>
      <c r="I29" s="70" t="s">
        <v>141</v>
      </c>
    </row>
    <row r="30" spans="1:9" ht="252.75" thickBot="1" x14ac:dyDescent="0.3">
      <c r="A30" s="75">
        <v>309</v>
      </c>
      <c r="B30" s="69">
        <v>7</v>
      </c>
      <c r="C30" s="75" t="s">
        <v>39</v>
      </c>
      <c r="D30" s="75">
        <v>4</v>
      </c>
      <c r="E30" s="64" t="s">
        <v>29</v>
      </c>
      <c r="F30" s="64" t="s">
        <v>414</v>
      </c>
      <c r="G30" s="64" t="s">
        <v>49</v>
      </c>
      <c r="H30" s="80" t="s">
        <v>448</v>
      </c>
      <c r="I30" s="70" t="s">
        <v>107</v>
      </c>
    </row>
    <row r="31" spans="1:9" ht="409.6" thickBot="1" x14ac:dyDescent="0.3">
      <c r="A31" s="75">
        <v>310</v>
      </c>
      <c r="B31" s="69">
        <v>7</v>
      </c>
      <c r="C31" s="75" t="s">
        <v>39</v>
      </c>
      <c r="D31" s="75">
        <v>4</v>
      </c>
      <c r="E31" s="64" t="s">
        <v>29</v>
      </c>
      <c r="F31" s="64" t="s">
        <v>414</v>
      </c>
      <c r="G31" s="64" t="s">
        <v>549</v>
      </c>
      <c r="H31" s="80" t="s">
        <v>449</v>
      </c>
      <c r="I31" s="70" t="s">
        <v>107</v>
      </c>
    </row>
    <row r="32" spans="1:9" ht="409.6" thickBot="1" x14ac:dyDescent="0.3">
      <c r="A32" s="75">
        <v>311</v>
      </c>
      <c r="B32" s="69">
        <v>7</v>
      </c>
      <c r="C32" s="75" t="s">
        <v>39</v>
      </c>
      <c r="D32" s="75">
        <v>4</v>
      </c>
      <c r="E32" s="64" t="s">
        <v>29</v>
      </c>
      <c r="F32" s="64" t="s">
        <v>414</v>
      </c>
      <c r="G32" s="64" t="s">
        <v>622</v>
      </c>
      <c r="H32" s="80" t="s">
        <v>450</v>
      </c>
      <c r="I32" s="70" t="s">
        <v>107</v>
      </c>
    </row>
    <row r="33" spans="1:9" ht="331.5" thickBot="1" x14ac:dyDescent="0.3">
      <c r="A33" s="75">
        <v>312</v>
      </c>
      <c r="B33" s="69">
        <v>7</v>
      </c>
      <c r="C33" s="75" t="s">
        <v>39</v>
      </c>
      <c r="D33" s="64">
        <v>4</v>
      </c>
      <c r="E33" s="64" t="s">
        <v>29</v>
      </c>
      <c r="F33" s="64" t="s">
        <v>414</v>
      </c>
      <c r="G33" s="64" t="s">
        <v>549</v>
      </c>
      <c r="H33" s="80" t="s">
        <v>451</v>
      </c>
      <c r="I33" s="70" t="s">
        <v>107</v>
      </c>
    </row>
    <row r="34" spans="1:9" ht="284.25" thickBot="1" x14ac:dyDescent="0.3">
      <c r="A34" s="75">
        <v>313</v>
      </c>
      <c r="B34" s="69">
        <v>7</v>
      </c>
      <c r="C34" s="75" t="s">
        <v>39</v>
      </c>
      <c r="D34" s="64">
        <v>4</v>
      </c>
      <c r="E34" s="64" t="s">
        <v>29</v>
      </c>
      <c r="F34" s="64" t="s">
        <v>414</v>
      </c>
      <c r="G34" s="64" t="s">
        <v>622</v>
      </c>
      <c r="H34" s="80" t="s">
        <v>452</v>
      </c>
      <c r="I34" s="70" t="s">
        <v>107</v>
      </c>
    </row>
    <row r="35" spans="1:9" ht="409.6" thickBot="1" x14ac:dyDescent="0.3">
      <c r="A35" s="75">
        <v>314</v>
      </c>
      <c r="B35" s="69">
        <v>7</v>
      </c>
      <c r="C35" s="75" t="s">
        <v>39</v>
      </c>
      <c r="D35" s="64">
        <v>4</v>
      </c>
      <c r="E35" s="64" t="s">
        <v>29</v>
      </c>
      <c r="F35" s="64" t="s">
        <v>414</v>
      </c>
      <c r="G35" s="64" t="s">
        <v>14</v>
      </c>
      <c r="H35" s="80" t="s">
        <v>453</v>
      </c>
      <c r="I35" s="70" t="s">
        <v>107</v>
      </c>
    </row>
    <row r="36" spans="1:9" ht="284.25" thickBot="1" x14ac:dyDescent="0.3">
      <c r="A36" s="75">
        <v>315</v>
      </c>
      <c r="B36" s="69">
        <v>7</v>
      </c>
      <c r="C36" s="75" t="s">
        <v>39</v>
      </c>
      <c r="D36" s="64">
        <v>4</v>
      </c>
      <c r="E36" s="64" t="s">
        <v>29</v>
      </c>
      <c r="F36" s="64" t="s">
        <v>414</v>
      </c>
      <c r="G36" s="64" t="s">
        <v>195</v>
      </c>
      <c r="H36" s="80" t="s">
        <v>454</v>
      </c>
      <c r="I36" s="70" t="s">
        <v>107</v>
      </c>
    </row>
    <row r="37" spans="1:9" ht="347.25" thickBot="1" x14ac:dyDescent="0.3">
      <c r="A37" s="75">
        <v>316</v>
      </c>
      <c r="B37" s="69">
        <v>7</v>
      </c>
      <c r="C37" s="75" t="s">
        <v>39</v>
      </c>
      <c r="D37" s="64">
        <v>4</v>
      </c>
      <c r="E37" s="64" t="s">
        <v>29</v>
      </c>
      <c r="F37" s="64" t="s">
        <v>414</v>
      </c>
      <c r="G37" s="64" t="s">
        <v>622</v>
      </c>
      <c r="H37" s="80" t="s">
        <v>455</v>
      </c>
      <c r="I37" s="70" t="s">
        <v>395</v>
      </c>
    </row>
    <row r="38" spans="1:9" ht="363" thickBot="1" x14ac:dyDescent="0.3">
      <c r="A38" s="75">
        <v>317</v>
      </c>
      <c r="B38" s="69">
        <v>7</v>
      </c>
      <c r="C38" s="75" t="s">
        <v>39</v>
      </c>
      <c r="D38" s="64">
        <v>4</v>
      </c>
      <c r="E38" s="64" t="s">
        <v>29</v>
      </c>
      <c r="F38" s="64" t="s">
        <v>414</v>
      </c>
      <c r="G38" s="64" t="s">
        <v>195</v>
      </c>
      <c r="H38" s="80" t="s">
        <v>456</v>
      </c>
      <c r="I38" s="70" t="s">
        <v>395</v>
      </c>
    </row>
    <row r="39" spans="1:9" ht="409.6" thickBot="1" x14ac:dyDescent="0.3">
      <c r="A39" s="75">
        <v>318</v>
      </c>
      <c r="B39" s="69">
        <v>7</v>
      </c>
      <c r="C39" s="75" t="s">
        <v>39</v>
      </c>
      <c r="D39" s="64">
        <v>4</v>
      </c>
      <c r="E39" s="64" t="s">
        <v>29</v>
      </c>
      <c r="F39" s="64" t="s">
        <v>414</v>
      </c>
      <c r="G39" s="64" t="s">
        <v>49</v>
      </c>
      <c r="H39" s="80" t="s">
        <v>457</v>
      </c>
      <c r="I39" s="70" t="s">
        <v>50</v>
      </c>
    </row>
    <row r="40" spans="1:9" ht="409.6" thickBot="1" x14ac:dyDescent="0.3">
      <c r="A40" s="75">
        <v>319</v>
      </c>
      <c r="B40" s="69">
        <v>7</v>
      </c>
      <c r="C40" s="75" t="s">
        <v>39</v>
      </c>
      <c r="D40" s="64">
        <v>4</v>
      </c>
      <c r="E40" s="64" t="s">
        <v>29</v>
      </c>
      <c r="F40" s="64" t="s">
        <v>414</v>
      </c>
      <c r="G40" s="64" t="s">
        <v>195</v>
      </c>
      <c r="H40" s="80" t="s">
        <v>459</v>
      </c>
      <c r="I40" s="70" t="s">
        <v>458</v>
      </c>
    </row>
    <row r="41" spans="1:9" ht="249" customHeight="1" thickBot="1" x14ac:dyDescent="0.3">
      <c r="A41" s="75">
        <v>320</v>
      </c>
      <c r="B41" s="69">
        <v>7</v>
      </c>
      <c r="C41" s="75" t="s">
        <v>39</v>
      </c>
      <c r="D41" s="75">
        <v>4</v>
      </c>
      <c r="E41" s="64" t="s">
        <v>29</v>
      </c>
      <c r="F41" s="64" t="s">
        <v>414</v>
      </c>
      <c r="G41" s="64" t="s">
        <v>622</v>
      </c>
      <c r="H41" s="80" t="s">
        <v>460</v>
      </c>
      <c r="I41" s="70" t="s">
        <v>101</v>
      </c>
    </row>
    <row r="42" spans="1:9" ht="300" customHeight="1" thickBot="1" x14ac:dyDescent="0.3">
      <c r="A42" s="75">
        <v>321</v>
      </c>
      <c r="B42" s="69">
        <v>7</v>
      </c>
      <c r="C42" s="75" t="s">
        <v>39</v>
      </c>
      <c r="D42" s="75">
        <v>4</v>
      </c>
      <c r="E42" s="64" t="s">
        <v>29</v>
      </c>
      <c r="F42" s="64" t="s">
        <v>414</v>
      </c>
      <c r="G42" s="64" t="s">
        <v>195</v>
      </c>
      <c r="H42" s="80" t="s">
        <v>461</v>
      </c>
      <c r="I42" s="70" t="s">
        <v>101</v>
      </c>
    </row>
    <row r="43" spans="1:9" ht="246.75" customHeight="1" thickBot="1" x14ac:dyDescent="0.3">
      <c r="A43" s="75">
        <v>322</v>
      </c>
      <c r="B43" s="69">
        <v>7</v>
      </c>
      <c r="C43" s="75" t="s">
        <v>39</v>
      </c>
      <c r="D43" s="75">
        <v>4</v>
      </c>
      <c r="E43" s="64" t="s">
        <v>29</v>
      </c>
      <c r="F43" s="64" t="s">
        <v>414</v>
      </c>
      <c r="G43" s="64" t="s">
        <v>123</v>
      </c>
      <c r="H43" s="80" t="s">
        <v>462</v>
      </c>
      <c r="I43" s="70" t="s">
        <v>149</v>
      </c>
    </row>
    <row r="44" spans="1:9" ht="255.75" customHeight="1" thickBot="1" x14ac:dyDescent="0.3">
      <c r="A44" s="75">
        <v>323</v>
      </c>
      <c r="B44" s="69">
        <v>7</v>
      </c>
      <c r="C44" s="75" t="s">
        <v>39</v>
      </c>
      <c r="D44" s="75">
        <v>4</v>
      </c>
      <c r="E44" s="64" t="s">
        <v>29</v>
      </c>
      <c r="F44" s="64" t="s">
        <v>414</v>
      </c>
      <c r="G44" s="64" t="s">
        <v>14</v>
      </c>
      <c r="H44" s="80" t="s">
        <v>463</v>
      </c>
      <c r="I44" s="70" t="s">
        <v>149</v>
      </c>
    </row>
    <row r="45" spans="1:9" ht="409.6" customHeight="1" thickBot="1" x14ac:dyDescent="0.3">
      <c r="A45" s="75">
        <v>324</v>
      </c>
      <c r="B45" s="69">
        <v>7</v>
      </c>
      <c r="C45" s="75" t="s">
        <v>39</v>
      </c>
      <c r="D45" s="75">
        <v>4</v>
      </c>
      <c r="E45" s="64" t="s">
        <v>29</v>
      </c>
      <c r="F45" s="64" t="s">
        <v>414</v>
      </c>
      <c r="G45" s="64" t="s">
        <v>549</v>
      </c>
      <c r="H45" s="80" t="s">
        <v>464</v>
      </c>
      <c r="I45" s="70" t="s">
        <v>149</v>
      </c>
    </row>
    <row r="46" spans="1:9" ht="221.25" thickBot="1" x14ac:dyDescent="0.3">
      <c r="A46" s="75">
        <v>325</v>
      </c>
      <c r="B46" s="69">
        <v>7</v>
      </c>
      <c r="C46" s="75" t="s">
        <v>39</v>
      </c>
      <c r="D46" s="75">
        <v>4</v>
      </c>
      <c r="E46" s="64" t="s">
        <v>29</v>
      </c>
      <c r="F46" s="64" t="s">
        <v>414</v>
      </c>
      <c r="G46" s="64" t="s">
        <v>123</v>
      </c>
      <c r="H46" s="80" t="s">
        <v>465</v>
      </c>
      <c r="I46" s="70" t="s">
        <v>149</v>
      </c>
    </row>
    <row r="47" spans="1:9" ht="268.5" thickBot="1" x14ac:dyDescent="0.3">
      <c r="A47" s="75">
        <v>326</v>
      </c>
      <c r="B47" s="69">
        <v>7</v>
      </c>
      <c r="C47" s="75" t="s">
        <v>39</v>
      </c>
      <c r="D47" s="75">
        <v>4</v>
      </c>
      <c r="E47" s="64" t="s">
        <v>29</v>
      </c>
      <c r="F47" s="64" t="s">
        <v>414</v>
      </c>
      <c r="G47" s="64" t="s">
        <v>13</v>
      </c>
      <c r="H47" s="80" t="s">
        <v>466</v>
      </c>
      <c r="I47" s="70" t="s">
        <v>149</v>
      </c>
    </row>
    <row r="48" spans="1:9" ht="158.25" thickBot="1" x14ac:dyDescent="0.3">
      <c r="A48" s="75">
        <v>327</v>
      </c>
      <c r="B48" s="69">
        <v>7</v>
      </c>
      <c r="C48" s="75" t="s">
        <v>39</v>
      </c>
      <c r="D48" s="75">
        <v>4</v>
      </c>
      <c r="E48" s="64" t="s">
        <v>29</v>
      </c>
      <c r="F48" s="64" t="s">
        <v>414</v>
      </c>
      <c r="G48" s="64" t="s">
        <v>14</v>
      </c>
      <c r="H48" s="80" t="s">
        <v>467</v>
      </c>
      <c r="I48" s="70" t="s">
        <v>141</v>
      </c>
    </row>
    <row r="49" spans="1:9" ht="300" thickBot="1" x14ac:dyDescent="0.3">
      <c r="A49" s="75">
        <v>328</v>
      </c>
      <c r="B49" s="69">
        <v>7</v>
      </c>
      <c r="C49" s="75" t="s">
        <v>39</v>
      </c>
      <c r="D49" s="75">
        <v>4</v>
      </c>
      <c r="E49" s="64" t="s">
        <v>29</v>
      </c>
      <c r="F49" s="64" t="s">
        <v>414</v>
      </c>
      <c r="G49" s="64" t="s">
        <v>468</v>
      </c>
      <c r="H49" s="80" t="s">
        <v>469</v>
      </c>
      <c r="I49" s="70" t="s">
        <v>141</v>
      </c>
    </row>
    <row r="50" spans="1:9" ht="315.75" thickBot="1" x14ac:dyDescent="0.3">
      <c r="A50" s="75">
        <v>329</v>
      </c>
      <c r="B50" s="69">
        <v>7</v>
      </c>
      <c r="C50" s="75" t="s">
        <v>39</v>
      </c>
      <c r="D50" s="75">
        <v>4</v>
      </c>
      <c r="E50" s="64" t="s">
        <v>29</v>
      </c>
      <c r="F50" s="64" t="s">
        <v>414</v>
      </c>
      <c r="G50" s="64" t="s">
        <v>621</v>
      </c>
      <c r="H50" s="80" t="s">
        <v>470</v>
      </c>
      <c r="I50" s="70" t="s">
        <v>98</v>
      </c>
    </row>
    <row r="51" spans="1:9" ht="171.75" customHeight="1" thickBot="1" x14ac:dyDescent="0.3">
      <c r="A51" s="75">
        <v>330</v>
      </c>
      <c r="B51" s="69">
        <v>7</v>
      </c>
      <c r="C51" s="75" t="s">
        <v>39</v>
      </c>
      <c r="D51" s="75">
        <v>4</v>
      </c>
      <c r="E51" s="64" t="s">
        <v>29</v>
      </c>
      <c r="F51" s="64" t="s">
        <v>414</v>
      </c>
      <c r="G51" s="64" t="s">
        <v>19</v>
      </c>
      <c r="H51" s="80" t="s">
        <v>471</v>
      </c>
      <c r="I51" s="70" t="s">
        <v>98</v>
      </c>
    </row>
    <row r="52" spans="1:9" ht="221.25" thickBot="1" x14ac:dyDescent="0.3">
      <c r="A52" s="75">
        <v>331</v>
      </c>
      <c r="B52" s="69">
        <v>7</v>
      </c>
      <c r="C52" s="75" t="s">
        <v>39</v>
      </c>
      <c r="D52" s="75">
        <v>4</v>
      </c>
      <c r="E52" s="64" t="s">
        <v>29</v>
      </c>
      <c r="F52" s="64" t="s">
        <v>414</v>
      </c>
      <c r="G52" s="64" t="s">
        <v>183</v>
      </c>
      <c r="H52" s="80" t="s">
        <v>472</v>
      </c>
      <c r="I52" s="70" t="s">
        <v>98</v>
      </c>
    </row>
    <row r="53" spans="1:9" ht="331.5" thickBot="1" x14ac:dyDescent="0.3">
      <c r="A53" s="75">
        <v>332</v>
      </c>
      <c r="B53" s="69">
        <v>7</v>
      </c>
      <c r="C53" s="75" t="s">
        <v>39</v>
      </c>
      <c r="D53" s="75">
        <v>4</v>
      </c>
      <c r="E53" s="64" t="s">
        <v>29</v>
      </c>
      <c r="F53" s="64" t="s">
        <v>414</v>
      </c>
      <c r="G53" s="64" t="s">
        <v>549</v>
      </c>
      <c r="H53" s="80" t="s">
        <v>473</v>
      </c>
      <c r="I53" s="70" t="s">
        <v>98</v>
      </c>
    </row>
    <row r="54" spans="1:9" ht="409.6" thickBot="1" x14ac:dyDescent="0.3">
      <c r="A54" s="75">
        <v>333</v>
      </c>
      <c r="B54" s="69">
        <v>7</v>
      </c>
      <c r="C54" s="75" t="s">
        <v>39</v>
      </c>
      <c r="D54" s="75">
        <v>4</v>
      </c>
      <c r="E54" s="64" t="s">
        <v>29</v>
      </c>
      <c r="F54" s="64" t="s">
        <v>414</v>
      </c>
      <c r="G54" s="64" t="s">
        <v>622</v>
      </c>
      <c r="H54" s="80" t="s">
        <v>474</v>
      </c>
      <c r="I54" s="70" t="s">
        <v>98</v>
      </c>
    </row>
    <row r="55" spans="1:9" ht="394.5" thickBot="1" x14ac:dyDescent="0.3">
      <c r="A55" s="75">
        <v>334</v>
      </c>
      <c r="B55" s="69">
        <v>7</v>
      </c>
      <c r="C55" s="75" t="s">
        <v>39</v>
      </c>
      <c r="D55" s="75">
        <v>4</v>
      </c>
      <c r="E55" s="64" t="s">
        <v>29</v>
      </c>
      <c r="F55" s="64" t="s">
        <v>414</v>
      </c>
      <c r="G55" s="64" t="s">
        <v>34</v>
      </c>
      <c r="H55" s="80" t="s">
        <v>475</v>
      </c>
      <c r="I55" s="70" t="s">
        <v>98</v>
      </c>
    </row>
    <row r="56" spans="1:9" ht="300" thickBot="1" x14ac:dyDescent="0.3">
      <c r="A56" s="75">
        <v>335</v>
      </c>
      <c r="B56" s="69">
        <v>7</v>
      </c>
      <c r="C56" s="75" t="s">
        <v>39</v>
      </c>
      <c r="D56" s="75">
        <v>4</v>
      </c>
      <c r="E56" s="64" t="s">
        <v>29</v>
      </c>
      <c r="F56" s="64" t="s">
        <v>414</v>
      </c>
      <c r="G56" s="64" t="s">
        <v>549</v>
      </c>
      <c r="H56" s="80" t="s">
        <v>476</v>
      </c>
      <c r="I56" s="70" t="s">
        <v>46</v>
      </c>
    </row>
    <row r="57" spans="1:9" ht="95.25" thickBot="1" x14ac:dyDescent="0.3">
      <c r="A57" s="75">
        <v>336</v>
      </c>
      <c r="B57" s="69">
        <v>7</v>
      </c>
      <c r="C57" s="75" t="s">
        <v>39</v>
      </c>
      <c r="D57" s="75">
        <v>4</v>
      </c>
      <c r="E57" s="64" t="s">
        <v>29</v>
      </c>
      <c r="F57" s="64" t="s">
        <v>414</v>
      </c>
      <c r="G57" s="64" t="s">
        <v>123</v>
      </c>
      <c r="H57" s="80" t="s">
        <v>477</v>
      </c>
      <c r="I57" s="70" t="s">
        <v>175</v>
      </c>
    </row>
    <row r="58" spans="1:9" ht="394.5" thickBot="1" x14ac:dyDescent="0.3">
      <c r="A58" s="75">
        <v>337</v>
      </c>
      <c r="B58" s="69">
        <v>7</v>
      </c>
      <c r="C58" s="75" t="s">
        <v>39</v>
      </c>
      <c r="D58" s="75">
        <v>4</v>
      </c>
      <c r="E58" s="64" t="s">
        <v>29</v>
      </c>
      <c r="F58" s="64" t="s">
        <v>414</v>
      </c>
      <c r="G58" s="64" t="s">
        <v>41</v>
      </c>
      <c r="H58" s="80" t="s">
        <v>478</v>
      </c>
      <c r="I58" s="70" t="s">
        <v>175</v>
      </c>
    </row>
  </sheetData>
  <autoFilter ref="A2:I58"/>
  <mergeCells count="1">
    <mergeCell ref="A1:I1"/>
  </mergeCell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10" zoomScale="70" zoomScaleNormal="70" workbookViewId="0">
      <selection activeCell="C15" sqref="C15"/>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576</v>
      </c>
      <c r="B1" s="52" t="s">
        <v>558</v>
      </c>
      <c r="C1" s="52" t="s">
        <v>559</v>
      </c>
    </row>
    <row r="2" spans="1:3" ht="32.25" customHeight="1" thickBot="1" x14ac:dyDescent="0.3">
      <c r="A2" s="54" t="s">
        <v>195</v>
      </c>
      <c r="B2" s="55">
        <f>COUNTIF(UA15A!G3:G61,"ADMISIÓN")</f>
        <v>8</v>
      </c>
      <c r="C2" s="56" t="s">
        <v>616</v>
      </c>
    </row>
    <row r="3" spans="1:3" ht="40.5" customHeight="1" thickBot="1" x14ac:dyDescent="0.3">
      <c r="A3" s="54" t="s">
        <v>112</v>
      </c>
      <c r="B3" s="55">
        <f>COUNTIF(UA15A!G3:G62,"BIENESTAR UNIVERSITARIO")</f>
        <v>1</v>
      </c>
      <c r="C3" s="56" t="s">
        <v>586</v>
      </c>
    </row>
    <row r="4" spans="1:3" ht="80.25" customHeight="1" thickBot="1" x14ac:dyDescent="0.3">
      <c r="A4" s="54" t="s">
        <v>621</v>
      </c>
      <c r="B4" s="55">
        <f>COUNTIF(UA15A!G3:G63,"CUERPOS DIVERSOS EN REBELDÍA")</f>
        <v>1</v>
      </c>
      <c r="C4" s="56" t="s">
        <v>631</v>
      </c>
    </row>
    <row r="5" spans="1:3" ht="33.75" customHeight="1" thickBot="1" x14ac:dyDescent="0.3">
      <c r="A5" s="54" t="s">
        <v>34</v>
      </c>
      <c r="B5" s="55">
        <f>COUNTIF(UA15A!G3:G64,"CONTEXTO SOCIOCULTURAL")</f>
        <v>2</v>
      </c>
      <c r="C5" s="56" t="s">
        <v>587</v>
      </c>
    </row>
    <row r="6" spans="1:3" ht="48.75" customHeight="1" thickBot="1" x14ac:dyDescent="0.3">
      <c r="A6" s="54" t="s">
        <v>13</v>
      </c>
      <c r="B6" s="55">
        <f>COUNTIF(UA15A!G3:G65,"EDUCACIÓN")</f>
        <v>2</v>
      </c>
      <c r="C6" s="56" t="s">
        <v>588</v>
      </c>
    </row>
    <row r="7" spans="1:3" ht="45.75" customHeight="1" thickBot="1" x14ac:dyDescent="0.3">
      <c r="A7" s="54" t="s">
        <v>49</v>
      </c>
      <c r="B7" s="55">
        <f>COUNTIF(UA15A!G3:G66,"ESTUDIANTE PEAMA")</f>
        <v>3</v>
      </c>
      <c r="C7" s="56" t="s">
        <v>580</v>
      </c>
    </row>
    <row r="8" spans="1:3" ht="36.6" customHeight="1" thickBot="1" x14ac:dyDescent="0.3">
      <c r="A8" s="54" t="s">
        <v>468</v>
      </c>
      <c r="B8" s="55">
        <f>COUNTIF(UA15A!G3:G61,"EVALUACIÓN DOCENTE")</f>
        <v>1</v>
      </c>
      <c r="C8" s="56" t="s">
        <v>617</v>
      </c>
    </row>
    <row r="9" spans="1:3" ht="40.5" customHeight="1" thickBot="1" x14ac:dyDescent="0.3">
      <c r="A9" s="54" t="s">
        <v>635</v>
      </c>
      <c r="B9" s="55">
        <f>COUNTIF(UA15A!G3:G61,"FORMACIÓN DOCENTE")</f>
        <v>0</v>
      </c>
      <c r="C9" s="56" t="s">
        <v>634</v>
      </c>
    </row>
    <row r="10" spans="1:3" ht="35.450000000000003" customHeight="1" thickBot="1" x14ac:dyDescent="0.3">
      <c r="A10" s="54" t="s">
        <v>19</v>
      </c>
      <c r="B10" s="55">
        <f>COUNTIF(UA15A!G3:G61,"INCERTIDUMBRE")</f>
        <v>2</v>
      </c>
      <c r="C10" s="56" t="s">
        <v>591</v>
      </c>
    </row>
    <row r="11" spans="1:3" ht="35.450000000000003" customHeight="1" thickBot="1" x14ac:dyDescent="0.3">
      <c r="A11" s="54" t="s">
        <v>14</v>
      </c>
      <c r="B11" s="55">
        <f>COUNTIF(UA15A!G3:G61,"INCLUSIÓN")</f>
        <v>6</v>
      </c>
      <c r="C11" s="56" t="s">
        <v>581</v>
      </c>
    </row>
    <row r="12" spans="1:3" ht="35.450000000000003" customHeight="1" thickBot="1" x14ac:dyDescent="0.3">
      <c r="A12" s="54" t="s">
        <v>539</v>
      </c>
      <c r="B12" s="55">
        <f>COUNTIF(UA15A!G3:G62,"INTERELACIÓN ESTUDIANTE - DOCENTE")</f>
        <v>0</v>
      </c>
      <c r="C12" s="56" t="s">
        <v>595</v>
      </c>
    </row>
    <row r="13" spans="1:3" ht="35.450000000000003" customHeight="1" thickBot="1" x14ac:dyDescent="0.3">
      <c r="A13" s="54" t="s">
        <v>623</v>
      </c>
      <c r="B13" s="55">
        <f>COUNTIF(UA15A!G3:G63,"INTERPRETACIÓN DE LENGUA DE SEÑAS")</f>
        <v>2</v>
      </c>
      <c r="C13" s="56" t="s">
        <v>615</v>
      </c>
    </row>
    <row r="14" spans="1:3" ht="35.450000000000003" customHeight="1" thickBot="1" x14ac:dyDescent="0.3">
      <c r="A14" s="54" t="s">
        <v>436</v>
      </c>
      <c r="B14" s="55">
        <f>COUNTIF(UA15A!G3:G64,"LIDERAZGO")</f>
        <v>1</v>
      </c>
      <c r="C14" s="56" t="s">
        <v>618</v>
      </c>
    </row>
    <row r="15" spans="1:3" ht="35.450000000000003" customHeight="1" thickBot="1" x14ac:dyDescent="0.3">
      <c r="A15" s="54" t="s">
        <v>430</v>
      </c>
      <c r="B15" s="55">
        <f>COUNTIF(UA15A!G3:G65,"MODELO INTERSEDES")</f>
        <v>2</v>
      </c>
      <c r="C15" s="56" t="s">
        <v>594</v>
      </c>
    </row>
    <row r="16" spans="1:3" ht="35.450000000000003" customHeight="1" thickBot="1" x14ac:dyDescent="0.3">
      <c r="A16" s="54" t="s">
        <v>41</v>
      </c>
      <c r="B16" s="55">
        <f>COUNTIF(UA15A!G3:G66,"PARTICULARIDADES DE SEDE")</f>
        <v>2</v>
      </c>
      <c r="C16" s="56" t="s">
        <v>582</v>
      </c>
    </row>
    <row r="17" spans="1:3" ht="35.450000000000003" customHeight="1" thickBot="1" x14ac:dyDescent="0.3">
      <c r="A17" s="54" t="s">
        <v>183</v>
      </c>
      <c r="B17" s="55">
        <f>COUNTIF(UA15A!G3:G67,"PERMANENCIA ESTUDIANTIL")</f>
        <v>1</v>
      </c>
      <c r="C17" s="56" t="s">
        <v>606</v>
      </c>
    </row>
    <row r="18" spans="1:3" ht="35.450000000000003" customHeight="1" thickBot="1" x14ac:dyDescent="0.3">
      <c r="A18" s="54" t="s">
        <v>622</v>
      </c>
      <c r="B18" s="55">
        <f>COUNTIF(UA15A!G3:G68,"PERSONAS CON DISCAPACIDAD")</f>
        <v>6</v>
      </c>
      <c r="C18" s="56" t="s">
        <v>583</v>
      </c>
    </row>
    <row r="19" spans="1:3" ht="35.450000000000003" customHeight="1" thickBot="1" x14ac:dyDescent="0.3">
      <c r="A19" s="54" t="s">
        <v>123</v>
      </c>
      <c r="B19" s="55">
        <f>COUNTIF(UA15A!G3:G69,"PERTINENCIA INSTITUTO NACIONAL")</f>
        <v>4</v>
      </c>
      <c r="C19" s="56" t="s">
        <v>600</v>
      </c>
    </row>
    <row r="20" spans="1:3" ht="35.450000000000003" customHeight="1" thickBot="1" x14ac:dyDescent="0.3">
      <c r="A20" s="54" t="s">
        <v>549</v>
      </c>
      <c r="B20" s="55">
        <f>COUNTIF(UA15A!G3:G70,"POLÍTICAS EDUCATIVAS")</f>
        <v>7</v>
      </c>
      <c r="C20" s="56" t="s">
        <v>607</v>
      </c>
    </row>
    <row r="21" spans="1:3" ht="35.450000000000003" customHeight="1" thickBot="1" x14ac:dyDescent="0.3">
      <c r="A21" s="54" t="s">
        <v>434</v>
      </c>
      <c r="B21" s="55">
        <f>COUNTIF(UA15A!G3:G71,"TECNOLOGÍAS APLICADAS A LA EDUCACIÓN")</f>
        <v>1</v>
      </c>
      <c r="C21" s="56" t="s">
        <v>601</v>
      </c>
    </row>
    <row r="22" spans="1:3" ht="35.450000000000003" customHeight="1" thickBot="1" x14ac:dyDescent="0.3">
      <c r="A22" s="54" t="s">
        <v>23</v>
      </c>
      <c r="B22" s="55">
        <f>COUNTIF(UA15A!G3:G72,"TRABAJO COLABORATIVO")</f>
        <v>1</v>
      </c>
      <c r="C22" s="56" t="s">
        <v>596</v>
      </c>
    </row>
    <row r="23" spans="1:3" ht="35.25" customHeight="1" thickBot="1" x14ac:dyDescent="0.3">
      <c r="A23" s="57" t="s">
        <v>560</v>
      </c>
      <c r="B23" s="58">
        <f>SUM(B2:B22)</f>
        <v>53</v>
      </c>
      <c r="C23" s="56"/>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H7" sqref="H7"/>
    </sheetView>
  </sheetViews>
  <sheetFormatPr baseColWidth="10" defaultRowHeight="15" x14ac:dyDescent="0.25"/>
  <cols>
    <col min="8" max="8" width="18.140625" customWidth="1"/>
  </cols>
  <sheetData>
    <row r="1" spans="1:8" ht="16.5" thickBot="1" x14ac:dyDescent="0.3">
      <c r="A1" s="91" t="s">
        <v>624</v>
      </c>
      <c r="B1" s="91"/>
      <c r="C1" s="91"/>
      <c r="D1" s="91"/>
      <c r="E1" s="91"/>
      <c r="F1" s="91"/>
      <c r="G1" s="91"/>
      <c r="H1" s="91"/>
    </row>
    <row r="2" spans="1:8" ht="174" thickBot="1" x14ac:dyDescent="0.3">
      <c r="A2" s="60" t="s">
        <v>402</v>
      </c>
      <c r="B2" s="60" t="s">
        <v>116</v>
      </c>
      <c r="C2" s="60" t="s">
        <v>117</v>
      </c>
      <c r="D2" s="60" t="s">
        <v>536</v>
      </c>
      <c r="E2" s="60" t="s">
        <v>479</v>
      </c>
      <c r="F2" s="60" t="s">
        <v>37</v>
      </c>
      <c r="G2" s="60" t="s">
        <v>1</v>
      </c>
      <c r="H2" s="60" t="s">
        <v>2</v>
      </c>
    </row>
    <row r="3" spans="1:8" ht="15.75" thickBot="1" x14ac:dyDescent="0.3">
      <c r="A3" s="93" t="s">
        <v>38</v>
      </c>
      <c r="B3" s="89"/>
      <c r="C3" s="89"/>
      <c r="D3" s="93" t="s">
        <v>480</v>
      </c>
      <c r="E3" s="89"/>
      <c r="F3" s="89"/>
      <c r="G3" s="89"/>
      <c r="H3" s="89"/>
    </row>
  </sheetData>
  <mergeCells count="3">
    <mergeCell ref="A3:C3"/>
    <mergeCell ref="D3:H3"/>
    <mergeCell ref="A1:H1"/>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zoomScaleNormal="100" workbookViewId="0">
      <selection activeCell="G5" sqref="G5"/>
    </sheetView>
  </sheetViews>
  <sheetFormatPr baseColWidth="10" defaultRowHeight="15" x14ac:dyDescent="0.25"/>
  <cols>
    <col min="1" max="1" width="17" customWidth="1"/>
    <col min="2" max="2" width="17.5703125" customWidth="1"/>
    <col min="3" max="3" width="15.140625" customWidth="1"/>
    <col min="6" max="6" width="22.42578125" customWidth="1"/>
    <col min="7" max="7" width="22" customWidth="1"/>
    <col min="8" max="8" width="44.28515625" customWidth="1"/>
    <col min="9" max="9" width="16.28515625" customWidth="1"/>
  </cols>
  <sheetData>
    <row r="1" spans="1:9" ht="17.25" thickTop="1" thickBot="1" x14ac:dyDescent="0.3">
      <c r="A1" s="92" t="s">
        <v>624</v>
      </c>
      <c r="B1" s="92"/>
      <c r="C1" s="92"/>
      <c r="D1" s="92"/>
      <c r="E1" s="92"/>
      <c r="F1" s="92"/>
      <c r="G1" s="92"/>
      <c r="H1" s="92"/>
      <c r="I1" s="92"/>
    </row>
    <row r="2" spans="1:9" ht="33" thickTop="1" thickBot="1" x14ac:dyDescent="0.3">
      <c r="A2" s="61" t="s">
        <v>3</v>
      </c>
      <c r="B2" s="61" t="s">
        <v>4</v>
      </c>
      <c r="C2" s="61" t="s">
        <v>5</v>
      </c>
      <c r="D2" s="61" t="s">
        <v>6</v>
      </c>
      <c r="E2" s="61" t="s">
        <v>7</v>
      </c>
      <c r="F2" s="61" t="s">
        <v>8</v>
      </c>
      <c r="G2" s="61" t="s">
        <v>9</v>
      </c>
      <c r="H2" s="61" t="s">
        <v>10</v>
      </c>
      <c r="I2" s="61" t="s">
        <v>11</v>
      </c>
    </row>
    <row r="3" spans="1:9" ht="221.25" thickBot="1" x14ac:dyDescent="0.3">
      <c r="A3" s="75">
        <v>338</v>
      </c>
      <c r="B3" s="81">
        <v>7</v>
      </c>
      <c r="C3" s="75" t="s">
        <v>39</v>
      </c>
      <c r="D3" s="75">
        <v>4</v>
      </c>
      <c r="E3" s="75" t="s">
        <v>29</v>
      </c>
      <c r="F3" s="64" t="s">
        <v>481</v>
      </c>
      <c r="G3" s="75" t="s">
        <v>49</v>
      </c>
      <c r="H3" s="83" t="s">
        <v>482</v>
      </c>
      <c r="I3" s="84" t="s">
        <v>94</v>
      </c>
    </row>
    <row r="4" spans="1:9" ht="315.75" thickBot="1" x14ac:dyDescent="0.3">
      <c r="A4" s="75">
        <v>339</v>
      </c>
      <c r="B4" s="81">
        <v>7</v>
      </c>
      <c r="C4" s="75" t="s">
        <v>39</v>
      </c>
      <c r="D4" s="75">
        <v>4</v>
      </c>
      <c r="E4" s="75" t="s">
        <v>29</v>
      </c>
      <c r="F4" s="75" t="s">
        <v>481</v>
      </c>
      <c r="G4" s="75" t="s">
        <v>14</v>
      </c>
      <c r="H4" s="83" t="s">
        <v>483</v>
      </c>
      <c r="I4" s="84" t="s">
        <v>94</v>
      </c>
    </row>
    <row r="5" spans="1:9" ht="347.25" thickBot="1" x14ac:dyDescent="0.3">
      <c r="A5" s="75">
        <v>340</v>
      </c>
      <c r="B5" s="81">
        <v>7</v>
      </c>
      <c r="C5" s="75" t="s">
        <v>39</v>
      </c>
      <c r="D5" s="75">
        <v>4</v>
      </c>
      <c r="E5" s="75" t="s">
        <v>29</v>
      </c>
      <c r="F5" s="75" t="s">
        <v>481</v>
      </c>
      <c r="G5" s="75" t="s">
        <v>49</v>
      </c>
      <c r="H5" s="83" t="s">
        <v>484</v>
      </c>
      <c r="I5" s="84" t="s">
        <v>94</v>
      </c>
    </row>
    <row r="6" spans="1:9" ht="79.5" thickBot="1" x14ac:dyDescent="0.3">
      <c r="A6" s="75">
        <v>341</v>
      </c>
      <c r="B6" s="81">
        <v>7</v>
      </c>
      <c r="C6" s="75" t="s">
        <v>39</v>
      </c>
      <c r="D6" s="75">
        <v>4</v>
      </c>
      <c r="E6" s="75" t="s">
        <v>29</v>
      </c>
      <c r="F6" s="75" t="s">
        <v>481</v>
      </c>
      <c r="G6" s="75" t="s">
        <v>123</v>
      </c>
      <c r="H6" s="83" t="s">
        <v>485</v>
      </c>
      <c r="I6" s="84" t="s">
        <v>101</v>
      </c>
    </row>
    <row r="7" spans="1:9" ht="378.75" thickBot="1" x14ac:dyDescent="0.3">
      <c r="A7" s="75">
        <v>342</v>
      </c>
      <c r="B7" s="81">
        <v>7</v>
      </c>
      <c r="C7" s="75" t="s">
        <v>39</v>
      </c>
      <c r="D7" s="75">
        <v>4</v>
      </c>
      <c r="E7" s="75" t="s">
        <v>29</v>
      </c>
      <c r="F7" s="75" t="s">
        <v>481</v>
      </c>
      <c r="G7" s="64" t="s">
        <v>622</v>
      </c>
      <c r="H7" s="80" t="s">
        <v>486</v>
      </c>
      <c r="I7" s="70" t="s">
        <v>101</v>
      </c>
    </row>
    <row r="8" spans="1:9" ht="189.75" thickBot="1" x14ac:dyDescent="0.3">
      <c r="A8" s="75">
        <v>343</v>
      </c>
      <c r="B8" s="81">
        <v>7</v>
      </c>
      <c r="C8" s="75" t="s">
        <v>39</v>
      </c>
      <c r="D8" s="75">
        <v>4</v>
      </c>
      <c r="E8" s="75" t="s">
        <v>29</v>
      </c>
      <c r="F8" s="75" t="s">
        <v>481</v>
      </c>
      <c r="G8" s="64" t="s">
        <v>82</v>
      </c>
      <c r="H8" s="80" t="s">
        <v>487</v>
      </c>
      <c r="I8" s="70" t="s">
        <v>141</v>
      </c>
    </row>
    <row r="9" spans="1:9" ht="331.5" thickBot="1" x14ac:dyDescent="0.3">
      <c r="A9" s="75">
        <v>344</v>
      </c>
      <c r="B9" s="81">
        <v>7</v>
      </c>
      <c r="C9" s="75" t="s">
        <v>39</v>
      </c>
      <c r="D9" s="75">
        <v>4</v>
      </c>
      <c r="E9" s="75" t="s">
        <v>29</v>
      </c>
      <c r="F9" s="75" t="s">
        <v>481</v>
      </c>
      <c r="G9" s="64" t="s">
        <v>41</v>
      </c>
      <c r="H9" s="80" t="s">
        <v>488</v>
      </c>
      <c r="I9" s="70" t="s">
        <v>141</v>
      </c>
    </row>
    <row r="10" spans="1:9" ht="221.25" thickBot="1" x14ac:dyDescent="0.3">
      <c r="A10" s="75">
        <v>345</v>
      </c>
      <c r="B10" s="81">
        <v>7</v>
      </c>
      <c r="C10" s="75" t="s">
        <v>39</v>
      </c>
      <c r="D10" s="69">
        <v>4</v>
      </c>
      <c r="E10" s="75" t="s">
        <v>29</v>
      </c>
      <c r="F10" s="75" t="s">
        <v>481</v>
      </c>
      <c r="G10" s="64" t="s">
        <v>123</v>
      </c>
      <c r="H10" s="80" t="s">
        <v>489</v>
      </c>
      <c r="I10" s="70" t="s">
        <v>46</v>
      </c>
    </row>
    <row r="11" spans="1:9" ht="221.25" thickBot="1" x14ac:dyDescent="0.3">
      <c r="A11" s="75">
        <v>346</v>
      </c>
      <c r="B11" s="81">
        <v>7</v>
      </c>
      <c r="C11" s="75" t="s">
        <v>39</v>
      </c>
      <c r="D11" s="75">
        <v>4</v>
      </c>
      <c r="E11" s="64" t="s">
        <v>29</v>
      </c>
      <c r="F11" s="64" t="s">
        <v>481</v>
      </c>
      <c r="G11" s="64" t="s">
        <v>14</v>
      </c>
      <c r="H11" s="80" t="s">
        <v>490</v>
      </c>
      <c r="I11" s="70" t="s">
        <v>46</v>
      </c>
    </row>
    <row r="12" spans="1:9" ht="315.75" thickBot="1" x14ac:dyDescent="0.3">
      <c r="A12" s="75">
        <v>347</v>
      </c>
      <c r="B12" s="81">
        <v>7</v>
      </c>
      <c r="C12" s="75" t="s">
        <v>39</v>
      </c>
      <c r="D12" s="75">
        <v>4</v>
      </c>
      <c r="E12" s="64" t="s">
        <v>29</v>
      </c>
      <c r="F12" s="64" t="s">
        <v>481</v>
      </c>
      <c r="G12" s="64" t="s">
        <v>123</v>
      </c>
      <c r="H12" s="80" t="s">
        <v>491</v>
      </c>
      <c r="I12" s="70" t="s">
        <v>46</v>
      </c>
    </row>
    <row r="13" spans="1:9" ht="409.6" thickBot="1" x14ac:dyDescent="0.3">
      <c r="A13" s="75">
        <v>348</v>
      </c>
      <c r="B13" s="81">
        <v>7</v>
      </c>
      <c r="C13" s="75" t="s">
        <v>39</v>
      </c>
      <c r="D13" s="75">
        <v>4</v>
      </c>
      <c r="E13" s="64" t="s">
        <v>29</v>
      </c>
      <c r="F13" s="64" t="s">
        <v>481</v>
      </c>
      <c r="G13" s="64" t="s">
        <v>123</v>
      </c>
      <c r="H13" s="80" t="s">
        <v>492</v>
      </c>
      <c r="I13" s="70" t="s">
        <v>493</v>
      </c>
    </row>
    <row r="14" spans="1:9" ht="300" thickBot="1" x14ac:dyDescent="0.3">
      <c r="A14" s="75">
        <v>349</v>
      </c>
      <c r="B14" s="81">
        <v>7</v>
      </c>
      <c r="C14" s="75" t="s">
        <v>39</v>
      </c>
      <c r="D14" s="75">
        <v>4</v>
      </c>
      <c r="E14" s="64" t="s">
        <v>29</v>
      </c>
      <c r="F14" s="64" t="s">
        <v>481</v>
      </c>
      <c r="G14" s="64" t="s">
        <v>14</v>
      </c>
      <c r="H14" s="80" t="s">
        <v>494</v>
      </c>
      <c r="I14" s="70" t="s">
        <v>493</v>
      </c>
    </row>
    <row r="15" spans="1:9" ht="205.5" thickBot="1" x14ac:dyDescent="0.3">
      <c r="A15" s="75">
        <v>350</v>
      </c>
      <c r="B15" s="81">
        <v>7</v>
      </c>
      <c r="C15" s="75" t="s">
        <v>39</v>
      </c>
      <c r="D15" s="75">
        <v>4</v>
      </c>
      <c r="E15" s="64" t="s">
        <v>29</v>
      </c>
      <c r="F15" s="64" t="s">
        <v>481</v>
      </c>
      <c r="G15" s="64" t="s">
        <v>112</v>
      </c>
      <c r="H15" s="80" t="s">
        <v>495</v>
      </c>
      <c r="I15" s="70" t="s">
        <v>218</v>
      </c>
    </row>
    <row r="16" spans="1:9" ht="300" thickBot="1" x14ac:dyDescent="0.3">
      <c r="A16" s="75">
        <v>351</v>
      </c>
      <c r="B16" s="81">
        <v>7</v>
      </c>
      <c r="C16" s="75" t="s">
        <v>39</v>
      </c>
      <c r="D16" s="75">
        <v>4</v>
      </c>
      <c r="E16" s="64" t="s">
        <v>29</v>
      </c>
      <c r="F16" s="64" t="s">
        <v>481</v>
      </c>
      <c r="G16" s="64" t="s">
        <v>14</v>
      </c>
      <c r="H16" s="80" t="s">
        <v>496</v>
      </c>
      <c r="I16" s="70" t="s">
        <v>218</v>
      </c>
    </row>
    <row r="17" spans="1:9" ht="409.6" thickBot="1" x14ac:dyDescent="0.3">
      <c r="A17" s="75">
        <v>352</v>
      </c>
      <c r="B17" s="81">
        <v>7</v>
      </c>
      <c r="C17" s="75" t="s">
        <v>39</v>
      </c>
      <c r="D17" s="75">
        <v>4</v>
      </c>
      <c r="E17" s="64" t="s">
        <v>29</v>
      </c>
      <c r="F17" s="64" t="s">
        <v>481</v>
      </c>
      <c r="G17" s="64" t="s">
        <v>621</v>
      </c>
      <c r="H17" s="80" t="s">
        <v>497</v>
      </c>
      <c r="I17" s="70" t="s">
        <v>107</v>
      </c>
    </row>
    <row r="18" spans="1:9" ht="187.5" customHeight="1" thickBot="1" x14ac:dyDescent="0.3">
      <c r="A18" s="75">
        <v>353</v>
      </c>
      <c r="B18" s="81">
        <v>7</v>
      </c>
      <c r="C18" s="75" t="s">
        <v>39</v>
      </c>
      <c r="D18" s="75">
        <v>4</v>
      </c>
      <c r="E18" s="64" t="s">
        <v>29</v>
      </c>
      <c r="F18" s="64" t="s">
        <v>481</v>
      </c>
      <c r="G18" s="64" t="s">
        <v>123</v>
      </c>
      <c r="H18" s="80" t="s">
        <v>498</v>
      </c>
      <c r="I18" s="70" t="s">
        <v>107</v>
      </c>
    </row>
    <row r="19" spans="1:9" ht="173.25" customHeight="1" thickBot="1" x14ac:dyDescent="0.3">
      <c r="A19" s="75">
        <v>354</v>
      </c>
      <c r="B19" s="81">
        <v>7</v>
      </c>
      <c r="C19" s="75" t="s">
        <v>39</v>
      </c>
      <c r="D19" s="75">
        <v>4</v>
      </c>
      <c r="E19" s="64" t="s">
        <v>29</v>
      </c>
      <c r="F19" s="64" t="s">
        <v>481</v>
      </c>
      <c r="G19" s="64" t="s">
        <v>123</v>
      </c>
      <c r="H19" s="80" t="s">
        <v>499</v>
      </c>
      <c r="I19" s="70" t="s">
        <v>107</v>
      </c>
    </row>
    <row r="20" spans="1:9" ht="409.6" thickBot="1" x14ac:dyDescent="0.3">
      <c r="A20" s="75">
        <v>355</v>
      </c>
      <c r="B20" s="81">
        <v>7</v>
      </c>
      <c r="C20" s="75" t="s">
        <v>39</v>
      </c>
      <c r="D20" s="75">
        <v>4</v>
      </c>
      <c r="E20" s="64" t="s">
        <v>29</v>
      </c>
      <c r="F20" s="64" t="s">
        <v>481</v>
      </c>
      <c r="G20" s="64" t="s">
        <v>549</v>
      </c>
      <c r="H20" s="80" t="s">
        <v>500</v>
      </c>
      <c r="I20" s="70" t="s">
        <v>501</v>
      </c>
    </row>
    <row r="21" spans="1:9" s="8" customFormat="1" ht="246" customHeight="1" thickBot="1" x14ac:dyDescent="0.3">
      <c r="A21" s="75">
        <v>356</v>
      </c>
      <c r="B21" s="81">
        <v>7</v>
      </c>
      <c r="C21" s="75" t="s">
        <v>39</v>
      </c>
      <c r="D21" s="75">
        <v>4</v>
      </c>
      <c r="E21" s="75" t="s">
        <v>29</v>
      </c>
      <c r="F21" s="75" t="s">
        <v>481</v>
      </c>
      <c r="G21" s="75" t="s">
        <v>24</v>
      </c>
      <c r="H21" s="83" t="s">
        <v>503</v>
      </c>
      <c r="I21" s="84" t="s">
        <v>502</v>
      </c>
    </row>
    <row r="22" spans="1:9" ht="409.6" thickBot="1" x14ac:dyDescent="0.3">
      <c r="A22" s="75">
        <v>357</v>
      </c>
      <c r="B22" s="81">
        <v>7</v>
      </c>
      <c r="C22" s="75" t="s">
        <v>39</v>
      </c>
      <c r="D22" s="75">
        <v>4</v>
      </c>
      <c r="E22" s="64" t="s">
        <v>29</v>
      </c>
      <c r="F22" s="75" t="s">
        <v>481</v>
      </c>
      <c r="G22" s="64" t="s">
        <v>23</v>
      </c>
      <c r="H22" s="80" t="s">
        <v>504</v>
      </c>
      <c r="I22" s="70" t="s">
        <v>505</v>
      </c>
    </row>
    <row r="23" spans="1:9" ht="394.5" thickBot="1" x14ac:dyDescent="0.3">
      <c r="A23" s="75">
        <v>358</v>
      </c>
      <c r="B23" s="81">
        <v>7</v>
      </c>
      <c r="C23" s="75" t="s">
        <v>39</v>
      </c>
      <c r="D23" s="75">
        <v>4</v>
      </c>
      <c r="E23" s="64" t="s">
        <v>29</v>
      </c>
      <c r="F23" s="75" t="s">
        <v>481</v>
      </c>
      <c r="G23" s="64" t="s">
        <v>123</v>
      </c>
      <c r="H23" s="80" t="s">
        <v>506</v>
      </c>
      <c r="I23" s="70" t="s">
        <v>175</v>
      </c>
    </row>
    <row r="24" spans="1:9" ht="409.6" thickBot="1" x14ac:dyDescent="0.3">
      <c r="A24" s="75">
        <v>359</v>
      </c>
      <c r="B24" s="69">
        <v>7</v>
      </c>
      <c r="C24" s="75" t="s">
        <v>39</v>
      </c>
      <c r="D24" s="75">
        <v>4</v>
      </c>
      <c r="E24" s="64" t="s">
        <v>29</v>
      </c>
      <c r="F24" s="75" t="s">
        <v>481</v>
      </c>
      <c r="G24" s="64" t="s">
        <v>14</v>
      </c>
      <c r="H24" s="80" t="s">
        <v>507</v>
      </c>
      <c r="I24" s="70" t="s">
        <v>175</v>
      </c>
    </row>
    <row r="25" spans="1:9" ht="409.6" thickBot="1" x14ac:dyDescent="0.3">
      <c r="A25" s="75">
        <v>360</v>
      </c>
      <c r="B25" s="69">
        <v>7</v>
      </c>
      <c r="C25" s="75" t="s">
        <v>39</v>
      </c>
      <c r="D25" s="75">
        <v>4</v>
      </c>
      <c r="E25" s="64" t="s">
        <v>29</v>
      </c>
      <c r="F25" s="75" t="s">
        <v>481</v>
      </c>
      <c r="G25" s="64" t="s">
        <v>123</v>
      </c>
      <c r="H25" s="80" t="s">
        <v>508</v>
      </c>
      <c r="I25" s="70" t="s">
        <v>149</v>
      </c>
    </row>
    <row r="26" spans="1:9" ht="111" thickBot="1" x14ac:dyDescent="0.3">
      <c r="A26" s="75">
        <v>361</v>
      </c>
      <c r="B26" s="69">
        <v>7</v>
      </c>
      <c r="C26" s="75" t="s">
        <v>39</v>
      </c>
      <c r="D26" s="75">
        <v>4</v>
      </c>
      <c r="E26" s="64" t="s">
        <v>29</v>
      </c>
      <c r="F26" s="75" t="s">
        <v>481</v>
      </c>
      <c r="G26" s="64" t="s">
        <v>549</v>
      </c>
      <c r="H26" s="80" t="s">
        <v>509</v>
      </c>
      <c r="I26" s="70" t="s">
        <v>149</v>
      </c>
    </row>
    <row r="27" spans="1:9" ht="289.5" customHeight="1" thickBot="1" x14ac:dyDescent="0.3">
      <c r="A27" s="75">
        <v>362</v>
      </c>
      <c r="B27" s="69">
        <v>7</v>
      </c>
      <c r="C27" s="75" t="s">
        <v>39</v>
      </c>
      <c r="D27" s="75">
        <v>4</v>
      </c>
      <c r="E27" s="64" t="s">
        <v>29</v>
      </c>
      <c r="F27" s="75" t="s">
        <v>481</v>
      </c>
      <c r="G27" s="64" t="s">
        <v>14</v>
      </c>
      <c r="H27" s="80" t="s">
        <v>510</v>
      </c>
      <c r="I27" s="70" t="s">
        <v>149</v>
      </c>
    </row>
    <row r="28" spans="1:9" ht="268.5" thickBot="1" x14ac:dyDescent="0.3">
      <c r="A28" s="75">
        <v>363</v>
      </c>
      <c r="B28" s="69">
        <v>7</v>
      </c>
      <c r="C28" s="75" t="s">
        <v>39</v>
      </c>
      <c r="D28" s="75">
        <v>4</v>
      </c>
      <c r="E28" s="64" t="s">
        <v>29</v>
      </c>
      <c r="F28" s="75" t="s">
        <v>481</v>
      </c>
      <c r="G28" s="64" t="s">
        <v>13</v>
      </c>
      <c r="H28" s="80" t="s">
        <v>511</v>
      </c>
      <c r="I28" s="70" t="s">
        <v>149</v>
      </c>
    </row>
    <row r="29" spans="1:9" ht="378.75" thickBot="1" x14ac:dyDescent="0.3">
      <c r="A29" s="75">
        <v>364</v>
      </c>
      <c r="B29" s="69">
        <v>7</v>
      </c>
      <c r="C29" s="75" t="s">
        <v>39</v>
      </c>
      <c r="D29" s="75">
        <v>4</v>
      </c>
      <c r="E29" s="64" t="s">
        <v>29</v>
      </c>
      <c r="F29" s="75" t="s">
        <v>481</v>
      </c>
      <c r="G29" s="64" t="s">
        <v>23</v>
      </c>
      <c r="H29" s="80" t="s">
        <v>512</v>
      </c>
      <c r="I29" s="70" t="s">
        <v>149</v>
      </c>
    </row>
    <row r="30" spans="1:9" ht="246.75" customHeight="1" thickBot="1" x14ac:dyDescent="0.3">
      <c r="A30" s="75">
        <v>365</v>
      </c>
      <c r="B30" s="69">
        <v>7</v>
      </c>
      <c r="C30" s="75" t="s">
        <v>39</v>
      </c>
      <c r="D30" s="75">
        <v>4</v>
      </c>
      <c r="E30" s="64" t="s">
        <v>29</v>
      </c>
      <c r="F30" s="64" t="s">
        <v>481</v>
      </c>
      <c r="G30" s="64" t="s">
        <v>123</v>
      </c>
      <c r="H30" s="80" t="s">
        <v>513</v>
      </c>
      <c r="I30" s="70" t="s">
        <v>149</v>
      </c>
    </row>
    <row r="31" spans="1:9" ht="409.6" thickBot="1" x14ac:dyDescent="0.3">
      <c r="A31" s="75">
        <v>366</v>
      </c>
      <c r="B31" s="69">
        <v>7</v>
      </c>
      <c r="C31" s="75" t="s">
        <v>39</v>
      </c>
      <c r="D31" s="75">
        <v>4</v>
      </c>
      <c r="E31" s="64" t="s">
        <v>29</v>
      </c>
      <c r="F31" s="64" t="s">
        <v>481</v>
      </c>
      <c r="G31" s="64" t="s">
        <v>514</v>
      </c>
      <c r="H31" s="80" t="s">
        <v>515</v>
      </c>
      <c r="I31" s="70" t="s">
        <v>15</v>
      </c>
    </row>
    <row r="32" spans="1:9" ht="409.6" thickBot="1" x14ac:dyDescent="0.3">
      <c r="A32" s="75">
        <v>367</v>
      </c>
      <c r="B32" s="69">
        <v>7</v>
      </c>
      <c r="C32" s="75" t="s">
        <v>39</v>
      </c>
      <c r="D32" s="75">
        <v>4</v>
      </c>
      <c r="E32" s="64" t="s">
        <v>29</v>
      </c>
      <c r="F32" s="64" t="s">
        <v>481</v>
      </c>
      <c r="G32" s="64" t="s">
        <v>52</v>
      </c>
      <c r="H32" s="80" t="s">
        <v>516</v>
      </c>
      <c r="I32" s="70" t="s">
        <v>15</v>
      </c>
    </row>
    <row r="33" spans="1:10" s="8" customFormat="1" ht="409.6" thickBot="1" x14ac:dyDescent="0.3">
      <c r="A33" s="75">
        <v>368</v>
      </c>
      <c r="B33" s="81">
        <v>7</v>
      </c>
      <c r="C33" s="75" t="s">
        <v>39</v>
      </c>
      <c r="D33" s="75">
        <v>4</v>
      </c>
      <c r="E33" s="75" t="s">
        <v>29</v>
      </c>
      <c r="F33" s="75" t="s">
        <v>481</v>
      </c>
      <c r="G33" s="75" t="s">
        <v>361</v>
      </c>
      <c r="H33" s="83" t="s">
        <v>547</v>
      </c>
      <c r="I33" s="84" t="s">
        <v>15</v>
      </c>
    </row>
    <row r="34" spans="1:10" ht="409.6" thickBot="1" x14ac:dyDescent="0.3">
      <c r="A34" s="75">
        <v>369</v>
      </c>
      <c r="B34" s="69">
        <v>7</v>
      </c>
      <c r="C34" s="75" t="s">
        <v>39</v>
      </c>
      <c r="D34" s="64">
        <v>4</v>
      </c>
      <c r="E34" s="64" t="s">
        <v>29</v>
      </c>
      <c r="F34" s="64" t="s">
        <v>481</v>
      </c>
      <c r="G34" s="64" t="s">
        <v>12</v>
      </c>
      <c r="H34" s="80" t="s">
        <v>517</v>
      </c>
      <c r="I34" s="70" t="s">
        <v>15</v>
      </c>
    </row>
    <row r="35" spans="1:10" ht="409.6" thickBot="1" x14ac:dyDescent="0.3">
      <c r="A35" s="75">
        <v>370</v>
      </c>
      <c r="B35" s="69">
        <v>7</v>
      </c>
      <c r="C35" s="75" t="s">
        <v>39</v>
      </c>
      <c r="D35" s="64">
        <v>4</v>
      </c>
      <c r="E35" s="64" t="s">
        <v>29</v>
      </c>
      <c r="F35" s="64" t="s">
        <v>481</v>
      </c>
      <c r="G35" s="64" t="s">
        <v>14</v>
      </c>
      <c r="H35" s="80" t="s">
        <v>518</v>
      </c>
      <c r="I35" s="70" t="s">
        <v>172</v>
      </c>
    </row>
    <row r="36" spans="1:10" ht="409.5" customHeight="1" thickBot="1" x14ac:dyDescent="0.3">
      <c r="A36" s="75">
        <v>371</v>
      </c>
      <c r="B36" s="69">
        <v>7</v>
      </c>
      <c r="C36" s="75" t="s">
        <v>39</v>
      </c>
      <c r="D36" s="64">
        <v>4</v>
      </c>
      <c r="E36" s="64" t="s">
        <v>29</v>
      </c>
      <c r="F36" s="64" t="s">
        <v>481</v>
      </c>
      <c r="G36" s="64" t="s">
        <v>34</v>
      </c>
      <c r="H36" s="80" t="s">
        <v>519</v>
      </c>
      <c r="I36" s="70" t="s">
        <v>172</v>
      </c>
    </row>
    <row r="37" spans="1:10" ht="15.75" x14ac:dyDescent="0.25">
      <c r="A37" s="18"/>
      <c r="B37" s="20"/>
      <c r="C37" s="18"/>
      <c r="D37" s="27"/>
      <c r="E37" s="21"/>
      <c r="F37" s="21"/>
      <c r="G37" s="21"/>
      <c r="H37" s="22"/>
      <c r="I37" s="28"/>
      <c r="J37" s="29"/>
    </row>
    <row r="38" spans="1:10" ht="15.75" x14ac:dyDescent="0.25">
      <c r="A38" s="18"/>
      <c r="B38" s="20"/>
      <c r="C38" s="18"/>
      <c r="D38" s="27"/>
      <c r="E38" s="21"/>
      <c r="F38" s="21"/>
      <c r="G38" s="21"/>
      <c r="H38" s="22"/>
      <c r="I38" s="28"/>
    </row>
    <row r="39" spans="1:10" ht="15.75" x14ac:dyDescent="0.25">
      <c r="A39" s="18"/>
      <c r="B39" s="20"/>
      <c r="C39" s="18"/>
      <c r="D39" s="27"/>
      <c r="E39" s="21"/>
      <c r="F39" s="21"/>
      <c r="G39" s="21"/>
      <c r="H39" s="22"/>
      <c r="I39" s="28"/>
    </row>
    <row r="40" spans="1:10" ht="15.75" x14ac:dyDescent="0.25">
      <c r="A40" s="18"/>
      <c r="B40" s="20"/>
      <c r="C40" s="18"/>
      <c r="D40" s="27"/>
      <c r="E40" s="21"/>
      <c r="F40" s="21"/>
      <c r="G40" s="21"/>
      <c r="H40" s="22"/>
      <c r="I40" s="28"/>
    </row>
    <row r="41" spans="1:10" ht="15.75" x14ac:dyDescent="0.25">
      <c r="A41" s="18"/>
      <c r="B41" s="20"/>
      <c r="C41" s="18"/>
      <c r="D41" s="26"/>
      <c r="E41" s="21"/>
      <c r="F41" s="21"/>
      <c r="G41" s="21"/>
      <c r="H41" s="22"/>
      <c r="I41" s="28"/>
    </row>
    <row r="42" spans="1:10" ht="15.75" x14ac:dyDescent="0.25">
      <c r="A42" s="18"/>
      <c r="B42" s="20"/>
      <c r="C42" s="18"/>
      <c r="D42" s="26"/>
      <c r="E42" s="21"/>
      <c r="F42" s="21"/>
      <c r="G42" s="21"/>
      <c r="H42" s="22"/>
      <c r="I42" s="28"/>
    </row>
    <row r="43" spans="1:10" ht="15.75" x14ac:dyDescent="0.25">
      <c r="A43" s="18"/>
      <c r="B43" s="20"/>
      <c r="C43" s="18"/>
      <c r="D43" s="26"/>
      <c r="E43" s="21"/>
      <c r="F43" s="21"/>
      <c r="G43" s="21"/>
      <c r="H43" s="22"/>
      <c r="I43" s="28"/>
    </row>
    <row r="44" spans="1:10" ht="15.75" x14ac:dyDescent="0.25">
      <c r="A44" s="18"/>
      <c r="B44" s="20"/>
      <c r="C44" s="18"/>
      <c r="D44" s="26"/>
      <c r="E44" s="21"/>
      <c r="F44" s="21"/>
      <c r="G44" s="21"/>
      <c r="H44" s="22"/>
      <c r="I44" s="28"/>
    </row>
    <row r="45" spans="1:10" ht="15.75" x14ac:dyDescent="0.25">
      <c r="A45" s="18"/>
      <c r="B45" s="20"/>
      <c r="C45" s="18"/>
      <c r="D45" s="26"/>
      <c r="E45" s="21"/>
      <c r="F45" s="21"/>
      <c r="G45" s="21"/>
      <c r="H45" s="22"/>
      <c r="I45" s="28"/>
    </row>
    <row r="46" spans="1:10" ht="15.75" x14ac:dyDescent="0.25">
      <c r="A46" s="18"/>
      <c r="B46" s="20"/>
      <c r="C46" s="18"/>
      <c r="D46" s="26"/>
      <c r="E46" s="21"/>
      <c r="F46" s="21"/>
      <c r="G46" s="21"/>
      <c r="H46" s="22"/>
      <c r="I46" s="28"/>
    </row>
    <row r="47" spans="1:10" ht="15.75" x14ac:dyDescent="0.25">
      <c r="A47" s="18"/>
      <c r="B47" s="20"/>
      <c r="C47" s="18"/>
      <c r="D47" s="26"/>
      <c r="E47" s="21"/>
      <c r="F47" s="21"/>
      <c r="G47" s="21"/>
      <c r="H47" s="22"/>
      <c r="I47" s="28"/>
    </row>
    <row r="48" spans="1:10" ht="15.75" x14ac:dyDescent="0.25">
      <c r="A48" s="18"/>
      <c r="B48" s="20"/>
      <c r="C48" s="18"/>
      <c r="D48" s="26"/>
      <c r="E48" s="21"/>
      <c r="F48" s="21"/>
      <c r="G48" s="21"/>
      <c r="H48" s="22"/>
      <c r="I48" s="28"/>
    </row>
    <row r="49" spans="1:9" ht="15.75" x14ac:dyDescent="0.25">
      <c r="A49" s="18"/>
      <c r="B49" s="20"/>
      <c r="C49" s="18"/>
      <c r="D49" s="26"/>
      <c r="E49" s="21"/>
      <c r="F49" s="21"/>
      <c r="G49" s="21"/>
      <c r="H49" s="22"/>
      <c r="I49" s="28"/>
    </row>
    <row r="50" spans="1:9" ht="15.75" x14ac:dyDescent="0.25">
      <c r="A50" s="18"/>
      <c r="B50" s="20"/>
      <c r="C50" s="18"/>
      <c r="D50" s="26"/>
      <c r="E50" s="21"/>
      <c r="F50" s="21"/>
      <c r="G50" s="21"/>
      <c r="H50" s="22"/>
      <c r="I50" s="28"/>
    </row>
    <row r="51" spans="1:9" ht="15.75" x14ac:dyDescent="0.25">
      <c r="A51" s="18"/>
      <c r="B51" s="20"/>
      <c r="C51" s="18"/>
      <c r="D51" s="26"/>
      <c r="E51" s="21"/>
      <c r="F51" s="21"/>
      <c r="G51" s="21"/>
      <c r="H51" s="22"/>
      <c r="I51" s="28"/>
    </row>
    <row r="52" spans="1:9" ht="15.75" x14ac:dyDescent="0.25">
      <c r="A52" s="18"/>
      <c r="B52" s="20"/>
      <c r="C52" s="18"/>
      <c r="D52" s="26"/>
      <c r="E52" s="21"/>
      <c r="F52" s="21"/>
      <c r="G52" s="21"/>
      <c r="H52" s="22"/>
      <c r="I52" s="28"/>
    </row>
    <row r="53" spans="1:9" ht="15.75" x14ac:dyDescent="0.25">
      <c r="A53" s="18"/>
      <c r="B53" s="20"/>
      <c r="C53" s="18"/>
      <c r="D53" s="26"/>
      <c r="E53" s="21"/>
      <c r="F53" s="21"/>
      <c r="G53" s="21"/>
      <c r="H53" s="22"/>
      <c r="I53" s="28"/>
    </row>
    <row r="54" spans="1:9" ht="15.75" x14ac:dyDescent="0.25">
      <c r="A54" s="18"/>
      <c r="B54" s="20"/>
      <c r="C54" s="18"/>
      <c r="D54" s="26"/>
      <c r="E54" s="21"/>
      <c r="F54" s="21"/>
      <c r="G54" s="21"/>
      <c r="H54" s="22"/>
      <c r="I54" s="28"/>
    </row>
    <row r="55" spans="1:9" ht="15.75" x14ac:dyDescent="0.25">
      <c r="A55" s="18"/>
      <c r="B55" s="20"/>
      <c r="C55" s="18"/>
      <c r="D55" s="26"/>
      <c r="E55" s="21"/>
      <c r="F55" s="21"/>
      <c r="G55" s="21"/>
      <c r="H55" s="22"/>
      <c r="I55" s="28"/>
    </row>
    <row r="56" spans="1:9" ht="15.75" x14ac:dyDescent="0.25">
      <c r="A56" s="18"/>
      <c r="B56" s="20"/>
      <c r="C56" s="18"/>
      <c r="D56" s="26"/>
      <c r="E56" s="21"/>
      <c r="F56" s="21"/>
      <c r="G56" s="21"/>
      <c r="H56" s="22"/>
      <c r="I56" s="28"/>
    </row>
    <row r="57" spans="1:9" ht="15.75" x14ac:dyDescent="0.25">
      <c r="A57" s="18"/>
      <c r="B57" s="20"/>
      <c r="C57" s="18"/>
      <c r="D57" s="26"/>
      <c r="E57" s="21"/>
      <c r="F57" s="21"/>
      <c r="G57" s="21"/>
      <c r="H57" s="22"/>
      <c r="I57" s="28"/>
    </row>
    <row r="58" spans="1:9" ht="15.75" x14ac:dyDescent="0.25">
      <c r="A58" s="18"/>
      <c r="B58" s="20"/>
      <c r="C58" s="18"/>
      <c r="D58" s="26"/>
      <c r="E58" s="21"/>
      <c r="F58" s="21"/>
      <c r="G58" s="21"/>
      <c r="H58" s="22"/>
      <c r="I58" s="28"/>
    </row>
  </sheetData>
  <autoFilter ref="A2:J36"/>
  <mergeCells count="1">
    <mergeCell ref="A1:I1"/>
  </mergeCell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7" zoomScale="70" zoomScaleNormal="70" workbookViewId="0">
      <selection activeCell="C10" sqref="C10"/>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577</v>
      </c>
      <c r="B1" s="52" t="s">
        <v>558</v>
      </c>
      <c r="C1" s="52" t="s">
        <v>559</v>
      </c>
    </row>
    <row r="2" spans="1:3" ht="32.25" customHeight="1" thickBot="1" x14ac:dyDescent="0.3">
      <c r="A2" s="54" t="s">
        <v>52</v>
      </c>
      <c r="B2" s="55">
        <f>COUNTIF(UA16A!G3:G41,"ANTECEDENTES INSTITUTO NACIONAL")</f>
        <v>1</v>
      </c>
      <c r="C2" s="56" t="s">
        <v>578</v>
      </c>
    </row>
    <row r="3" spans="1:3" ht="40.5" customHeight="1" thickBot="1" x14ac:dyDescent="0.3">
      <c r="A3" s="54" t="s">
        <v>112</v>
      </c>
      <c r="B3" s="55">
        <f>COUNTIF(UA16A!G3:G42,"BIENESTAR UNIVERSITARIO")</f>
        <v>1</v>
      </c>
      <c r="C3" s="56" t="s">
        <v>586</v>
      </c>
    </row>
    <row r="4" spans="1:3" ht="63" customHeight="1" thickBot="1" x14ac:dyDescent="0.3">
      <c r="A4" s="54" t="s">
        <v>621</v>
      </c>
      <c r="B4" s="55">
        <f>COUNTIF(UA16A!G3:G43,"CUERPOS DIVERSOS EN REBELDÍA")</f>
        <v>1</v>
      </c>
      <c r="C4" s="56" t="s">
        <v>631</v>
      </c>
    </row>
    <row r="5" spans="1:3" ht="33.75" customHeight="1" thickBot="1" x14ac:dyDescent="0.3">
      <c r="A5" s="54" t="s">
        <v>34</v>
      </c>
      <c r="B5" s="55">
        <f>COUNTIF(UA16A!G3:G44,"CONTEXTO SOCIOCULTURAL")</f>
        <v>1</v>
      </c>
      <c r="C5" s="56" t="s">
        <v>587</v>
      </c>
    </row>
    <row r="6" spans="1:3" ht="48.75" customHeight="1" thickBot="1" x14ac:dyDescent="0.3">
      <c r="A6" s="54" t="s">
        <v>24</v>
      </c>
      <c r="B6" s="55">
        <f>COUNTIF(UA16A!G3:G45,"DEPENDENCIAS EN RED")</f>
        <v>1</v>
      </c>
      <c r="C6" s="56" t="s">
        <v>579</v>
      </c>
    </row>
    <row r="7" spans="1:3" ht="45.75" customHeight="1" thickBot="1" x14ac:dyDescent="0.3">
      <c r="A7" s="54" t="s">
        <v>13</v>
      </c>
      <c r="B7" s="55">
        <f>COUNTIF(UA16A!G3:G46,"EDUCACIÓN")</f>
        <v>1</v>
      </c>
      <c r="C7" s="56" t="s">
        <v>588</v>
      </c>
    </row>
    <row r="8" spans="1:3" ht="36.6" customHeight="1" thickBot="1" x14ac:dyDescent="0.3">
      <c r="A8" s="54" t="s">
        <v>361</v>
      </c>
      <c r="B8" s="55">
        <f>COUNTIF(UA16A!G3:G47,"EQUIPAJE CULTURAL")</f>
        <v>1</v>
      </c>
      <c r="C8" s="56" t="s">
        <v>589</v>
      </c>
    </row>
    <row r="9" spans="1:3" ht="40.5" customHeight="1" thickBot="1" x14ac:dyDescent="0.3">
      <c r="A9" s="54" t="s">
        <v>49</v>
      </c>
      <c r="B9" s="55">
        <f>COUNTIF(UA16A!G3:G48,"ESTUDIANTE PEMA")</f>
        <v>0</v>
      </c>
      <c r="C9" s="56" t="s">
        <v>580</v>
      </c>
    </row>
    <row r="10" spans="1:3" ht="35.450000000000003" customHeight="1" thickBot="1" x14ac:dyDescent="0.3">
      <c r="A10" s="54" t="s">
        <v>14</v>
      </c>
      <c r="B10" s="55">
        <f>COUNTIF(UA16A!G3:G49,"INCLUSIÓN")</f>
        <v>7</v>
      </c>
      <c r="C10" s="56" t="s">
        <v>581</v>
      </c>
    </row>
    <row r="11" spans="1:3" ht="35.450000000000003" customHeight="1" thickBot="1" x14ac:dyDescent="0.3">
      <c r="A11" s="54" t="s">
        <v>514</v>
      </c>
      <c r="B11" s="55">
        <f>COUNTIF(UA16A!G3:G50,"JUVENTUDES")</f>
        <v>1</v>
      </c>
      <c r="C11" s="56" t="s">
        <v>619</v>
      </c>
    </row>
    <row r="12" spans="1:3" ht="35.450000000000003" customHeight="1" thickBot="1" x14ac:dyDescent="0.3">
      <c r="A12" s="54" t="s">
        <v>82</v>
      </c>
      <c r="B12" s="55">
        <f>COUNTIF(UA16A!G3:G51,"LOGROS Y FRACASOS")</f>
        <v>1</v>
      </c>
      <c r="C12" s="56" t="s">
        <v>593</v>
      </c>
    </row>
    <row r="13" spans="1:3" ht="35.450000000000003" customHeight="1" thickBot="1" x14ac:dyDescent="0.3">
      <c r="A13" s="54" t="s">
        <v>41</v>
      </c>
      <c r="B13" s="55">
        <f>COUNTIF(UA16A!G3:G52,"PARTICULARIDADES DE SEDE")</f>
        <v>1</v>
      </c>
      <c r="C13" s="56" t="s">
        <v>582</v>
      </c>
    </row>
    <row r="14" spans="1:3" ht="52.5" customHeight="1" thickBot="1" x14ac:dyDescent="0.3">
      <c r="A14" s="54" t="s">
        <v>622</v>
      </c>
      <c r="B14" s="55">
        <f>COUNTIF(UA16A!G3:G53,"PERSONAS CON DISCAPACIDAD")</f>
        <v>1</v>
      </c>
      <c r="C14" s="56" t="s">
        <v>633</v>
      </c>
    </row>
    <row r="15" spans="1:3" ht="35.450000000000003" customHeight="1" thickBot="1" x14ac:dyDescent="0.3">
      <c r="A15" s="54" t="s">
        <v>123</v>
      </c>
      <c r="B15" s="55">
        <f>COUNTIF(UA16A!G3:G54,"PERTINENCIA INSTITUTO NACIONAL")</f>
        <v>9</v>
      </c>
      <c r="C15" s="56" t="s">
        <v>600</v>
      </c>
    </row>
    <row r="16" spans="1:3" ht="35.450000000000003" customHeight="1" thickBot="1" x14ac:dyDescent="0.3">
      <c r="A16" s="54" t="s">
        <v>549</v>
      </c>
      <c r="B16" s="55">
        <f>COUNTIF(UA16A!G3:G55,"POLÍTICAS EDUCATIVAS")</f>
        <v>2</v>
      </c>
      <c r="C16" s="56" t="s">
        <v>607</v>
      </c>
    </row>
    <row r="17" spans="1:3" ht="35.450000000000003" customHeight="1" thickBot="1" x14ac:dyDescent="0.3">
      <c r="A17" s="54" t="s">
        <v>12</v>
      </c>
      <c r="B17" s="55">
        <f>COUNTIF(UA16A!G3:G56,"PROPUESTA INSTITUTO NACIONAL")</f>
        <v>1</v>
      </c>
      <c r="C17" s="56" t="s">
        <v>585</v>
      </c>
    </row>
    <row r="18" spans="1:3" ht="35.450000000000003" customHeight="1" thickBot="1" x14ac:dyDescent="0.3">
      <c r="A18" s="54" t="s">
        <v>23</v>
      </c>
      <c r="B18" s="55">
        <f>COUNTIF(UA16A!G3:G57,"TRABAJO COLABORATIVO")</f>
        <v>2</v>
      </c>
      <c r="C18" s="56" t="s">
        <v>596</v>
      </c>
    </row>
    <row r="19" spans="1:3" ht="35.25" customHeight="1" thickBot="1" x14ac:dyDescent="0.3">
      <c r="A19" s="57" t="s">
        <v>560</v>
      </c>
      <c r="B19" s="58">
        <f>SUM(B2:B18)</f>
        <v>32</v>
      </c>
      <c r="C19" s="5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zoomScale="80" zoomScaleNormal="80" workbookViewId="0">
      <selection activeCell="G2" sqref="G2"/>
    </sheetView>
  </sheetViews>
  <sheetFormatPr baseColWidth="10" defaultColWidth="14.42578125" defaultRowHeight="15" customHeight="1" x14ac:dyDescent="0.25"/>
  <cols>
    <col min="1" max="2" width="17.42578125" style="4" customWidth="1"/>
    <col min="3" max="3" width="18.140625" style="4" customWidth="1"/>
    <col min="4" max="4" width="10.7109375" style="4" customWidth="1"/>
    <col min="5" max="5" width="18.7109375" style="4" customWidth="1"/>
    <col min="6" max="6" width="32" style="4" customWidth="1"/>
    <col min="7" max="7" width="23.28515625" style="4" customWidth="1"/>
    <col min="8" max="8" width="70.7109375" style="4" customWidth="1"/>
    <col min="9" max="9" width="16.85546875" style="4" customWidth="1"/>
    <col min="10" max="26" width="10.7109375" style="4" customWidth="1"/>
    <col min="27" max="16384" width="14.42578125" style="4"/>
  </cols>
  <sheetData>
    <row r="1" spans="1:11" ht="15" customHeight="1" thickTop="1" thickBot="1" x14ac:dyDescent="0.3">
      <c r="A1" s="92" t="s">
        <v>624</v>
      </c>
      <c r="B1" s="92"/>
      <c r="C1" s="92"/>
      <c r="D1" s="92"/>
      <c r="E1" s="92"/>
      <c r="F1" s="92"/>
      <c r="G1" s="92"/>
      <c r="H1" s="92"/>
      <c r="I1" s="92"/>
    </row>
    <row r="2" spans="1:11" ht="33" thickTop="1" thickBot="1" x14ac:dyDescent="0.3">
      <c r="A2" s="62" t="s">
        <v>3</v>
      </c>
      <c r="B2" s="63" t="s">
        <v>4</v>
      </c>
      <c r="C2" s="61" t="s">
        <v>5</v>
      </c>
      <c r="D2" s="61" t="s">
        <v>6</v>
      </c>
      <c r="E2" s="61" t="s">
        <v>7</v>
      </c>
      <c r="F2" s="61" t="s">
        <v>8</v>
      </c>
      <c r="G2" s="61" t="s">
        <v>9</v>
      </c>
      <c r="H2" s="61" t="s">
        <v>10</v>
      </c>
      <c r="I2" s="61" t="s">
        <v>11</v>
      </c>
    </row>
    <row r="3" spans="1:11" ht="252.75" thickBot="1" x14ac:dyDescent="0.3">
      <c r="A3" s="71">
        <v>15</v>
      </c>
      <c r="B3" s="72">
        <v>7</v>
      </c>
      <c r="C3" s="64" t="s">
        <v>39</v>
      </c>
      <c r="D3" s="64">
        <v>1</v>
      </c>
      <c r="E3" s="64" t="s">
        <v>71</v>
      </c>
      <c r="F3" s="64" t="s">
        <v>356</v>
      </c>
      <c r="G3" s="64" t="s">
        <v>49</v>
      </c>
      <c r="H3" s="66" t="s">
        <v>73</v>
      </c>
      <c r="I3" s="67" t="s">
        <v>42</v>
      </c>
    </row>
    <row r="4" spans="1:11" ht="409.6" thickBot="1" x14ac:dyDescent="0.3">
      <c r="A4" s="73">
        <v>16</v>
      </c>
      <c r="B4" s="74">
        <v>7</v>
      </c>
      <c r="C4" s="64" t="s">
        <v>39</v>
      </c>
      <c r="D4" s="64">
        <v>1</v>
      </c>
      <c r="E4" s="64" t="s">
        <v>71</v>
      </c>
      <c r="F4" s="64" t="s">
        <v>72</v>
      </c>
      <c r="G4" s="64" t="s">
        <v>639</v>
      </c>
      <c r="H4" s="66" t="s">
        <v>74</v>
      </c>
      <c r="I4" s="67" t="s">
        <v>75</v>
      </c>
    </row>
    <row r="5" spans="1:11" ht="15.75" x14ac:dyDescent="0.25">
      <c r="A5" s="30"/>
      <c r="B5" s="30"/>
      <c r="C5" s="30"/>
      <c r="D5" s="30"/>
      <c r="E5" s="30"/>
      <c r="F5" s="30"/>
      <c r="G5" s="30"/>
      <c r="H5" s="31"/>
      <c r="I5" s="32"/>
      <c r="J5" s="34"/>
    </row>
    <row r="6" spans="1:11" ht="15.75" x14ac:dyDescent="0.25">
      <c r="A6" s="30"/>
      <c r="B6" s="30"/>
      <c r="C6" s="30"/>
      <c r="D6" s="30"/>
      <c r="E6" s="30"/>
      <c r="F6" s="30"/>
      <c r="G6" s="30"/>
      <c r="H6" s="31"/>
      <c r="I6" s="32"/>
      <c r="J6" s="34"/>
    </row>
    <row r="7" spans="1:11" ht="15.75" x14ac:dyDescent="0.25">
      <c r="A7" s="30"/>
      <c r="B7" s="30"/>
      <c r="C7" s="30"/>
      <c r="D7" s="30"/>
      <c r="E7" s="30"/>
      <c r="F7" s="30"/>
      <c r="G7" s="30"/>
      <c r="H7" s="31"/>
      <c r="I7" s="32"/>
    </row>
    <row r="8" spans="1:11" ht="15.75" x14ac:dyDescent="0.25">
      <c r="A8" s="30"/>
      <c r="B8" s="30"/>
      <c r="C8" s="30"/>
      <c r="D8" s="30"/>
      <c r="E8" s="30"/>
      <c r="F8" s="30"/>
      <c r="G8" s="30"/>
      <c r="H8" s="31"/>
      <c r="I8" s="32"/>
    </row>
    <row r="9" spans="1:11" ht="15.75" x14ac:dyDescent="0.25">
      <c r="A9" s="30"/>
      <c r="B9" s="30"/>
      <c r="C9" s="30"/>
      <c r="D9" s="30"/>
      <c r="E9" s="30"/>
      <c r="F9" s="30"/>
      <c r="G9" s="30"/>
      <c r="H9" s="31"/>
      <c r="I9" s="32"/>
    </row>
    <row r="10" spans="1:11" ht="15.75" x14ac:dyDescent="0.25">
      <c r="A10" s="30"/>
      <c r="B10" s="30"/>
      <c r="C10" s="30"/>
      <c r="D10" s="30"/>
      <c r="E10" s="30"/>
      <c r="F10" s="30"/>
      <c r="G10" s="30"/>
      <c r="H10" s="31"/>
      <c r="I10" s="32"/>
    </row>
    <row r="11" spans="1:11" ht="24.75" customHeight="1" x14ac:dyDescent="0.25">
      <c r="A11" s="30"/>
      <c r="B11" s="30"/>
      <c r="C11" s="30"/>
      <c r="D11" s="30"/>
      <c r="E11" s="30"/>
      <c r="F11" s="30"/>
      <c r="G11" s="30"/>
      <c r="H11" s="31"/>
      <c r="I11" s="32"/>
    </row>
    <row r="12" spans="1:11" ht="21.75" customHeight="1" x14ac:dyDescent="0.25">
      <c r="A12" s="30"/>
      <c r="B12" s="30"/>
      <c r="C12" s="30"/>
      <c r="D12" s="30"/>
      <c r="E12" s="30"/>
      <c r="F12" s="30"/>
      <c r="G12" s="30"/>
      <c r="H12" s="31"/>
      <c r="I12" s="32"/>
    </row>
    <row r="13" spans="1:11" ht="15.75" x14ac:dyDescent="0.25">
      <c r="A13" s="30"/>
      <c r="B13" s="30"/>
      <c r="C13" s="30"/>
      <c r="D13" s="30"/>
      <c r="E13" s="30"/>
      <c r="F13" s="30"/>
      <c r="G13" s="30"/>
      <c r="H13" s="31"/>
      <c r="I13" s="32"/>
      <c r="J13" s="34"/>
      <c r="K13" s="34"/>
    </row>
    <row r="14" spans="1:11" ht="15.75" x14ac:dyDescent="0.25">
      <c r="A14" s="30"/>
      <c r="B14" s="30"/>
      <c r="C14" s="30"/>
      <c r="D14" s="30"/>
      <c r="E14" s="30"/>
      <c r="F14" s="30"/>
      <c r="G14" s="30"/>
      <c r="H14" s="31"/>
      <c r="I14" s="32"/>
      <c r="J14" s="34"/>
      <c r="K14" s="34"/>
    </row>
    <row r="15" spans="1:11" ht="15.75" x14ac:dyDescent="0.25">
      <c r="A15" s="30"/>
      <c r="B15" s="30"/>
      <c r="C15" s="30"/>
      <c r="D15" s="30"/>
      <c r="E15" s="30"/>
      <c r="F15" s="30"/>
      <c r="G15" s="30"/>
      <c r="H15" s="31"/>
      <c r="I15" s="32"/>
      <c r="J15" s="34"/>
      <c r="K15" s="34"/>
    </row>
    <row r="16" spans="1:11" ht="15.75" x14ac:dyDescent="0.25">
      <c r="A16" s="30"/>
      <c r="B16" s="30"/>
      <c r="C16" s="30"/>
      <c r="D16" s="30"/>
      <c r="E16" s="30"/>
      <c r="F16" s="30"/>
      <c r="G16" s="30"/>
      <c r="H16" s="31"/>
      <c r="I16" s="32"/>
    </row>
    <row r="17" spans="1:9" ht="15.75" x14ac:dyDescent="0.25">
      <c r="A17" s="30"/>
      <c r="B17" s="30"/>
      <c r="C17" s="30"/>
      <c r="D17" s="30"/>
      <c r="E17" s="30"/>
      <c r="F17" s="30"/>
      <c r="G17" s="30"/>
      <c r="H17" s="31"/>
      <c r="I17" s="32"/>
    </row>
    <row r="18" spans="1:9" ht="15.75" x14ac:dyDescent="0.25">
      <c r="A18" s="30"/>
      <c r="B18" s="30"/>
      <c r="C18" s="30"/>
      <c r="D18" s="30"/>
      <c r="E18" s="30"/>
      <c r="F18" s="30"/>
      <c r="G18" s="30"/>
      <c r="H18" s="31"/>
      <c r="I18" s="32"/>
    </row>
    <row r="22" spans="1:9" ht="15.75" customHeight="1" x14ac:dyDescent="0.25"/>
    <row r="23" spans="1:9" ht="15.75" customHeight="1" x14ac:dyDescent="0.25"/>
    <row r="24" spans="1:9" ht="15.75" customHeight="1" x14ac:dyDescent="0.25"/>
    <row r="25" spans="1:9" ht="15.75" customHeight="1" x14ac:dyDescent="0.25"/>
    <row r="26" spans="1:9" ht="15.75" customHeight="1" x14ac:dyDescent="0.25"/>
    <row r="27" spans="1:9" ht="15.75" customHeight="1" x14ac:dyDescent="0.25"/>
    <row r="28" spans="1:9" ht="15.75" customHeight="1" x14ac:dyDescent="0.25"/>
    <row r="29" spans="1:9" ht="15.75" customHeight="1" x14ac:dyDescent="0.25"/>
    <row r="30" spans="1:9" ht="15.75" customHeight="1" x14ac:dyDescent="0.25"/>
    <row r="31" spans="1:9" ht="15.75" customHeight="1" x14ac:dyDescent="0.25"/>
    <row r="32" spans="1: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autoFilter ref="A2:I4"/>
  <mergeCells count="1">
    <mergeCell ref="A1:I1"/>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70" zoomScaleNormal="70" workbookViewId="0">
      <selection activeCell="C8" sqref="C8"/>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562</v>
      </c>
      <c r="B1" s="52" t="s">
        <v>558</v>
      </c>
      <c r="C1" s="52" t="s">
        <v>559</v>
      </c>
    </row>
    <row r="2" spans="1:3" ht="32.25" customHeight="1" thickBot="1" x14ac:dyDescent="0.3">
      <c r="A2" s="54" t="s">
        <v>49</v>
      </c>
      <c r="B2" s="55">
        <f>COUNTIF(UA02A!G2:G5,"ESTUDIANTE PEAMA")</f>
        <v>1</v>
      </c>
      <c r="C2" s="56" t="s">
        <v>580</v>
      </c>
    </row>
    <row r="3" spans="1:3" ht="72.75" customHeight="1" thickBot="1" x14ac:dyDescent="0.3">
      <c r="A3" s="54" t="s">
        <v>639</v>
      </c>
      <c r="B3" s="55">
        <v>1</v>
      </c>
      <c r="C3" s="56" t="s">
        <v>640</v>
      </c>
    </row>
    <row r="4" spans="1:3" ht="35.25" customHeight="1" thickBot="1" x14ac:dyDescent="0.3">
      <c r="A4" s="57" t="s">
        <v>560</v>
      </c>
      <c r="B4" s="58">
        <f>SUM(B2:B3)</f>
        <v>2</v>
      </c>
      <c r="C4" s="5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activeCell="A3" sqref="A3:H3"/>
    </sheetView>
  </sheetViews>
  <sheetFormatPr baseColWidth="10" defaultColWidth="14.42578125" defaultRowHeight="15" customHeight="1" x14ac:dyDescent="0.25"/>
  <cols>
    <col min="1" max="1" width="15.5703125" customWidth="1"/>
    <col min="2" max="2" width="7.42578125" customWidth="1"/>
    <col min="3" max="3" width="9.28515625" customWidth="1"/>
    <col min="4" max="4" width="14.7109375" customWidth="1"/>
    <col min="5" max="6" width="10.7109375" customWidth="1"/>
    <col min="7" max="7" width="14.5703125" customWidth="1"/>
    <col min="8" max="8" width="16.5703125" customWidth="1"/>
    <col min="9" max="26" width="10.7109375" customWidth="1"/>
  </cols>
  <sheetData>
    <row r="1" spans="1:8" s="35" customFormat="1" ht="15" customHeight="1" thickBot="1" x14ac:dyDescent="0.3">
      <c r="A1" s="91" t="s">
        <v>624</v>
      </c>
      <c r="B1" s="91"/>
      <c r="C1" s="91"/>
      <c r="D1" s="91"/>
      <c r="E1" s="91"/>
      <c r="F1" s="91"/>
      <c r="G1" s="91"/>
      <c r="H1" s="91"/>
    </row>
    <row r="2" spans="1:8" ht="159" customHeight="1" thickBot="1" x14ac:dyDescent="0.3">
      <c r="A2" s="60" t="s">
        <v>67</v>
      </c>
      <c r="B2" s="60" t="s">
        <v>76</v>
      </c>
      <c r="C2" s="60" t="s">
        <v>77</v>
      </c>
      <c r="D2" s="60" t="s">
        <v>522</v>
      </c>
      <c r="E2" s="60" t="s">
        <v>25</v>
      </c>
      <c r="F2" s="60" t="s">
        <v>37</v>
      </c>
      <c r="G2" s="60" t="s">
        <v>1</v>
      </c>
      <c r="H2" s="60" t="s">
        <v>2</v>
      </c>
    </row>
    <row r="3" spans="1:8" ht="50.25" customHeight="1" thickBot="1" x14ac:dyDescent="0.3">
      <c r="A3" s="93" t="s">
        <v>28</v>
      </c>
      <c r="B3" s="94"/>
      <c r="C3" s="94"/>
      <c r="D3" s="93" t="s">
        <v>78</v>
      </c>
      <c r="E3" s="94"/>
      <c r="F3" s="94"/>
      <c r="G3" s="94"/>
      <c r="H3" s="94"/>
    </row>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A3:C3"/>
    <mergeCell ref="D3:H3"/>
    <mergeCell ref="A1:H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3"/>
  <sheetViews>
    <sheetView topLeftCell="B1" zoomScale="78" zoomScaleNormal="78" workbookViewId="0">
      <selection activeCell="G27" sqref="G27"/>
    </sheetView>
  </sheetViews>
  <sheetFormatPr baseColWidth="10" defaultColWidth="14.42578125" defaultRowHeight="15" customHeight="1" x14ac:dyDescent="0.25"/>
  <cols>
    <col min="1" max="1" width="28.7109375" style="4" customWidth="1"/>
    <col min="2" max="2" width="31.28515625" style="4" customWidth="1"/>
    <col min="3" max="3" width="20.85546875" style="4" customWidth="1"/>
    <col min="4" max="4" width="19.42578125" style="4" customWidth="1"/>
    <col min="5" max="5" width="22.5703125" style="4" customWidth="1"/>
    <col min="6" max="6" width="23.85546875" style="4" customWidth="1"/>
    <col min="7" max="7" width="28.5703125" style="4" customWidth="1"/>
    <col min="8" max="8" width="71" style="4" customWidth="1"/>
    <col min="9" max="9" width="30" style="4" customWidth="1"/>
    <col min="10" max="26" width="10.7109375" style="4" customWidth="1"/>
    <col min="27" max="16384" width="14.42578125" style="4"/>
  </cols>
  <sheetData>
    <row r="1" spans="1:9" ht="15" customHeight="1" thickTop="1" thickBot="1" x14ac:dyDescent="0.3">
      <c r="A1" s="92" t="s">
        <v>624</v>
      </c>
      <c r="B1" s="92"/>
      <c r="C1" s="92"/>
      <c r="D1" s="92"/>
      <c r="E1" s="92"/>
      <c r="F1" s="92"/>
      <c r="G1" s="92"/>
      <c r="H1" s="92"/>
      <c r="I1" s="92"/>
    </row>
    <row r="2" spans="1:9" ht="17.25" thickTop="1" thickBot="1" x14ac:dyDescent="0.3">
      <c r="A2" s="61" t="s">
        <v>3</v>
      </c>
      <c r="B2" s="61" t="s">
        <v>4</v>
      </c>
      <c r="C2" s="61" t="s">
        <v>5</v>
      </c>
      <c r="D2" s="61" t="s">
        <v>6</v>
      </c>
      <c r="E2" s="61" t="s">
        <v>7</v>
      </c>
      <c r="F2" s="61" t="s">
        <v>8</v>
      </c>
      <c r="G2" s="61" t="s">
        <v>9</v>
      </c>
      <c r="H2" s="61" t="s">
        <v>10</v>
      </c>
      <c r="I2" s="61" t="s">
        <v>11</v>
      </c>
    </row>
    <row r="3" spans="1:9" s="12" customFormat="1" ht="327.75" customHeight="1" thickBot="1" x14ac:dyDescent="0.3">
      <c r="A3" s="75">
        <v>17</v>
      </c>
      <c r="B3" s="75">
        <v>7</v>
      </c>
      <c r="C3" s="75" t="s">
        <v>39</v>
      </c>
      <c r="D3" s="75">
        <v>1</v>
      </c>
      <c r="E3" s="75" t="s">
        <v>29</v>
      </c>
      <c r="F3" s="75" t="s">
        <v>79</v>
      </c>
      <c r="G3" s="75" t="s">
        <v>556</v>
      </c>
      <c r="H3" s="76" t="s">
        <v>80</v>
      </c>
      <c r="I3" s="77" t="s">
        <v>83</v>
      </c>
    </row>
    <row r="4" spans="1:9" ht="338.25" customHeight="1" thickBot="1" x14ac:dyDescent="0.3">
      <c r="A4" s="64">
        <v>18</v>
      </c>
      <c r="B4" s="64">
        <v>7</v>
      </c>
      <c r="C4" s="64" t="s">
        <v>39</v>
      </c>
      <c r="D4" s="64">
        <v>1</v>
      </c>
      <c r="E4" s="64" t="s">
        <v>29</v>
      </c>
      <c r="F4" s="64" t="s">
        <v>79</v>
      </c>
      <c r="G4" s="64" t="s">
        <v>82</v>
      </c>
      <c r="H4" s="66" t="s">
        <v>81</v>
      </c>
      <c r="I4" s="67" t="s">
        <v>83</v>
      </c>
    </row>
    <row r="5" spans="1:9" s="12" customFormat="1" ht="328.5" customHeight="1" thickBot="1" x14ac:dyDescent="0.3">
      <c r="A5" s="75">
        <v>19</v>
      </c>
      <c r="B5" s="75">
        <v>7</v>
      </c>
      <c r="C5" s="75" t="s">
        <v>39</v>
      </c>
      <c r="D5" s="75">
        <v>1</v>
      </c>
      <c r="E5" s="75" t="s">
        <v>29</v>
      </c>
      <c r="F5" s="75" t="s">
        <v>79</v>
      </c>
      <c r="G5" s="75" t="s">
        <v>557</v>
      </c>
      <c r="H5" s="76" t="s">
        <v>84</v>
      </c>
      <c r="I5" s="77" t="s">
        <v>42</v>
      </c>
    </row>
    <row r="6" spans="1:9" ht="405.75" customHeight="1" thickBot="1" x14ac:dyDescent="0.3">
      <c r="A6" s="64">
        <v>20</v>
      </c>
      <c r="B6" s="64">
        <v>7</v>
      </c>
      <c r="C6" s="64" t="s">
        <v>39</v>
      </c>
      <c r="D6" s="64">
        <v>1</v>
      </c>
      <c r="E6" s="64" t="s">
        <v>29</v>
      </c>
      <c r="F6" s="64" t="s">
        <v>79</v>
      </c>
      <c r="G6" s="64" t="s">
        <v>19</v>
      </c>
      <c r="H6" s="66" t="s">
        <v>85</v>
      </c>
      <c r="I6" s="67" t="s">
        <v>42</v>
      </c>
    </row>
    <row r="7" spans="1:9" ht="263.25" customHeight="1" thickBot="1" x14ac:dyDescent="0.3">
      <c r="A7" s="75">
        <v>21</v>
      </c>
      <c r="B7" s="64">
        <v>7</v>
      </c>
      <c r="C7" s="64" t="s">
        <v>39</v>
      </c>
      <c r="D7" s="64">
        <v>1</v>
      </c>
      <c r="E7" s="64" t="s">
        <v>29</v>
      </c>
      <c r="F7" s="64" t="s">
        <v>79</v>
      </c>
      <c r="G7" s="64" t="s">
        <v>32</v>
      </c>
      <c r="H7" s="66" t="s">
        <v>86</v>
      </c>
      <c r="I7" s="67" t="s">
        <v>87</v>
      </c>
    </row>
    <row r="8" spans="1:9" ht="278.25" customHeight="1" thickBot="1" x14ac:dyDescent="0.3">
      <c r="A8" s="64">
        <v>22</v>
      </c>
      <c r="B8" s="75">
        <v>7</v>
      </c>
      <c r="C8" s="75" t="s">
        <v>39</v>
      </c>
      <c r="D8" s="75">
        <v>1</v>
      </c>
      <c r="E8" s="75" t="s">
        <v>29</v>
      </c>
      <c r="F8" s="75" t="s">
        <v>79</v>
      </c>
      <c r="G8" s="64" t="s">
        <v>639</v>
      </c>
      <c r="H8" s="76" t="s">
        <v>88</v>
      </c>
      <c r="I8" s="67" t="s">
        <v>89</v>
      </c>
    </row>
    <row r="9" spans="1:9" ht="230.25" customHeight="1" thickBot="1" x14ac:dyDescent="0.3">
      <c r="A9" s="75">
        <v>23</v>
      </c>
      <c r="B9" s="75">
        <v>7</v>
      </c>
      <c r="C9" s="75" t="s">
        <v>39</v>
      </c>
      <c r="D9" s="75">
        <v>1</v>
      </c>
      <c r="E9" s="75" t="s">
        <v>29</v>
      </c>
      <c r="F9" s="75" t="s">
        <v>79</v>
      </c>
      <c r="G9" s="75" t="s">
        <v>13</v>
      </c>
      <c r="H9" s="76" t="s">
        <v>90</v>
      </c>
      <c r="I9" s="67" t="s">
        <v>87</v>
      </c>
    </row>
    <row r="10" spans="1:9" s="12" customFormat="1" ht="342" customHeight="1" thickBot="1" x14ac:dyDescent="0.3">
      <c r="A10" s="64">
        <v>24</v>
      </c>
      <c r="B10" s="75">
        <v>7</v>
      </c>
      <c r="C10" s="75" t="s">
        <v>39</v>
      </c>
      <c r="D10" s="75">
        <v>1</v>
      </c>
      <c r="E10" s="75" t="s">
        <v>29</v>
      </c>
      <c r="F10" s="75" t="s">
        <v>79</v>
      </c>
      <c r="G10" s="75" t="s">
        <v>49</v>
      </c>
      <c r="H10" s="76" t="s">
        <v>91</v>
      </c>
      <c r="I10" s="77" t="s">
        <v>31</v>
      </c>
    </row>
    <row r="11" spans="1:9" ht="230.25" customHeight="1" thickBot="1" x14ac:dyDescent="0.3">
      <c r="A11" s="75">
        <v>25</v>
      </c>
      <c r="B11" s="75">
        <v>7</v>
      </c>
      <c r="C11" s="75" t="s">
        <v>39</v>
      </c>
      <c r="D11" s="75">
        <v>1</v>
      </c>
      <c r="E11" s="75" t="s">
        <v>29</v>
      </c>
      <c r="F11" s="75" t="s">
        <v>79</v>
      </c>
      <c r="G11" s="75" t="s">
        <v>13</v>
      </c>
      <c r="H11" s="76" t="s">
        <v>92</v>
      </c>
      <c r="I11" s="67" t="s">
        <v>31</v>
      </c>
    </row>
    <row r="12" spans="1:9" ht="236.25" customHeight="1" thickBot="1" x14ac:dyDescent="0.3">
      <c r="A12" s="64">
        <v>26</v>
      </c>
      <c r="B12" s="75">
        <v>7</v>
      </c>
      <c r="C12" s="75" t="s">
        <v>39</v>
      </c>
      <c r="D12" s="75">
        <v>1</v>
      </c>
      <c r="E12" s="75" t="s">
        <v>29</v>
      </c>
      <c r="F12" s="75" t="s">
        <v>79</v>
      </c>
      <c r="G12" s="64" t="s">
        <v>49</v>
      </c>
      <c r="H12" s="76" t="s">
        <v>93</v>
      </c>
      <c r="I12" s="67" t="s">
        <v>94</v>
      </c>
    </row>
    <row r="13" spans="1:9" ht="15" customHeight="1" thickBot="1" x14ac:dyDescent="0.3">
      <c r="A13" s="75">
        <v>27</v>
      </c>
      <c r="B13" s="78"/>
      <c r="C13" s="78"/>
      <c r="D13" s="78"/>
      <c r="E13" s="78"/>
      <c r="F13" s="78"/>
      <c r="G13" s="78"/>
      <c r="H13" s="78"/>
      <c r="I13" s="78"/>
    </row>
    <row r="14" spans="1:9" ht="327.75" customHeight="1" thickBot="1" x14ac:dyDescent="0.3">
      <c r="A14" s="64">
        <v>27</v>
      </c>
      <c r="B14" s="75">
        <v>7</v>
      </c>
      <c r="C14" s="75" t="s">
        <v>39</v>
      </c>
      <c r="D14" s="75">
        <v>1</v>
      </c>
      <c r="E14" s="75" t="s">
        <v>29</v>
      </c>
      <c r="F14" s="75" t="s">
        <v>79</v>
      </c>
      <c r="G14" s="75" t="s">
        <v>23</v>
      </c>
      <c r="H14" s="76" t="s">
        <v>95</v>
      </c>
      <c r="I14" s="67" t="s">
        <v>94</v>
      </c>
    </row>
    <row r="15" spans="1:9" ht="296.25" customHeight="1" thickBot="1" x14ac:dyDescent="0.3">
      <c r="A15" s="75">
        <v>28</v>
      </c>
      <c r="B15" s="75">
        <v>7</v>
      </c>
      <c r="C15" s="75" t="s">
        <v>39</v>
      </c>
      <c r="D15" s="75">
        <v>1</v>
      </c>
      <c r="E15" s="75" t="s">
        <v>29</v>
      </c>
      <c r="F15" s="75" t="s">
        <v>79</v>
      </c>
      <c r="G15" s="75" t="s">
        <v>19</v>
      </c>
      <c r="H15" s="76" t="s">
        <v>96</v>
      </c>
      <c r="I15" s="67" t="s">
        <v>17</v>
      </c>
    </row>
    <row r="16" spans="1:9" s="12" customFormat="1" ht="326.25" customHeight="1" thickBot="1" x14ac:dyDescent="0.3">
      <c r="A16" s="64">
        <v>29</v>
      </c>
      <c r="B16" s="75">
        <v>7</v>
      </c>
      <c r="C16" s="75" t="s">
        <v>39</v>
      </c>
      <c r="D16" s="75">
        <v>1</v>
      </c>
      <c r="E16" s="75" t="s">
        <v>29</v>
      </c>
      <c r="F16" s="75" t="s">
        <v>79</v>
      </c>
      <c r="G16" s="75" t="s">
        <v>542</v>
      </c>
      <c r="H16" s="76" t="s">
        <v>97</v>
      </c>
      <c r="I16" s="77" t="s">
        <v>98</v>
      </c>
    </row>
    <row r="17" spans="1:9" ht="309.75" customHeight="1" thickBot="1" x14ac:dyDescent="0.3">
      <c r="A17" s="75">
        <v>30</v>
      </c>
      <c r="B17" s="75">
        <v>7</v>
      </c>
      <c r="C17" s="75" t="s">
        <v>39</v>
      </c>
      <c r="D17" s="75">
        <v>1</v>
      </c>
      <c r="E17" s="75" t="s">
        <v>29</v>
      </c>
      <c r="F17" s="75" t="s">
        <v>79</v>
      </c>
      <c r="G17" s="75" t="s">
        <v>638</v>
      </c>
      <c r="H17" s="76" t="s">
        <v>99</v>
      </c>
      <c r="I17" s="77" t="s">
        <v>89</v>
      </c>
    </row>
    <row r="18" spans="1:9" ht="342" customHeight="1" thickBot="1" x14ac:dyDescent="0.3">
      <c r="A18" s="64">
        <v>31</v>
      </c>
      <c r="B18" s="75">
        <v>7</v>
      </c>
      <c r="C18" s="75" t="s">
        <v>39</v>
      </c>
      <c r="D18" s="75">
        <v>1</v>
      </c>
      <c r="E18" s="75" t="s">
        <v>29</v>
      </c>
      <c r="F18" s="75" t="s">
        <v>79</v>
      </c>
      <c r="G18" s="64" t="s">
        <v>34</v>
      </c>
      <c r="H18" s="76" t="s">
        <v>100</v>
      </c>
      <c r="I18" s="67" t="s">
        <v>101</v>
      </c>
    </row>
    <row r="19" spans="1:9" s="12" customFormat="1" ht="285" customHeight="1" thickBot="1" x14ac:dyDescent="0.3">
      <c r="A19" s="75">
        <v>32</v>
      </c>
      <c r="B19" s="75">
        <v>7</v>
      </c>
      <c r="C19" s="75" t="s">
        <v>39</v>
      </c>
      <c r="D19" s="75">
        <v>1</v>
      </c>
      <c r="E19" s="75" t="s">
        <v>29</v>
      </c>
      <c r="F19" s="75" t="s">
        <v>79</v>
      </c>
      <c r="G19" s="75" t="s">
        <v>49</v>
      </c>
      <c r="H19" s="76" t="s">
        <v>102</v>
      </c>
      <c r="I19" s="77" t="s">
        <v>31</v>
      </c>
    </row>
    <row r="20" spans="1:9" s="12" customFormat="1" ht="258.75" customHeight="1" thickBot="1" x14ac:dyDescent="0.3">
      <c r="A20" s="64">
        <v>33</v>
      </c>
      <c r="B20" s="75">
        <v>7</v>
      </c>
      <c r="C20" s="75" t="s">
        <v>39</v>
      </c>
      <c r="D20" s="75">
        <v>1</v>
      </c>
      <c r="E20" s="75" t="s">
        <v>29</v>
      </c>
      <c r="F20" s="75" t="s">
        <v>79</v>
      </c>
      <c r="G20" s="75" t="s">
        <v>49</v>
      </c>
      <c r="H20" s="76" t="s">
        <v>358</v>
      </c>
      <c r="I20" s="77" t="s">
        <v>31</v>
      </c>
    </row>
    <row r="21" spans="1:9" ht="319.5" customHeight="1" thickBot="1" x14ac:dyDescent="0.3">
      <c r="A21" s="75">
        <v>34</v>
      </c>
      <c r="B21" s="69">
        <v>7</v>
      </c>
      <c r="C21" s="69" t="s">
        <v>39</v>
      </c>
      <c r="D21" s="69">
        <v>1</v>
      </c>
      <c r="E21" s="64" t="s">
        <v>29</v>
      </c>
      <c r="F21" s="79" t="s">
        <v>79</v>
      </c>
      <c r="G21" s="64" t="s">
        <v>638</v>
      </c>
      <c r="H21" s="80" t="s">
        <v>103</v>
      </c>
      <c r="I21" s="70" t="s">
        <v>31</v>
      </c>
    </row>
    <row r="22" spans="1:9" s="12" customFormat="1" ht="375.75" customHeight="1" thickBot="1" x14ac:dyDescent="0.3">
      <c r="A22" s="64">
        <v>35</v>
      </c>
      <c r="B22" s="81">
        <v>7</v>
      </c>
      <c r="C22" s="81" t="s">
        <v>39</v>
      </c>
      <c r="D22" s="81">
        <v>1</v>
      </c>
      <c r="E22" s="75" t="s">
        <v>29</v>
      </c>
      <c r="F22" s="75" t="s">
        <v>79</v>
      </c>
      <c r="G22" s="82" t="s">
        <v>621</v>
      </c>
      <c r="H22" s="83" t="s">
        <v>104</v>
      </c>
      <c r="I22" s="84" t="s">
        <v>101</v>
      </c>
    </row>
    <row r="23" spans="1:9" s="9" customFormat="1" ht="359.25" customHeight="1" thickBot="1" x14ac:dyDescent="0.3">
      <c r="A23" s="75">
        <v>36</v>
      </c>
      <c r="B23" s="64">
        <v>7</v>
      </c>
      <c r="C23" s="64" t="s">
        <v>39</v>
      </c>
      <c r="D23" s="64">
        <v>1</v>
      </c>
      <c r="E23" s="64" t="s">
        <v>29</v>
      </c>
      <c r="F23" s="64" t="s">
        <v>79</v>
      </c>
      <c r="G23" s="64" t="s">
        <v>49</v>
      </c>
      <c r="H23" s="80" t="s">
        <v>105</v>
      </c>
      <c r="I23" s="67" t="s">
        <v>46</v>
      </c>
    </row>
    <row r="24" spans="1:9" s="51" customFormat="1" ht="408.75" customHeight="1" thickBot="1" x14ac:dyDescent="0.3">
      <c r="A24" s="64">
        <v>37</v>
      </c>
      <c r="B24" s="75">
        <v>7</v>
      </c>
      <c r="C24" s="75" t="s">
        <v>39</v>
      </c>
      <c r="D24" s="75">
        <v>1</v>
      </c>
      <c r="E24" s="75" t="s">
        <v>29</v>
      </c>
      <c r="F24" s="75" t="s">
        <v>79</v>
      </c>
      <c r="G24" s="75" t="s">
        <v>49</v>
      </c>
      <c r="H24" s="83" t="s">
        <v>106</v>
      </c>
      <c r="I24" s="77" t="s">
        <v>46</v>
      </c>
    </row>
    <row r="25" spans="1:9" s="10" customFormat="1" ht="408.75" customHeight="1" thickBot="1" x14ac:dyDescent="0.3">
      <c r="A25" s="75">
        <v>38</v>
      </c>
      <c r="B25" s="69">
        <v>7</v>
      </c>
      <c r="C25" s="69" t="s">
        <v>39</v>
      </c>
      <c r="D25" s="69">
        <v>1</v>
      </c>
      <c r="E25" s="64" t="s">
        <v>29</v>
      </c>
      <c r="F25" s="64" t="s">
        <v>79</v>
      </c>
      <c r="G25" s="64" t="s">
        <v>49</v>
      </c>
      <c r="H25" s="80" t="s">
        <v>108</v>
      </c>
      <c r="I25" s="70" t="s">
        <v>107</v>
      </c>
    </row>
    <row r="26" spans="1:9" ht="280.5" customHeight="1" thickBot="1" x14ac:dyDescent="0.3">
      <c r="A26" s="64">
        <v>39</v>
      </c>
      <c r="B26" s="69">
        <v>7</v>
      </c>
      <c r="C26" s="69" t="s">
        <v>39</v>
      </c>
      <c r="D26" s="69">
        <v>1</v>
      </c>
      <c r="E26" s="75" t="s">
        <v>29</v>
      </c>
      <c r="F26" s="64" t="s">
        <v>79</v>
      </c>
      <c r="G26" s="64" t="s">
        <v>110</v>
      </c>
      <c r="H26" s="80" t="s">
        <v>109</v>
      </c>
      <c r="I26" s="67" t="s">
        <v>107</v>
      </c>
    </row>
    <row r="27" spans="1:9" s="12" customFormat="1" ht="239.25" customHeight="1" thickBot="1" x14ac:dyDescent="0.3">
      <c r="A27" s="75">
        <v>40</v>
      </c>
      <c r="B27" s="81">
        <v>7</v>
      </c>
      <c r="C27" s="81" t="s">
        <v>39</v>
      </c>
      <c r="D27" s="81">
        <v>1</v>
      </c>
      <c r="E27" s="75" t="s">
        <v>29</v>
      </c>
      <c r="F27" s="75" t="s">
        <v>79</v>
      </c>
      <c r="G27" s="75" t="s">
        <v>110</v>
      </c>
      <c r="H27" s="83" t="s">
        <v>359</v>
      </c>
      <c r="I27" s="77" t="s">
        <v>107</v>
      </c>
    </row>
    <row r="28" spans="1:9" s="12" customFormat="1" ht="327" customHeight="1" thickBot="1" x14ac:dyDescent="0.3">
      <c r="A28" s="64">
        <v>41</v>
      </c>
      <c r="B28" s="81">
        <v>7</v>
      </c>
      <c r="C28" s="81" t="s">
        <v>39</v>
      </c>
      <c r="D28" s="81">
        <v>1</v>
      </c>
      <c r="E28" s="75" t="s">
        <v>29</v>
      </c>
      <c r="F28" s="75" t="s">
        <v>79</v>
      </c>
      <c r="G28" s="75" t="s">
        <v>49</v>
      </c>
      <c r="H28" s="83" t="s">
        <v>111</v>
      </c>
      <c r="I28" s="77" t="s">
        <v>47</v>
      </c>
    </row>
    <row r="29" spans="1:9" s="12" customFormat="1" ht="210" customHeight="1" thickBot="1" x14ac:dyDescent="0.3">
      <c r="A29" s="75">
        <v>42</v>
      </c>
      <c r="B29" s="81">
        <v>7</v>
      </c>
      <c r="C29" s="81" t="s">
        <v>39</v>
      </c>
      <c r="D29" s="81">
        <v>1</v>
      </c>
      <c r="E29" s="75" t="s">
        <v>29</v>
      </c>
      <c r="F29" s="75" t="s">
        <v>79</v>
      </c>
      <c r="G29" s="75" t="s">
        <v>112</v>
      </c>
      <c r="H29" s="83" t="s">
        <v>552</v>
      </c>
      <c r="I29" s="77" t="s">
        <v>47</v>
      </c>
    </row>
    <row r="30" spans="1:9" s="51" customFormat="1" ht="408.75" customHeight="1" thickBot="1" x14ac:dyDescent="0.3">
      <c r="A30" s="64">
        <v>43</v>
      </c>
      <c r="B30" s="75">
        <v>7</v>
      </c>
      <c r="C30" s="75" t="s">
        <v>39</v>
      </c>
      <c r="D30" s="75">
        <v>1</v>
      </c>
      <c r="E30" s="75" t="s">
        <v>29</v>
      </c>
      <c r="F30" s="75" t="s">
        <v>79</v>
      </c>
      <c r="G30" s="75" t="s">
        <v>542</v>
      </c>
      <c r="H30" s="83" t="s">
        <v>553</v>
      </c>
      <c r="I30" s="77" t="s">
        <v>47</v>
      </c>
    </row>
    <row r="31" spans="1:9" s="12" customFormat="1" ht="408.75" customHeight="1" thickBot="1" x14ac:dyDescent="0.3">
      <c r="A31" s="75">
        <v>44</v>
      </c>
      <c r="B31" s="75">
        <v>7</v>
      </c>
      <c r="C31" s="75" t="s">
        <v>39</v>
      </c>
      <c r="D31" s="75">
        <v>1</v>
      </c>
      <c r="E31" s="75" t="s">
        <v>29</v>
      </c>
      <c r="F31" s="75" t="s">
        <v>79</v>
      </c>
      <c r="G31" s="75" t="s">
        <v>554</v>
      </c>
      <c r="H31" s="83" t="s">
        <v>628</v>
      </c>
      <c r="I31" s="84" t="s">
        <v>31</v>
      </c>
    </row>
    <row r="32" spans="1:9" s="12" customFormat="1" ht="408.75" customHeight="1" thickBot="1" x14ac:dyDescent="0.3">
      <c r="A32" s="64">
        <v>45</v>
      </c>
      <c r="B32" s="75">
        <v>7</v>
      </c>
      <c r="C32" s="75" t="s">
        <v>39</v>
      </c>
      <c r="D32" s="75">
        <v>1</v>
      </c>
      <c r="E32" s="75" t="s">
        <v>29</v>
      </c>
      <c r="F32" s="75" t="s">
        <v>79</v>
      </c>
      <c r="G32" s="75" t="s">
        <v>361</v>
      </c>
      <c r="H32" s="83" t="s">
        <v>555</v>
      </c>
      <c r="I32" s="84" t="s">
        <v>31</v>
      </c>
    </row>
    <row r="33" spans="1:10" ht="354" customHeight="1" thickBot="1" x14ac:dyDescent="0.3">
      <c r="A33" s="75">
        <v>46</v>
      </c>
      <c r="B33" s="64">
        <v>7</v>
      </c>
      <c r="C33" s="64" t="s">
        <v>39</v>
      </c>
      <c r="D33" s="64">
        <v>1</v>
      </c>
      <c r="E33" s="64" t="s">
        <v>29</v>
      </c>
      <c r="F33" s="64" t="s">
        <v>79</v>
      </c>
      <c r="G33" s="64" t="s">
        <v>23</v>
      </c>
      <c r="H33" s="83" t="s">
        <v>113</v>
      </c>
      <c r="I33" s="67" t="s">
        <v>98</v>
      </c>
    </row>
    <row r="34" spans="1:10" ht="341.25" customHeight="1" thickBot="1" x14ac:dyDescent="0.3">
      <c r="A34" s="64">
        <v>47</v>
      </c>
      <c r="B34" s="75">
        <v>7</v>
      </c>
      <c r="C34" s="75" t="s">
        <v>39</v>
      </c>
      <c r="D34" s="78"/>
      <c r="E34" s="75" t="s">
        <v>29</v>
      </c>
      <c r="F34" s="75" t="s">
        <v>79</v>
      </c>
      <c r="G34" s="64" t="s">
        <v>34</v>
      </c>
      <c r="H34" s="80" t="s">
        <v>114</v>
      </c>
      <c r="I34" s="67" t="s">
        <v>51</v>
      </c>
    </row>
    <row r="35" spans="1:10" ht="409.5" customHeight="1" thickBot="1" x14ac:dyDescent="0.3">
      <c r="A35" s="75">
        <v>48</v>
      </c>
      <c r="B35" s="64">
        <v>7</v>
      </c>
      <c r="C35" s="64" t="s">
        <v>39</v>
      </c>
      <c r="D35" s="64">
        <v>1</v>
      </c>
      <c r="E35" s="64" t="s">
        <v>29</v>
      </c>
      <c r="F35" s="64" t="s">
        <v>79</v>
      </c>
      <c r="G35" s="64" t="s">
        <v>564</v>
      </c>
      <c r="H35" s="80" t="s">
        <v>115</v>
      </c>
      <c r="I35" s="67" t="s">
        <v>51</v>
      </c>
    </row>
    <row r="36" spans="1:10" ht="211.5" customHeight="1" thickBot="1" x14ac:dyDescent="0.3">
      <c r="A36" s="64">
        <v>49</v>
      </c>
      <c r="B36" s="64">
        <v>7</v>
      </c>
      <c r="C36" s="64" t="s">
        <v>39</v>
      </c>
      <c r="D36" s="64">
        <v>1</v>
      </c>
      <c r="E36" s="64" t="s">
        <v>29</v>
      </c>
      <c r="F36" s="64" t="s">
        <v>79</v>
      </c>
      <c r="G36" s="64" t="s">
        <v>625</v>
      </c>
      <c r="H36" s="80" t="s">
        <v>626</v>
      </c>
      <c r="I36" s="67" t="s">
        <v>46</v>
      </c>
      <c r="J36" s="34"/>
    </row>
    <row r="37" spans="1:10" ht="15.75" customHeight="1" x14ac:dyDescent="0.25">
      <c r="A37" s="34"/>
      <c r="B37" s="34"/>
      <c r="C37" s="34"/>
      <c r="D37" s="34"/>
      <c r="E37" s="34"/>
      <c r="F37" s="34"/>
      <c r="G37" s="34"/>
      <c r="H37" s="34"/>
      <c r="I37" s="34"/>
      <c r="J37" s="34"/>
    </row>
    <row r="38" spans="1:10" ht="15.75" customHeight="1" x14ac:dyDescent="0.25"/>
    <row r="39" spans="1:10" ht="15.75" customHeight="1" x14ac:dyDescent="0.25"/>
    <row r="40" spans="1:10" ht="15.75" customHeight="1" x14ac:dyDescent="0.25"/>
    <row r="41" spans="1:10" ht="15.75" customHeight="1" x14ac:dyDescent="0.25"/>
    <row r="42" spans="1:10" ht="15.75" customHeight="1" x14ac:dyDescent="0.25"/>
    <row r="43" spans="1:10" ht="15.75" customHeight="1" x14ac:dyDescent="0.25"/>
    <row r="44" spans="1:10" ht="15.75" customHeight="1" x14ac:dyDescent="0.25"/>
    <row r="45" spans="1:10" ht="15.75" customHeight="1" x14ac:dyDescent="0.25"/>
    <row r="46" spans="1:10" ht="15.75" customHeight="1" x14ac:dyDescent="0.25"/>
    <row r="47" spans="1:10" ht="15.75" customHeight="1" x14ac:dyDescent="0.25"/>
    <row r="48" spans="1:10"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sheetData>
  <autoFilter ref="A2:J36"/>
  <mergeCells count="1">
    <mergeCell ref="A1:I1"/>
  </mergeCells>
  <pageMargins left="0.7" right="0.7" top="0.75" bottom="0.75" header="0" footer="0"/>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10" zoomScale="80" zoomScaleNormal="80" workbookViewId="0">
      <selection activeCell="C14" sqref="C14"/>
    </sheetView>
  </sheetViews>
  <sheetFormatPr baseColWidth="10" defaultColWidth="10.85546875" defaultRowHeight="15" x14ac:dyDescent="0.25"/>
  <cols>
    <col min="1" max="1" width="31.7109375" style="53" customWidth="1"/>
    <col min="2" max="2" width="21.42578125" style="53" customWidth="1"/>
    <col min="3" max="3" width="102.5703125" style="53" customWidth="1"/>
    <col min="4" max="16384" width="10.85546875" style="53"/>
  </cols>
  <sheetData>
    <row r="1" spans="1:3" ht="66" customHeight="1" thickBot="1" x14ac:dyDescent="0.3">
      <c r="A1" s="52" t="s">
        <v>563</v>
      </c>
      <c r="B1" s="52" t="s">
        <v>558</v>
      </c>
      <c r="C1" s="52" t="s">
        <v>559</v>
      </c>
    </row>
    <row r="2" spans="1:3" ht="32.25" customHeight="1" thickBot="1" x14ac:dyDescent="0.3">
      <c r="A2" s="54" t="s">
        <v>112</v>
      </c>
      <c r="B2" s="55">
        <f>COUNTIF(UA03A!G3:G31,"BIENESTAR UNIVERSITARIO")</f>
        <v>1</v>
      </c>
      <c r="C2" s="56" t="s">
        <v>586</v>
      </c>
    </row>
    <row r="3" spans="1:3" ht="40.5" customHeight="1" thickBot="1" x14ac:dyDescent="0.3">
      <c r="A3" s="54" t="s">
        <v>34</v>
      </c>
      <c r="B3" s="55">
        <f>COUNTIF(UA03A!G3:G41,"CONTEXTO SOCIOCULTURAL")</f>
        <v>2</v>
      </c>
      <c r="C3" s="56" t="s">
        <v>587</v>
      </c>
    </row>
    <row r="4" spans="1:3" ht="33.75" customHeight="1" thickBot="1" x14ac:dyDescent="0.3">
      <c r="A4" s="54" t="s">
        <v>13</v>
      </c>
      <c r="B4" s="55">
        <f>COUNTIF(UA03A!G3:G41,"EDUCACIÓN")</f>
        <v>2</v>
      </c>
      <c r="C4" s="56" t="s">
        <v>588</v>
      </c>
    </row>
    <row r="5" spans="1:3" ht="48.75" customHeight="1" thickBot="1" x14ac:dyDescent="0.3">
      <c r="A5" s="54" t="s">
        <v>625</v>
      </c>
      <c r="B5" s="55">
        <f>COUNTIF(UA03A!G3:G42,"EQUIDAD")</f>
        <v>1</v>
      </c>
      <c r="C5" s="56" t="s">
        <v>632</v>
      </c>
    </row>
    <row r="6" spans="1:3" ht="48.75" customHeight="1" thickBot="1" x14ac:dyDescent="0.3">
      <c r="A6" s="54" t="s">
        <v>361</v>
      </c>
      <c r="B6" s="55">
        <f>COUNTIF(UA03A!G3:G41,"EQUIPAJE CULTURAL")</f>
        <v>1</v>
      </c>
      <c r="C6" s="56" t="s">
        <v>589</v>
      </c>
    </row>
    <row r="7" spans="1:3" ht="45.75" customHeight="1" thickBot="1" x14ac:dyDescent="0.3">
      <c r="A7" s="54" t="s">
        <v>554</v>
      </c>
      <c r="B7" s="55">
        <f>COUNTIF(UA03A!G3:G41,"ESPIRITU DE ÉPOCA")</f>
        <v>1</v>
      </c>
      <c r="C7" s="56" t="s">
        <v>590</v>
      </c>
    </row>
    <row r="8" spans="1:3" ht="36.6" customHeight="1" thickBot="1" x14ac:dyDescent="0.3">
      <c r="A8" s="54" t="s">
        <v>49</v>
      </c>
      <c r="B8" s="55">
        <f>COUNTIF(UA03A!G3:G41,"ESTUDIANTE PEAMA")</f>
        <v>8</v>
      </c>
      <c r="C8" s="56" t="s">
        <v>580</v>
      </c>
    </row>
    <row r="9" spans="1:3" ht="40.5" customHeight="1" thickBot="1" x14ac:dyDescent="0.3">
      <c r="A9" s="54" t="s">
        <v>19</v>
      </c>
      <c r="B9" s="55">
        <f>COUNTIF(UA03A!G3:G41,"INCERTIDUMBRE")</f>
        <v>2</v>
      </c>
      <c r="C9" s="56" t="s">
        <v>591</v>
      </c>
    </row>
    <row r="10" spans="1:3" ht="35.450000000000003" customHeight="1" thickBot="1" x14ac:dyDescent="0.3">
      <c r="A10" s="54" t="s">
        <v>564</v>
      </c>
      <c r="B10" s="55">
        <f>COUNTIF(UA03A!G3:G41,"INCLUSIÓN ")</f>
        <v>1</v>
      </c>
      <c r="C10" s="56" t="s">
        <v>581</v>
      </c>
    </row>
    <row r="11" spans="1:3" ht="48.75" customHeight="1" thickBot="1" x14ac:dyDescent="0.3">
      <c r="A11" s="54" t="s">
        <v>557</v>
      </c>
      <c r="B11" s="55">
        <f>COUNTIF(UA03A!G3:G41," INVESTIGACIÓN")</f>
        <v>1</v>
      </c>
      <c r="C11" s="56" t="s">
        <v>592</v>
      </c>
    </row>
    <row r="12" spans="1:3" ht="48.75" customHeight="1" thickBot="1" x14ac:dyDescent="0.3">
      <c r="A12" s="54" t="s">
        <v>82</v>
      </c>
      <c r="B12" s="55">
        <f>COUNTIF(UA03A!G3:G41,"LOGROS Y FRACASOS")</f>
        <v>1</v>
      </c>
      <c r="C12" s="56" t="s">
        <v>593</v>
      </c>
    </row>
    <row r="13" spans="1:3" ht="48.75" customHeight="1" thickBot="1" x14ac:dyDescent="0.3">
      <c r="A13" s="54" t="s">
        <v>542</v>
      </c>
      <c r="B13" s="55">
        <f>COUNTIF(UA03A!G3:G41,"MODELO INTERSEDES ")</f>
        <v>2</v>
      </c>
      <c r="C13" s="56" t="s">
        <v>594</v>
      </c>
    </row>
    <row r="14" spans="1:3" ht="48.75" customHeight="1" thickBot="1" x14ac:dyDescent="0.3">
      <c r="A14" s="54" t="s">
        <v>110</v>
      </c>
      <c r="B14" s="55">
        <f>COUNTIF(UA03A!G3:G42,"PARTICULARIDADES DE SEDE ")</f>
        <v>2</v>
      </c>
      <c r="C14" s="56" t="s">
        <v>582</v>
      </c>
    </row>
    <row r="15" spans="1:3" ht="48.75" customHeight="1" thickBot="1" x14ac:dyDescent="0.3">
      <c r="A15" s="54" t="s">
        <v>639</v>
      </c>
      <c r="B15" s="55">
        <v>1</v>
      </c>
      <c r="C15" s="56" t="s">
        <v>640</v>
      </c>
    </row>
    <row r="16" spans="1:3" ht="48.75" customHeight="1" thickBot="1" x14ac:dyDescent="0.3">
      <c r="A16" s="54" t="s">
        <v>620</v>
      </c>
      <c r="B16" s="55">
        <f>COUNTIF(UA03A!G3:G43,"CUERPOS DIVERSOS EN REBELDÍA")</f>
        <v>1</v>
      </c>
      <c r="C16" s="56" t="s">
        <v>631</v>
      </c>
    </row>
    <row r="17" spans="1:3" ht="48.75" customHeight="1" thickBot="1" x14ac:dyDescent="0.3">
      <c r="A17" s="54" t="s">
        <v>637</v>
      </c>
      <c r="B17" s="55">
        <v>2</v>
      </c>
      <c r="C17" s="56" t="s">
        <v>595</v>
      </c>
    </row>
    <row r="18" spans="1:3" ht="48.75" customHeight="1" thickBot="1" x14ac:dyDescent="0.3">
      <c r="A18" s="54" t="s">
        <v>23</v>
      </c>
      <c r="B18" s="55">
        <f>COUNTIF(UA03A!G3:G45,"TRABAJO COLABORATIVO")</f>
        <v>2</v>
      </c>
      <c r="C18" s="56" t="s">
        <v>596</v>
      </c>
    </row>
    <row r="19" spans="1:3" ht="48.75" customHeight="1" thickBot="1" x14ac:dyDescent="0.3">
      <c r="A19" s="54" t="s">
        <v>32</v>
      </c>
      <c r="B19" s="55">
        <f>COUNTIF(UA03A!G3:G46,"TRABAJO DE CAMPO")</f>
        <v>1</v>
      </c>
      <c r="C19" s="56" t="s">
        <v>597</v>
      </c>
    </row>
    <row r="20" spans="1:3" ht="35.25" customHeight="1" thickBot="1" x14ac:dyDescent="0.3">
      <c r="A20" s="57" t="s">
        <v>560</v>
      </c>
      <c r="B20" s="58">
        <f>SUM(B2:B19)</f>
        <v>32</v>
      </c>
      <c r="C20" s="56"/>
    </row>
    <row r="22" spans="1:3" x14ac:dyDescent="0.25">
      <c r="B22" s="5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48</vt:i4>
      </vt:variant>
      <vt:variant>
        <vt:lpstr>Rangos con nombre</vt:lpstr>
      </vt:variant>
      <vt:variant>
        <vt:i4>1</vt:i4>
      </vt:variant>
    </vt:vector>
  </HeadingPairs>
  <TitlesOfParts>
    <vt:vector size="49" baseType="lpstr">
      <vt:lpstr>UA01</vt:lpstr>
      <vt:lpstr>UA01A</vt:lpstr>
      <vt:lpstr>UA01B</vt:lpstr>
      <vt:lpstr>UA02</vt:lpstr>
      <vt:lpstr>UA02A</vt:lpstr>
      <vt:lpstr>UA02B </vt:lpstr>
      <vt:lpstr>UA03</vt:lpstr>
      <vt:lpstr>UA03A</vt:lpstr>
      <vt:lpstr>UA03B</vt:lpstr>
      <vt:lpstr>UA04</vt:lpstr>
      <vt:lpstr>UA04A</vt:lpstr>
      <vt:lpstr>UA04B </vt:lpstr>
      <vt:lpstr>UA05</vt:lpstr>
      <vt:lpstr>UA05A</vt:lpstr>
      <vt:lpstr>UA05B</vt:lpstr>
      <vt:lpstr>UA06</vt:lpstr>
      <vt:lpstr>UA06A</vt:lpstr>
      <vt:lpstr>UA06B </vt:lpstr>
      <vt:lpstr>UA07</vt:lpstr>
      <vt:lpstr>UA07A</vt:lpstr>
      <vt:lpstr>UA07B</vt:lpstr>
      <vt:lpstr>UA08</vt:lpstr>
      <vt:lpstr>UA08A</vt:lpstr>
      <vt:lpstr>UA08B </vt:lpstr>
      <vt:lpstr>UA09</vt:lpstr>
      <vt:lpstr>UA09A</vt:lpstr>
      <vt:lpstr>UA09B </vt:lpstr>
      <vt:lpstr>UA10</vt:lpstr>
      <vt:lpstr>UA10A</vt:lpstr>
      <vt:lpstr>UA10B  </vt:lpstr>
      <vt:lpstr>UA11</vt:lpstr>
      <vt:lpstr>UA11A</vt:lpstr>
      <vt:lpstr>UA11B </vt:lpstr>
      <vt:lpstr>UA12</vt:lpstr>
      <vt:lpstr>UA12A</vt:lpstr>
      <vt:lpstr>UA12B</vt:lpstr>
      <vt:lpstr>UA13</vt:lpstr>
      <vt:lpstr>UA13A</vt:lpstr>
      <vt:lpstr>UA13B</vt:lpstr>
      <vt:lpstr>UA14</vt:lpstr>
      <vt:lpstr>UA14A</vt:lpstr>
      <vt:lpstr>UA14B</vt:lpstr>
      <vt:lpstr>UA15</vt:lpstr>
      <vt:lpstr>UA15A</vt:lpstr>
      <vt:lpstr>UA15B</vt:lpstr>
      <vt:lpstr>UA16</vt:lpstr>
      <vt:lpstr>UA16A</vt:lpstr>
      <vt:lpstr>UA16B</vt:lpstr>
      <vt:lpstr>'UA01'!_Hlk154656942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c:creator>
  <cp:lastModifiedBy>Melissa Rodriguez.</cp:lastModifiedBy>
  <dcterms:created xsi:type="dcterms:W3CDTF">2024-08-26T16:04:47Z</dcterms:created>
  <dcterms:modified xsi:type="dcterms:W3CDTF">2024-12-16T14:23:08Z</dcterms:modified>
</cp:coreProperties>
</file>