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A01" sheetId="1" r:id="rId4"/>
    <sheet state="visible" name="UA01A" sheetId="2" r:id="rId5"/>
    <sheet state="visible" name="UA01B" sheetId="3" r:id="rId6"/>
    <sheet state="visible" name="UA02" sheetId="4" r:id="rId7"/>
    <sheet state="visible" name="UA02A" sheetId="5" r:id="rId8"/>
    <sheet state="visible" name="UA02B" sheetId="6" r:id="rId9"/>
    <sheet state="visible" name="UA03" sheetId="7" r:id="rId10"/>
    <sheet state="visible" name="UA03A" sheetId="8" r:id="rId11"/>
    <sheet state="visible" name="UA03B" sheetId="9" r:id="rId12"/>
    <sheet state="visible" name="UA04" sheetId="10" r:id="rId13"/>
    <sheet state="visible" name="UA04A" sheetId="11" r:id="rId14"/>
    <sheet state="visible" name="UA04B" sheetId="12" r:id="rId15"/>
    <sheet state="visible" name="UA05" sheetId="13" r:id="rId16"/>
    <sheet state="visible" name="UA05A" sheetId="14" r:id="rId17"/>
    <sheet state="visible" name="UA05B" sheetId="15" r:id="rId18"/>
    <sheet state="visible" name="UA06" sheetId="16" r:id="rId19"/>
    <sheet state="visible" name="UA06A" sheetId="17" r:id="rId20"/>
    <sheet state="visible" name="UA06B" sheetId="18" r:id="rId21"/>
    <sheet state="visible" name="UA07" sheetId="19" r:id="rId22"/>
    <sheet state="visible" name="UA07A" sheetId="20" r:id="rId23"/>
    <sheet state="visible" name="UA07B" sheetId="21" r:id="rId24"/>
    <sheet state="visible" name="UA08" sheetId="22" r:id="rId25"/>
    <sheet state="visible" name="UA08A" sheetId="23" r:id="rId26"/>
    <sheet state="visible" name="UA08B" sheetId="24" r:id="rId27"/>
    <sheet state="visible" name="UA09" sheetId="25" r:id="rId28"/>
    <sheet state="visible" name="UA09A" sheetId="26" r:id="rId29"/>
    <sheet state="visible" name="UA09B" sheetId="27" r:id="rId30"/>
    <sheet state="visible" name="UA10" sheetId="28" r:id="rId31"/>
    <sheet state="visible" name="UA10A" sheetId="29" r:id="rId32"/>
    <sheet state="visible" name="UA10B" sheetId="30" r:id="rId33"/>
    <sheet state="visible" name="UA11" sheetId="31" r:id="rId34"/>
    <sheet state="visible" name="UA11A" sheetId="32" r:id="rId35"/>
    <sheet state="visible" name="UA11B" sheetId="33" r:id="rId36"/>
    <sheet state="visible" name="UA12" sheetId="34" r:id="rId37"/>
    <sheet state="visible" name="UA12A" sheetId="35" r:id="rId38"/>
    <sheet state="visible" name="UA12B" sheetId="36" r:id="rId39"/>
    <sheet state="visible" name="UA13" sheetId="37" r:id="rId40"/>
    <sheet state="visible" name="UA13A" sheetId="38" r:id="rId41"/>
    <sheet state="visible" name="UA13B" sheetId="39" r:id="rId42"/>
    <sheet state="visible" name="UA14" sheetId="40" r:id="rId43"/>
    <sheet state="visible" name="UA14A" sheetId="41" r:id="rId44"/>
    <sheet state="visible" name="UA14B" sheetId="42" r:id="rId45"/>
    <sheet state="visible" name="UA15" sheetId="43" r:id="rId46"/>
    <sheet state="visible" name="UA15A" sheetId="44" r:id="rId47"/>
    <sheet state="visible" name="UA15B" sheetId="45" r:id="rId48"/>
    <sheet state="visible" name="UA16" sheetId="46" r:id="rId49"/>
    <sheet state="visible" name="UA16A" sheetId="47" r:id="rId50"/>
    <sheet state="visible" name="UA16B" sheetId="48" r:id="rId51"/>
    <sheet state="visible" name="UA17" sheetId="49" r:id="rId52"/>
    <sheet state="visible" name="UA17A" sheetId="50" r:id="rId53"/>
    <sheet state="visible" name="UA17B" sheetId="51" r:id="rId54"/>
    <sheet state="visible" name="UA18" sheetId="52" r:id="rId55"/>
    <sheet state="visible" name="UA18A" sheetId="53" r:id="rId56"/>
    <sheet state="visible" name="UA18B" sheetId="54" r:id="rId57"/>
  </sheets>
  <definedNames>
    <definedName localSheetId="16" name="_Hlk176435600">UA06A!#REF!</definedName>
    <definedName localSheetId="19" name="_Hlk176435600">UA07A!#REF!</definedName>
    <definedName localSheetId="22" name="_Hlk176435600">UA08A!#REF!</definedName>
    <definedName localSheetId="25" name="_Hlk176435600">UA09A!#REF!</definedName>
    <definedName localSheetId="28" name="_Hlk176435600">UA10A!#REF!</definedName>
    <definedName localSheetId="31" name="_Hlk176435600">UA11A!#REF!</definedName>
    <definedName localSheetId="34" name="_Hlk176435600">UA12A!#REF!</definedName>
    <definedName localSheetId="37" name="_Hlk176435600">UA13A!#REF!</definedName>
    <definedName localSheetId="40" name="_Hlk176435600">UA14A!#REF!</definedName>
    <definedName localSheetId="43" name="_Hlk176435600">UA15A!#REF!</definedName>
    <definedName localSheetId="46" name="_Hlk176435600">UA16A!#REF!</definedName>
    <definedName localSheetId="49" name="_Hlk176435600">UA17A!#REF!</definedName>
    <definedName localSheetId="52" name="_Hlk176435600">UA18A!#REF!</definedName>
    <definedName localSheetId="16" name="_Hlk176436063">UA06A!#REF!</definedName>
    <definedName localSheetId="19" name="_Hlk176436063">UA07A!#REF!</definedName>
    <definedName localSheetId="22" name="_Hlk176436063">UA08A!#REF!</definedName>
    <definedName localSheetId="25" name="_Hlk176436063">UA09A!#REF!</definedName>
    <definedName localSheetId="28" name="_Hlk176436063">UA10A!#REF!</definedName>
    <definedName localSheetId="31" name="_Hlk176436063">UA11A!#REF!</definedName>
    <definedName localSheetId="34" name="_Hlk176436063">UA12A!#REF!</definedName>
    <definedName localSheetId="37" name="_Hlk176436063">UA13A!#REF!</definedName>
    <definedName localSheetId="40" name="_Hlk176436063">UA14A!#REF!</definedName>
    <definedName localSheetId="43" name="_Hlk176436063">UA15A!#REF!</definedName>
    <definedName localSheetId="46" name="_Hlk176436063">UA16A!#REF!</definedName>
    <definedName localSheetId="49" name="_Hlk176436063">UA17A!#REF!</definedName>
    <definedName localSheetId="52" name="_Hlk176436063">UA18A!#REF!</definedName>
    <definedName localSheetId="10" name="_Hlk176440746">UA04A!#REF!</definedName>
    <definedName localSheetId="13" name="_Hlk176440746">UA05A!#REF!</definedName>
    <definedName localSheetId="16" name="_Hlk176440746">UA06A!#REF!</definedName>
    <definedName localSheetId="19" name="_Hlk176440746">UA07A!#REF!</definedName>
    <definedName localSheetId="22" name="_Hlk176440746">UA08A!#REF!</definedName>
    <definedName localSheetId="25" name="_Hlk176440746">UA09A!#REF!</definedName>
    <definedName localSheetId="28" name="_Hlk176440746">UA10A!#REF!</definedName>
    <definedName localSheetId="31" name="_Hlk176440746">UA11A!#REF!</definedName>
    <definedName localSheetId="34" name="_Hlk176440746">UA12A!#REF!</definedName>
    <definedName localSheetId="37" name="_Hlk176440746">UA13A!#REF!</definedName>
    <definedName localSheetId="40" name="_Hlk176440746">UA14A!#REF!</definedName>
    <definedName localSheetId="43" name="_Hlk176440746">UA15A!#REF!</definedName>
    <definedName localSheetId="46" name="_Hlk176440746">UA16A!#REF!</definedName>
    <definedName localSheetId="49" name="_Hlk176440746">UA17A!#REF!</definedName>
    <definedName localSheetId="52" name="_Hlk176440746">UA18A!#REF!</definedName>
    <definedName localSheetId="4" name="_Hlk176440746">UA02A!$H$63</definedName>
    <definedName localSheetId="10" name="_Hlk176436063">UA04A!$H$51</definedName>
    <definedName localSheetId="10" name="_Hlk176435600">UA04A!$H$46</definedName>
    <definedName localSheetId="13" name="_Hlk176436063">UA05A!$H$51</definedName>
    <definedName localSheetId="7" name="_Hlk176440746">UA03A!$H$60</definedName>
    <definedName localSheetId="7" name="_Hlk176435600">UA03A!$H$45</definedName>
    <definedName localSheetId="13" name="_Hlk176435600">UA05A!$H$46</definedName>
    <definedName localSheetId="4" name="_Hlk176436063">UA02A!$H$53</definedName>
    <definedName localSheetId="4" name="_Hlk176435600">UA02A!$H$48</definedName>
    <definedName localSheetId="7" name="_Hlk176436063">UA03A!$H$50</definedName>
    <definedName localSheetId="1" name="_Hlk176436063">UA01A!$H$55</definedName>
    <definedName localSheetId="1" name="_Hlk176440746">UA01A!$H$65</definedName>
    <definedName localSheetId="1" name="_Hlk176435600">UA01A!$H$50</definedName>
    <definedName hidden="1" localSheetId="1" name="_xlnm._FilterDatabase">UA01A!$A$2:$I$8</definedName>
    <definedName hidden="1" localSheetId="4" name="_xlnm._FilterDatabase">UA02A!$A$2:$I$6</definedName>
    <definedName hidden="1" localSheetId="7" name="_xlnm._FilterDatabase">UA03A!$A$2:$I$3</definedName>
    <definedName hidden="1" localSheetId="10" name="_xlnm._FilterDatabase">UA04A!$A$2:$I$60</definedName>
    <definedName hidden="1" localSheetId="13" name="_xlnm._FilterDatabase">UA05A!$A$2:$I$85</definedName>
    <definedName hidden="1" localSheetId="16" name="_xlnm._FilterDatabase">UA06A!$A$2:$I$44</definedName>
    <definedName hidden="1" localSheetId="19" name="_xlnm._FilterDatabase">UA07A!$A$2:$I$35</definedName>
    <definedName hidden="1" localSheetId="22" name="_xlnm._FilterDatabase">UA08A!$A$2:$I$47</definedName>
    <definedName hidden="1" localSheetId="25" name="_xlnm._FilterDatabase">UA09A!$A$2:$I$35</definedName>
    <definedName hidden="1" localSheetId="28" name="_xlnm._FilterDatabase">UA10A!$A$2:$I$49</definedName>
    <definedName hidden="1" localSheetId="31" name="_xlnm._FilterDatabase">UA11A!$A$2:$I$34</definedName>
    <definedName hidden="1" localSheetId="34" name="_xlnm._FilterDatabase">UA12A!$A$2:$I$39</definedName>
    <definedName hidden="1" localSheetId="37" name="_xlnm._FilterDatabase">UA13A!$A$2:$I$49</definedName>
    <definedName hidden="1" localSheetId="40" name="_xlnm._FilterDatabase">UA14A!$A$2:$I$15</definedName>
    <definedName hidden="1" localSheetId="43" name="_xlnm._FilterDatabase">UA15A!$A$2:$I$72</definedName>
    <definedName hidden="1" localSheetId="46" name="_xlnm._FilterDatabase">UA16A!$A$2:$I$8</definedName>
    <definedName hidden="1" localSheetId="49" name="_xlnm._FilterDatabase">UA17A!$A$2:$I$8</definedName>
    <definedName hidden="1" localSheetId="52" name="_xlnm._FilterDatabase">UA18A!$A$2:$I$79</definedName>
  </definedNames>
  <calcPr/>
  <extLst>
    <ext uri="GoogleSheetsCustomDataVersion2">
      <go:sheetsCustomData xmlns:go="http://customooxmlschemas.google.com/" r:id="rId58" roundtripDataChecksum="UMBtZ5hteTu4mPOrFtKxlYOwvIZROncEq9kZZCbT+m8="/>
    </ext>
  </extLst>
</workbook>
</file>

<file path=xl/sharedStrings.xml><?xml version="1.0" encoding="utf-8"?>
<sst xmlns="http://schemas.openxmlformats.org/spreadsheetml/2006/main" count="4814" uniqueCount="1074">
  <si>
    <t>PROYECTO INSTITUTO NACIONAL DE INVESTIGACIÓN, INNOVACIÓN Y POLÍTICA EDUCATIVA</t>
  </si>
  <si>
    <t>1. 2024/02/06</t>
  </si>
  <si>
    <t>2. 
Crb</t>
  </si>
  <si>
    <t>3.
EP5</t>
  </si>
  <si>
    <t>4.
ASM</t>
  </si>
  <si>
    <t>5.
01</t>
  </si>
  <si>
    <t>6.
CSLMR</t>
  </si>
  <si>
    <t>7.   
Análisis</t>
  </si>
  <si>
    <t>8.
Categorización</t>
  </si>
  <si>
    <t>9. Exposición</t>
  </si>
  <si>
    <t>10. Propuesta de Instituto Nacional – Palabras de Bienvenida Sede Caribe</t>
  </si>
  <si>
    <t>CODIFICACIÓN FRAGMENTO</t>
  </si>
  <si>
    <t>ENCUENTRO INTERSEDES</t>
  </si>
  <si>
    <t>SEDE ENCUENTRO</t>
  </si>
  <si>
    <t>DÍA</t>
  </si>
  <si>
    <t>TÉCNICA</t>
  </si>
  <si>
    <t>TEMÁTICA</t>
  </si>
  <si>
    <t>CATEGORÍA</t>
  </si>
  <si>
    <t>FRAGMENTO</t>
  </si>
  <si>
    <t>CÓDIGO PARTICIPANTE</t>
  </si>
  <si>
    <t>CRB</t>
  </si>
  <si>
    <t>EXPOSICIÓN</t>
  </si>
  <si>
    <t>PROPUESTA DE INSTITUTO NACIONAL - PALABRAS DE BIENVENIDA SEDE CARIBE</t>
  </si>
  <si>
    <t>PARTICULARIDADES DE SEDE</t>
  </si>
  <si>
    <r>
      <rPr>
        <rFont val="Ancizar Sans"/>
        <color rgb="FF666666"/>
        <sz val="12.0"/>
      </rPr>
      <t>[…]La sede Caribe tiene 27 años de actividades académicas, hemos venido trabajando en formación, en investigación, en extensión, como corresponde. En el área de pregrado tenemos los Peamas con 60 carreras en este momento, cerca de 100 graduados y 260 jóvenes en movilidad, en las cuatro sedes. Este año pues es significativo el arranque que hemos tenido porque nuestro Peamas se duplicó, ahorita tenemos 84 jóvenes y vamos a tener 20… 18 enfermeras empezaron ayer la nueva carrera completa en el territorio, completa, entonces pues eso nos llena mucho de orgullo. Y en materia de posgrados, tenemos una maestría que creamos, en la cual participamos los profes, porque el grupo es interdisciplinario, es la Maestría de Estudios del Caribe y tenemos el doctorado y maestría en Ciencia Línea Biología Marina. Ese posgrado se realiza principalmente, aunque también lo hemos hecho aquí en las islas, en Santa Marta, donde tenemos un grupo de tres profesores que coordinan esta maestría y este doctorado, que es el Instituto de Ciencias de Estudios en Ciencias del Mar, el Cesimar, que está dentro de las instalaciones del Invemar, el Invemar es el Instituto Nacional de Ciencias del Mar del Ministerio del Medio Amb</t>
    </r>
    <r>
      <rPr>
        <rFont val="Ancizar Sans"/>
        <color rgb="FF666666"/>
        <sz val="12.0"/>
      </rPr>
      <t>iente.</t>
    </r>
    <r>
      <rPr>
        <rFont val="Ancizar Sans"/>
        <color rgb="FF666666"/>
        <sz val="12.0"/>
      </rPr>
      <t xml:space="preserve"> […]</t>
    </r>
  </si>
  <si>
    <t>ASM</t>
  </si>
  <si>
    <t>MODELO INTERSEDES</t>
  </si>
  <si>
    <t>[…]Entonces, y hemos tenido convenios con la sede Manizales, con Bogotá, con la sede de Medellín para hacer otros 15 posgrados, de los cuales más o menos se han graduado 270 personas, de nuestra maestría de Sur del Caribe como 54 y del doctorado y maestría unas 60 personas, que desde que ese grupo pasó a ser de la Sede Caribe[…]</t>
  </si>
  <si>
    <t>[…] Entonces la Sede Caribe a diferencia de las otras sedes de presencia nacional, tiene tres unidades académicas, que aquí, esta es una, el Jardín Botánico que hace investigación y extensión, el Instituto de Estudios Caribeños que es allá abajo, donde están cordialmente también invitados, creo que mañana la reunión en la tarde es allá, el taller de planeación con AFOA y el Cesimar que está en Santa Marta. Entonces, bueno, logramos poder ofrecer carreras completas como esta que se abre, porque a raíz, ustedes me imagino conocen la ley que se promulgó el año pasado, en el cual se incrementa la base presupuestal de la universidad, unos recursos para cubrir profesores, administrativos, bienestar e infraestructura. Ese fue el pool. En ese pool pues hay la propuesta de que podamos crecer a lo largo de los próximos años. Eh, la meta es como 20 estudiantes por profesor, nosotros no sabemos si la vamos a cumplir, pero vamos en el camino de lograrlo, porque puede ser con pregrados, con tecnológico o con eh, carreras completas, se ofrecieron… el compromiso. Son tres carreras completas en el territorio. Nosotros empezamos con enfermería, que es un buen modelo, que ha funcionado exitosamente gracias a, pues, a lo juicioso que son las enfermeras y la coordinación que ellas hacen académicamente, eh la carrera de ingeniería ambiental con Medellín, y tenemos una carrera que es Oceanología, que esperamos nos la puedan aprobar pronto. Solo que nos falta… llegamos hace tres años con toda la Red de Ciencias del Mar de la universidad, que no somos más de 50,70 personas en todos los, después de 3000 profesores donde estamos empujando esa carrera. Entonces eso lo logramos porque ya tenemos siete docentes nuevos que son parte de la planta, en este momento están nombrados cinco, seguramente hoy está llegando la profesora DASC, ella va a estar con nosotros medio tiempo y la profesora Raquel, que también son dos profesoras jubiladas, pero que se vinculan de medio tiempo a este equipo. Y ya tenemos nombradas también cuatro doctoras como profesoras especiales, que son doctoras del territorio, que ya han interactuado con nosotros en investigación, en docencia, en extensión.[…]</t>
  </si>
  <si>
    <t>[…] Entonces, pues esto es muy, muy bonito porque estamos haciendo equipo con los profes de Bogotá y con los profes de Medellín, y esperamos seguir los buenos equipos con Palmira, con Manizales, ahí hay unas apuestas muy importantes, porque nosotros no pensamos ofrecer carreras permanentes, ¿no? porque saturaríamos el mercado.[…]</t>
  </si>
  <si>
    <t>[…]Sin embargo, el déficit en enfermeras en el territorio es muy grande, y ni se diga de médicos y ni se diga de especialistas, pero bueno, eso será otro punto más a largo plazo. Entonces también hemos vinculado, pasamos de, en este momento pasamos de 10 profesores a estos 15 vamos a pasar, ya pasamos de ocho administrativos, hemos vinculado seis más, ya tenemos 14 en la planta administrativa.[…]</t>
  </si>
  <si>
    <t>INFRAESTRUCTURA</t>
  </si>
  <si>
    <t>[…] Ya se siente distinto también porque es una alegría muy grande y recursos de bienestar que también se han incrementado y tenemos recursos de infraestructura para adecuar otros espacios, para más computadores, para la logística que estamos. Ustedes ven, estamos estrenando sillas, creo que no se han sentado aquí estudiantes [ASM se ríe] porque llegaron hace poco. Y bueno, y aquí detrás donde ustedes ven, vamos a hacer un edificio espejo, va a ser igual a esto, que se va a conectar por rampas, por esa estructura donde ven cerradas que están esas cajas, esta es una rampa que continúa ahí en ese momento están las bicicletas, ya regalaron 20 bicicletas, el gimnasio, todo esto estamos, estamos desempacando todo, estamos nos toca un poco de paciencia este semestre mientras hacemos todos los ajustes. Y ese edificio, pues, eh, hoy justamente ahorita yo me tengo que ausentar porque viene el señor gobernador. Vamos a hablar de esa obra que la financia la gobernación, son cerca de $12.000 millones que ya están, ya están en fase tres, ya debió empezar hace unos meses, pero bueno, aquí esto de la complejidad administrativa es enorme, [ASM se ríe] es enorme y hemos pasado por todo, todo lo que es susceptible de retrasarse se da, pero bueno, tenemos fe de que en un año este eso, porque esa obra está presupuestada para nueve meses, pero ya están los estudios técnicos, ya está todo para arrancar y ya está todo el equipo, los profesores tenemos asesoría de la Dirección Nacional de Planeación de Bogotá, eso nos acompaña pues para todo el proceso.[…]</t>
  </si>
  <si>
    <t>CATEGORÍAS UA01 5 ENCUENTRO INTERSEDES</t>
  </si>
  <si>
    <r>
      <rPr>
        <rFont val="Ancizar Sans"/>
        <b/>
        <color theme="0"/>
        <sz val="11.0"/>
      </rPr>
      <t>N</t>
    </r>
    <r>
      <rPr>
        <rFont val="Calibri"/>
        <b/>
        <color theme="0"/>
        <sz val="11.0"/>
      </rPr>
      <t>°</t>
    </r>
    <r>
      <rPr>
        <rFont val="Ancizar Sans"/>
        <b/>
        <color theme="0"/>
        <sz val="11.0"/>
      </rPr>
      <t xml:space="preserve"> DE VECES QUE SE IDENTIFICÓ EN EL TEXTO</t>
    </r>
  </si>
  <si>
    <t>SIGNIFICADO DE LA CATEGORÍA</t>
  </si>
  <si>
    <t>Se refiere a  las situaciones y contextos propios de cada una de las Sedes de la Universidad Nacional de Colombia, las cuales hacen que la perspectiva con las que sean entendidas respondan a sus particularidades.</t>
  </si>
  <si>
    <t>Se refiere a las formas como se relacionan o no, las sedes de la Universidad Nacional. Se analiza la armonización curricular, así como la autonomía de cada una de las sedes frente a su contexto territorial. También se plantea la visión de un  Instituto de Investigación, Innovación y Política Educativa, como eje articulador de los diálogos entre las sedes y su participación en Investigación, Innovación y creación de Políticas Educativas, desde sus particularidades.</t>
  </si>
  <si>
    <t xml:space="preserve">Se refiere a las temáticas alrededor de las edificaciones de la Universidad Nacional de Colombia, así como a las necesidades en torno a espacios para desarrollar actividades en torno a la academía. </t>
  </si>
  <si>
    <t xml:space="preserve">TOTAL FRAGMENTOS </t>
  </si>
  <si>
    <t>4.
CMOS</t>
  </si>
  <si>
    <t>5.
02</t>
  </si>
  <si>
    <t>9. Taller de Armonización</t>
  </si>
  <si>
    <t>10. Gobernanza</t>
  </si>
  <si>
    <t>TALLER DE ARMONIZACIÓN</t>
  </si>
  <si>
    <t>GOBERNANZA</t>
  </si>
  <si>
    <t>PROPÓSITO SUPERIOR</t>
  </si>
  <si>
    <t>[…]Creo que somos conscientes, yo creo que la misma sociedad es consciente, que no estamos entendiendo qué pasa con la educación hoy, que no estamos entendiendo cuál es el papel realmente que está jugando en un país con tantas dificultades humanas, en un país que tiene tantas, tantos dolores inscritos y uno dice  ¿y entonces, la educación dónde está? ¿Qué pasa con la educación? ¿A qué se le está apostando? Y creo que el gran objetivo era generar un real propósito y suena un poco romántico, pero realmente era un propósito y es un propósito superior. Pensarnos la educación. Pensarnos la educación más allá de nuestras profesiones, más allá de nuestros roles, más allá de la posición misma que tenemos en una sociedad. Es sentarnos a pensar. […]</t>
  </si>
  <si>
    <t>CMOS</t>
  </si>
  <si>
    <t>ROL Y LUGAR</t>
  </si>
  <si>
    <t>[…]yo creo que fue muy bonito porque no hubo promesas. No hubo promesas cuando se ha invitado y cuando los han invitado a ustedes, ha sido una invitación abierta, tranquila. Sin ningún rol. Sin ningún rol. Casi que era una invitación a conversemos, conversemos y empecemos a entender ¿qué es esto? Todos yo creo que hemos tenido la idea de que bueno, aprender a trabajar en red, qué bueno aprender a ser sistémico, qué bueno aprender a tener conversaciones profundas. Y siempre hemos tenido ese sueño, ¿no? Pero yo creo que aquí lo estamos logrando. Primero, eh, habíamos dicho que una de las propuestas es que era una posteriori, que esto no tenía nada previo, y por eso tal vez nos desubicó un poco cada vez que nos invitaban, porque la agenda, ¿cuál es la agenda? ¿cuál es la agenda? ¿De qué vamos a hablar? ¿Qué es esto tan raro? ¿Qué tengo que llevar? ¿De qué tengo que hablar? Y resulta que casi que era una invitación o una posteriori que se nos ha ido convirtiendo en un a priori, en unos históricos ya referenciados, en una construcción colectiva, que como buena construcción colectiva no tiene nombres personales, es un tejido, cada uno aportado, empezando por el aporte más importante y es la disposición sin prejuicios, una predisposición a poder estar dentro de este proceso.[…]</t>
  </si>
  <si>
    <t>TRABAJO COLABORATIVO</t>
  </si>
  <si>
    <t>[…]Cada uno de ustedes tiene unos aportes enormes. Es muy curioso […]que hay un trabajo muy bello, pero en compartimentos, en cajoncitos, la gente trabaja mucho, la gente tiene cantidad de iniciativas, pero no nos queda tiempo de compartir y de entender qué es lo que hace el otro y de poder empezar a unir esos lugares y a construir colectivamente.[…]Esa posibilidad de visibilizar, esa posibilidad de que podamos compartir y entender que todos estamos trabajando para lo mismo, todos estamos trabajando para ese mismo proceso.[…]</t>
  </si>
  <si>
    <t>[…]El tema que nos convoca esta semana es un tema que siempre he dicho que es demasiado complejo, pero absolutamente necesario. ¿Qué es la gobernanza? ¿Qué pasa con el poder? ¿Qué pasa con las instancias decisorias? ¿Qué es el poder realmente dentro de todo este ejercicio? Yo creo que en este momento histórico es una palabra que tiene demasiadas connotaciones y todos tenemos ubicaciones diferentes frente a ella. Pero lo que sí es cierto es que todos de una u otra manera ejercemos poder, de una u otra manera, directa o indirectamente, nombrado o no nombrado. Entonces ese es uno de los tantos lugares en los cuales tenemos que movernos si queremos realmente seguir construyendo ese futuro posible de un instituto o de un conglomerado social que realmente convoque a la transformación misma del ámbito educativo. […]</t>
  </si>
  <si>
    <t>CATEGORÍAS UA02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</si>
  <si>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</si>
  <si>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al norte que siempre debe estar presente en la creación y desarrollo de un Instituto Nacional de Investigación, Innovación y Política Educativa. Se refiere a ese horizonte de sentido de este proyecto, por encima de las visiones personalistas o particulares de quienes participen en el.</t>
  </si>
  <si>
    <t>ROLY LUGAR</t>
  </si>
  <si>
    <t>Se refiere en palabras de la sociologa MCP a la diferencia entre estos dos términos desde la sociología, resaltando que el Rol está asociado a la identificación de funciones y cumplimiento de las mismas. El Lugar lo contempla no desde una visión física sino interaccional. Esta última involucrando: Posición, interacción y simbolismo.</t>
  </si>
  <si>
    <t>Se refiere a todas las acciones conjuntas que integren a distintos actores involucrados en la busqueda de un objetivo común.</t>
  </si>
  <si>
    <t>Se refierea a todos los procesos de gobierno de la Universidad Nacional de Colombia, autonomía,  procedimientos y prácticas mediante los que se deciden y regulan los asuntos que atañen a la comunidad. Así mismo se trata la visión de gobernanza del Instituto Nacional.</t>
  </si>
  <si>
    <t>5.
03</t>
  </si>
  <si>
    <t>9. Cartografía Extendida</t>
  </si>
  <si>
    <t>CARTOGRAFÍA EXTENDIDA</t>
  </si>
  <si>
    <t>CULTURA ORGANIZACIONAL</t>
  </si>
  <si>
    <t>[…]¿qué comprendemos por gobernanza?, ¿cuáles son las prácticas de gobierno que tiene la institución? Y en la institución estamos hablando de la Universidad Nacional. ¿Cuáles son sus prácticas? ¿Dónde se mueve esa gobernanza? ¿En qué se expresa? ¿En qué cuerpos se expresa la gobernanza? Todos sabemos que estas instituciones tienen marcos legales y marcos de actuación supremamente reglados y es parte de eso que podríamos llamar esas prácticas. Casi que es eso que puede hacerse y que es visible. Y hay un tema muy importante que nos da cuenta de la cultura en términos de la psicología organizacional, cuando hablamos de cultura estamos hablando de esas visiones de mundo que tejen estos grupos o estas organizaciones. Entonces la expresión más interesante de la cultura tiene que ver con estos dos grandes lugares, las sombras. Entonces, ¿cuáles serían esas sombras que están atravesando la gobernanza en cualquier institución?, en este caso la Universidad Nacional ¿Y cuáles son esas grandes luces de la gobernanza? En la actuación humana siempre vamos a tener esa condición luces y sombras. No hay nada aséptico en nuestras actuaciones. Siempre tejemos, siempre hemos dicho que cada actuación apareja su sombra. Entonces tratar de construir ese marco que nos va a permitir estar por encima de una construcción exclusivamente teórica, y más bien experiencial de parte de ustedes.[…]</t>
  </si>
  <si>
    <t>CATEGORÍAS UA03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</si>
  <si>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</si>
  <si>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el cuerpo de las organizaciones, generalmente se habla de las estructuras organizacionales de la Universidad Nacional de Colombia, sus dependencias, institutos, centros de pensamientos y sus distintas sedes. Así mismo al analizarse esta estructura organizacional de la Universidad Nacional de Colombia, se hacen planteamientos de como debería ser ese posicionamiento del  Instituto Nacional de Investigación, Innovación y Política Educativa dentro de la misma.</t>
  </si>
  <si>
    <t>4.
AFMC, AFOA, GHB, LFM, AIOM, ASM, EDGL, FGP, JCM, MLR, SCM</t>
  </si>
  <si>
    <t>5.
04</t>
  </si>
  <si>
    <t>9. Grupo Focal</t>
  </si>
  <si>
    <t>10. Los retos de la Universidad Nacional de cara a la gobernanza del sistema de educación superior.</t>
  </si>
  <si>
    <t>GRUPO FOCAL</t>
  </si>
  <si>
    <t>LOS RETOS DE LA UNIVERSIDAD NACIONAL DE CARA A LA GOBERNANZA DEL SISTEMA DE EDUCACIÓN SUPERIOR.</t>
  </si>
  <si>
    <t xml:space="preserve">[…]Desde la ciencia política la gobernanza aparece como un concepto pensado para responder a los problemas de ingobernabilidad. ¿Sí?, o sea, como que, nos dimos cuenta que los sistemas no son gobernables y aparece la idea de la gobernanza como una posibilidad de responder a esos problemas de ingobernabilidad. Ingobernabilidad que se da por la falta de legitimidad, ingobernabilidad que se da por la falta de estabilidad en los sistemas, ingobernabilidad que se da por la incapacidad que tienen los sistemas de alcanzar sus metas. Entonces aparece allí el concepto de gobernanza, un concepto que no hay que idealizar, algunas personas creen que gobernanza es democracia, participación, pluralidad y tampoco un concepto que hay que o que haya que dejar de lado de la idea de gobierno. ¿Sí?, o sea, la gobernanza es una respuesta a la ingobernabilidad y por lo tanto quiere gobernar de otras maneras, ¿cierto? Pero quiere gobernar y de otras maneras significa que no podemos caer en la idealización. CMOS señalaba muy bien, el concepto de gobernanza es consistente también con la idea de que existen relaciones de poder, el concepto de gobernanza es consistente también con la idea de que a veces no podemos coordinarnos. El concepto de gobernanza es compatible también con la idea de que hay conflictos. Entonces yo creo que una buena base para entender la gobernanza es no idealizar el concepto y, por otro lado, no desconocer que es un concepto que aspira a la gobernabilidad también. […] Hay distintas formas de gobernanza. Digamos que en ciencia política se habla de formas de gobernanza jerárquica, se habla de formas de cogobernanza, y se habla de formas de autogobernanza. ¿Sí?, entonces, esto es importante porque lo vamos a ver, la Universidad Nacional se inscribe dentro de todas estas lógicas. ¿Sí?, hay una forma de gobernanza jerárquica, y hablo no sólo del interior de la universidad, sino del sistema de educación superior. En el sistema de educación superior hay formas de gobernanza jerárquica, vamos a verlo, por ejemplo, en diálogo con el Ministerio de Educación, con el Consejo Nacional de Educación Superior. Hay formas de cogobernanza, que uno podría vincular al diálogo que establece la universidad, por ejemplo, con el sistema universitario estatal. Y hay formas de autogobernanza, la universidad tiene la posibilidad de fijar sus propias normas de gobierno en el marco de la autonomía universitaria. Entonces, en gran medida tenemos el reto de pensar el instituto en este entramado, ¿cierto? Cómo se piensa el instituto y cómo pensamos la gobernanza interna del instituto en este entramado.[…] </t>
  </si>
  <si>
    <t>AFMC</t>
  </si>
  <si>
    <t xml:space="preserve">[…]Yo lo que quiero es simplemente mostrar, como el panorama complejo que tenemos, ¿cierto? primero hablando del contexto, es decir, el ámbito, el entramado en el que se encuentra la Universidad Nacional, que al final es el ámbito y el entramado en el que actuará también el instituto. Allí voy a hablar de seis elementos rápidamente, lo prometo. Hablaremos de los problemas que tenemos en términos de lo que se ha denominado una pirámide educativa en el país, hablaremos de una pirámide específicamente dentro de la educación superior. La pregunta que hay sobre el diálogo que debería tener la universidad con el SENA y el sistema de educación superior con el SENA, vamos a verlo, lo que se ha planteado en el país en términos de precisamente darle gobernanza al sistema alrededor de lo que se ha denominado las vías de cualificación y el marco nacional de cualificaciones, mirar qué pasa allí con el Consejo Nacional de Educación Superior, el CESU y todos los lineamientos que se plantean en términos, por ejemplo, de los aspectos de calidad. Y finalmente el diálogo que tendríamos con el sistema de ciencia, tecnología e innovación, si ustedes lo quieren, todos estos elementos muestran el entramado en el que se encuentra la universidad.[…] </t>
  </si>
  <si>
    <t>POLÍTICAS EDUCATIVAS</t>
  </si>
  <si>
    <t xml:space="preserve">[…]Lo primero que quiero hacer es caracterizar rápidamente este contexto, para hablar de nuestra especificidad, del mandato que tenemos, que se materializa en el decreto 1210 de 1993, que desarrolla el régimen especial que tiene la Universidad Nacional de Colombia. La Universidad Nacional de Colombia es distinta a las demás universidades públicas del país, es una universidad pública, luego de eso nos da una identidad que la hemos venido señalando, pero además es una universidad distinta dentro de las universidades públicas y tenemos un mandato, un mandato que se ha expresado en la ley 30 de 1992, de ahí la importancia de pensar esa norma, pero que se ha expresado también en el decreto 1210 sólo para adelantarme un poquito y entenderlo. […] </t>
  </si>
  <si>
    <t>RÉGIMEN ESPECIAL</t>
  </si>
  <si>
    <t xml:space="preserve">[…]La profesora ASM nos presentaba todo esto que está haciendo la universidad en el territorio y la creación de los programas. ¿Por qué la universidad puede crear rápidamente un programa? Porque no está sujeto a lo que están sujetas las demás universidades en términos de la expedición de registros calificados para la creación de los programas de pregrado. Eso significa que en gran medida podemos responder más rápidamente que otras universidades y eso se deriva de ese régimen especial que se le otorga a la universidad. ¿Eso qué significa? que efectivamente la universidad tiene una misionalidad definida por la ley, definido por lo que el país le ha encomendado a la universidad en el marco de ese entramado.[…] </t>
  </si>
  <si>
    <t>EDUCACIÓN BÁSICA Y PRIMARIA</t>
  </si>
  <si>
    <t xml:space="preserve">[…]Tenemos preescolar, educación básica, educación media, educación superior y lo que llamamos educación para el trabajo y el desarrollo humano. En Colombia se entiende como derecho fundamental un año de preescolar, la educación básica primaria de cinco años y la educación básica secundaria, es decir, hasta noveno grado. En Colombia no es derecho fundamental la educación media, ni la educación superior, ni todo lo que ocurre hacia atrás, ¿cierto? Esto efectivamente hay que comprenderlo porque desde aquí empezamos a ver los retos que este entramado nos va generando. El que la educación media no sea un derecho tiene muchas implicaciones para la educación superior. ¿En qué sentido? En los rezagos con los que llegan las personas a la educación superior. ¿En qué sentido? En las debilidades educativas que tienen las personas que tienen una educación de menor calidad.Pero también empezamos a tener un problema porque en muchas regiones del país, literalmente las tasas de cobertura o en municipios, en educación superior son de 0, ¿sí?, 0.1, 1, 2%. ¿Por qué? Porque la gente no termina ni siquiera la educación media. […] </t>
  </si>
  <si>
    <t xml:space="preserve">[…]Tenemos un entramado importante acá, porque hoy se discute en el Congreso de la República una ley que establece el derecho fundamental a la educación en todos los niveles. En Colombia. La educación es un derecho, sí, la Constitución lo dice, pero sólo es fundamental hasta noveno grado, ¿cierto? Entonces, cuando se habla del derecho fundamental quiere decir que todo el proceso se hace totalmente exigible. Incluso algunos juristas consideran que si esa norma se genera es posible que haya una tutelatón de jóvenes que quieren acceder a la educación superior, porque ya es un derecho que se hace exigible como tal. Entonces, eso cambia nuestro panorama y lo que quiero mostrarles es que hacia atrás tenemos también unos desafíos si pensamos en la garantía del derecho a la educación superior en Colombia.[…] </t>
  </si>
  <si>
    <t>SENA</t>
  </si>
  <si>
    <t>[…]La educación superior tiene como estos tres niveles la educación universitaria, la educación técnica y la educación tecnológica. Vamos a ver que allí tenemos otros desafíos en términos de gobernanza y de claridades del sistema para definir las labores y las funciones misionales de la Universidad Nacional. […] que es lo que se llama educación para el trabajo y el desarrollo humano. Allí vamos a encontrar, por ejemplo, la educación que imparte el SENA, allí vamos a encontrar lo que dentro del SENA llamamos la formación profesional integral. Vamos a ver qué significado tiene eso, pero lo pongo por fuera con otro color mejor, aunque haciendo parte del sistema, porque mucha de esta educación para el trabajo es definida por el Ministerio del Trabajo, no por el Ministerio de Educación. Ustedes saben, el SENA está definido por las políticas del Ministerio del Trabajo, no por las políticas del Ministerio de Educación, pero además cumple funciones educativas, es decir, cumple funciones que por norma tendrían que estar reguladas por el Ministerio de Educación, pero no lo hace porque está definido por el Ministerio del Trabajo. Y vamos a ver que hay una tendencia muy fuerte aquí y es que se quiere que la lógica un poco del SENA empiece a permear todo el sistema educativo. ¿En qué sentido? En que en gran medida el SENA se le han venido encomendando labores educativas para tapar los huecos que tiene el sistema de educación. Entonces, por ejemplo, al SENA se le empieza a pedir que ayude con la educación media, por ejemplo, al SENA se le empieza a pedir que ayude con los temas de educación superior. Entonces allí vamos a ver que se empiezan a generar, digamos, unas discusiones sobre cómo se debería organizar el sistema. […]</t>
  </si>
  <si>
    <t xml:space="preserve">[…]Dense cuenta que hay un problema de gobernanza. El SENA ofrece programas que están regulados bajo el Ministerio de Educación, pero lo ofrece bajo la égida del Ministerio del Trabajo y allí hay un problema de gobernanza.[…] </t>
  </si>
  <si>
    <t>PROBLEMÁTICA SOCIO-ECONÓMICA</t>
  </si>
  <si>
    <t xml:space="preserve">[…]De cada 100 chicos y chicas que entran a preescolar, sólo 44 terminan 11, o sea ahí ya está pasando algo. De esos 44, sólo 22 acceden a la educación superior, de esos 22, sólo 11 se gradúan y de esos 11, sólo 5 entran a estudios universitarios de alta calidad. O sea que toda la trayectoria educativa está colmada por un montón de desigualdades, desigualdades en términos de rezago, desigualdades en términos de calidad, desigualdades en términos de deserción, desigualdades en términos de reprobación. Si uno ve esto, uno podría decir que más o menos el 95 % de los niños, niñas, jóvenes del país sufren algún tipo de violación de ese derecho fundamental a la educación superior.[…] </t>
  </si>
  <si>
    <t xml:space="preserve">[…]Entonces ahí tenemos unos desafíos muy importantes. Es paradójico porque hace poco salió el cuento que los estudiantes en las universidades públicas están demorando mucho en graduarse, ¿cierto? Y entonces todo esto tiene un sesgo muy problemático y es que lo quieren vincular a la gratuidad, diciendo que “lo que no cuesta hagámoslo fiesta” y entonces que los estudiantes se vuelven vagos por la gratuidad. Pero al final una persona que se ha acercado a esto, entiende que muchos de esos rezagos tienen que ver con esta pirámide, es decir, que es un problema estructural que como universidad tenemos que responder a esas problemáticas. Entonces, en el panorama que yo les presentaba, la universidad debe mirar hacia atrás, es decir, ¿cuáles son las y los estudiantes que están llegando?, ¿cuáles son las problemáticas? y ¿cómo la universidad, labor del instituto, empieza a pensar la política educativa también hacia atrás?, ¿cierto? No sólo la política de educación superior.[…] </t>
  </si>
  <si>
    <t xml:space="preserve">[…]En la educación superior tenemos la pirámide en donde se establece una distinción, valga la redundancia piramidal, en cuanto a la educación técnica, tecnológica y universitaria. En Colombia hay un problema de gobernanza y es que se ha hecho una distinción entre lo técnico, lo tecnológico y lo universitario a partir de tiempos, entonces técnico dos años, tecnológico tres y universitario cuatro. Y eso es un gran error a propósito de la discusión que tiene la universidad de empezar a ofrecer tal vez carreras tecnológicas, ¿cierto? Esto lo que genera es una pirámide educativa. Generalmente las personas que entran a carreras técnicas y tecnológicas son personas que tienen desventaja socioeconómica, estas personas van a tener menores salarios y estas personas van a tener menores probabilidades de acceder al sistema de protección social. Siempre dicen “no, es que un técnico gana más que un…” puede haber alguien, pero en promedio no es verdad, Digamos que hay unas brechas salariales allí importantes. 
 </t>
  </si>
  <si>
    <t>EDUCACIÓN TÉCNICA Y TECNOLÓGICA</t>
  </si>
  <si>
    <t>[…]Aquí vamos a tener un problema y es que al no comprender muy bien qué es una carrera tecnológica, no vamos a tener también un buen diálogo con el Sistema de Ciencia, Tecnología e Innovación. En gran medida las carreras tecnológicas en el país han sido entendidas como carreras de formación para el trabajo, y eso conceptualmente no es válido digamos que las carreras tecnológicas en los países más industrializados, capitalistas, son carreras que tienen la misma duración que una carrera universitaria, son carreras que adicionalmente están ubicadas en ciertos campos, por ejemplo en ingenierías y en ciencias, y son carreras que incluso resultan ser más costosas que las carreras profesionales tradicionales, porque necesitan laboratorios, etc. Siempre aquí es bueno tener un referente y es que el MIT [Massachusetts Institute of Technology] es un instituto tecnológico. En Colombia se ha venido pensando la educación tecnológica más bien como un mecanismo de masificación de la educación superior a bajo costo, y ahí tenemos un problema, ¿un problema con quién? Vuelven a entrar las instituciones técnicas, tecnológicas y universitarias públicas. […]</t>
  </si>
  <si>
    <t xml:space="preserve">[…]En San Andrés hay una, cierto profe [Se refiere a ASM], no me acuerdo cómo se llama, Fondep…Infotep, que son 30 instituciones de educación superior, ¿cierto? Las universidades son 34, estas son 30 instituciones de educación superior y a veces el diálogo es muy complicado, ¿cierto? Entonces, otro problema de gobernanza en términos sistémicos, pero es más complicado si a lo tecnológico le incluimos el SENA.[…] </t>
  </si>
  <si>
    <t xml:space="preserve">[…]Entonces tenemos el SENA ofreciendo carreras tecnológicas, tenemos las instituciones técnicas, tecnológicas y universitarias públicas, tenemos a la Universidad Nacional con la pretensión de ofrecer carreras tecnológicas, pero tenemos el problema de que no comprendemos muy bien qué es lo tecnológico y no comprendemos muy bien hacia dónde deberíamos ir en términos del diálogo con el sistema de ciencia, tecnología e innovación[…] </t>
  </si>
  <si>
    <t xml:space="preserve">[…]Les coloqué este mapita [Se refiere al mapa de REDTTU, red de instituciones técnicas, profesionales y tecnológicas y universitarias publicas] porque en este mapa están las instituciones técnicas, tecnológicas y universitarias públicas, y acá yo dejaba este mapa, aquí están las principales sedes de las universidades públicas. ¿Qué quiero mostrarles? Toda la posibilidad de diálogo que hay entre las distintas instituciones, que no se da necesariamente, ¿cierto? Pero además la tragedia, ¿no? ¿Qué pasa con la mitad del país? Entonces, ahí seguramente con la profe [Se refiere a MLR quien hará una ponencia alrededor de la educación rural, a continuación de la de AFMC] ahorita lo vamos a entender mucho mejor. Tenemos todo un desafío en términos de la gobernanza. Pero démonos cuenta, la gobernanza aquí parte por la claridad conceptual. Insisto, en Colombia la diferenciación se hace por tiempos, dos, tres o cuatro años. Una anécdota, en algún momento con la Alianza para el Pacífico, se querían mirar las equivalencias, entonces Japón llegó, dijo “¿cuáles son sus carreras tecnológicas?” Y entonces claro, cuando le dijeron que “aquí en Colombia había tecnología en primera infancia, tecnología en contabilidad”, pues ellos dijeron “eso es imposible de tener equivalencia, allí no tenemos ninguna carrera tecnológica en esas áreas, las carreras tecnológicas están en ciencias e ingenierías y no duran dos años o tres, duran el mismo tiempo que una carrera universitaria, solo que al final se bifurcan hacia estudios un poco más teóricos y estudios mucho más prácticos”, entonces nos falta ese diálogo también. […] </t>
  </si>
  <si>
    <t>CENTRALISMO</t>
  </si>
  <si>
    <t xml:space="preserve">[…]ASM: ¿Profe, esa gráfica son las instituciones de educación superior universitaria? [Se refiere al mapa proyectado en las diapositivas de AFMC]
AFMC: Estas son las 34 universidades públicas del país.
ASM: Y ¿por qué no aparece Amazonía y San Andrés?
AFMC: Claro, porque están las sedes fundamentales, las principales, si no están, porque claro, la Universidad del Valle puede tener otra por ahí, pero son sedes muy pequeñas que están digamos asociadas a estos programas específicos como el Peama y estas cosas, pero en todo caso quiere decir que por aquí tenemos un problema grave, ¿cierto? ¿Por qué? Porque entonces o recogemos a las y los estudiantes para llevarlos aquí, que es lo que se está tratando de solucionar ahorita, por ejemplo, con los programas específicos que habrá en la sede de territorio.
ASM: O sea ustedes que llevan 30 años casi en los territorios, deberían verse. Claro, yo sé que la Universidad de Antioquia tiene varios institutos y centros, pero digamos nosotros tenemos presencia en Amazonía, en Orinoquía.
AFMC: Claro, pero la presencia es distinta a las de presencia de andinas, eso es lo que se quiere mostrar ¿no?
ASM: Pero es una visión muy centralista, en la imagen.
AFMC: Claro, estoy de acuerdo.
ASM: No representar las sedes que tienen también educación superior con todas las… no es… digamos, con todas las funciones misionales…
AFMC: Y sabes profe, este es el mapa que presenta el SUE [Se refiere al Sistema Universitario Estatal]. Sí, sí… 
JCM: A eso iba ¿cuál es la fuente del mapa?
AFMC: Es el SUE, entonces por eso lo que tú dices es verdad, es la visión centralista, pero además si nos muestra las diferencias y las brechas que hay con lo que pasa en las sedes. De hecho, aquí hay una cuestión interesante y es que en algunos conceptos de gobernanza lo que se plantea es que debería haber diálogos entre las sedes de universidades, no sólo digamos entre la Sede Caribe y la Sede de Bogotá de la universidad, sino la sede que pueda tener otra universidad también allí. Pero precisamente por eso tienes toda la razón, tenemos esto, este es el mapa que presenta el SUE y este es el mapa que presenta las instituciones técnicas, tecnológicas y universitarias públicas del país. […] </t>
  </si>
  <si>
    <t>ASM;AFMC</t>
  </si>
  <si>
    <t xml:space="preserve">[…]Quisiera entrar a hablar un poquito de lo que ocurre con el SENA. Miren, esta gráfica muestra el gasto público en educación superior en el país que ha venido aumentando y aquí la línea roja muestra el gasto público en las universidades públicas, que ha venido disminuyendo, entonces claro, alguien puede decir ¿qué explica eso? Entonces, en el total de la distribución de los recursos en educación superior, las universidades públicas han venido disminuyendo su participación y ¿quién la ha ganado? El Icetex y el SENA. El Icetex y el SENA han multiplicado por 10 su presupuesto. Sólo para que lo tengan presente, las 32 universidades públicas… 34 universidades públicas del país tienen un presupuesto global que transfiere la nación de más o menos $5 billones de pesos. El SENA tiene un presupuesto de $5 billones solito, claro. ¿Por qué? Porque desde el 2002 al SENA se le empezó a adjudicar la obligación de ofrecer educación tecnológica que contara como educación superior. Y ahí hay un debate muy profundo, porque algunas personas consideran que la educación tecnológica que ofrece el SENA no constituye educación superior. Y no se plantea esto desde una situación de arrogancia o de minimización de la importancia del SENA, se plantea desde la distinción que hay entre la educación, digamos, que algunos llaman formal y lo que ofrece el SENA, que es la denominada formación profesional integral, que es otro tipo de formación. Sin embargo, vemos que en gran medida la desfinanciación de las universidades públicas pasa por el fortalecimiento del crédito educativo y de la formación para el trabajo. […] </t>
  </si>
  <si>
    <t>FINANCIACIÓN EDUCACIÓN PÚBLICA SUPERIOR</t>
  </si>
  <si>
    <t xml:space="preserve">[…]¿Qué es interesante ver aquí? Que desde los presupuestos podemos observar, el proyecto político que rodea la educación superior, ¿cierto? Es decir, una lógica de no necesariamente fortalecimiento de la educación superior pública universitaria, si fortalecimiento de… ay, perdón, de, bueno se me pasó eso… [Se refiere a las diapositivas] del Icetex y fortalecimiento del SENA, lo cual nos lleva a esta gráfica también que yo creo que es interesante. Colombia se dice que el sistema es mixto y que la mayor parte del sistema de educación superior es público. Eso es sólo cierto si en las cifras incluimos el SENA. Ojo con lo siguiente, el SENA digamos que fue incluido desde 2002 con Álvaro Uribe y aquí pues a eso le llamaban el falso positivo del SENA y es porque se empezó a incluir el SENA en la estadística de educación superior. ¿Qué pasó? Hoy tenemos una cobertura del 53 % en educación superior. Si yo sacara a los estudiantes del SENA, la cobertura realmente sería como el 39%. El SENA tenía 49.000 estudiantes, ahorita tiene 456.000. […] </t>
  </si>
  <si>
    <t xml:space="preserve">[…]Entonces ahí tenemos un problema y es ¿será que el SENA sí debería ofrecer educación superior? ¿O cómo sería el vínculo? Eso era lo que queríamos hacer entre la universidad pública y el diálogo con la formación que ofrece el SENA. Lo más paradójico es que las personas que vienen trabajando en el SENA hace mucho tiempo, dicen que “el SENA no debería ofrecer educación superior, porque eso los saca de su identidad histórica y del papel que históricamente ha querido cumplir el SENA en términos de la formación de la fuerza de trabajo”. Fuerza de trabajo que debería formarse en ciertos elementos, independientemente de que tengan una carrera profesional o no. Un poco lo que se plantea es que debería haber toda una complementariedad y no una sustitución en los tipos de formación. La Nacional ahí tenía o tiene, yo no sé, tal vez aquí profes conocen mejor, una experiencia muy rica y siempre la ponen aquí como ejemplo y era la formación de estudiantes en veterinaria y zootecnia, que adicionalmente hacían las formaciones del SENA. Entonces era una persona muy bien formada en aspectos profesionales de la educación superior, pero además era una persona que sabía vacunar muy bien, era una persona que sabía tomar muestras, era una persona que tenía un montón de habilidades que ofrece el SENA, en el marco de su formación no formal. ¿Qué es lo que pasa? Que poco a poco esa relación de complementariedad se ha dejado de lado y se considera más bien una relación en la que el SENA empieza a sustituir a la educación superior. Ahí tenemos un problema. Bien, les mostraba, si no incluimos el SENA, realmente la educación superior privada tiene más participación en el total de la matrícula que la pública, eso sólo cambia, este es el gráfico donde incluimos el SENA, precisamente donde incluimos esos 400.000 estudiantes, bueno, 300.000 estudiantes, ahí sí podemos decir que efectivamente la participación de lo público es mayor, pero con este debate sobre qué formación está ofreciendo también el SENA. ¿Listo? Entonces el SENA hay que tenerlo en mente, por ejemplo, en los puntos que se plantearon desde la rectoría para lo de la ley 30 y esto, en ese decálogo no aparece por ningún lado el SENA y el SENA debería ser objeto de reflexión desde la educación superior, ¿cómo nos vinculamos?, ¿cómo podemos ofrecer una formación integral a nuestras y nuestros estudiantes?, indicando no sólo la formación en las carreras, sino tal vez estableciendo un diálogo con esas formaciones más parciales, más cortas, pero igualmente enriquecedoras que puede ofrecer el SENA. […] </t>
  </si>
  <si>
    <t>MARCO NACIONAL DE CUALIFICACIONES</t>
  </si>
  <si>
    <t xml:space="preserve">[…]Esta es la forma como se ha querido hacer la gobernanza en la educación del país. Después de la ley 1955, que es el plan de desarrollo de Iván Duque, se creó en Colombia lo que se llama el Marco Nacional de Cualificaciones. Se dice que en Colombia hay tres caminos de cualificación, la vía educativa, que es lo que llaman algunos la formación formal, que en donde estamos, la Universidad Nacional, el subsistema de formación para el trabajo y el subsistema de reconocimiento de aprendizajes previos. Un poco esto era lo que antes se llamaba educación formal, educación no formal y educación informal.[…] </t>
  </si>
  <si>
    <t>EDUCACIÓN INFORMAL</t>
  </si>
  <si>
    <t xml:space="preserve">[…]¿Cuál es la diferencia entre la formal y la no formal? Es que la formal, pues hace todo el proceso digamos acumulativo y con requisitos para acceder de un grado a otro, es decir, para entrar a la universidad yo tuve que acabar once, para entrar a once tuve que acabar décimo, noveno, esa es la educación formal. La educación no formal, es una educación que generalmente no tiene prerrequisito, que cualquier persona puede hacer, por ejemplo, cualquiera de nosotros de nosotras podría acceder ahorita a un curso en el SENA sobre hotelería, un curso sobre manejo de Excel, es decir, es una educación que no necesita prerrequisitos y que en cualquier momento de nuestra vida lo podemos tomar, ¿cierto? Lo que se le llama hoy formación para el trabajo y pues aquí evidentemente aparece el SENA. Y la formación informal es la que tal vez aprendemos en ambientes, valga la redundancia, no formales. Por ejemplo, tengo una abuelita, un abuelito que cocina muy, muy bien, aprendí a cocinar y entonces esa educación informal busca caminos de reconocimiento. Esto es lo que llamamos el reconocimiento de aprendizajes previos. Esta es la forma como se ha planteado la gobernanza del sistema[…] </t>
  </si>
  <si>
    <t xml:space="preserve">[…]aquí tenemos los ocho niveles de cualificación dentro del Marco Nacional de cualificaciones.aquí, está la idea del gobierno de Iván Duque en su momento, pero que retomó este gobierno, de cómo organizar el sistema. Y acá es donde vienen muchos debates. Aquí está el Marco Nacional de Cualificaciones. CINE [Se refiere al catálogo de Clasificación Internacional Normalizada de la educación] y CUOC [Se refiere al catálogo de Clasificación única de ocupaciones para Colombia] son los catálogos internacionales de competencias, porque aquí digamos que hay todo un objetivo de internacionalización y de competencias, aunque el concepto de cualificación es un poquito distinto al de competencia. Está esa idea. Aquí están los ocho niveles que yo les mencionaba. Dense cuenta como esto empieza desde la educación primaria, cada nivel de cualificación, hasta el doctorado. Alguien me dirá “profe, y eso ¿cómo se ve?” Pues los resultados de aprendizaje esperado son esto. Y como nos están pidiendo resultados de aprendizaje esperado en pregrado, en posgrado, en doctorado, todo eso es la manifestación del Marco Nacional de Cualificaciones para usarlo en la educación superior. Aquí está la formación para el trabajo y está aquí el reconocimiento de aprendizajes previsto. […] </t>
  </si>
  <si>
    <t xml:space="preserve">[…]¿Por qué les muestro esto? Porque esta [Se refiere al Marco Nacional de Cualificaciones] es una opción de gobernanza que propone el gobierno. No sabemos si la mejor. La universidad y el instituto tendrían que entrar a hacerse esa pregunta. ¿Por qué? Porque lo que dicen ellos es “bueno, ¿cómo hacemos para que una persona que entra al SENA después pueda pasar a la universidad?” ¿Sí?, claro, si la universidad abre carreras tecnológicas, pues una persona del SENA podría pasar directamente a la universidad. Y uno dice, bueno, chévere la movilidad, ¿no? Porque esto es una idea de movilidad. Bueno, pero entonces, ¿qué tendríamos que estar enseñando ambas? ¿Cómo se hace la equivalencia? ¿Cuándo sé que dos o tres semestres en una carrera universitaria es equivalente a lo que una persona pueda tener en un técnico o en una tecnológica en el SENA? ¿Cuáles son los contenidos que tendría que tener? ¿Cuáles son las competencias y quién las define? ¿Por qué? Porque esto digamos que es el modelo del SENA, porque el Marco Nacional de Cualificaciones nace más en el SENA, expandido a todo el sistema. O sea, es la lógica de formación para el trabajo e internacionalización.[…] </t>
  </si>
  <si>
    <t xml:space="preserve">[…]El Marco Nacional de Cualificaciones fue creado originalmente para el SENA y hoy es el que se tiene en cuenta en todo el sistema educativo, en todos los niveles, incluso en el doctorado. Esto es lo que ha llevado a la molestia de muchos profesores y profesoras cuando en los procesos de acreditación de alta calidad y todas estas cosas, les dicen “¿cuáles son sus resultados de aprendizaje esperado?” Y uno, dice bueno, pues no. Y le dicen, “pero es que usted incluso, en su programa académico utiliza verbos que no puede utilizar para definir los objetivos”. Y entonces, ¿qué pasa con la libertad de cátedra? Entonces, aquí tenemos una discusión muy grande que dar en términos de este tema del Marco Nacional de Cualificaciones.[…] </t>
  </si>
  <si>
    <t xml:space="preserve">[…]Esto es norma, esto es ley, o sea, estamos sometidos a esto, como lo decía, se decía hace un momento, porque, claro, estamos en un entramado al cual tenemos que responder a pesar de que tenemos autonomía universitaria, ¿cierto? Y esto está marcando en gran medida aspectos del sistema de acreditación de calidad también. ¿Listo? Y como ven ustedes aquí hay unas intenciones que uno dirá, bueno, es interesante que los estudiantes tengan distintas posibilidades de acceso y distintas posibilidades de egreso. Eso está bien. La pregunta es, ¿cómo hacemos las equivalencias? y ¿cómo, en el marco de las equivalencias, una institución como la Universidad Nacional mantiene una identidad frente a otras instituciones que brindan educación en Colombia? Esa pregunta hay que resolverla. Bien. Ya voy terminando esta parte introductoria sobre la gobernanza[…] </t>
  </si>
  <si>
    <t>ASEGURAMIENTO DE LA CALIDAD DE LA EDUCACIÓN</t>
  </si>
  <si>
    <t xml:space="preserve">[…]El Consejo Nacional de Educación Superior, el CESU, que define en gran medida, claro, políticas para la educación del superior del país, pero fundamentalmente ha fortalecido todos los aspectos relativos a la calidad, que tiene dos momentos, el registro calificado, que habla de esas condiciones de calidad que hablábamos hace un momento, en términos de la universidad, y la alta calidad, la acreditación de alta calidad. Este se supone, el de calidad, es obligatorio la expedición de un registro calificado para que una institución pueda ofrecer un programa, y este se considera que es voluntario. ¿Por qué voluntario? Porque siempre ha habido una discusión si este concepto de alta calidad que define el CESU, de la mano, claro, con el Ministerio de Educación, puede ser violatorio o no de la autonomía universitaria. Y entonces viene una lógica de autogobernanza, la posibilidad de que la universidad, en el marco de su autonomía, genere su propio sistema interno de aseguramiento de la calidad. Algunos piden eso, otros dicen “no, tenemos que ceñirnos a esto”, y entonces viene todo el tema de los rankings y todas esas cosas. […] </t>
  </si>
  <si>
    <t>FORMAS DE ACCIÓN INSTITUTO NACIONAL</t>
  </si>
  <si>
    <t xml:space="preserve">[…]Pero la pregunta es ¿cuál es la labor que está haciendo la Nacional en el CESU? ¿Cuáles son las discusiones que está llevando? Yo con todas estas preguntas, lo que quiero estar mostrando es ¿para qué será el instituto? Porque eso es lo que necesitamos tener allí en términos de la incidencia de la política pública[…] </t>
  </si>
  <si>
    <t>SISTEMA NACIONAL DE CIENCIA Y TECNOLOGÍA</t>
  </si>
  <si>
    <t xml:space="preserve">[…]Finalmente, cierro con esto, esta tragedia que es la inversión en ciencia, tecnología e innovación en Colombia, gastamos el 0.03 % del PIB desde el punto de vista del presupuesto del Ministerio de Ciencia y Tecnología y el Gobierno del Cambio disminuyó para 2024 el presupuesto, pero nos piden ser universidad de talla mundial, nos piden universidad que investigue y todas esas cosas. ¿Cómo lo hacemos en el marco de un desfinanciamiento, cuando se promueve la formación para el trabajo y el endeudamiento?, ¿cierto? Y ¿cómo logramos efectivamente tener incidencia en la política de ciencia, tecnología e innovación?, mirando ya hacia arriba, porque no es la incidencia simplemente para ver cómo cambiamos los requisitos para que haya una revista indexada, un grupo de investigación y cómo entramos en un diálogo con el sistema de ciencia y tecnología a partir únicamente de los problemas del puntímetro, sino cómo entramos a definir una política de ciencia y tecnología, también para el país y como la desfinanciación de la política de ciencia y tecnología en última instancia es una desfinanciación de la función misional de la universidad pública y de la Universidad Nacional. Allí, digamos, salvo algunas cartas que se envían, por allá solitas de profesores y profesoras, es difícil encontrar un posicionamiento claro de la Universidad Nacional, por ejemplo, frente a la reducción del gasto en ciencia, tecnología e innovación. Y un posicionamiento claro, no es sólo que se critique eso, sino que lleve al país, una propuesta de política de ciencia, tecnología e innovación en la que, por supuesto está involucrada la Nacional, pero en donde estemos pensando el sistema, en donde estemos pensando la globalidad de las relaciones que tiene la universidad[…] </t>
  </si>
  <si>
    <t xml:space="preserve">[…]Lo que pasa con el SUE. Nosotras y nosotros aquí estamos contentos con un desafío, algunos se quejan, otros más, menos, con todo esto de traer profesores y profesoras de planta a las sedes de presencia nacional, ¿cierto? Pero esto ha generado muchas críticas dentro del sistema universitario estatal. ¿Por qué? Porque en ese marco de la desfinanciación, la Universidad Nacional, por medio de las labores de la rectora, ha logrado traer recursos presupuestales para la base más o menos $40.000 millones de pesos y entonces hay universidades territoriales que están pidiendo 2.000 millones, 3.000 millones y no se los dan para sus bases presupuestales. Entonces siempre en el SUE hay, pues lo llaman un sindicato contra la Universidad Nacional, le dicen algunos, porque las demás universidades territoriales golpean mucho a la Nacional, precisamente, por este tipo de medidas que se van tomando. Claro, aquí se espera beneficiar a la población, pero dentro del Sistema Universitario Estatal, las demás universidades reclaman también recursos. Sólo para que lo tengamos presente entre la Nacional, la Antioquia, la Universidad del Valle y la UIS [Se refiere a la Universidad Industrial de Santander], se llevan más o menos el 70 % de todo el presupuesto de las universidades, de las 34 universidades públicas.[…] </t>
  </si>
  <si>
    <t xml:space="preserve">[…]allí tenemos un problema de gobernanza, un problema de gobernanza que se refleja también en una falta de liderazgo dentro del SUE. Y hay que decirlo, a veces la rectora, o a veces no, casi la rectora no va al SUE, porque claro, sabe que van a empezar a darle palo, que por qué la Nacional recibe más plata, que por qué la Nacional. Pero allí hay que recuperar un liderazgo en el marco de esta gobernanza, mirando a las otras universidades públicas del país. Ahora, segundo punto, el mandato. […] </t>
  </si>
  <si>
    <t xml:space="preserve">[…]La Universidad Nacional tiene un régimen especial, pero no como una prerrogativa caprichosa que se dio, sino que tenemos un régimen especial y desde ahí podemos actuar debido a lo que ese decreto le encomienda a la universidad. Esto lo tomé textualmente. Y entonces ahí entra el instituto. ¿Qué tiene que hacer la Nacional? ¿Y por qué ese régimen especial? ¿Y por qué podemos crear las carreras rápidamente en las zonas, en los espacios de presencia, sin que el ministerio se meta?. ¿Por qué? Porque la universidad tiene la obligación de estudiar y analizar los problemas nacionales y proponer con independencia, gobernanza, formulaciones y soluciones pertinentes, incluidos los problemas, por supuesto, de la educación. Porque la nacional tiene la obligación de contribuir mediante la cooperación con otras universidades públicas y privadas e instituciones del estado, SENA, la promoción y el fomento del acceso a la educación superior de calidad. Porque la universidad tiene que brindar asesoría y emitir conceptos a las instituciones correspondientes al Consejo Nacional de Educación Superior, CESU, al Icfes. El Icfes antes era el viceministerio, hacía lo que hace hoy el Viceministerio de Educación Superior. O sea, el Viceministerio de Educación Superior se crea quitándole unas competencias al Icfes. Uno podría fácilmente cambiar Icfes por Viceministerio de Educación Superior. ¿La universidad tiene que estar brindando asesorías, conceptos, en materias como ¿qué? Planeación de la educación, reconocimiento de universidades, autorización de programas de posgrado, diseño, adopción, aplicación de exámenes de estado, ¿se acuerdan? Hacia atrás, evaluación y acreditación de programas de educación superior, hablar de la calidad, homologación de títulos, reglamentación del sistema de universidades y otros aspectos de la ley 30. Eso es a lo que estamos llamados y por eso ese régimen especial, no porque sea una prerrogativa caprichosa, sino porque tenemos un llamado a ejercer un liderazgo dentro de ese entramado y dentro de esas problemáticas. […] Esto lo tomé textual de ese decreto[…]Asimilar críticamente y crear conocimiento en los campos avanzados de la ciencia, la técnica, la tecnología, el arte y la filosofía. ¿Cuál es el posicionamiento de la universidad frente al decreto… frente a la ley 789 del 2002?, que establece los conceptos de técnica, de carreras técnicas y tecnológicas, que, si uno lo ve, son profundamente tautológicos. Una carrera técnica es aquella que ofrece conocimientos técnicos, una carrera tecnológica es aquella que ofrece ¿sí?, por lógica sabemos que dentro de un concepto no puede estar la palabra, la cual se está conceptuando, pero así está la norma. ¿Entonces, dónde está la Nacional poniendo el debate allí? Prestar apoyo y asesoría al Estado en los órdenes científico y tecnológico, cultural, artístico, con autonomía académica e investigativa. Esta palabrita, ¿no? Autonomía. Presentar estudios y propuestas a las entidades encargadas. Imagínense esta labor de diseñar y ejecutar los planes de desarrollo económico y social. ¿Cuál es el diálogo de la Nacional con el Departamento Nacional de Planeación? Que esto nos lleva a una pregunta honda sobre la extensión, pues si no me paga la consultoría, yo no hago eso, pero la universidad tendría que estar haciendo esto, porque es el mandato que tiene y tal vez esta sea la vía para recuperar ese liderazgo que ha perdido y que le critican muchos en términos de no saber por qué la universidad tiene unas prerrogativas y unas preferencias dentro del sistema de educación superior.  […] </t>
  </si>
  <si>
    <t xml:space="preserve">[…]Esto [ Se refiere a los diálogos con el Departamento Nacional de Planeación y el posicionamiento frente a la Ley 789 de 2002], insisto, son labores que el instituto podría empezar a hacer. Hablo particularmente del tema de política pública, pero obviamente en diálogo con los temas de innovación y de investigación. […] </t>
  </si>
  <si>
    <t xml:space="preserve">[…]La naturaleza de la universidad, esto también está en el decreto 1210. La Universidad Nacional es un ente universitario autónomo ¿Sí? del orden nacional, vinculado al ministerio, con régimen especial, la gobernanza, ¿cierto? Cuyo objeto es la educación superior y la investigación, a través de la cual el Estado, conforme a la Constitución, promoverá el desarrollo de la educación superior, el acceso a ella, mirando hacia atrás y desarrollará la investigación, la ciencia y las artes para alcanzar la acción mirando hacia arriba. Ese es el mandato, imagínense lo que nos puso el país. ¿Sí, pero con qué? Con autonomía. Por eso pensar la gobernanza significará pensar la autonomía. Y dentro de la universidad, cuál es la autonomía del instituto para hacer esta labor también. Por eso, este llamado. […] </t>
  </si>
  <si>
    <t xml:space="preserve">[…]Creo que son claras las razones por las cuales la Universidad Nacional goza de un régimen especial en el sistema de educación superior. Es importante plantearnos el liderazgo en el sistema universitario estatal, en el SUE, en el sistema de ciencia, tecnología e innovación, en diálogo con la red de instituciones técnicas, tecnológicas y universitarias públicas y el SENA, sin desconocer que las y los estudiantes que acceden a la educación superior son el producto del sistema educativo del país y que precisamente allí también tendríamos que tener algo que decir. Bajo este mandato y en este contexto, la pregunta para nuestro instituto ¿qué instancia dentro de la universidad tiene como objetivo analizar, diseñar y proponer políticas educativas para el país? ¿Quién está haciendo eso? ¿Y finalmente, cuál debe ser el modelo de gobernanza? Qué es lo que nos convoca para dejar esta introducción, del Instituto Nacional de Investigación, Innovación y Política Educativa para responder a ese propósito[…] </t>
  </si>
  <si>
    <t xml:space="preserve">[…]ahorita la profe [Se refiere a ASM], que estamos abriendo programas completos de las sedes, ¡no es así! Son programas completos de otra sede, por una razón, por una razón muy simple, porque esa autonomía que usted dice, sí la tiene la universidad, pero no la tiene la sede. La sede no tiene, la sede de presencia nacional no tiene facultad, no tiene las facultades, no hay vicerrectoría, no tenemos esa potestad. Entonces, hacer ese programa quiere decir pasar por todo el proceso largo. Como este proceso fue tan rápido, lo que se hace es que un programa de una sede andina amplía su currículum a una sede Presencia Nacional, por eso sólo se abren cohortes. Por eso nosotros no administramos en las sedes de Presencia Nacional, no administramos de forma autónoma esos currículos, sino que los administra el programa y la facultad que los tiene, con acompañamiento de las sedes. Eso les aclararía porque es importante.[…] </t>
  </si>
  <si>
    <t>AIOM</t>
  </si>
  <si>
    <t>RESULTADOS DE APRENDIZAJE</t>
  </si>
  <si>
    <t xml:space="preserve">[…]Como es que tú mencionabas el tema de los resultados de aprendizaje, y si entendí bien, era como la influencia del Marco Nacional de Cualificaciones instaurar esa manera de hacer las cosas y quería solo, pues digamos, desde la pedagogía un poco la pregunta sería interesante, el diálogo interdisciplinar es porque ahí  hay otras preguntas que se han construido también desde otros lugares, que no son necesariamente la gestión y la administración, sino la pregunta misma por la innovación pedagógica, por ejemplo.Y entonces ahí hay una cosa que me parecía importante como la precisión entre, pues puede estar el Marco Nacional de Cualificaciones, teniendo un montón de implicaciones, pero también la pregunta por los resultados no se reduce a la pregunta por la estandarización.[…] ahí hay muchas preguntas de fondo en términos de innovación académica e incluso que sí que me parece importante mencionar porque, porque creo que la lectura de análisis de política pública solamente por el lado del Marco Nacional también puede, digamos, dejar, ocultar las otras partes que son las preguntas, pues entonces, ¿cómo hacemos conciencia de qué es lo que estamos aprendiendo? No necesariamente para un sistema de acreditación, no para nada que tenga que ver con procesos formales de establecimiento de decisiones, de presupuestos, etc. Pero por el ejercicio de mejorar nuestras prácticas como docentes, eso también está ahí mezclado. Y entonces es una cosa que sólo quería, como hacer la precisión, por un lado.[…] </t>
  </si>
  <si>
    <t>FGP</t>
  </si>
  <si>
    <t>LIDERAZGO</t>
  </si>
  <si>
    <t xml:space="preserve">[…]Tú mencionabas como el liderazgo, y yo sólo quería preguntar y dejar la pregunta de ¿qué implica el liderazgo?, porque a veces el liderazgo para mí es como convocar, dialogar, generar consensos, capacidad de acción, procesos detrás. Y me pregunto ¿cómo estamos del liderazgo? O sea, ¿si ejercemos un liderazgo? o liderazgo también se puede considerar pues decir qué hacer, pero, por ejemplo, eso no, o en mi concepción, habría, hay muchos retos que tú sabes, al final la pregunta que me parecía como Uhmm… ¿Si lideramos? y ¿cómo?, más bien, no, no, cómo, porque creo que ese ¿cómo?, es un poco complejo a veces de demostrar con acción más que con discurso.[…] </t>
  </si>
  <si>
    <t xml:space="preserve">[…]¿qué es eso de los resultados de aprendizaje esperado? Ahí hay una discusión muy honda que la universidad no ha querido dar y de hecho se ponen molestos cuando uno cuestiona. Sí, nos pasó con ciencia política ahorita, con la acreditación de alta calidad, se pidió a la instancia de la universidad encargada de este tema, del proceso de acreditación y decían tranquilos, vayan resolviendo. Bueno, vayan resolviendo ¿qué? ¿Cuál es la orientación sobre eso? Porque es que los resultados de aprendizaje esperado no es una novedad, digamos, eso viene de la taxonomía de Bloom, 1958, por allá, eso empieza a estar ahí, pero adicionalmente trae unas consecuencias, o sea, está muy bien pensar en los aprendizajes, en los resultados, pero ¿qué pasa también con el proceso? ¿Qué pasa con el proceso educativo en sí? ¿Es decir, resultados de aprendizaje esperado es mirar el resultado basado en el aprendizaje, que pasa con la enseñanza, ¿cierto? Y con evidencias, ese es el punto. ¿Qué evidencio yo? y ¿cómo logro esas evidencias? Esa es la pregunta que la universidad no ha enseñado a resolver y yo no sé si la pueda resolver. ¿Cuál es el resultado de aprendizaje esperado para una persona que hace un doctorado? ¿Crear una nueva teoría?, ¿generar pensamiento crítico?, desde la pedagogía y todo, se dice que el pensamiento crítico es lo que no se espera, justamente. Entonces ¿qué es lo que pasa? Y que empieza a haber una cierta tendencia. ¿Qué carreras dicen, frescos, resultados de aprendizaje esperados? Cierto tipo de carreras más cercanas a ciertas áreas del conocimiento, ciencias, incluso economía, pero ciencias humanas como que no mucho. Tuvimos un problema en el departamento de ciencia política porque se le envió a unos profesores la guía de los verbos que puede utilizar para la creación de… ¿sí? nos lo envió la universidad. [Los participantes se ríen] Mira, es que ese es el lío, “mire, es que aquí está, ¡eso es fácil!, venga” … Llegaron a un profesor, cuando dijeron “no, usted no puede utilizar, proponer, no tiene que ser este verbo”, entonces uno dice, venga… Se pusieron bravísimos. Ahora, fuimos, establecimos el debate en el departamento de ciencia política, invitamos a la mesa crítica de resultados de aprendizajes esperados de la Universidad Pedagógica, y no fue nadie del nivel central de la universidad. Entonces uno dice bueno, pues si no queremos dar el debate y si nos dicen que “vayan haciendo, que ahí van bien”, entonces ¿cómo hacemos eso? Ese es el debate que tenemos. Ahora, ¿qué es una cualificación? Porque yo creo que tú dices, eso es el… que ahí queda el debate y en las distintas áreas. ¿Qué es una cualificación? Según el Marco Nacional de Cualificaciones, una cualificación es una combinación de resultados de aprendizaje esperado, dice el Marco Nacional de Cualificaciones. Y al final, ¿qué es una cualificación? Ojo con esto, una combinación de resultados de aprendizaje, ojo con esto, eh validada por una autoridad, no sabemos quién, si el Ministerio, la misma universidad, y valorada por el Mercado del Trabajo. Eso dice el Marco Nacional de Cualificaciones. Reflexionemos sobre eso, porque claro, se cree que esos conceptos a veces son neutrales, pero no lo son. Entonces, yo creo que lo que tú dices, y ese podría ser un buen inicio para él, para el ¿sí? Y les comento, el Centro de Pensamiento en Políticas, quedó otra vez seleccionado para este año, por fortuna, y la investigación va a ser esa, el Marco Nacional de Cualificaciones, porque el decreto 1330, que es el que fija todos los criterios de calidad, toma resultados de aprendizaje esperado. Pero hay otra cosa que no se ha explorado, disque resultados de investigación esperada, sí, ¿qué es esto? Pero ahí está y uno dice ¿qué es esto? ¿cómo así? O sea, ¿qué es la investigación? Si ya voy… Entonces eso no lo hemos discutido y creo que ahí es donde empezamos a ver estas labores, con lo que estoy totalmente de acuerdo. Y desde las distintas áreas, economía tuvo una facilidad, por ejemplo, porque nosotros nos acercamos a economía y dijo “no, es que nosotros enseñamos economía a partir de libro de texto, lo que vemos en micro uno acá, es lo mismo que sabe el estudiante de Harvard o en España”, oiga, ¿y el tema de la tierra en Colombia? “Estamos viendo libros de texto, eso es lo que necesita una persona en una óptica problemática de la internacionalización”, sepultados los estudios sobre la tierra en Colombia, en la facultad de economía de la Universidad Nacional de Colombia, no hay, eso de economía y nación y todo eso, eso no. Curvas de oferta y demanda, y nos parecemos más bien a una facultad de negocios. Y claro, resultados de aprendizaje, claro, porque estos libros de texto me permiten saber que un chico o chica debe saber hacer una elasticidad y esas cosas. Creo que en arquitectura también les fue bien con eso, algunas ingenierías, en ciencias humanas y en posgrados peor. Sí. Cuando dicen “venga, entonces ¿qué es lo que están haciendo?” Vamos a ver esos problemas, inventándose, entonces, yo me invento cuál será la evidencia, pero después eso hay que demostrarlo. Sí. Y entonces, ahí vamos a tener problemas. Solo para decirte, que tienes toda la razón y presentar todas las aristas de ese debate tan importante que podría ser un debate, debate acá.[…] </t>
  </si>
  <si>
    <t xml:space="preserve">[…]Me parece muy interesante porque lo que tú dices, solo quería rescatar la capacidad de agencia, frente a los discursos de resultados de aprendizaje, es decir, no tomarlo a modo manual. Creo que tomarlo a modo manual es un problema enorme, pero no es un problema del lineamiento, también es un problema de la manera en que lo asumimos, porque es que , los resultados no son un manual. Y lo que dice el profe, por ejemplo, el acercamiento a que hay un verbo que no se puede usar, es como eso no tiene sentido, es una aproximación, digamos, muy básica, muy literal, muy instrumental, pero pues nuevamente, desde la pedagogía, pues ese acercamiento se puede cuestionar y enriquecer un montón. Es decir, no es como cuestión, otro argumento distinto para mí es que me digan, no sé, cuando dicen “es que reconocer es ambiguo, qué significa que usted reconoce, que lo describe, que lo usa”. La cuestión no es de no uses este verbo porque está prohibido, castigo, maldad de Dios, [Los participantes se ríen] sino es como, pues es que necesitamos ser un poco más concretos con la comunicación, digamos, eso no es un argumento de prohibición eh, caprichosa, es un tema de que seamos más claros para determinar un poco mejor qué es este alcance. Usted va a decir que esta persona va a hacer una cirugía, o va a decir que esta persona va a reconocer unos análisis de caso, eso tiene unas implicaciones reales, en el mundo real, pues qué es capaz una persona de hacer en un contexto situado, etc. Y lo último era, con esto que dices de, entonces quiero rescatar lo de la capacidad de agencia sobre esas teorías o sobre esas invitaciones porque, perdón, en la sede de Bogotá estamos haciendo un ejercicio de construcción colaborativa de currículos, por ejemplo, en la facultad de Economía, y lo que hicimos para definir los objetivos no fue, pues decir acá hay un manual y ya todo está muy normado, que fue un poco de las cosas que venían, sino consulta con egresados, consulta con estudiantes, consulta con. Sí, hubo consulta con empleadores, pero hubo consulta con sectores de interés. Y los sectores de interés, pues hay una lista de sectores de interés que son personas que tienen, digamos, yo le digo un poco los, los, los random del programa, o sea quiero decir, como personas que han trabajado con lugares digamos, invisibilizados del conocimiento, con feminismo, con comunidades étnicas, con otro tipo de aproximaciones desde el mismo programa, que hay profes que ya tienen conexiones ahí, pero darles voz y capacidad de establecer entonces cuál es ese resultado es lo clave. Pero solo perdón, para insistir sobre estas cosas de los resultados, en mi perspectiva no son un manual. Y la aproximación de manual ya no es solamente por el lineamiento de la política, sino por la interacción que uno tiene con esa información, lo que hace que también sea muy, o sea que uno también tiene la responsabilidad de sólo reproducir una lógica específica, pues de lineamiento, como si eso viniera dado y dijera “paso uno, paso dos, paso tres, paso cuatro” y no, o sea, es un contexto de incertidumbre muchísimo más alto y de capacidad de acción mucho más alta. […] </t>
  </si>
  <si>
    <t xml:space="preserve">[…]¿sabes en qué terminó economía? Los cursos de economía política ya no van casi, los cursos de historia económica tampoco. Sí, uno dice bueno, ¿la universidad nacional no debe estudiar eso?, entonces nos toca estudiar es el manual. Y sí, ahí terminaron, lamentable. Y con otro elemento que adicionaría lo que tú dices, debate de universidad, y es que esto se ha atendido muy instrumentalmente, como que “venga, toca hacer eso para tener la acreditación, tome, hágalo y necesitamos estar acreditados, que oso que no, y por ocho años ojalá hágale”. ¿Y entonces el proceso de acreditación en qué ha quedado? lo digo con la experiencia, ¿qué necesitan? Entonces haga una encuesta para no sé qué, estudiante, haga una encuesta para no sé qué, haga una encuesta para. Sí, y miremos y vamos llenando los 12 factores. Es que creo que son, los aspectos, las características que son 40 y pico y los 100 y pico de aspectos, uno por uno y ya entregamos esto. ¿Cuál es el acompañamiento? No, no, vayan haciéndolo, vayan haciéndolo. ¿Cuál es? ¿Y el sentido? Demos esa discusión, que es el punto que hemos hablado también aquí. ¿Cuál es la discusión pedagógica al interior de la Universidad Nacional de Colombia? ¿Quién está dando esa discusión en ese nivel?, quiero decir. Entonces es, totalmente de acuerdo […] </t>
  </si>
  <si>
    <t xml:space="preserve">[…]el liderazgo pasa por ahí. ¿Cuál es el documento que ha llevado la Universidad Nacional de Colombia al Sistema universitario estatal, planteando las reflexiones buenas o malas sobre los resultados de aprendizaje esperado? No hay ningún documento, por eso dicen, el SUE es solo un espacio donde van a pedir plata y a la nacional le va bien porque logra sacar plata y por eso ¡nos odian!, si en todo lado llegamos y es, ah es que ustedes tienen plata, que ustedes y es... lo peor, es que ni siquiera es como que redistribuyamos sino quítele plata a la Nacional. No, es que es así. ¿Y entonces es un liderazgo que se gana con otro tipo de debates, con otro tipo de discurso, que incluso en el SUE lo dicen, había rectores antiguos del SUE que decían, “extrañamos a la Universidad Nacional, ¿dónde están los debates?” ¿sí? Venimos es a pedir plata y hablar de plata y ya. ¿Sí? Entonces ahí es donde también surge la pregunta de ¿quién se encarga de ese liderazgo dentro de la universidad y cómo nos ganamos ese liderazgo? La Red de Instituciones Técnicas Tecnológicas se la pasa golpeando a la nacional, “oiga, venga, trabajemos, ayúdenos a pensar esto, ustedes tienen grupos de investigación”. Mire, la red de instituciones, son 30 instituciones, ¿cierto? Y se la pasan pidiendo disque un convenio con el Centro de Pensamiento, porque se imaginan este grupo de investigadores [Señala a los participantes] [Los participantes se ríen] para pensar un plan, miren lo que piensan, un plan decenal para la educación técnica y tecnológica en Colombia, La Nacional ¿Qué dice? no, nadie está pensando en eso, ¿sí?, y tenemos esa labor, no es que queramos, tenemos esa labor, el SENA lo mismo, ¿sí? Entonces ahí es donde creo que se empiezan a ganar los liderazgos. […] </t>
  </si>
  <si>
    <t>UNIVERSIDAD Y ESTADO</t>
  </si>
  <si>
    <t xml:space="preserve">[…]¿qué instancia de la universidad dialoga con el estado colombiano? Puede ser un ejemplo lo de planeación, que yo creo que sí, pero cuando uno revisa no, tengo una hipótesis, aunque bueno, creo que no es difícil demostrarlo, la universidad, nuestra universidad estaba arrinconada por muchas décadas, es decir, no se le ha dado el papel que debería tener, en parte porque hemos tenido gobiernos, yo no sé si sea muy atrevido plantearlo, pero no son de derecha, son de extrema derecha, si es que uno encuentra o hace énfasis en esos vínculos, entre gente vinculada al estado directamente, con quienes han metido personas a hornos crematorios, al mejor estilo nazi, o sea, es que eso, el caso colombiano es un desastre desde muchos ángulos. Entonces yo creo que ahí, hay un asunto, es que la universidad ha estado también arrinconada, me da la impresión, o al menos yo lo he sentido. […] en otros países, por ejemplo, el campo de la geografía siempre está en planeación. ¿Por qué está en planeación? Porque mire, aquí un río algún día de estos se va a desbordar y entonces estas personas no deben estar ahí. Y esto se hace desde la geografía, podemos ayudar a salvar vidas, pero en este país no, y la geografía está relegada. […] Creo que, en todo sentido, para Cuenco es fundamental este asunto, porque me da la impresión que esta universidad no está dialogando a esos niveles altos como debería serlo. Y tenemos gente muy bien formada, pero cada quien anda en su mundo. […] </t>
  </si>
  <si>
    <t>JCM</t>
  </si>
  <si>
    <t xml:space="preserve">[…] Normalmente cuando uno piensa un sistema educativo estatal y no quiero ponerlo como ejemplo, sino como contexto, si uno piensa en el sistema educativo alemán, ellos tienen claro, nosotros producimos esto y queremos una educación de esta forma. Y tratan de, tienen sus problemas, pero tratan de articularlo y lógicamente de financiarlo. Yo veo que, en el caso colombiano, además de otros problemas, eso no está claro. No está claro. Y cuando uno comienza a revisar las cifras, este es un país eminentemente extractivista, es un país que saca cosas y ni siquiera las transforma. Es raro que medio transforme algo, o sea, saque y venda a lo bestia. ¿Sí? Y en ese sentido, ¿cuál es el papel de la Universidad Nacional de Colombia en términos de creación de nuevo conocimiento y de conocimiento de punta? Porque eso es como ir en contravía. Y a mí me parece chévere ir en contravía, me gusta como reto, si no pues estaría en otro lado. Pero hay un asunto serio para la universidad y es que no hay un diálogo a nivel estatal serio en términos de ¿cuál es el perfil productivo de Colombia? Todos estos aparatos son importados, somos dependientes tecnológicamente. Entonces creo que hay otro asunto grueso y es ese sistema educativo colombiano, vinculado con el sistema productivo colombiano, como que para que miremos para el mismo lado y no simplemente nosotros ir de forma idílica por un... no, es que esto es para formar gente de alto nivel[…] </t>
  </si>
  <si>
    <t xml:space="preserve">[…]Colombia es un país expulsor de gente bien formada. Se van para otros países, encuentran otras cosas y resulta que no vuelven. Y entonces ¿cuál es el diálogo interno de la universidad y a nivel estatal en torno a la fuga de cerebros?, que para mí es un problema gravísimo y normalmente se le hace el quite, es un tema tabú. Ah, no, la gente es libre de irse. Claro que sí. Yo tengo claro que nací en el planeta tierra y me podría ir para donde quisiera, pero quiero aportar a este pedacito de territorio del planeta. Pero entonces, ¿dónde queda eso? Y lo digo por gente que uno conoce, que la verdad es que aquí en este país no tiene nada que hacer. Y no tiene nada que hacer porque el sistema educativo colombiano, vinculado a un sistema productivo colombiano, es retrógrado, es prácticamente medieval, ni siquiera industrial, es preindustrial. Un limbo ahí entre el medioevo y lo preindustrial. Entonces, creo que es muy importante estas grandes discusiones y desde mi punto de vista, a la universidad le ha faltado altura para dar esas discusiones y yo creo que Cuenco debería, entre otros, participar en ese tipo de diálogo.[…] </t>
  </si>
  <si>
    <t xml:space="preserve">[…]uno se pregunta ¿cuál es la posición de la universidad frente a la ley estatutaria que establece el derecho fundamental en todos los niveles? ¿Dónde está el documento o el posicionamiento? Con problemas, porque si uno lee esa ley, por ejemplo, están diciendo que la pertinencia ¿qué es? que la educación en Colombia se ajuste a los planes y proyectos del estado y uno dice ¿y la autonomía? con problemas, porque dice que la educación para adultos será un derecho fundamental y que las personas que no pudieron acceder a alguno de los niveles de la educación tendrán que hacerlo. ¿Qué vamos a hacer en la Nacional? Porque mi mamá entonces va a venir para acá. Entonces, ¿cómo vamos a responder a eso? En la ley estatutaria se decía que la educación superior ofrece cualificaciones, Marco Nacional de Cualificaciones a nivel de ley, por debajito de la constitución. ¿Dónde está el debate de la nacional? Claro, salió lo de ley 30, miren, que es donde uno dice bueno, ¿y el liderazgo qué?[…] </t>
  </si>
  <si>
    <t xml:space="preserve">[…]Sale la reforma a la ley 30 y la nacional ahí sí dice “¡ojo porque nos acaban con el régimen especial!” Primera tarea. Sí, miren cuáles son los artículos que podemos decir que no se toquen para que no nos afecte en el régimen especial. Sí. Y entonces ahí salió el decálogo y esas cosas. Está bien, por lo menos salió algo. […] </t>
  </si>
  <si>
    <t xml:space="preserve">[…]Pero el problema ¿cuál ha sido? Que la educación superior en Colombia después de 2011 se ha transformado. Sin tocar la ley 30. Claro, porque es que tocar la ley 30, era hacer una movilización estudiantil y profesoral, lo que le pasó a Santos. Entonces el gobierno cambió la estrategia cambiemos la educación sin tocar la ley 30. El Marco Nacional de Cualificaciones es un artículo dentro del plan de desarrollo de Duque, y eso lo cambió. Sistema de Acreditación de Alta Calidad sin tocar la ley 30, más plata para el Icetex y para el SENA sin cambiar la ley 30. Y entonces la universidad no ha discutido esos temas, ¿cierto? O sea, como que, lo que no toque mi régimen fresco y ahí miramos cómo le hacemos. Y uno diría en virtud del régimen que tenemos especial, tenemos es que estar en esos debates. Un pequeño articulito cambia toda la educación superior del país sin tocar la ley 30. Y eso es lo que se ha venido haciendo. Esas son las micro reformas que llaman algunos, que se han venido haciendo desde 2011 hasta hoy, que han cambiado por completo el sistema de educación superior del país y no hemos hablado. Entonces ahí es donde uno dice ¿cuál es el liderazgo que tiene la universidad en esos debates? Y seguramente así será en otras áreas del conocimiento. Yo hablo de educación superior y estas cosas.[…] </t>
  </si>
  <si>
    <t xml:space="preserve">[…]¿Pregunta dónde está el centro de investigaciones para el desarrollo? [AFMC se ríe] Sí, antes, bueno, no es que este trae plata. Sí, bueno, traía plata y Jorge Iván González traía mucha plata y sí, venga, ¿cuál es el centro de investigaciones? ¿Y la alianza...? No, no, no, traemos 17.000 millones a la nacional. Bueno, y ¿esa es? ¿Cuáles son los debates del CID [Se refiere al centro de investigaciones para el desarrollo de la Universidad Nacional de Colombia] ahorita con respecto al plan nacional de desarrollo? Nada, sepultado el CID. ¿Qué tiene que ver con lo que pasa con la facultad de economía? ¿Dónde están los estudios sobre la tierra en Colombia? ¿Cuál es la propuesta del CID en relación con la redistribución de la tierra en el país? No hay ninguna, entonces ahí es donde uno dice bueno, ¿dónde está la universidad? Y por eso mismo las universidades menos complejas, dicen entonces “¿por qué le dan todo a la nacional? que, ¿qué está haciendo? más hacemos nosotros”. Entonces ahí es donde ese liderazgo, digamos, no debe ser una herencia de gloria pasada, sino un liderazgo que hay que mantener y renovar. […] </t>
  </si>
  <si>
    <t xml:space="preserve">[…]yo solo quería dar un comentario acerca de los resultados de aprendizaje, porque nosotros al principio,, estábamos perdidos en el Amazonas con el tema de los resultados de aprendizaje, pero encontramos una luz cuando empezamos a revisar cómo le estábamos respondiendo al país desde el perfil de nuestros egresados. Y esa revisión nos hizo ver que sí había sentido en los resultados de aprendizaje, que, al pensar en el perfil del egresado, estábamos reconociendo qué elementos puntuales íbamos a ofrecer al interior que fuera responsivo. Y desde ahí dijimos “bueno, si estas son las responsabilidades, entonces, claro, los resultados de aprendizaje nos permiten organizar la carta de navegación y nos preguntan sobre las metodologías didácticas que tendríamos que establecer para responder a esos puntos de la carta de navegación y a su vez si la evaluación, por ejemplo, es coherente”, y la verdad es que en el ejercicio vimos que no lo estábamos haciendo nada bien, que por el tema de la libertad de cátedra y todo esto, cada quien iba por un lado. Entonces, si queríamos un estudiante crítico, por ejemplo, pero era un estudiante que sólo recibía charlas y conferencias, eso no tiene que ver nada con la organización, de que si queríamos una persona que respondiera al país, pero las asignaturas que tenían que ver con territorio no aparecían en el plan de estudios. Entonces eso nos hizo organizarnos un poquito, porque nosotros le dimos vueltas, pero ¿Cómo? ¿Para qué? ¿Cuál es el sentido? Lo mismo la gente pues muy resistente, o terminaban haciendo simplemente, cambiar el verbo, la competencia para acomodarse y cumplir con la tarea, pero dijimos “revisemos a ver cómo le podemos dar fuerza” y encontramos esa dinámica que nos ayudó y ahí sí le encontramos un poquito la razón de hacer ese ejercicio.
AFMC: Chévere. ¿Con qué orientación de la universidad? 
MLR: No, no, no, fue auto... [MLR se toca el pecho indicando que lo hicieron ellos sin orientación por parte de la universidad]
AFMC: [AFMC se ríe] Es que ahí es donde viene el lío. Sí, ahora, y yo estoy de acuerdo. Ahora, chévere que estos debates, porque también está al otro lado […] </t>
  </si>
  <si>
    <t>MLR;AFMC</t>
  </si>
  <si>
    <t xml:space="preserve">[…] ¿cómo se producen las cualificaciones? Entonces, está lo que se llaman los catálogos de cualificaciones, que es establecer lo que llaman, las brechas de capital humano, y es que necesita el aparato productivo y qué está ofreciendo la educación superior, porque el Marco Nacional de Cualificaciones está ahora desde preescolar. Algunos dicen que, “qué horror estar ya preparando la gente para el trabajo desde preescolar”, pero está así, está así, realmente está así. Ahora, ¿qué son esos catálogos? Entonces se les pregunta a los constructores, hay un catálogo, sería chévere un día mirar eso [Señala a GHB, quien es arquitecta], el catálogo de construcción. Entonces dicen ellos “Mire, yo necesito una persona que sepa esto, esto y esto”. De ahí nace una cualificación y de ahí es donde se tiene que ajustar el sistema educativo a esas cualificaciones. Y ahí es donde mucha gente genera resistencias realmente. Entonces sería interesante mirar eso, porque si cada quien está interpretando eso como considere y no hay un lineamiento claro, de hecho, uno dice ¿qué pertinencia distinta pensar en los problemas territoriales, a solo estar pensando en esta estructura productiva? Y en una estructura productiva que el 50% es informal. O sea, ¿vamos a formar la gente para una estructura productiva del 50% de informalidad? Ni siquiera estamos pensando, siguiendo tu línea JCM, en cambiar esa estructura productiva. Entonces, ¿dónde están los catálogos? en construcción, minería, turismo, comercio, los sectores económicos que más informalidad tienen. Pero ahí es donde dicen que tiene que haber el match, entre la educación y el sector productivo. Entonces uno tendría que ver, bueno, y ¿cómo la Nacional está pensando en más bien el cambio estructural?, ¿será que en algún momento podemos producir algo como esto? y ¿será que la Nacional debería pensar en un Instituto Tecnológico Nacional que produzca esto? y no que esté diciendo “venga le doy una carrera por tres años, te doy el título y haga otro añito y sale profesional”, sino ¿cómo se piensa eso? […] </t>
  </si>
  <si>
    <t xml:space="preserve">[…]lo que decía la profesora ASM, que estábamos hablando, ¿qué es lo que tenemos en las sedes para abrir o aperturar una asignatura, un programa? desde la sede Palmira en este momento nosotros estamos aperturando en convenio con la facultad de Veterinaria y Zootecnia de la sede de Bogotá, lo aperturamos en Palmira, facilito, si, simplemente el convenio con la facultad y lo hacemos, pero vamos a hacer la apertura, de nuestro programa de medicina veterinaria en la sede de Palmira, pero sí nos toca hacer todo un recorrido para poderlo hacer. Entonces son dos cosas que sí, como Universidad, en nuestros 103 programas que tenemos, los podemos aperturar en las otras sedes fácilmente, pero el recorrido que hacemos para abrir un programa de nuestras sedes, tenemos que hacer todo un recorrido, que más o menos es como de ocho a un año que dura todo ese proceso.[…] </t>
  </si>
  <si>
    <t>EDGL</t>
  </si>
  <si>
    <t>RELACIONAMIENTO CON EL MEDIO EXTERNO</t>
  </si>
  <si>
    <t xml:space="preserve">[…]¿cómo nos articulamos con el sistema productivo? Que tú comentabas [Señala a JCM] y ¿cuál es esa responsabilidad que tenemos frente a la manera como hoy se industrializa o cómo se desarrolla el país en los territorios?, cierto, ¿o en los maritorios? como es este caso acá en San Andrés y ¿cuál es esa brecha que tenemos?, cierto, entre la educación que estamos dando y como digamos el sector productivo está enfrentando eso, cierto, digamos, o grandes empresas o grandes industrias, o los emprendimientos, que también es una reflexión que va pegada de la innovación. Entonces me parece que hay un punto importante y quisiera destacar algo y es que así como, creo que no tenemos participación de ningún lado, hay algunos escenarios que existen, por ejemplo el caso de Medellín, yo no conozco los demás, creo que en Bogotá existe alguno más, en Medellín existe un comité que se llama Comité Universidad Empresa Estado, no sé si les suena, lo hayan oído, donde hace 15 años, liderado por la Universidad de Antioquia, se presentan una vez al mes, como esos retos que tienen las empresas o la industria y pues empezó como un tema también de innovación, emprendimiento, cómo apoyar cosas, ahí se mantienen conversaciones de lado y lado, o sea las empresas presentan sus cosas, la universidades sus cosas y ahí pues ha estado acompañado por ejemplo Ruta N, que es una entidad también en Medellín, Antioquia, que también ha tenido crisis política recientemente, pero bueno, en fin, de todo un poco, pero digamos que no hay tantos espacios. Quiero cómo poner ese punto, es para ese diálogo entre el sector empresarial, el sector productivo y nosotros, es como que nos paramos aquí todos nosotros, aquí quien viene del sector empresarial a decirnos, esto es lo que está pensando la junta directiva de Ecopetrol o la de ISA, o la de cualquier empresa colombiana de energía o de agro, lo que sea, ¿cierto? No, no sabemos qué están pensando y ellos están, lo vivimos todo el tiempo, contratando consultorías internacionales para que les digan para dónde tienen que ir, ¿cierto? Y nosotros no tenemos espacio para ese diálogo y viceversa, tampoco los invitamos, entonces estamos aquí pensando en el futuro de un Instituto Nacional no sé qué, y no le estamos diciendo “venga pues, ustedes ¿qué están pensando allá?” Y entonces después decimos que no hablamos. Entonces me parece que eso es...
GHB: Si los invitamos, no llegaron.
LFM: Si, pero no vinieron.
AFOA: Ah bueno, listo, entonces está bien, está bien, no, pero es una, es como ahorita el mapa que tú mostraste [Se refiere al mapa del SUE que proyectó AFMC], el mapa que tú mostraste, es decir, la respuesta es que claro, tenemos que pensar de qué manera somos más creativos para esos espacios, porque, aunque, incluso a nosotros nos ha pasado haciendo proyectos de investigación, de consultorías que hacemos para las empresas, que de repente, se desconectan y no le vuelven a contestar a uno, colegas que eran amigos, pues entre comillas digo, cierto, y aparecen al año y dicen “no hermano, es que no, ni te cuento”, del drama interior en sus empresas, en el sector público con los que hacemos cosas y entonces hay una desconexión permanente en esos dos. Entonces ese diálogo del sistema productivo me parece importante.[…] </t>
  </si>
  <si>
    <t>AFOA;GHB;LFM</t>
  </si>
  <si>
    <t>CONTEXTO SOCIOCULTURAL</t>
  </si>
  <si>
    <t xml:space="preserve">[…]el tema, es el tema de los territorios, ¿cierto? La geografía, también lo comentaste tu profe JCM y ahí pues creo que aquí, pues mañana haremos un ejercicio de recorrer esta geografía, pequeña a la escala de isla y ver un poco los problemas que acontecen y como creo que ahí la profe va a hablar también de ese tema [Señala a AIOM] como una oportunidad real, pues, de transformar la educación. Creo que hay varios ejercicios que la universidad viene haciendo, aprendizaje basado en problemas, basado en proyectos, creo que hay muchos ejercicios que se vienen dando en el pasado, aquí con la profe GHB también coincidimos, fue porque habíamos arrancado con un tema de innovación abierta con el profe GEBT, que venían de las empresas y también de los territorios. Entonces yo creo que todo eso ha funcionado. Sin embargo, pues ahorita hablando con el profe AFMC, lo que decía del libro de texto, me pareció muy gracioso, porque claro, como que de repente vamos y volvemos, entonces como que de repente sí, los problemas basados, acá para la educación, pero de repente alguien llega y dice “no, pero es que la ciencia tiene que ser universal”, y yo ayer estaba en clase de seminario de investigación con estudiantes de maestría y les decía olvídense del problema del territorio [AFOA se ríe] y yo se lo estaba diciendo, pero porque también a veces se quedan ahí pegados y se olvida mirar el mundo, entonces como que, como quien era que decía como que el tema no podemos tomar todo en manual, es decir, cómo hay que movernos, hay que mirar el mundo, hay que mirar el territorio, no hay una fórmula única. Entonces, me parece que ese punto de la geografía de los territorios locales, como decía, ¿no? Thinking globally, for act locally, piensa global, pa’ actuar local. O ahorita también incluso se piensa al revés, ¿no? piense local, el problema local y a ver cómo ese problema puede servirle a otras personas en el mundo. […] </t>
  </si>
  <si>
    <t>AFOA</t>
  </si>
  <si>
    <t>JUVENTUDES</t>
  </si>
  <si>
    <t xml:space="preserve">[…]el tema del sistema productivo, el tema de los territorios o maritorios en este caso y un punto importantísimo, los jóvenes. Tú [Señala a AFMC] dijiste algo sobre el tema de la educación para el trabajo y cómo desde la primera infancia, entonces, hasta el modelo japonés [AFOA se ríe], pero he venido trabajando con jóvenes ahorita en un territorio en Buenaventura, en una comunidad que se llama Punta Soldado, con jóvenes rurales, y nos encontramos hablando un poquito sobre la ciencia, las olas, la inundación, las mareas, la erosión costera, el clima, el clima cambiante. Y empezamos a trabajar un tema de plantear unas soluciones de protección costera. Y los jóvenes de repente llegaron y dijeron una cosa, y es que “nunca nadie nos había dicho que nosotros podíamos ser parte de la solución”. O sea, aquí vienen como a decirnos haga esto, pero nosotros venimos a decirle, bueno, ¿qué propone? ¿Qué podemos hacer? ¿Qué podemos co-construir juntos? los jóvenes. Entonces, también cuando empezamos a pensar el mundo empresarial, el mundo productivo, pasa igual, es decir, les estamos diciendo que tienen que aprender, para que vengan acá a un trabajo, y de verdad ellos, ¿eso es lo que quieren?, lo que quieren es ser parte fundamental del cambio. Y eso implica escuchar sus diálogos, sus visiones, sus intenciones, sus deseos. Y pues colegas pues que también con los que trabajo, que trabajan con el mundo de jóvenes, pues la otra cosa es que estamos en un problema climático, social, económico, y no hacemos sino decirles es que el problema está muy grave, o sea, lo que usted tiene que resolver está muy grande, o sea, el año que... entonces está muy difícil ese diálogo, porque no les podemos decir como venga, el mundo está hecho una mierda y usted es responsable de todo, pero a la vez tiene que aprender esto, para que lo resuelva. Entonces, yo creo que ese diálogo con los jóvenes va a partir como de esas necesidades. Ahora, pues uno se plantearía ahí unos elementos como, algunos pues quieren la educación rápida, aprender para ser programador de analítica de datos, para en un año para poder ganar 10.000 dólares en una multinacional y ya, y lo están haciendo, ¿cierto? ser youtuber y lo están haciendo. Entonces uno dice juemadre, yo pues tengo un sobrino cercano que ha decidido no estudiar la universidad por ejemplo y sus papás lo van a apoyar para que estudie varias cosas, o sea, aquí técnica de esto, técnica, por Internet no sé cuánto, ¿no? Y tiene todo el dinero para que los papás lo apoyen, para mandarlo donde sea, entonces no se va a escolarizar, entonces qué dilema, joder, será que... y ¿si se equivoca en sus decisiones? Es un poco complicado, pero así están los jóvenes pensando. Entonces me parece que es un punto fundamental en la discusión y tal vez también tendríamos que traer, no sé, en otro espacio más visiones del lado de ellos.  […] </t>
  </si>
  <si>
    <t xml:space="preserve">[…]uno a veces piensa mucho la educación desde el punto de vista de resolver un montón de expectativas de la sociedad, pero hay que tener en cuenta también, como tú lo dices profe, la expectativa de la juventud, y eso muchas veces no se tiene en cuenta, pero también creo que ahí hay que establecer un diálogo también un poco crítico. O sea, todo esto de, por ejemplo, no, es que los jóvenes, hablan así, no, pero yo no sé quiénes, los jóvenes no quieren carreras largas. ¿Y cuál es la moneda de cambio? Educación para toda la vida. Sí, o sea, no son cuatro años sino 80 y cada vez ajustado a unas cuestiones del mercado laboral y todo eso. Uno dice, bueno, al final es una discusión sobre el fin de la educación. […] </t>
  </si>
  <si>
    <t>CULTIVO DE LA HUMANIDAD</t>
  </si>
  <si>
    <t xml:space="preserve">[…]Aquí Cuenco, habla del cultivo de la humanidad, que no deja por fuera la idea del trabajo, pero que no lo reduce a eso, pero es una discusión muy honda, o sea, ¿tiene sentido formar la gente para el trabajo? Y ¿para qué? No, porque el trabajo es el ingreso. Si... ¿vamos a competir con Onlyfans, sí, algunos dicen “eso, ya está perdido de entrada esa pelea, ahí ya no vamos a.…” Entonces, ¿cómo pensamos realmente la educación en esas dimensiones tan complejas como se nos está planteando hoy? Que es precisamente un contexto de crisis, como nos han dicho siempre, donde digamos que las teorías no funcionan, digamos que todo está en crisis, hasta la manera como lo comprendemos. […] </t>
  </si>
  <si>
    <t xml:space="preserve">[…]yo creo que es muy importante esa visión juvenil también, o sea, cómo se plantea y cómo se plantea esa desesperanza. En un estudio que hicimos ahí precisamente “cuando el futuro no es promesa”, dice Caparrós , “se vuelve amenaza” y entonces por eso nos volvemos más conservadores, un poco más autoritarios. Muchos, sí, y a veces uno sí ve esa desesperanza en los jóvenes, si, o sea, incluso en la universidad, no que quedaron excluidos del sistema, sino que están en la universidad y están totalmente desesperanzados y se vuelve una profecía autocumplida que el mundo no se puede cambiar, entonces yo no hago nada para cambiarlo y efectivamente no cambia. Entonces yo creo que ese diálogo con la juventud es súper importante, realmente. […] </t>
  </si>
  <si>
    <t xml:space="preserve">[…]Me estoy vinculando como supernumeraria en la universidad, aunque llevo mucho tiempo en la sede, vinculada a través de muchos proyectos, también desde ese conocimiento del contexto territorial y como conectando un poco la sede con la comunidad, con ese pensamiento sobre los chicos, eso no puede perderse, esa conexión. Si los vamos a vincular a proyectos, si es nuestra razón de ser dentro de los procesos pedagógicos, pues obviamente no podemos dejar de pensar en la forma en la que están pensando hoy y entender, esa forma en la que están pensando. […] </t>
  </si>
  <si>
    <t>SCM</t>
  </si>
  <si>
    <t>CATEGORÍAS UA04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</si>
  <si>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</si>
  <si>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 visión centralista en la toma de decisiones, y visibilidad de la Sede Bogotá, frente a las demás sedes</t>
  </si>
  <si>
    <t>Se refiere a las políticas y metodologías de educación para estos niveles de formación en el país.</t>
  </si>
  <si>
    <t>Se refierea a todas las tematicas alrededor de la educación que se enfoca en el aprendizaje de habilidades y conocimientos para desempeñarse en el ámbito laboral.</t>
  </si>
  <si>
    <t>Se refiere a las póliticas frente a la educación que se puedan implementar como parte de las potencialidades de un Instituto de Investigación, Innovación y Política Educativa. Así mismo se refiere a las políticas de educación actuales, su análisis y planteamientos de participación por parte de la Universidad Nacional en el Sistema Universitario Estatal.</t>
  </si>
  <si>
    <t>Se refiere a las temáticas que se desarrollan con base en las problemáticas sociales y económicas, que afectan las distintas esferas del proyecto ( la universidad, el país y el mundo)  como la desigualdad social,  el conflicto armado, gentrificación, el trabajo informal, la pobreza extrema, las tensiones políticas, las guerras, consumo de estupefacientes etc.</t>
  </si>
  <si>
    <t xml:space="preserve">Se refiere a las disposiciones que otorga el Decreto-Ley 1210 de 1993 a la Universidad Nacional, en materia de autonomía académica para tomar decisiones sobre sus programas de estudio, investigación y extensión. </t>
  </si>
  <si>
    <t>Se refiere a los diálogos alrededor del Servicio Nacional de Aprendizaje, su vinculación al ministerio del trabajo y su financiacion dentro del gasto público frente a las universidades</t>
  </si>
  <si>
    <t>Se refiere a los rubros destinados por parte del gobierno nacional al financiamiento de la educación pública superior. Esta no solo contempla las universidades públicas, dentro de las cuales se encuentra la Universidad Nacional, si no, también las instituciones técnicas y tecnológicas de carácter público como el SENA. Así mismo el financiamiento por parte del estado al ICETEX para el otorgamiento de créditos educativos para la promoción de la educación superior.</t>
  </si>
  <si>
    <t>Se refiere a las intervenciones a cerca de este instrumento del SNC que a través de la articulación entre el Ministerio de Educación y el Ministerio del Trabajo, busca establecer un vínculo más directo entre el sistema educativo y el mercado laboral</t>
  </si>
  <si>
    <t>Se refiere a todo tipo de educación alternativa a la impartida por parte  de las instituciones oficiales de educación, tradicionalmente reconocidas como  formales.</t>
  </si>
  <si>
    <t>Se refiere a todas las intervenciones que mencionen las acreditaciones de calidad y de alta calidad, generalmente, las requeridas por parte del CESU a las instituciones públicas de Educación Superior, así como las visiones por parte de los actores involucrados en el sistema de educación superior frente a estas y los debates respecto a la libertad de catedra en este sentido.</t>
  </si>
  <si>
    <t>Se refiere a esas primeras tareas encomendadas al Instituto Nacional.</t>
  </si>
  <si>
    <t>Se refiere a las intervenciones alrededor de los temas que involucren el SNCTI. La financiación del Sistema por parte del Gobierno Nacional, el papel de la Universidad Nacional frente al Sistema, sus características, entre otros.</t>
  </si>
  <si>
    <t>Se refiere a todo lo referente al liderazgo, desde las distintas esferas: Actores involucrados en el proyecto de Instituto Nacional de Investigación, Innovación y Política Educativa, así como la postura de liderazgo de la Universidad frente a la Educación Estatal en Colombia.</t>
  </si>
  <si>
    <t>Se refiere a las posturas frente a como se puede valorar u obtener o no evidencias de los resultados de aprendizaje de los estudiante durante su proceso formativo. Esto desde la visión del Consejo Nacional de Acreditación, como la postura de los docentes y demás actores de la comunidad universitaria frente a otras formas de medir los resultados desde la pedagogía, la innovación y más variables que no involucran únicamente la estandarización de la cualificación de la educación.</t>
  </si>
  <si>
    <t>Se refiere a los vínculos que se han tejido, o no, entre la Universidad y el Estado Colombiano. Se presentan posturas en donde se plantea que debe haber más presencia y enlaces desde la Universidad hacia el Estado, como universidad pública, que responda a problemáticas generales de la sociedad colombiana desde los proyectos académicos que desarrollan de manera interna, así mismo, su participación en las discusiones de educación estatal.</t>
  </si>
  <si>
    <t>Se refiere a las intervenciones que nombran actores de los diferentes sectores que intervienen en una sociedad. Puede contener agentes del territorio, empresas, comunidad universitaria, instituciones, etc.</t>
  </si>
  <si>
    <t>Está relacionado con la sociedad y con la forma en que se desarrollan las expresiones culturales autóctonas de un grupo o un territorio en específico. Contempla temas de ancestralidad y metodología glocal (cruce de lo global con lo local).</t>
  </si>
  <si>
    <t xml:space="preserve">Se refiere a las visiones que tienen los jóvenes principalmente frente a la educación. Así como la visión que tienen los adultos, frente a los jóvenes, también, generalmente, frente a la educación. </t>
  </si>
  <si>
    <t>En palabras de la Socióloga MCP, es referente a la metáfora de la siembra de Martha Nussbaum. Desde la Universidad se desarrolla, denominándola como ese agente social que exalta la memoria, desde la creación de sociedades con el cultivo de la humanidad a través de la educación.</t>
  </si>
  <si>
    <t>4.
GHB, MLR, DASC, ASM, EDGL, AFMC, GEBT, SCM, JCM, AFOA, FGP, AIOM, KMMO</t>
  </si>
  <si>
    <t>5.
05</t>
  </si>
  <si>
    <t>10. Investigando en torno a la educación rural</t>
  </si>
  <si>
    <t>INVESTIGANDO EN TORNO A LA EDUCACIÓN RURAL</t>
  </si>
  <si>
    <t>DESIGUALDAD</t>
  </si>
  <si>
    <t xml:space="preserve">[…]Hice un trabajo con los diferentes marcadores de diferencia. Bueno, no sé si el término les suena conocido. Por marcador de diferencia, justo se entiende como la participación de los grupos excluidos, llámese poblaciones indígenas, bueno, etnias, negritudes, personas con discapacidad, mujeres. Y decidí tomar un elemento también como marcador, la ruralidad. Hago un paréntesis con la ruralidad y es que a lo largo de la investigación encontré que si bien la ruralidad dispersa es la que tiene todo el entramado de la ruralidad. Pues todo lo que no es central, es decir, municipios, tienen condiciones parecidas. Entonces hice, decidí llamarlo en mi presentación, en mi tesis, pues sencillamente lo local.
Tanto la presentación en torno a la investigación de educación rural como la tesis, lo hice en un tono crítico, un enfoque crítico y utilicé las epistemologías del sur. Las epistemologías del sur me ayudaron a tratar de dilucidar lo que hay en la estructura profunda de las desigualdades. Entonces cómo ver diferentes capas, tal vez la capa más alta nos muestra las cifras de cobertura, nos muestra definitivamente quiénes están ingresando, quiénes están egresando, etc. Pero por debajo se instalan los otros elementos que de referencia nos muestran que está pasando con las desigualdades en la educación superior. […] </t>
  </si>
  <si>
    <t>MLR</t>
  </si>
  <si>
    <t>EDUCACIÓN RURAL</t>
  </si>
  <si>
    <t xml:space="preserve">[…]Como era un tono crítico, entonces puse en primer lugar las voces de quienes transitan en torno a la educación rural. Entonces fueron los jóvenes de diferentes municipios colombianos, quienes decidí no llamarlos o convocarlos para ser informantes, sino por el contrario, para que ellos generaran la herramienta de investigación. Entonces fueron ellos quienes generaron la herramienta. Entonces en lo que les voy a contar van tejidas sus voces. Eso fue representativo en la medida en que de alguna forma sintieron que estaban buscando, revisar qué decía el resto del país, sus amigos, sus colegas con respecto al acceso a la educación superior. Bueno, un elemento absolutamente importante en esta discusión tuvo que ver en reconocer qué se entendía por educación rural. Entonces bueno, hay varios autores que han traído algunas discusiones al respecto y traje sólo tres importantes. La primera posición es que sencillamente es pensar en educación y solamente el cambio de término de lo rural a lo urbano o de lo urbano a lo rural. La segunda ya como una oferta de programas y modelos, dirigidos a pensar en una población que habita en la ruralidad, entonces está un poquito más, digamos, dispuesta a reconocer qué pasa en la ruralidad. La tercera, que es una de las, digamos que, foco de mi análisis y de mi trabajo, tuvo que ver con pensar en la ruralidad desde una cosmovisión totalmente distinta, una cosmovisión de resistencia, una cosmovisión que intenta a todas luces manifestar que hay unos saberes allá construidos, que han sido ignorados, que el territorio cobra vida en la educación rural, que es necesario hacer diálogos directos y definitivamente alejarse desde el centro para pensar en las construcciones. Es decir, una cosmovisión que piensa en darle el valor a la periferia. De Souza lo denominaba como, darle la oportunidad a los saberes residuales para que alcancen un lugar diferente, teniendo en cuenta que esos saberes residuales es probable que sean muy potentes, incluso también para el centro, es decir, hablo de centro como lo que es las capitales y las grandes ciudades, como planteando que si de pronto tal vez lo construido desde el centro o el centro mismo es el que está abandonando ciertas perspectivas claves e importantes que harían que la educación tomara otro giro.[…] </t>
  </si>
  <si>
    <t>EDUCACIÓN</t>
  </si>
  <si>
    <t xml:space="preserve">[…]La educación perdió sus fines y sus propósitos genuinos, es decir, hemos hablado de las relaciones de educación productividad, educación mercantilización, etc. etc. Pero los fines de la educación no eran esos, no son esos. Y es por eso incluso que los jóvenes han perdido la credibilidad en la educación, porque la educación terminó siendo la cosificación y la reproducción y la producción, pero la educación no es eso, la educación se constituye o su fin mismo está en la emancipación, en la búsqueda de la ciudadanía, en la democracia, en la consideración de un sujeto crítico y nada de eso está circulando en la educación. Y eso también explica lo que el profe [Se refiere a AFMC] mencionaba respecto al SENA, o lo interroga, respecto a las pretensiones del SENA, porque la formación en el trabajo, muy seguramente si la educación superior universitaria está abandonando esos principios, la educación para el trabajo ni los toca. […] </t>
  </si>
  <si>
    <t xml:space="preserve">[…]¿a quién se le ofrece la educación del SENA?, a los niños y los jóvenes de la ruralidad. Ellos están desde el grado noveno, más o menos insertados ahí en la educación propia del SENA. De hecho, ahí ellos reconocen y ahí traigo sus voces, que eso no es educación superior y no les gusta en muchos casos, piensan que definitivamente, o han intentado concebir y ese fue un elemento bien fuerte que para ellos, que ellos no se merecen la educación superior, la educación universitaria, que ellos solo se merecen la educación tecnológica y eso lleva a establecer otras, digamos que una conexión con los estratos sociales, por supuesto, y establecer sujetos de menor valor y sujetos de mayor valor. Pero los jóvenes colombianos rurales, piensan que definitivamente ellos no son sujetos de mayor valor, eso fue un resultado de sus voces. 
Las ofertas que se están dando en el SENA son ofertas limitadas, muy restringidas, que en muchos casos no coinciden con sus intereses. Ellos mencionan cómo esos elementos han sido impuestos y que, si bien es cierto, ellos reconocen que debe haber una articulación con los territorios por los asuntos del agro y demás, saben que su territorio necesita otra clase de, digamos que, conocimientos y demás para que se logre el desarrollo. Entonces ellos insisten que definitivamente, pues eso no tiene nada que ver, pues lo que les ofrecen, los cupos limitados además que les ofrecen, con sus intereses personales. En ese mismo orden de ideas pues claramente, algunos acceden, pero teniendo en cuenta que el resto, al resto le queda imposible acceder, entonces terminan desertando, ni pasan a la educación técnica tecnológica, mucho menos se asoman a la educación superior. Entonces ahí pues coincido con los datos que el profe mostró en su planteamiento [Se refiere a AFMC]. […] </t>
  </si>
  <si>
    <t xml:space="preserve">[…]el porcentaje en Colombia que es ruralidad, que es un altísimo porcentaje de Colombia, es zona rural, pues les traje una ligera contextualización. Entonces, por un lado, la baja cobertura, a pesar de los esfuerzos, o de las acciones que ha hecho el gobierno nacional, sigue siendo muy baja la cobertura, tanto de educación de primera infancia como básica media. La falta de calidad, pues había 50.000 preguntas frente a la falta de calidad, porque definitivamente los niños y niñas a pesar de tener docentes públicos con hasta doctorado, niveles de doctorado, siguen considerándose como los de más bajo puntaje en las pruebas Saber. […] </t>
  </si>
  <si>
    <t xml:space="preserve">[…]aquí abro el paréntesis de las pruebas Saber y lo considero supremamente clave reconocerlo porque lo que se encontró en los municipios, en mi estudio hice una trazabilidad con el análisis 2016, 2017, 2018 de las pruebas Saber 11, los puntajes de las áreas rurales claramente son los más bajos y en el cruce de los grupos históricamente vulnerados todavía más. Es decir, por ejemplo, los grupos indígenas, las comunidades indígenas, hablo de los wayúu en la Guajira, porque estuve ahí, su promedio en las pruebas Saber 11 es más o menos de 180, el promedio Saber 11, pero la prueba Saber 11 no es en la lengua Wayuunaiki, no, la prueba Saber 11 es en español y de todas formas allá trabajan el español, como segunda lengua y la prueba Saber11. Lo mismo sucedió en San Andrés, en San Andrés la prueba Saber 11 es en español, no es en creole, ni mucho menos en inglés, es en español y los puntajes de la prueba Saber 11 en los niños, los jóvenes de San Andrés es muy, muy baja y en los raizales peor, digamos, teniendo en cuenta que hay una, que están trabajando dos grupos, la prueba Saber 11, para ellos, se convierte en un criterio de exclusión claramente y ellos mencionan como de todas formas, la construcción de la prueba Saber 11 no tiene, además de la lengua, no tiene nada que ver con sus realidades, nada que ver, están hablando de realidades que no son las de ellos. Incluso en la formulación de las preguntas y demás, habla de escenarios urbanos en su mayoría, lo que, pues clara... los pone en desventaja, por supuesto, frente a las pruebas. 
Los chicos en la ruralidad en promedio Nacional del Análisis 16,17 y 18 estaban más o menos sobre 220, pero estos grupos vulnerables bajan, hay un falso positivo y es en algunas regiones, por ejemplo, de Cundinamarca, porque en Cundinamarca hay colegios estrato cinco, seis, que están en ambientes rurales, entonces pues eso sube los datos, pero cuando se desagregan y se busca sólo lo público, pues ahí se ve la caída grande de los chicos. […] </t>
  </si>
  <si>
    <t xml:space="preserve">[…]las debilidades en la política educativa articulada con la necesidad del contexto, vuelven, ellos vuelven a hacer un llamado muy, muy importante a las construcciones, le llaman foráneas, que se están haciendo de las políticas, construcciones hechas desde el centro, no son unas construcciones organizadas, vistas desde los territorios y nombran como, si han participado como informantes, es decir, ellos los citan y los llaman a las discusiones para conocer sus realidades, pero a la hora de la construcción, los otros se llevan eso al centro y en el centro lo construyen. Ese es otro elemento clave. […] </t>
  </si>
  <si>
    <t xml:space="preserve">[…]el índice de pobreza que es altísimo, ya les vamos a mostrar, el conflicto armado y la violencia que se convierte como un elemento cruzado casi que, en todo el territorio nacional, entre ruralidad y conflicto armado y el analfabetismo, incluyendo el analfabetismo de sus familias como acompañantes en el proceso educativo. […] </t>
  </si>
  <si>
    <t xml:space="preserve">[…]Aquí podemos ver, ah bueno, frente a esas posturas, el gobierno nacional ha venido organizando unos modelos de educación, algunos muy identitarios que han, he tenido elementos claves, otros no tan identitarios, y hablo de la identidad como construcciones propias. Entonces esta es como la aparición de los diferentes modelos de educación rural que ha tenido, algunos todavía están vigentes. Entonces hablamos, por ejemplo, de las escuelas radiofónicas y a pesar de que las escuelas radiofónicas en teoría, y miren la época, aún se reconocen como una potencia, independientemente que el gobierno ha cuestionado el asunto por aquello de la innovación, entre comillas, pero finalmente ellos dicen por las brechas en el acceso, por la falta de conectividad y demás, ellos dicen, “esta podría seguir siendo una importante apuesta para lograr algunos procesos”. La escuela nueva, la escuela nueva, pues es un elemento absolutamente clave en las políticas en la educación rural. 
Sí, claro, ha tenido un seguimiento, pero no el seguimiento que debiera. Esta escuela nueva fue una, es de referencia, es decir, la construcción fue nuestra, pero ha sido de referencia latinoamericana, se han logrado elementos importantes, sin embargo, la fuerza que ha tenido en la actual, en el PER [Se refiere al programa del proyecto de educación rural, del Ministerio de Educación Nacional] no es tal y necesita seguimiento, necesita revisarse, necesita calificarse y demás. 
El sistema tutorial de aprendizaje, que especialmente tuvo que ver mucho con los adultos, fue una apuesta importante para la educación adulta. El Servicio de Educación Rural SER y terminamos en el Proyecto Educativo Rural PER, que es el que actualmente maneja Colombia. Dentro de eso está la aceleración del aprendizaje, la postprimaria, la telesecundaria, el servicio de educación rural, el programa de educación continuada y la nueva educación. Hay muchos de esos elementos que, si bien es cierto, en las políticas han sido muy, muy resaltados, lamentablemente en el campo solo funcionan un par de ellos. Entonces, bueno, la aceleración sí está funcionando, pero no en ruralidad dispersa, ese no, es simplemente en las cabeceras municipales. Los programas, la etnoeducación, está absolutamente bien formulada la política, pero los avances y acciones concretas al respecto no se han desarrollado de la mejor manera. […] </t>
  </si>
  <si>
    <t>APRENDIZAJE SITUADO</t>
  </si>
  <si>
    <t xml:space="preserve">[…]El desarrollo de los procesos pedagógicos de la calidad, se ha diseñado a la luz de algunos de los avances importantes que ciertos procesos de investigación han desarrollado, se han encontrado como elementos tal vez interesantes que, en algunas comunidades, decidieron optar por hacer apreciaciones mucho más autónomas y, por ejemplo, se inclinaron por trabajar procesos pedagógicos diseñados a la luz de las prácticas sociales de la comunidad rural. Ese fue un avance muy importante porque ya empezó a hacerse una relación mucho más clara con los territorios. 
De igual forma, hay alcances interesantes en términos de la atención a la diversidad sociocultural y con ello abrir la participación a los diferentes grupos. Y también algo que es se vuelve supremamente representativo, empezó a aparecer en las políticas, los procesos y las prácticas de educación rural, los saberes campesinos. Entonces, sé que son términos de pronto no tan escuchados, pero son apuestas supremamente interesantes que vienen atando en las zonas rurales cuando estamos hablando de educación. […] </t>
  </si>
  <si>
    <t>INVESTIGACIÓN</t>
  </si>
  <si>
    <t xml:space="preserve">[…]Bueno, ahora, teniendo en cuenta todo esto, pues bueno, los estudios en torno a la investigación en educación rural, han sido muchísimos, se observa que los últimos años han avanzado, pero lamentablemente esto no ha tenido una respuesta en las políticas, independientemente de alcances importantes que se hayan hecho en torno a la educación rural. Y en ese sentido aparecen algunos criterios a considerar en la investigación en la educación rural, que tienen todo que ver, por supuesto, con la vida cotidiana de ellos y de ellas. El primero es la coinvestigación y el codiseño. Este elemento de coinvestigación y codiseño es un principio supremamente importante, y ya lo decía el profesor [Señala a AFOA], es el llamado a pensar en diálogos más horizontales para construir en educación rural un diálogo con las comunidades y con los grupos, donde ellos también sean coinvestigadores, no sólo informantes. Es decir, salir del paradigma del objeto de investigación para pensar en parceros investigativos. Segundo, el reconocimiento de saberes producto de las experiencias propias que transitan en los haceres propios de la educación rural. Precisamente el llamado al territorio implica que las experiencias que ellos y ellas tienen, se convierten en saberes y esto empieza a distar de reconocer que el conocimiento científico sería el único capital para construir, sino que lo que ellos ven en su cotidianidad, los maestros y maestras de la educación rural, pues se vuelven un elemento supremamente importante para construir y para hacer los cambios y las transformaciones sociales.[…] </t>
  </si>
  <si>
    <t xml:space="preserve">[…]Las construcciones desde la periferia y los saberes considerados residuales hacia la construcción de política pública. Esta apuesta entonces reconoce que las construcciones deben ser desde abajo hacia arriba y no desde arriba hacia abajo como hemos venido haciendo, pues haciendo política pública, donde lo que ellos están transitando y lo que ellos están reconociendo sirva como la semilla realmente para la construcción de la política. […] </t>
  </si>
  <si>
    <t xml:space="preserve">[…]otro principio clave aquí es definitivamente poner al centro el territorio, con sus diálogos culturales, con precisamente el diálogo agro, por supuesto minero, etc. Para que realmente la camiseta quede bien puesta y no sea una camiseta ajena o que quede pequeña o que quede muy grandecita. 
Las necesidades y las experiencias de las comunidades rurales, la importante misión y visión de la educación rural como constructor de tejido social, que cambia claramente la perspectiva, en ese mismo sentido, el valor, de la educación rural para la construcción de paz. Como hay una simbiosis con el conflicto armado y demás, se le ha dado a la educación rural la gran misión, de pensar la construcción de paz, en los aportes y verdaderos granos de arena para la construcción de paz, que en términos de políticas pues nuevamente cambian el giro de abajo hacia arriba. […] </t>
  </si>
  <si>
    <t>DIÁLOGO DE SABERES</t>
  </si>
  <si>
    <t xml:space="preserve">[…]El desvanecimiento de la jerarquía de saberes es la construcción del [MLR tose] perdón del conocimiento. Esto es súper clave y nos toca a nosotros, porque la academia muy pocas veces está dispuesta, a por lo menos sostener los diálogos horizontales, siempre en teoría piensa que tiene el poder y que pues pasó no sé cuántos años estudiándolo, entonces pues el deber ser es lo que diga la academia. Y este ha sido uno de los problemas grandes de la educación rural, porque vienen a enseñarnos qué hacer, pero son absolutamente foráneos, no han venido construyendo con ellos, no han venido viviendo las tragedias de todos los días, entonces no tienen autoridad y por la cercanía en términos de poder, el Estado les hace caso, más que a las mismas comunidades. Entonces, pues bueno, no sé cuántos de nosotros estamos dispuestos a mirarlo desde acá.[…] </t>
  </si>
  <si>
    <t xml:space="preserve">[…]Por supuesto, como les decía, las acciones y prácticas pedagógicas desde la periferia, desde la periferia, para construir acciones mucho más macro. Viene otro elemento clave y es pensar en otras metodologías. Las metodologías positivistas pues son propias del conocimiento científico y las metodologías que llaman a la recuperación de otros saberes pues claramente no están ahí instaladas ¿no? y eso incluye a la investigación de acción participativa, porque se habla mucho de la investigación de acción participativa, pero a veces realmente se constituye, nuevamente extraer información sin tener en cuenta la construcción y el trabajo fuerte con ellos y con ellas. 
La generación de capital cultural y capacidad instalada, es decir, la misión de la investigación es generar elementos allá, para que ellos también sigan construyendo, sigan avanzando, terminen siendo dueños del conocimiento. Y nos preguntamos si ¿realmente estamos generando capacidad instalada en los territorios, para que desde la propia cosmovisión se hagan las construcciones?, o si estamos siempre con la idea de trabajar allá, pero dejar algo medio-medio para que nos vuelvan a llamar, para que volvamos a estar ahí, para que nos sintamos importantes. […] </t>
  </si>
  <si>
    <t>DIVERSIDAD</t>
  </si>
  <si>
    <t xml:space="preserve">[…]La incidencia y el valor de la diversidad producida por los diálogos interculturales, definitivamente los grupos históricamente excluidos transitan mucho la educación rural, las ruralidades y en el marco de la diversidad y de la cultura, pues son totalmente invisibilizados por aquello de las posiciones eurocentristas que manejan el reconocimiento de sujetos únicos, como sujetos del gran valor y el resto en escala pues van ocupando un segundo lugar.
Las miradas interseccionales en la investigación en la educación rural, cuando llamamos a las miradas interseccionales en la educación rural, significan reconocer las múltiples identidades que tienen los sujetos, es decir, pensar que tenemos, por ejemplo, una niña, qué sé yo, mujer, niña, indígena, con discapacidad, por ejemplo, esas múltiples identidades son importantes y eso reconoce entonces a cada individuo y no el estándar. Entonces habría que pensar ahí, ¿cómo poder revisar estos asuntos? para poderle dar el lugar a cada uno, porque entonces si se piensa por ejemplo sólo por mujer, pues definitivamente, se sabe que el grado de vulnerabilidad es distinto, si además es indígena y es pues parte de la cotidianidad que todos vivimos.[…] </t>
  </si>
  <si>
    <t xml:space="preserve">[…]La visibilización y auge de los saberes campesinos, ahí está el meollo del asunto en la educación rural y tiene de todo, como lo estoy mostrando en la diapositiva, de lo colectivo, o sea unas formas de aprender y construir en colectivo, de la pluralidad del conocimiento, del conocimiento territorial, de la soberanía educativa, de aprender y desaprender para valorar otros saberes. […] </t>
  </si>
  <si>
    <t xml:space="preserve">[…]Aquí recuerdo por ejemplo lo que sucede con los indígenas, con los Wayúu en la Guajira, los Wayúu en la Guajira, hicieron una o tienen como principio de trabajo en la educación, que ningún Arijuna  puede ser profesor de sus niños en la Guajira y con los Wayúu, sólo los de la comunidad pueden ser profesores, del resto de la generación y eso ha ayudado a conservar la identidad de la comunidad y de hecho ha sido una tabla de salvación, porque entonces los chicos y chicas wayúu, trabajan en o son bachilleres normalistas y cuando son bachilleres normalistas, por ley los deben vincular, al que esté interesado en ejercer, y ya vinculados por lo menos tienen un salario. Lo que pasa es que, de ahí para allá, hay una ruta muy tortuosa, la que tienen que seguir, porque muchos de esos jóvenes, cuando se gradúan, entonces son enviados a las rancherías y para hacer la educación superior entonces les toca desplazarse hasta Riohacha. Conozco un testimonio de una persona que ganaba el mínimo, vivía en una ranchería a 8 horas de Riohacha y los fines de semana desde el viernes se tenía que, transitar en moto a Riohacha, para poder estudiar en la universidad y se devolvía el domingo, otra vez, 8 horas y pues su platica se iba, en la moto, la quedada y no le quedaba un peso para sobrevivir y eso era cada ocho días. […] </t>
  </si>
  <si>
    <t xml:space="preserve">[…]Yo creo que voy a empezar por una, por un punto, que es la misión de la universidad. ¿Qué nos dice la misión de la universidad? Yo creo que todos la conocemos. Y me voy a mi territorio que es Palmira, el suroccidente colombiano. Cuando hablamos de Palmira y ahora hago otra relación con La Paz, vamos a hablar que el 82% de nuestros estudiantes son sin estrato, o sea que no tienen una dirección, sino que es camino abajo, a la vuelta, ahí está mi casa, estrato uno y estrato dos, es el 82% de nuestra población estudiantil. Para llegar al 92% es con el estrato tres, esa es la connotación. Si vemos esa mirada así muy superficial, vemos que son estudiantes supremamente vulnerables. Cuándo nos vamos al registro y preguntamos ¿de dónde son estos estudiantes? Más o menos está distribuido así, porque eso fluctúa de semestre a semestre, por todo y de día a día, porque algunos dicen “tengo otra visión de mi vida, me voy”, entonces, pero más o menos es el 40% de nuestros estudiantes es del área de Palmira y sus alrededores, o sea, estamos hablando de Palmira, Florida que queda a 10 min, Candelaria que queda ahí al lado, son cosas muy cercanas que podríamos mirar. Pero si nos vamos al otro 60%, estamos mirando que, un 10% son del Cauca, un 18% de Nariño, un 11% son de Putumayo, ese más o menos, el contexto. Ahora, si me voy a su estrato social, a su PBM [Se refiere al Puntaje Básico de Matrícula de la Universidad Nacional de Colombia], ¿quiénes son? Son personas muy vulnerables, estamos hablando de PBM de 18, 12, 7, mejor... usted comienza allí a hacer ese análisis y lo vemos. Entonces cuando yo veo esta parte, nos vamos a la otra parte, ¿de dónde son? Si son de Nariño, si son del Cauca, si son del Putumayo, si son del Valle del Cauca, pero ¿de dónde vienen ellos? Vienen del pueblito, vienen de la ruralidad, vienen de allá. Y me vuelvo otra vez a la misión de nuestra universidad, yo siempre lo recalco cuando estamos en este tipo de reuniones que Palmira hace una función, en la mirada de la misión de la universidad, en la misión de ruralidad, en la misión de pobreza, en la misión de vulnerabilidad, en la misión. 
Sumado a esto, según el contexto de tu trabajo, muy interesante, es que nosotros tenemos indígenas, tenemos ahí cinco o seis cabildos con sus respectivos, con su respectivo, gobernador. Hacemos en la universidad el asentamiento de los gobernadores, o sea que estamos metiéndonos en su cultura. Hay un día especial donde están los gobernadores. Tenemos comunidades negras allí mismo, porque nosotros somos negros, el Pacífico es negro, y todo el suroccidente colombiano allí lo tenemos. Y tenemos municipios pobres, tenemos municipios azotados por la violencia, o sea, no es un territorio fácil el suroccidente colombiano. Yo miro desde ese punto de vista. Cuando tú me hablas de esa parte, yo sí creo que tenemos que darle un punto a la Universidad Nacional que está entrando allí. ¿Qué le falta? Le falta, esto, la educación, siempre la vamos a ver como el vaso medio, nunca lleno, siempre está en esa fluctuación, porque por más que le vamos colocando, siempre nos va haciendo falta cosas, pero la universidad ha hecho un gran esfuerzo, en ese sentido. ¿Qué estoy notando? Ahora con la sede la paz va en el mismo camino, tiene casi las mismas condiciones que les dije al inicio, de pobreza, de vulnerabilidad, de todos nuestros, de los que están allí, de nuestros estudiantes. Pero mira, una de las cosas que tú estás hablando, algunos, es la primera vez que un chico de ese pueblo, de esa vereda, de esa región, entra a la educación superior, y tú no sabes la alegría que a uno le toca cuando uno entrega un diploma, cuando ve la sonrisa de oreja a oreja, que luego el padre va a saludar y dice: “Es el primer profesional de mi familia”, y sucede en todo lo que yo les estoy hablando. Entonces, en ese sentido, cuando hablamos de eso, yo creo que, ¿cómo potenciar más, eso que está haciendo? y hacerlo más visible, lo que está haciendo la universidad. Puede ser que, en Bogotá no sea tan visible, puede ser que en Medellín no sea tan visible por el entorno, por todo lo demás, pero son muy visibles en las otras seis sedes. Estoy hablando de Tumaco, estoy hablando de Leticia, Orinoquía, aquí mismo San Andrés, Palmira, aún mismo Manizales, se ve esa parte. ¿Por qué? Porque estamos en unos territorios difíciles, y no solamente ahora, sino territorios difíciles desde hace más de 50 años. En ese sentido. Entonces, es como esa parte. ¿Qué podemos hacer desde nosotros, de aquí, desde esta parte, para darle potencialidad a eso que está haciendo la universidad?, que nos falta, nos falta, pero que sí tiene que ser muy, muy importante que la universidad sí lo está haciendo, sí lo está reflejando en el suroccidente colombiano y ahora lo está reflejando en la Paz, donde está mirando esas comunidades muy vulnerables. […] </t>
  </si>
  <si>
    <t>ESTUDIANTE PEAMA</t>
  </si>
  <si>
    <t xml:space="preserve">[…]La verdad profe, es que yo veo ahí toda una potencia, la verdad, el hecho de que cada vez, tengamos la interpelación de las sedes, de más sedes, implica que Bogotá tiene que también pensárselo, porque a nosotros con los Peama no nos está yendo bien y todos sabemos que es una radiografía nefasta. Y yo entiendo el tema de la cobertura en términos de lo que está haciendo la universidad, pero como proceso de permanencia estamos fallando un montón, desde la sola adaptación. O sea, el estudiante termina luchando con un sistema que se lo come vivo, todo el tiempo. Les cuento que hace poco tuvimos acceso de los Peamas y yo me encargué, yo dije voy a poner mi grupo chiquito con los Peama y tutorías, les pasó de todo, hasta el hecho de que no sabían cómo hablar con la maestra para que les repitiera un examen. Fue nefasta, de verdad es nefasta la experiencia de los Peama en la universidad, la verdad. […] </t>
  </si>
  <si>
    <t xml:space="preserve">[…]Esa es una pequeña muestra de lo que sucede [Se refiere a un contexto previo de las dificultades que sufren los estudiantes PEAMA en Bogotá], pero en las sedes es una potencia, porque se sabe que eso, todo el tiempo está permeando el asunto y de alguna forma tiene que venir a preguntarlo o interpelarlo a Bogotá y a las grandes políticas que se están manejando. Por eso el asunto se vuelve muy importante para el instituto, porque le plantea una mirada de diversidad que, a pesar de tener observatorio, porque nosotros tenemos dos observatorios, tenemos el de inclusión, pero el de inclusión es para personas con discapacidad y tenemos el de género, pero estos asuntos desde la mirada del territorio, los grupos, las etnias, no se han pensado en serio y no hay acciones reales para favorecer la permanencia.[…] </t>
  </si>
  <si>
    <t>ADMISIÓN</t>
  </si>
  <si>
    <t xml:space="preserve">[…]Por supuesto también la admisión, porque a pesar del número de estudiantes que entran [ Se refiere a los PEAMA], sigue siendo muy bajo en correspondencia con el resto y su retorno, porque tampoco en el caso de Bogotá no están retornando, no se devuelven a las regiones, hay choques, hay asuntos de tipo cultural, académico, pues por el efecto de la calidad, el efecto de la calidad, de la baja calidad, hace que ellos no lleguen con los mismos privilegios que tienen los de Bogotá, por ejemplo, o en algunos sitios, en algunas sedes, los de las capitales, entonces tienen altísima deserción, hay una altísima mortalidad académica y salen del sistema de la universidad. […] </t>
  </si>
  <si>
    <t xml:space="preserve">[…]Hay que hacer demasiado trabajo allí y considerar la diversidad, es decir, siempre que hablamos de diversidad siempre se piensa en los grupos vulnerables. El tránsito de la diversidad debería ser el principio de la universidad, porque convivimos con otros y con otras en sí mismas. Todo el tema de acompañamiento cultural no se ha dado, entonces los chicos terminan estando alejados de su lengua, de su cultura, queriendo desde posiciones colonialistas ser como los de la capital, abandonar a su gente, etc. etc. Entonces los desafíos al respecto yo sí creo que tienen que ver con generar un principio fuerte de reconocimiento de la diversidad en la universidad.[…] </t>
  </si>
  <si>
    <t xml:space="preserve">[…]. A mí me parece muy interesante lo que has planteado, porque además creo que nos abre el camino, un poco al diálogo en los pilares del instituto, porque hablabas de la política de educación rural, pero en el marco de presentarnos una metodología para el estudio de la educación rural. Entonces es como la política y la investigación al mismo tiempo planteándose un problema muy particular y creo que ahí hay un gran potencial. Entonces me parece importante. […] </t>
  </si>
  <si>
    <t xml:space="preserve">[…]Yo solo quisiera para ponerlo en diálogo un poquito con la presentación anterior, hablar ahí, lo que tú señalabas al comienzo, profe del SENA, ¿no? Y es que precisamente dentro del mismo SENA hay una crítica a que hayan convertido el SENA como el reparcheo de la educación en Colombia, entonces donde no hay educación rural, pues que haga algo el SENA, si no se acaba la educación media, entonces que baje el SENA la educación media y pues en educación superior si hay problemas, entonces que entre el SENA también a resolver. Entonces precisamente lo que han planteado las personas que vienen trabajando pues históricamente el SENA, es que ha habido es una desnaturalización del SENA que lo lleva a entenderse como una educación un poco asistencial que ha perdido digamos su connotación original. Si el SENA nace llamándose el Instituto para la Capacitación Obrera y entonces tenía como objetivo era formar, cualificar a la fuerza de trabajo en un sentido muy universal, todas y todos somos fuerza de trabajo, independientemente de los grados de formación que tengan las personas, de las necesidades, etc. Y precisamente esta lógica más asistencial y de reparcheo es la que ha llevado esa desnaturalización y a la reproducción de estas desigualdades y de estas frustraciones. Ahí nuevamente creo que empezamos a ver posibilidades de diálogo para plantearnos el sistema educativo, educación rural en general, superior y en diálogo con estas instituciones en el marco de la gobernanza. […] </t>
  </si>
  <si>
    <t xml:space="preserve">[…]Yo de todas formas insisto en los asuntos del SENA, como el elemento que comentaba en la presentación y tiene que ver con el desvanecimiento del espíritu crítico que debe tener la universidad, que tiene la universidad, o sea, ahí no se ve y eso a mí me parece muy preocupante, porque si la mayor cantidad de jóvenes rurales están en esa esfera, sin el reconocimiento del por qué y el para qué, sino en la dinámica mecánica de algunos procesos, pues eso se convierte, por ejemplo, a nivel de territorio, en la oportunidad para que se despojen sus tierras, para que venga la minería, el extractivismo, porque ellos no saben, porque están ocupados en eso, en trabajar, en producir y vienen las multinacionales y así ha sucedido, les quitan los territorios porque ellos no tienen elementos, argumentos, para defenderlo. Entonces, y los jóvenes ven eso y dicen “no, yo con esas no me quedo, entonces definitivamente aborto, salgo del sistema y prefiero”, como lo decía el profesor [Señala a AFOA], buscar otras fuentes para tener ingresos. Y ese asunto también es muy importante, porque si los jóvenes no recuperan la identidad propia de la universidad, no hay por donde llamarlos, teniendo en cuenta que la relación entre universidad y los escenarios laborales es tan baja. En la Calera, yo vivo en la Calera, en Bogotá, un municipio muy cercano a Bogotá, y los jóvenes, por ejemplo, se están dedicando a la papa y no van a la universidad, ni siquiera al SENA, pero en una pelea el fin de semana tomando, se matan, entonces, como lo decía De Zubiría , entonces nos dedicamos a la producción, pero nos estamos matando, la violencia cada vez más alta, etc. etc. Y es porque la educación perdió su rumbo. Puede sonar romántico, pero yo lo veo así.[…] </t>
  </si>
  <si>
    <t xml:space="preserve">[…]ASM: Que pena, estábamos ocupados, pero, es breve, y tal vez ya mencionaste el contexto de las afirmaciones que estaba haciendo profe, y es cuando hablas del Peama en Bogotá, que dices que “es un desastre”, esa población, ¿a cuál te refieres?, digamos a todos, de todas las sedes, de todas las carreras o ¿hay un grupo en particular que tú haces?
MLR: No, mira, bueno, insisto, el desastre es una apreciación personal, para que no lo generalices, pero es que quienes han revisado los estudios de Peama saben que es verdad que el alto índice de mortalidad de los Peama, independientemente la calidad, es altísimo, porque no ha habido un ni monitoreo cultural ni social, 
AFOA: O sea no terminan.
MLR: No lo terminan, salen del sistema, ni académico. No te puedo decir...
ASM: Haber, sí, sí, o sea, la deserción en la universidad es del orden de 50 % o más.
MLR: No, pero el del Peama, es más.
ASM: El del Peama es cerca del 70. Sí, es muy alto y es...
MLR: Altísimo.[…] </t>
  </si>
  <si>
    <t>ASM;AFOA;MLR</t>
  </si>
  <si>
    <t>GRUPOS DE ESTUDIO AUTÓNOMO (GEA)</t>
  </si>
  <si>
    <t xml:space="preserve">[…]Hay unos programas que estamos implementando y que hace mucho tiempo estamos, con un acompañamiento, pues no sé si conoce el programa GEA [Se refiere a Grupos de Estudio Autónomo, programa que hace parte del sistema de acompañamiento estudiantil]. [MLR asiente con la cabeza]. Si conoce, que creo que sí lo conoce, también estuvo con nosotros una persona de enlace, por ejemplo, la sede Caribe, trabajamos muy de cerca con bienestar para ese acompañamiento, para que hagan actividades y se integren culturalmente, deportivas y claro, es un trabajo, porque si nuestros jóvenes llegan con un desnivel, por más de que aquí tenemos asignaturas de nivelación y tratamos de mandarlos lo mejor posible, ¿cierto? Pero es una brecha como mencionaba AFMC.Muy grande, ¿cierto? Tenemos unas brechas impresionantes en el territorio y claro, competir con los jóvenes de Bogotá, de los mejores colegios, con todas las oportunidades que se comen el mundo en Bogotá, estos jóvenes, el Peama está haciendo esa transición, entonces creo que es una apuesta. […] </t>
  </si>
  <si>
    <t xml:space="preserve">[…]Nosotros ya tenemos por ejemplo 100 graduados, puede ser muy poco, ¿cierto? Pero tenemos 250 y es muy significativo porque con nosotros esos jóvenes están haciendo una diferencia enorme, están trabajando, o sea, el proceso como decía el profesor, cierto, muchos, muchos, pero es que no son unos, son muchos que son los primeros profesionales de la familia. […] </t>
  </si>
  <si>
    <t xml:space="preserve">[…]Profe, y yo te quiero contar que tuve la oportunidad de trabajar con los jóvenes aquí en San Andrés, vine a San Andrés en mi estudio y bueno, los jóvenes, uno, me decían, bueno, además que fue un asunto bien complejo para mí, porque tuve la... me equivoqué y entré a los grupos sin intérprete de creole, lo cual en términos de poderes estuvo mal, porque es como yo imponiéndome ahí y eso fue un error de mi parte, pero yo soy bien blanca, además, entonces el choque con ellos fue muy complejo y cuando logramos después de mucho tiempo, tener afinidad, me comentaron, como quien dice, ya estando en infidencias, uno, que definitivamente le preguntara a la Universidad Nacional porque no tenía programas completos, que ellos añoraban transitar en su territorio, querían estar acá en San Andrés, que no tenían plata para sostenerse en Bogotá y que por eso se desertaban, que las familias hacían esfuerzos enormes para sostenerse económicamente, pero que en muchos casos no eran suficientes, entonces que eso, eso generaba que, si bien la universidad era una oportunidad, muchos lo pensaban, si se querían quedar o no, valoraban el esfuerzo que había hecho la universidad y lo que está haciendo el programa al interior, pero les generaba muchas dudas y no se arriesgaban y me contaban que precisamente por eso, pues lamentablemente el asunto del narcotráfico aquí, había sido un camino, que muchos tomaban esas opciones y pues estoy de acuerdo con el profe [Se refiere a EDGL], no todo... siempre el vaso se va a ver medio lleno, pero y nos decían y pues la verdad yo indagué y encontré algunas cosas, que pues que, habían programas tecnológicos, puede que hayan cambiado las condiciones, pero que la única universidad que había realmente era la Nacional. Entonces después de tantos años y con tanta inversión en términos de turismo y demás, se preguntaban ¿por qué las condiciones en términos de educación, no eran diferentes? Entonces, por ejemplo, ahora que hablabas de enfermería, uf no, me alegro mucho saber que hay unos cambios porque eso era lo que ellos manifestaban.[…] </t>
  </si>
  <si>
    <t xml:space="preserve">[…]hace 10 años hicimos la primera Evaluación del Peama acá, que después de 10 años sigue completamente vigente. Las condiciones no han cambiado mucho, no sé hace cuánto estuvo haciendo el ejercicio, pero no han cambiado mucho. Para la universidad en estos momentos estamos en un proceso en el que empiezan a cambiar, en la sede y creo que el valor de los programas completos que hoy está proyectando y trabajando la sede para que sean completamente una realidad, permita que muchas de esas condiciones cambien. […] </t>
  </si>
  <si>
    <t xml:space="preserve">[…]Efectivamente, en línea con lo que decías [Señala a MLR], si bien somos una universidad pública, dependemos de los recursos del estado y el estado siempre, por lo menos en los territorios periféricos, aquí no voy a hablar de periferia, sino de insularidad, que establece unas condiciones mucho más diferentes, al ser periferia, es aislarnos, somos una isla. Siempre se pensó en la educación técnica y tecnológica y efectivamente los recursos siempre estaban dirigidos a fortalecer el SENA, a fortalecer el Infotep, el Instituto de Formación Técnica. […] </t>
  </si>
  <si>
    <t xml:space="preserve">[…]Lo que decía, de él no merecer hacer parte de la educación superior era una realidad permanente para los jóvenes de la isla, solo aquellas familias que tenían la posibilidad de hacer un esfuerzo grandísimo, grandísimo o que tenían poder adquisitivo podían enviar a sus hijos a estudiar afuera a través de becas, antes de la existencia de la Universidad Nacional, era que muchos podíamos lograrlo y en muchísimos casos esos primeros profesionales sólo podían lograrlo a través de becas, que no necesariamente venían del estado, ¿cierto? Entonces en ese sentido, pensar en que la Universidad Nacional hoy, esté creando nuevas condiciones con esfuerzos grandísimos que se han dado para que haya una mayor inversión, abre el camino para que las condiciones cambien para los chicos de aquí. Y creo que esas condiciones deberían cambiar no solamente en ese contexto territorial de San Andrés, Providencia y Santa Catalina, sino en todos los demás contextos, es ¿cómo pensamos en generar esas discusiones en otros espacios que favorezcan el fortalecimiento de las sedes?, ¿cierto? De presencia, que no son tanto presencia, o sea, realmente no es solamente estar, es ¿cómo la universidad se integra al territorio, se integra con las comunidades? Entonces creo que ese ejercicio hay que seguirlo haciendo, hay que seguirlo trabajando. Sé que es un primer esfuerzo grandísimo que se está haciendo, pero que no se debe perder. […] </t>
  </si>
  <si>
    <t xml:space="preserve">[…]Como decías, en términos de exclusión, aquí también pasa. Los chicos, cuando hablamos de la calidad en la educación básica y media, que es la fundamental para que los chicos tengan la posibilidad de acceder, no solamente por prueba Saber sino por el propio examen de la Universidad Nacional, aquí hay situaciones de privilegio y entonces los primeros, los que encabezan la lista de admitidos son generalmente los estudiantes de los colegios privados, que los papás les pagan los super cursos en Bogotá de un mes para que puedan pasar las pruebas Saber y obviamente el examen de la Universidad Nacional, son esos los que encabezan los listados de admitidos y ¡oh sorpresa!, quienes encabezan los listados de admitidos no entran a la Universidad Nacional, sino que se van a la universidad privada, entonces son los que terminan en los Andes, en el Rosario, en la Javeriana, pero nos han corrido, cierto, el límite superior y los chicos con menores o con mayores vulnerabilidades, se nos van quedando por fuera. […] </t>
  </si>
  <si>
    <t>DESERCIÓN ESTUDIANTIL</t>
  </si>
  <si>
    <t xml:space="preserve">[…]Son cositas como muy de lo técnico, pero tienen unas afectaciones importantísimas en la vida de un ser humanoQue quiere estudiar en la universidad. Y en otros, en otros, en otros términos, pues ellos tienen el poder adquisitivo para irse a donde quiera, el estudiante de la Universidad Nacional, no, el que el que se queda, el que se mantiene, no, ese no tiene la posibilidad, son a veces papá, mamá con un mínimo, a veces sin papá y les toca pensarse en que tienen que sostener a un chico en Bogotá, en Medellín, ciudades costosísimas en estos momentos porque han aumentado su costo de vida de manera altísima y los papás no pueden sostener eso, no pueden sostenerlo, les queda imposible. Ese es uno de los indicadores de la deserción, sobre todo para los chicos de acá de la isla, muchos chicos no, pues no sostienen, empiezan a trabajar, estudiantes, auxiliares, etc. etc. El ritmo de la ciudad, etc. Y no logran sostenerse. Y si, la deserción es altísima y creo que allí hay un trabajo importantísimo que la universidad debe empezar a realizar y es de ver cómo garantizamos la permanencia en las sedes andinas, porque la deserción no ocurre en las sedes de presencia, ocurre en la movilidad, ocurre en las sedes andinas.Ocurre cuando están allá.[…] </t>
  </si>
  <si>
    <t>CONSTRUCCIÓN DE PAZ</t>
  </si>
  <si>
    <t>[…]Y la otra pregunta es que ya esa, hay que pensarse ¿cómo la universidad se articula temas de garantías, de construcción de paz?, porque para nosotros aquí en el territorio, uno de los problemas más graves que tenemos con nuestros jóvenes es que, ellos, no es que lo reclutan a la edad de entrar a la universidad, nuestros chicos están siendo reclutados desde que tienen 10 años, entonces hay una deserción altísima masculina desde que termina la primaria, empiezan a hacer tareítas pequeñas y luego los absorben completamente. Yo creo que es una metáfora y yo sé que puede sonar algo fuerte decirlo en este espacio, pero entrar a la sede y tener que encontrarnos con lo que nos dejó el gobierno anterior, cierto, ese escenario de entrar a la sede, e ir a la parte de atrás, yo creo que es un campanazo, una alerta que nos dice tenemos que seguir trabajando en construcción de paz, porque la sede es la que debería estar brillando en estos momentos en ese territorio y no con lo que nos dejaron, no con un escenario tan violento, se nos están yendo los jóvenes, los están matando, eso es, dos, tres, cuatro, fin de semana en un territorio tan pequeño y chicos de 16, de 17 años, pues es una alerta grandísima en la que estamos de verdad trabajando muy duro. Desde otros frentes, pues de pronto, yo que he venido también de ese proceso de construcción de paz, no ha sido sencillo incluso que el nivel nacional entienda los impactos diferenciados del conflicto armado en el territorio.  Hoy sí lo podemos decir, yo trabajé también en la construcción del informe final con la comisión de la verdad para el caso San Andrés, efectivamente no fue fácil que se entendiera las implicaciones de los impactos del conflicto armado acá, ya por lo menos tenemos un informe y creo que ese debe ser la bandera también para entender que hay que seguir trabajando por la paz y que sí, nuestros jóvenes son nuestra misión, ¿cierto? Son nuestra misión, no sólo la educación. […]</t>
  </si>
  <si>
    <t xml:space="preserve">[…]yo ahí quería como poner acento, bueno, en el asunto de la construcción de paz, definitivamente y ese debería ser un principio rector importantísimo, porque de todas formas, es como enfrentar la realidad del país y por ejemplo cuando uno se le dice a un estudiante de pregrado, el estudiante de pregrado de Bogotá lo ve por allá súper lejano y demás, como una misión de caridad, pero es que es más que obvio, que pues nos atañe a todos y como estudiantes de universidad pública lo debería tener acá, su eje y su fuerza debería estar, en la construcción, de paz. Súper importante. […] </t>
  </si>
  <si>
    <t xml:space="preserve">[…]MLR:¿qué está haciendo la universidad por preguntarle al Icfes por sus pruebas? y de hecho la misma prueba del examen de admisión de la Universidad Nacional, la Universidad de Antioquia hizo un estudio muy importante revisando los criterios de exclusión que tenía la prueba para las mujeres, hizo reformas importantes en su prueba de admisión y nosotros seguimos con las mismas. Y es claro que el número de mujeres que ingresa a la Universidad Nacional es muy diferente al número, no conozco el último a ver cómo quedó, pero sí es muy diferente.
AFMC: Es menor, creo que estaba en 70 - 30.
EDGL: En Palmira estamos 56 - 44. 44 hombres, 56 mujeres.
MLR: Por eso, profe, lo que tú dices, yo siempre he visto mucha potencia en las sedes, porque eso hace que todas esas cosas que nos han contaminado a nosotros en Bogotá y con tantos elementos, digamos que de poderes y el cruce del capitalismo, en fin, hace que nosotros pensemos diferente. Las sedes, precisamente por el territorio ahí al pie, son más abiertas, tienen la oportunidad de más encuentro y legitimidad con el otro, etc., de lo que nosotros tenemos a nivel central, porque nos comen, nos come el sistema, nos come el capitalismo puro, ahí dándonos fuerte por el rendimiento, por... en fin, eso nos come. Y ustedes allá tienen mucha más libertad de hacer muchas más cosas, nosotros aquí nos cosificamos mucho.
AFMC: Hay profes que creen que es gran patrimonio de la Universidad los exámenes de admisión.
MLR: Por ejemplo.[…] </t>
  </si>
  <si>
    <t>MLR;AFMC;EDGL</t>
  </si>
  <si>
    <t>EDUCACIÓN EN PANDEMIA</t>
  </si>
  <si>
    <t xml:space="preserve">[…]Esta cuestión de la cotidianidad que plantea la profe MLR a mí me parece clave, además porque la pandemia la puso sobre la mesa. ¿Cómo agarró la pandemia cada quién?, si en muchos casos, tengo conocimiento de lugares donde, el espacio de lavandería, tocó habilitarlo para estudio porque no hay para todo mundo o no hay computadores. […] </t>
  </si>
  <si>
    <t xml:space="preserve">[…]lo cotidiano se afectó, la gente ahora es más sensible a lo cotidiano, esto lo vienen advirtiendo las filosofías postestructuralistas como mínimo desde los 90, y yo creo que nosotros debemos tener muy en cuenta esa cotidianidad porque pues eso es central. ¿Cuál es la cotidianidad en la ruralidad?, caso que logró demostrar el profe Fabio Jurado  hace rato, yo no he hecho el cruce de datos, pero creo que eso se mantiene más o menos para departamentos como Chocó, Nariño y Cauca. Él logró demostrar en el Guaviare que los muchachos jóvenes, hombres, se iban, no aparecían en los registros en las matrículas, después de noveno y ¿para dónde se iban? De raspachines, con la guerrilla, con los paras. Entonces es una realidad y eso sigue vivo, evidentemente. 
Lo otro es esa cotidianidad. También tengo mucho contacto con las zonas rurales, por varias razones, constante, y yo he notado algo más o menos general, sobre todo en los chicos, ¿qué quieren? Primero se van del colegio, no terminan, a veces ni siquiera llegan a noveno, quieren moto, quieren celular y saben que van a heredar un pedacito de tierra de los padres, ya. Entonces, es decir, un poco continuando con la conversación anterior, es una especie de no futuro y lastimosamente nuestra universidad, en pregrado, también está planteando un casi no futuro. Cuando uno hace conversaciones profundas con los estudiantes, buena parte de esa perspectiva de que no quieren como meterle la ficha, como que sí, como que no, prolongan su salida, etc. Es porque dicen ¿y para qué termino? ¿Para qué mis padres me estén exigiendo que vaya a trabajar y ayude a la familia? Entonces hay una especie de no futuro que creo que hay que analizarlo con detenimiento.[…] </t>
  </si>
  <si>
    <t xml:space="preserve">[…]sobre el Peama, pues evidentemente hay problemas, pero también sería chévere pues mirar cómo realizar ajustes, pero ojo, porque eso no sólo en sedes. En Bogotá, conocí el caso de un estudiante chacero, con el cual he hablado por un buen tiempo, chacero porque llegó a buscar qué hacer, es decir, él es empleado, me dijo “mire, apenas llegué me paro al ejército y me dijo bueno, documentos tal” y él los entregó y de una vez le cogieron la billetera y lo robaron y luego con la policía muy similar. Y la universidad, ¿qué acompañamiento serio hace en esos casos, para esos jóvenes que llegan a unos entornos que son altamente hostiles? Aparte de eso, este estudiante, que está creo que en ingeniería agronómica, algo así, me dijo ya en profundidad, con entrevistas así largas, dijo “mire el profe, quiero ser como muy sincero con usted, aquí hay unos profesores muy muy malos, saben que uno viene de zonas alejadas, les importa un rábano lo que uno sienta, que no tiene familia, que no tiene a nadie y en pro de la supuesta exigencia y la excelencia... y les ponen un cerro de cosas en inglés, ni siquiera miran hacia el sur, ni siquiera miran hacia este territorio”, pues resulta que este estudiante decía “profe, es que yo llegué y me choqué con todo este mundo y hay profes acá que porque uno llega 5 min tarde ya, perdió la clase o eso de que los coge entre ojos por algo...” ¿cómo así que coger entre ojos? luego es que un docente está para entrar en esas apreciaciones tan absurdas, eso es un fascismo académico y estamos llenos de eso en todos los niveles. Entonces yo creo que, evidentemente este asunto de lo rural pues pone un énfasis específico, pero es una línea de trabajo súper importante pues para para todos.[…] </t>
  </si>
  <si>
    <t xml:space="preserve">[…]hay un estudio que hizo admisiones para analizar el sesgo de género y encuentra en los análisis que no, no es un tema las preguntas, no es un tema, lo que después de otro análisis empiezan a notar es un poco, el tema como hostil de la forma como se presenta el examen, hay que feminizar un poquito el espacio, hacerle un entorno más seguro para que las mujeres se relajen, entran menos mujeres, se gradúan más mujeres, entonces, pero yo lo que invito nomás, es a que lo consulten.[…] </t>
  </si>
  <si>
    <t xml:space="preserve">[…]En el estudio de la Universidad de Antioquia se encontró era el vínculo con lo cultural en el caso del examen de admisión, el estudio mencionaba que, así de pronto las generaciones estén cambiando, las mujeres, las niñas siempre, pues en principio, tienen, por ejemplo, se tratan de una manera diferente, tienen otros juguetes y demás, y eso va forjando unas áreas de especialización cerebral y demás y lo mismo los hombres. Y entonces, ya la prueba, por ejemplo, del examen de admisión de la Nacional, es altamente matemático, no solo está la matemática en sí misma, pero también está es que, yo hice todo el ejercicio a profundidad, porque mi hija se presentó a la Nacional en Medicina y no pasaba, yo dije vamos a mirar realmente, bueno, no pasó, está en la Sábana estudiando, pero el otro, mi hijo, se presentó a economía y pasó, y yo analizaba y nos pusimos en el estudio, revisamos documentos y demás, y claro, el examen de la nacional tiene matemática, tiene análisis de imagen, que es pura física matemática, y tiene unas pruebas de competencia cruzadas que es matemática. O sea, realmente habría que revisarlo, para mirar ¿qué oportunidades hay, de hacer un cambio en el examen? Pero como dice el profe, ese a veces se convierte en el seguro de vida de la universidad, tener ese examen tan, digamos que tan simpático, y entonces, y la lucha, y la fama de la universidad por su examen de admisión. Entonces habría que buscar vínculos también, porque no hay cupo tampoco para todo el mundo.[…] </t>
  </si>
  <si>
    <t xml:space="preserve">[…]somos muy elitistas. Muy elitista también. Pasan los de los mejores colegios, entonces, hay una exclusión de entrada, nosotros los Peamas entran con un dato, algunos, en niveles inferiores a los de las otras sedes, por eso es que pueden estudiar, si no, no pasarían, no pasaría de otra manera no pasan.[…] </t>
  </si>
  <si>
    <t>INNOVACIÓN</t>
  </si>
  <si>
    <t xml:space="preserve">[…]GEBT: la palabra innovación es una palabra muy problemática, muy, muy, muy, porque además se asocia, como todo, de manera simplista, a la tecnología y a unas tecnologías, porque ojalá fuera a la tecnología, ¿cierto? Profe AFMC, como cuerpo de conocimiento y de desarrollo. 
AFOA: Y de ideas brillantes, de innovación.
GEBT: Ah sí. Y de gente...
AFOA: ¡Genios!
GEBT: Genios, genios que lucen, además. Entonces es una palabra muy problemática. Y sí está asociada, digamos, a los tipos, generalmente se reconoce la innovación tecnológica, de hecho, es lo que da valor, con eso se pueden hacer patentes y demás, para eso hay política. Pero no se reconocen a veces otras formas de la innovación y otras dinámicas de la innovación. Y pensando en el vaso medio lleno, del trabajo que venimos haciendo en la fundamentación y en la estructuración del ecosistema de innovación académica en la universidad, el Peama lo reconocemos, así como otras formas de admisión especial, como el PAES [Programas de Admisión Especial de la Universidad Nacional, enfocado a los estudiantes en condiciones de extrema pobreza], como un mecanismo de lo más, tal vez sí, con un altísimo potencial innovador desde la perspectiva de la educación inclusiva, pero no lo hemos cuidado ni lo hemos desarrollado como tal. Y yo creo que ahí es donde está el vaso medio vacío. Pero es un gran mecanismo de innovación académica. Y es de innovación académica, ¿no? porque claro, hay otras, la innovación pedagógica, la innovación en el aula. 
Yo creo que la universidad debería darse esa posibilidad de pensar que, como universidad rica, compleja, admite diferentes dinámicas de innovación. Y el Peama es una de esas.[…] </t>
  </si>
  <si>
    <t>GEBT;AFOA</t>
  </si>
  <si>
    <t>CURRÍCULO</t>
  </si>
  <si>
    <t xml:space="preserve">[…]Es toda la situación problemática que justifica el instituto y la creación seguramente de otras o la adherencia de otras unidades que piensen este problema educativo complejo. La universidad debe hablar de currículo, una universidad asignaturizada hablando de currículum. La instrumentalización y la fragmentación del conocimiento, son parcelas con dueño. Entonces, ¿cómo logra uno, armonizar currículos? si ni siquiera el plan de estudios logra tener conexiones a veces. Entonces, el tema de lo curricular en la universidad es un tema problemático también. Hablar de campo curricular y de reconocer la universidad como un campo curricular, estamos lejos, creo, y es un poco también la reflexión, inclusive desde el punto de vista de la gobernanza, lo que significa ligar el proyecto educativo de la universidad al proyecto educativo de nación, además como universidad de la nación. Y si el proyecto educativo de la nación tiene que seguir siendo como a principios del siglo 20, formar trabajadores para la industrialización, porque somos la universidad del sesquicentenario, entonces, parece ser que hace 150 años, seguramente era el modelo. […] </t>
  </si>
  <si>
    <t>GEBT</t>
  </si>
  <si>
    <t xml:space="preserve">[…]GEBT:somos muy conservadores, bastante, más, y lo digo pues porque he trabajado en esas instituciones, más que las fuerzas militares y más que muchas.
[Todos se ríen]
GEBT: No, no, ¡Si!
MLR: Puede ser que sí.
GEBT: Sí, sí. Ellos son sistemas de control mecanicistas, porque tienen que ser así, pero nosotros también lo somos, nosotros también lo somos, siendo universidad
MLR: Pública
GEBT: Pública. […] </t>
  </si>
  <si>
    <t>GEBT;MLR</t>
  </si>
  <si>
    <t>EGRESADOS</t>
  </si>
  <si>
    <t xml:space="preserve">[…]sí nos ha servido lo de los resultados de aprendizaje, porque podemos, desde el perfil de egreso, Yo decía, ¿cuál es la vigencia de los perfiles de egreso? cuando hacemos el ejercicio en el programa nuestro, allá en Palmira, si se hubiera pensado en la vigencia de lo que la universidad a mí me dio, para que a los 30 años de egresado pues todavía siga por aquí dando lora. Eso se piensa allá en lo curricular[…] </t>
  </si>
  <si>
    <t xml:space="preserve">[…]El caso de la oportunidad de la creación de programas nuevos en las que llaman las sedes de presencia nacional, de la pertinencia, la integralidad y la flexibilidad de los currículos. Si el currículo es ese plan de estudios ¿no?, Entonces, yo creo que el estar aquí hoy, de hecho, fue algo deliberado, fue pensado, o sea, el instituto en esta concepción ha pasado por las sedes de presencia nacional, porque hay un altísimo potencial verdaderamente de transformación, aquí en estas sedes, para no seguir pensando la universidad de eso que llaman el nivel central, el nivel nacional, ¿no? Bogotá.  Asocian a nivel nacional con Bogotá, yo digo, pues si es nacional podría estar en cualquier sede, cualquier sede, no Bogotá, […] </t>
  </si>
  <si>
    <t xml:space="preserve">[…]el valor social de las personas, el valor social de los oficios, lo leía por ahí y así lo interpreté yo, porque ayer lo hablábamos también con el profe JCM, lo que ocurre en otros países ¿no?, ¿quién reconoce el valor del trabajo de una persona que recoge la basura? Seguramente el sistema educativo que le va a interesar esa persona, pero no todos, seguramente en una sociedad, porque también se necesita el peluquero, el carnicero, el verdulero, claro, y el que recoge la basura. Entonces, ¿cómo entran dentro de un sistema?, dentro de un sistema como este, si para eso no se requiere formación, educación, […] </t>
  </si>
  <si>
    <t xml:space="preserve">[…]GEBT:Hablando un poco de estos conocimientos campesinos o esa educación rural, en los oficios, casualmente, lo sabemos, la importancia del conocimiento tradicional para la sustentabilidad de los oficios. Los oficios no podrán seguir siendo, si se pierde el conocimiento tradicional. Entonces todos los oficios están en alto riesgo, la pesca artesanal, la navegación con vela, ¿quién sabe navegar con vela? ¿Quién sabe diseñar una vela? 
SCM: Gente con mucha plata porque eso es...
GEBT: Ah sí, sí, sí. Pero a lo que voy es, y aquí voy es donde, el propósito de la educación y la vigencia de la educación. 
Hace como, hacia la década del 70, creo que está documentado, se introduce la navegación con motor fuera de borda para resolver ciertas problemáticas del momento, probablemente vistas desde una perspectiva de los pescadores artesanales. Entonces, digamos, como el gran aporte a los pescadores era darles un motor fuera de borda. Desde esa época los pescadores dejaron de fabricar sus velas y de navegar con vela, por ende, sus hijos nunca aprendieron a fabricar velas y a navegar con vela. En un proyecto que no hemos terminado, nos hemos dado cuenta que la clave para hacer sustentable la pesca artesanal sería recuperar el conocimiento de la navegación con vela.
AFMC: Esa sería la innovación.
GEBT: Seguramente, la renovación o la revaloración o la palabra que se quiera emplear, pero a lo que voy es, esa vigencia del conocimiento y ¿cuándo es que intervenimos? y ¿con qué intervenimos?, porque a veces, como trabajamos desde el fragmento, desde la solución a veces técnica o mecánica, pero, digamos, sin la perspectiva completa del contexto y un poco y el contexto en esa dimensión también espacio, espacio tiempo.
SCM: Yo le pongo una cerecita, bueno, para San Andrés no solo sería el valor de la pesca, sino la interconexión con los pueblos creole. Entonces para que naveguen todo el caribe creole anglófono. También.[…] </t>
  </si>
  <si>
    <t>GEBT;SCM;AFMC</t>
  </si>
  <si>
    <t xml:space="preserve">[…]nosotros tuvimos la oportunidad de hacer un proyecto de extensión en todo el territorio nacional con el ICBF en ruralidad dispersa, entonces nos trabajamos el modelo de educación rural en primera infancia, el trabajo se articuló tanto con el territorio y ellos nos daban un ejemplo que seguimos para construir los ambientes pedagógicos y era, la mamá de un niño de dos años, bueno y con el principio de saber que eso reemplaza lo que sería para los niños en la ciudad el pre jardín, porque en ruralidad dispersa no lo hay. Entonces, teníamos que construir un modelo pedagógico en ruralidad dispersa, que ayudara a encontrar el cuidado, el desarrollo del pensamiento por la cultura, la comunidad y demás. Me daban un ejemplo, y ellos lo llamaban como innovación, una mamá de un niño de dos años sale a echarle maíz a las gallinas y bota el maíz y su hijo está a su lado, el niño no puede ir al jardín a aprender, ni muchos, ni cuántos, ni el maíz y la gallina, pero el niño sí puede tocar ahí la gallina, ver cómo la mamá botó el maíz y la mamá le decía “mira, viste que hay muchas gallinas, nos faltó, va a tocar sacar un poquito más” y él ve, bueno, el contexto y demás, siente el olor de las gallinas, del maíz, recoge, las mira, las escucha, etc., y ellos nos decían, “eso es innovación, traer el contexto”. Y en un trabajo que hicimos el año pasado desde la maestría en educación rural, retomábamos el tema, en el congreso profe [Señala a JCM] y los maestros decían, “nosotros hicimos eso en la educación rural, en la básica y en la media se pueden hacer esos ejercicios, pero la educación superior rompe todos los esquemas”,los chicos dejan de salir a los territorios, dejan de conocer su país, todo se hace en las aulas, los laboratorios se convirtieron en eso, laboratorios, exclusiva de muestras y demás. ¿Dónde transita el territorio?, eso que el niño fue cocinando acá en su mente y demás, llega allá y es totalmente diferente. No se logra potenciar, no se logra,darle forma desde el punto de vista innovación, porque sería el perfecto contacto del territorio, para que además tuviera eco en la transformación social y en el beneficio, pues en todos los derechos, y haría parte, cuando el profesor decía lo económicas esta mañana [Señala a AFMC], yo decía que triste, habría parte, por ejemplo de la comunidad, la economía solidaria, la economía campesina, en salud imagínense, es parte también del currículo, decían ellos, del currículo de la educación superior que ha hecho tolva, aparte. […] </t>
  </si>
  <si>
    <t xml:space="preserve">[…]quiero centrar mi reflexión en la gobernanza institucional. Y es que cada vez que surgen reflexiones sobre la misión de la universidad, cuando se presentan los casos y se generalizan ellos, por ejemplo, o cuando se ven los vacíos, el vaso medio vacío, el medio lleno o los balances de no hemos hecho suficiente o nos ha hecho falta, pues yo creo que aquí hay un reto y una oportunidad maravillosa para el instituto, el nuevo instituto, en términos de poder apoyar y fortalecer y promover tal vez incluso, la gobernanza institucional en la Universidad Nacional. ¿Qué quiere decir eso? Que una misión, ella en sí misma no funciona si no es... no sólo recitada y narrada, y cuando digo recitada en el buen sentido, en el sentido de que uno sepa qué es la misión de la universidad, sino que hay que hacerla como vida cotidiana, debe ser una vivencia. Y al ser vivencia quiere decir es cómo cada facultad, por ejemplo, cada unidad académica básica, la concreta, ¿cierto? Y que tiene un compromiso con respecto a ella. Y claro, cuando la concreta puede ser una unidad académica, de las varias que hay, que está en territorios diversos, por supuesto, entonces, concretarla depende, depende y tendría que tener una flexibilidad amplia, que va más allá de lo disciplinar, que implica conocimiento del territorio. Uno no puede, por ejemplo, ofrecer un programa completo sin conocer el territorio donde lo va a ofrecer, por ejemplo. Y allí es en donde me parece que hablar de gobernanza institucional. Yo creo que la universidad ha dejado muy discrecional esto, este tema de decir, bueno, y ¿qué estamos haciendo como universidad para que esa misión realmente, sus logros, lo que hemos logrado realmente sea un trabajo de todos, no de algunos, no de unos pocos, no de una experiencia en un territorio en particular?, sino ¿cómo hemos hecho y hemos logrado que eso de verdad se concrete? Y yo creo que ha hecho falta, falta mucho esa gobernanza institucional. Y aquí entonces tendría que precisar a qué me refiero con gobernanza institucional. Entonces, allí estamos hablando también de cómo para abordar esa misión, todos los miembros de la comunidad universitaria, incluidos las comunidades con las que trabajamos en los territorios, participamos para tomar decisiones sobre procesos de formación. Entonces, estábamos hablando con la profe ASM ahora que decíamos, bueno, aquí es que hay que hablar con los pescadores, pero que los de enfermería hablen con los pescadores. O sea, es decir, que hay una necesidad que no puede ser discrecional, sino que cada equipo de profesores que tiene circunstancialmente, temporalmente, a cargo suyo sacar adelante, avanzar en esa misión de la universidad, sepa promover esa participación de la comunidad, incluidos los estudiantes, ¿cierto? Porque entonces ellos pueden ser simplemente depositarios de las decisiones de otros, del conocimiento de otros, y ese conocimiento de ellos no aparece en el aula, no aparece, sino aparece el conocimiento reconocido otro y eventualmente hay muchos tipos de conocimiento que no están reconocidos en esa aula donde él se está formando, o fuera del aula, digamos, entendida aula viva, como la vivencia en la vida universitaria. 
Entonces, hablar de gobernar, del papel, como para precisar de algo que a mí me parece que le ha hecho falta mucho a la universidad es dejar de decir somos autónomos, es decir, es un mal uso de la palabra, del concepto autonomía. Y si somos autónomos y entonces si alguien quiere dar una orientación, un lineamiento, entonces usted no me viene a imponer eso a mí, nosotros veremos cómo lo hacemos y si lo hacemos. Pero además me parece que el compromiso tiene que llegar al punto de decir, en esa rendición de cuentas, todas las facultades ¿qué están haciendo al respecto?, y me refiero no solamente a cómo caminar el camino Peama, después de cuántos años, ¿cómo lo hemos caminado?, ¿qué tipo de balance hemos hecho desde nuestra mirada?, no desde la universidad en abstracto, sino desde la nuestra y nosotros como hemos solucionado problemas. Y allí entonces está todo lo que dice el profe GEBT de la parte curricular, ¿cierto? Es decir, no hay esas reflexiones en las facultades, en las unidades básicas, en dónde cómo estamos haciendo ese proceso. 
Pero además es una universidad fragmentada, es decir, no solamente el asunto de la gobernanza es cómo promovemos que, cualquier toma de decisión sobre el proceso de formación vaya más allá del comité asesor, ¿cierto? Comité asesor que debe saber de todo y resulta que muchas veces le falta una cantidad de miradas, otras, y cómo ese comité asesor invita a esas otras miradas, ¿cierto? Para poder ampliar su visión, sino que es una universidad fragmentada.  […] </t>
  </si>
  <si>
    <t>DASC</t>
  </si>
  <si>
    <t xml:space="preserve">[…]¿qué tipo de conciencia curricular tiene la planta profesoral de la Universidad Nacional, entre comillas Nacional, de saber quiénes son los estudiantes Peama que llegan a mi salón de clase? ¿Pero por qué digo que hace falta gobernanza? Porque es que eso es discrecional, o sea, si yo me lo pregunto bien, pero si no me lo pregunto, no hay problema, no hay problema y sigue fragmentada porque entonces el problema es de las sedes de presencia nacional, es decir, qué han hecho allá o qué no han hecho allá. Y cuando llega a las sedes Andina, las grandes, se invisibilizan y depende del profesor, los visibiliza y hace algo y allí metámosle ahora más allá de lo curricular, lo pedagógico. De pronto hace algo en lo pedagógico y en eso pedagógico y en lo didáctico eventualmente toma en consideración, oiga, allá hablan creole, claro, ¿cómo voy a asumir yo que todo lo que estoy pidiéndole en español eventualmente tiene problemas allí? ¿Por qué? Por sí, bueno, una cantidad, otra, porque tampoco conozco de dónde viene ni qué es lo que pasa en todo su, en eso que llamamos y que también se han convertido en conceptos, caballitos de batalla, pero vacíos, huecos. La formación integral, entonces, por ejemplo, la formación integral implica, ¿qué implica eso de lo integral? Y ahí viene el otro asunto de ¿quién es el problema?  […] </t>
  </si>
  <si>
    <t>PERTINENCIA INSTITUTO NACIONAL</t>
  </si>
  <si>
    <t xml:space="preserve">[…]Bueno, entonces, regresando, a mí me parece que lo del instituto, sí realmente le interesa a la universidad que sea un faro, un faro en algún sentido, digamos, de aquello que hace falta en el ámbito educativo. Claro que, el instituto podrá reconocer todas las experiencias que dan pistas en la universidad, porque hay muchas experiencias, no solo individuales, de profesores, de grupos de profesores y de grupos en sedes que dan pistas, pero no sabemos escuchar. Es una universidad que no aprende. Discúlpenme, pero yo muchas veces lo dije, cada vez que se hablaba de la universidad que aprende, no aprendemos, no aprende, la universidad, no aprende. Y para aprender es hacernos preguntas, pero escuchar y entender que claro, podemos ver siempre el medio vacío, pero es que hay muchas iniciativas, muchas pistas, no perfectas, pero hay muchas pistas de lo que podría ser.
Ahora con el nuevo desafío de los programas de admisión, con enfoque territorial, en simultaneidad con el Peama, aquí, por ejemplo, en las sedes de presencia nacional, ¿cierto? Allí hay otros desafíos, esas son preguntas nuevas, es decir, esto ya es una ganancia, poder hablar de esto, de los programas completos, pero ¿es la misma cosa?, ¿es la misma cosa? Y ahora que estaban allá todos sentados frente al gobernador, los Peama y los de enfermería y todos, todos ¿es lo mismo? O sea que ¿somos diferentes?, que somos de un programa, que somos del otro, o somos de la Universidad Nacional, ¿qué es lo que hay en común entre nosotros?, pero son recorridos diferentes, lo curricular, ¿cierto? ¿Nos encontramos en algún lugar del camino? ¿Qué orienta el camino? Todos los profesores que están en esos dos caminos, ¿que comparten?, ¿que no comparten? Y es allí donde me parece que falta mucha luz del faro, realmente, si alguien podría decir, puede ser una instancia en el nivel central, alguien podría decir en la Dirección Nacional de Innovación Académica o más alto, la Vicerrectoría académica, pero hablábamos, por ejemplo, de cómo toda esa armonización de funciones misionales no solamente es un ejercicio interesante académico, sino necesario, o sea, es fundamental, o sea, no es una cosa del académico, por decir algo, ¿no? Sino que es que lo que fundamenta, esto territorial es el diálogo entre... sí, entonces, el que está abordando... […] </t>
  </si>
  <si>
    <t xml:space="preserve">[…]Estábamos hablando de enfermería, de estos estudiantes que se empiezan a hacer preguntas sobre la salud aquí en San Andrés, ¿qué tienen que ver con las preguntas que se hacen allá en Orinoquía? y que se... ¿y con Tumaco?, y de aquellas que están en Bogotá como un territorio, porque además Bogotá tiene parte rural.[…] </t>
  </si>
  <si>
    <t xml:space="preserve">[…]en el campo en Colombia, pues es que, a ver, por dónde lo estamos viendo, el campo atado a tierras es una de nuestras grandes causales, digamos, de todo el conflicto armado en Colombia y de todos los que siguen en camino. Pero además el campo como el lugar de estigmatización y discriminación social y por lo tanto de no aspiracional y no de proyección hacia ninguna parte. […] </t>
  </si>
  <si>
    <t xml:space="preserve">[…]Pero de los procesos culturales, ¿qué saberes hay en el campo? y si la academia les da algún valor o no, porque todavía siguen apareciendo como saberes exóticos, o sea, de pronto anecdóticos incluso, pero no se les reconoce todavía como saberes. Agréguenle los saberes ancestrales de todas nuestras etnias. […] </t>
  </si>
  <si>
    <t>INCLUSIÓN</t>
  </si>
  <si>
    <t xml:space="preserve">[…]No se ha mencionado aquí a la comunidad sorda, que a propósito hay diversos tipos de pertenencia o no pertenencia a la comunidad sorda y tenemos estudiantes también que por ahí viene toda una cultura otra y otra lengua.[…] </t>
  </si>
  <si>
    <t xml:space="preserve">[…]Bueno, entonces quería dar estos ejemplos para decir, me parece que el instituto podría aportar de una manera muy importante a ese faro, como faro, para asuntos que no se han hablado en la universidad, pero no solamente hablar sobre ellos, sino ponernos de acuerdo de por dónde vamos a coger y que no es discrecional, no es discrecional porque es ahí el lugar magnífico para quejarnos del otro, que no hace o que yo sí hago, no, es que todos deberíamos estar apuntando esa misión, todos, o si no, pues no estamos en la misión, no estamos en la universidad. Que alguien venga aquí a Sede Caribe y desconozca todos los debates que hay sobre el creole, o que diga, yo no hablo creole y además no es un problema porque sí, que no reconozca eso, ahí es en dónde... y suena un poco a ese otro tipo de autonomía con responsabilidad, ¿no? Suena a otro tipo de autonomía en el que no es solamente una toma de decisiones informadas, individuales, sino que desde un instituto que da unas orientaciones, unas recomendaciones a la universidad, ojalá sean acogidas, reflexionadas por los equipos profesorales en las diferentes unidades académicas básicas, facultad, departamentos, etc., los que sean, pero que deben que, surtir y generar aportes a la comunidad universitaria de cómo vamos a caminar ese camino entre todos. Y que cada territorio ofrece pistas diferentes, porque son realidades diferentes, por supuesto, pero nuestros estudiantes están transitando entre sedes, ellos mismos son los tejedores de muchas cosas y no los escuchamos, no tenemos en cuenta ese tejido y nosotros muy poquito, un porcentaje muy poquitico conoce las realidades de las sedes, vive su territorio, en su mirada, en su disciplina o en algunas, trabajo interdisciplinario. […] </t>
  </si>
  <si>
    <t xml:space="preserve">[…]yo quería era como destacar este asunto de la gobernanza, porque me parece que ahí está como una rueda suelta en la universidad y claro, es muy frecuente y seguirá siendo frecuente que siempre veamos el vaso vacío, que nos quejemos los unos de los otros de todo lo que hace falta, hay muchos diagnósticos, somos excelentes haciendo diagnósticos, pero ¿cuáles son esas acciones que apuntan a eso?, pero dialogadas y con apuestas de exploración hacía, como un aporte hacia la universidad desde los diferentes quehaceres y acciones. Entonces yo quería como mencionar eso porque sí me parece que hace falta bastante por ese lado. En ese nivel de gobernanza. […] </t>
  </si>
  <si>
    <t xml:space="preserve">[…]muchas gracias profesora por esa reflexión que haces de quiénes somos ¿sí?, a veces decimos somos Universidad Nacional de Colombia, pero yo digo, yo soy de la Universidad Nacional de Colombia Sede Palmira, excluyo a las demás, de hecho, estoy excluyendo a las demás, yo sé que soy profesor de la Universidad Nacional, sí deberíamos de ser así, en ese sentido del mismo hablar, nos excluimos en ese sentido. Yo pongo de manifiesto dos cosas, nosotros como y vuelvo y recalco la Sede Palmira es una sede que empezó con programas agrícolas, ingeniería agrícola, ingeniería agronómica, zootecnia, estos fueron los programas base, luego ya comienza la otra facultad de ingeniería y administración, pero seguimos en el mismo, en el mismo faro de, mirando la agricultura del occidente colombiano, aunque entran dos asignaturas, dos programas, que es diseño, pero diseño industrial, pero que lo enfocaron también hacia la agricultura o tienen una mirada de agricultura, pero también una mirada global. Y el programa de administración de empresas, que también se lo mira, porque estamos en una región importante de Colombia agrícola, agrícola, en la despensa agrícola y lo miramos ahí. Y en su momento comenzamos, ¿qué le hace falta a esta parte? Entonces comenzamos a mirar en ese sentido cómo, y llegó un programa que se llama el doctorado en agroecología en su momento, y en este momento, pues hay unos profesores expertos en agroecología que impulsaron, crearon Medellín, Bogotá, Palmira, agroecología en este momento está funcionando Bogotá y Palmira y en Bogotá se potenció el programa y ahí entra ahora, es que, hace unos tres años, cuatro, no, antes de pandemia, se crea otra maestría para la sede de Palmira que es gestión y desarrollo rural, en miras a ese entorno que nos hace falta, porque ¿quiénes somos nosotros para llegar a un campo? y nos creemos los dioses y esos saberes que están allí, no es, mejor dicho, no nos consideramos puentes, sino que nos consideramos como el saber puro que llegamos, digamos no es el puente, bueno aquí vamos a aprender juntos y a veces el que más le enseñan son ellos a uno en ese sentido o no a veces, sino siempre, sucede que son ellos los que saben del territorio, saben de sus cosas, saben de todo y uno entra allí... Entonces en ese sentido, entra esa maestría gestión y desarrollo rural y esa maestría tiene una misión como tal.[…] </t>
  </si>
  <si>
    <t xml:space="preserve">[…]Entonces mi invitación es como, si estamos pensando en ruralidad, si estamos pensando... ahí hay unas personas en Bogotá y en Palmira que están trabajando desde la base en ese pensar, por qué no como invitarlos y mirar ¿qué es lo que hay?, ¿hacia dónde pretende la universidad el concepto de ruralidad? y desde agroecología lo que hacemos nosotros, somos como las visitas, una visita a escuelas y colegios rurales y comenzamos como a integrar así a modo... digamos, como meternos ahí, es que, sembremos diferentes plantas, para hablar de agroecología, de la diversidad, pero que esas diferentes plantas, nos sirvan de marco para una asignatura de tu escuela o de tu colegio. Me explico algo mejor, trabajamos con parcelas, entonces nosotros hacemos un proyecto de extensión, están unidos a extensión, entonces hacemos parcelas y entonces aquí vamos a trabajar el área de matemáticas, entonces vamos a sembrar 15 plantas de algo, 20 de algo, 30 de algo. La tarea del estudiante es, si sembramos 15 semillas, ¿cuántas semillas germinaron? Si germinaron todas, perfecto, bien, entonces hacemos otra, otra, otra, pero si no germinó una, entonces métale ahí una resta. Metemos matemáticas también, la forma de las hojas nos dicen mucho y comenzamos a trabajar con geometría, con formas, con cosas, y ahí metemos también la clase de inglés, ¿cómo se llama la flor?, ¿cómo se llama la hoja?, ¿cómo se llama el tallo, las raíces? Y todo ese proceso. Entonces comenzamos a mirar que desde muy pequeños comenzamos a meter conceptos que en un momento dado son jartos en el tablero, pero en la huerta son muy agradables y los muchachos comienzan allá, y entonces ellos comienzan a decir mira, se me murieron tal esto, o ¿cuántas flores dio esta planta?, ¿cuántos dio esta? Entonces comienzan ahí a hacer esa interacción. 
Entonces en ese sentido, mi invitación es, tenemos gestión y desarrollo rural y maestría en las ciencias exactas y naturales, ¿qué estamos haciendo? Si nosotros como universidad estamos formando estos profesores para que irradien la ruralidad, que esa es como la esencia de esta maestría, ¿qué estamos haciendo y hacia dónde queremos encaminarla? Y en este momento ¿por qué han bajado tanto los estudiantes de esta maestría en las ciencias naturales y exactas? Entonces baja allí, algo está sucediendo, tenemos que hablar con la gobernación, con los alcaldes, no sé con quién, porque eso nos ayuda también, a un poquito de las brechas que estábamos hablando, articulación con eso.[…] </t>
  </si>
  <si>
    <t xml:space="preserve">[…]. Pienso que hay algo muy importante que yo quisiera reconocer y valorar y es esa honestidad del investigador, creo que es lo más importante. Toda la mañana para mí ha sido muy conmovedora, o sea, este planteamiento con el que inicia el profesor AFMC y vemos este concepto de gobernanza ¿no es cierto? de la educación en el país y el papel de la Universidad Nacional y la potencialidad de instituto y luego este diálogo donde declara los errores, yo creo que eso es la forma de construir conocimiento en el campo de la investigación en un país que está en construcción, sean los doctorados, todo este cuento es muy reciente en el medio nuestro, entonces es muy importante construir esa estela de proceso que nos permita saber cómo se hacen las cosas y que un investigador, venga una investigadora y nos diga yo aquí me equivoqué y eso, eso es mejor dicho, nos elevó la curva un montón, entonces me parece muy bello eso.[…] </t>
  </si>
  <si>
    <t>GHB</t>
  </si>
  <si>
    <t xml:space="preserve">[…]Voy a recoger como algunos aspectos. ¿Cuántas gallinas hay? Eso es súper importante en el campo, porque en el campo hay una noción de conjunto. Yo vivo en el campo hace casi 26 años y eso me encanta porque las vecinas dicen, “me faltan dos gallinas”, entonces ¿por qué? ¿cuántas tienen? No, yo no sé cuántas tengo, pero falta la de la cola café y falta la del copete blanco. Entonces hay una noción de conjunto, donde no hay esa particularidad que de pronto nos hacemos muy fuertes en la academia en separar, nombrar y contar, pero hemos perdido esa noción de conjunto. Eso me parece muy bonito, hay mucho que aprender de las gallinas y de las vecinas, eso me encanta. […] </t>
  </si>
  <si>
    <t xml:space="preserve">[…]La otra potencialidad que es increíble en la historia nuestra en Colombia es la educación por radio y pienso que es importante reconsiderar el low tech en una era de high tech, porque en lo que hemos visto en estos trabajos de campo, con la investigación en maestría, en doctorado, es que todo este horizonte tecnológico, cuando yo lo aterrizo en las condiciones topográficas de Colombia y de cobertura vegetal, por ejemplo, en el eje cafetero, todo ese espectro de high tech se reduce a la radio, porque el celular queda sin señal, no hay los satélites para sacar en GPS los puntos, el computador, si hay computador, no hay Internet y entonces uno va poniendo x, este no, este no, este no y queda la radio que es increíble que la persona se amarra a su radio con una bolsa plástica en la mañana por si llueve, sí y una cabuya en la cintura y arranca y es su compañía y en sitios muy apartados es la forma de comunicarse, o sea, ahí se pasan las noticias, fulanito le pasó esto, de tal pueblo necesitan comunicarse con tal persona. Y ese pasado nuestro tan bello de la radio en la educación. Ahora hay unas amigas que están en el Putumayo, en Puerto Colombia, una de ellas nos está asesorando en toda esta parte documental y la otra trabaja en una idea de Sutatenza  4.0, o sea, porque es esa radio, además, que cuando le preguntan a un personaje, ahora se me escapa, creo que es a Orson Welles  o algo, le preguntan cómo llevándolo a que hable de la importancia de la televisión y la televisión y la televisión, está apareciendo la televisión y él esquiva el tema, lo esquiva, pero le insisten mucho, como para que diga las bondades de la televisión y el tipo al final dice, “sí, pero es que en la radio la pantalla es mucho más grande.” […] </t>
  </si>
  <si>
    <t>EQUIPAJE CULTURAL</t>
  </si>
  <si>
    <t xml:space="preserve">[…]Entonces hemos dejado esa parte, como de la imagen mental que es tan potente en la construcción de mundos y creo que ahí es donde nos cruzamos y nos encontramos con el tema de las lenguas y que qué dicha que estamos aquí hoy, en este espacio, en el aula de lenguas, que sea un aula y no una jaula, ¿no? Porque las palabras están muy cerquita y eso es preocupante, cuando hay esa proximidad es delicado y esas lenguas, esa delicadeza, es porque es una construcción de mundo, una concepción de mundo. Entonces no es un tema, ni siquiera de la traducción, sino yo cómo entiendo ese mundo. […] yo estuve hablando con unas mujeres emberás, que ya son profesionales en Manizales y me decían la enorme carga emocional y familiar que tiene ser la primera mujer profesional en la casa, pasa a ser un semidiós que tiene que ser el ejemplo, tiene que resolver los que han estudiado y los que no, los problemas de los mayores y las mayores que están en la casa envejeciendo, tienen que ser el ejemplo de las generaciones que vienen. Entonces ahí hay una cosa que hay que mirar, que es como todo esto tan... qué orgullo ser la primera mujer, pero se convierte como en una carga que la misma cultura no está asimilando y que cuando ellas ya empiezan como a ver ese panorama y a reconocer el trayecto que han hecho y ven todo lo que han conquistado y se sienten muy orgullosas, hay una cosa ahí que se les quedó y es que ellas recuerdan chiquitas, que las abuelas hablaban otro idioma, que ellas no tienen hoy y que ya grandes en la universidad dijeron claro, hablaban en lengua, o sea, eso no era español. Entonces es como todo el trayecto que se recorre y toda esa distancia que aparece entre un mundo original con unas potencialidades. […] </t>
  </si>
  <si>
    <t xml:space="preserve">[…]Creo que ahí conectaríamos con Peama y es que cuando vemos los estudiantes Peama, digamos, los que han logrado ir y permanecer, lo han logrado a partir de un gran ejercicio de camuflaje, o sea, bajo perfil, camuflaje, parecerse a, no notarse, no destacarse. Y en arquitectura desde el 2012 estamos haciendo una serie de talleres que tienen que ver con el origen como potencialidad. Entonces empezar a mostrarle a los estudiantes que un Patarroyo  a, o sea, ¿de dónde vienen estos personajes? O Raúl Cuero  cuando cuenta que él, pequeño, era tan pobre, no había nada con qué divertirse, pues su pasatiempo era observar las plagas, cómo se movían y qué relación había entre las plagas y los distintos materiales en su casa. Bueno, y puede uno echar para atrás hasta un Miguel Ángel  que cuando descubre esto del mármol, ya en esa época ya era condenado ser artista, o sea, ya eso estaba mal visto desde ahí. Y él dice que seguramente esa veta artística le vino de cuando perdió su madre y la nodriza, la que lo amamantó fue la mujer del picapedrero, entonces seguramente con la leche también me traspasó ese amor por la piedra, pero ya en ese momento estaba mal visto ser artista. Y él empieza a crecer en la cantera como hijo adoptivo de esa mujer y ahí ama ese... entonces el origen no es algo que esté atrás, o sea, el origen lo tenemos que tener en presente para proyectar el futuro. Y esa yo creo que es una labor interesante desde la docencia, como ese acompañamiento y ese ayudar a integrar de dónde viene la persona, para dónde va.[…] </t>
  </si>
  <si>
    <t>Hay una reflexión también en un encuentro de educación en la arquitectura de un profesor de la Universidad Nacional del Perú, que él dice “nosotros en la universidad, como es pública, no tenemos examen de ingreso porque no podemos hacer examen de ingreso, nosotros tenemos que recibir a todo el mundo, es la obligación, es la misión de la Universidad Nacional”. Entonces es como se recibe a todo el mundo, pero como de verdad se acoge y se acompaña, porque cada persona que está en ese ingreso, sin examen de ingreso, es una persona que están salvando, digamos, o no salvando, pero le están ofreciendo otro tipo de futuros, está conquistando y está construyendo otro momento y otra historia, más afuera, más lejos de un narcotráfico, de un tráfico de personas de... Entonces él dice, “el deber ser nuestro es recibir a las personas que llegan aquí sin esa cuota del examen”. A él le parecía muy raro, muy raro lo que hacemos nosotros con este examen.[…]</t>
  </si>
  <si>
    <t xml:space="preserve">[…]GHB: Los oficios que salían aquí, esos oficios son súper importantes. Y también ahí hay una mirada que es política en la paz y en la guerra de los oficios. Los oficios tejen una población, un pueblo, un país. Entonces vemos en la posguerra, de la segunda, en Europa y en Japón, empieza a reconstruirse un entorno, pero desde los oficios, porque se dan cuenta qué es lo que se rompió. Holanda, Inglaterra, todos estos países que quedan bombardeados y semidestruidos, es como, se dan cuenta que se tienen que reconstruir. Y no es porque haya un problema solo físico de donde guarecerse, sino porque es, cómo salir de las ruinas de la posguerra, esas ruinas emocionales, morales. Y en Japón, porque empiezan los sobrevivientes a suicidarse sistemáticamente y tienen que sacar como un decreto donde la vida es del emperador y la gente no se la puede quitar. Y les ofrecen que empiecen, como siempre que hay una posguerra, aparece muchísimo dinero para reconstruir y había plata, entonces les dicen “listo, vamos a trabajar en la reconstrucción a partir de los oficios. ¿Usted qué producía? No, yo hago origami. Haga origami que todos los días vamos a pasar y le recogemos su producción de origami y se le paga. ¿Usted qué hacía? Pan”. Entonces el pan. Y así es Alemania también. O sea, empiezan a mirar como en todos los bombardeos y todo, que había en esta esquina, la carnicería. Vamos a recuperar la carnicería de barro. Y está esa otra cara de la moneda tan dolorosa en el país nuestro, porque ni siquiera podemos hablar históricamente, sino en presente. Y cuando aparecen las masacres, por ejemplo, tengo muy claro lo de Trujillo Valle, desaparecen sistemáticamente los hombres que están a cargo de los oficios. O sea, fue selectivo, el carnicero, el carpintero, el sastre, eso es lo que se hace. Entonces el oficio, por eso los viejos decían coja oficio. O sea, coja oficio porque es que es como es... El propósito, es el estar en el mundo y el tener una claridad y el yo estar en relación con el otro.
GEBT: Así se rompe el tejido social, que es lo que no se busca.
GHB: Totalmente. Ahí se rompe. […] </t>
  </si>
  <si>
    <t xml:space="preserve">[…] FGP: Durante, la exposición de la profe pensaba mucho en la pregunta por el otro, por la otredad, ¿quién es el otro y cómo lo concebimos? Y pues quería hablar desde la experiencia, creo que no les conté, yo trabajo en la Unidad de Transformación Pedagógica, que es un equipo en Bogotá específicamente que acompaña a profes en procesos de reflexión pedagógica, que no son solo como en términos metodológicos de su clase, sino en preguntas profundas incluso como esta de, ¿quién es el estudiante que tienen en sus cursos?, todos son el estudiante ideal o son el estudiante real que viene de región, que tienen pues, diferentes como condiciones y cómo les proponemos a los profes que en esa interacción y diálogo constante pues descubran quiénes son para no dar por sentado previamente que son como una abstracción específica a la que se van a dirigir el resto del semestre. Y entre eso, bueno, quería solo comentar un poco, que la profe DASC mencionaba que la universidad que no aprende y yo coincido con eso, con que somos la universidad que no aprende, pero creo que, en balance digamos, uno podría decirno hemos aprendido suficiente, pero...
AIOM: Pero pues, serán los profes los que no aprenden, porque en la universidad los muchachos si aprenden.
FGP: Exacto, creo que haciendo conciencia de cosas que no aprendemos, para el equipo que tenemos en Bogotá ha sido muy importante pues hacer algo con esa certeza ¿no?, no aprendemos, entonces aprendamos de verdad que falta. Y creo que compartirles sólo como un aprendizaje frente a esta pregunta del otro que hemos trabajado y tiene que ver con esta como evolución de los enfoques de la educación inclusiva, que es como la educación inclusiva en donde yo tomo al otro y lo caracterizo para justamente decir, o sea, que lo incluimos ¿a qué? un poco la pregunta es, ¿en dónde lo incluimos? si nosotros hemos migrado más a un enfoque de diversidad y participación y es de reconocernos entonces aquí en esta sala  , todos diversos porque no hay uno parecido al otro si vamos a ese enfoque, y ahí lo que nos preguntamos un poco son como las barreras entonces que hay y que los escenarios se construyen pues barreras para ciertas personas diversas, no necesariamente desde declarar a un otro distinto, que hay que incluirlo porque es una relación distinta de poder ahí frente a cómo se construye. Yo creo que eso ha sido muy importante y quería mencionar lo que lo hemos trabajado como en el acompañamiento con los profesores. Creo que hay que hacer un comentario. La profe [Se refiere a DASC] también mencionaba, como que no tendría que ser discrecional. Y algo que nos ha pasado es que, por ejemplo, hay programas que han puesto como cosas que no son discrecionales y lo que nos pasa con los profes es que en el hacer ya real, o sea, cuando uno dice profe, bueno, vamos a cambiar esto, o hay una intención, hay  un lineamiento de hacer un cambio y el profe también dice “bueno, pero...” 
MLR: Hay resistencia.
FGP: Sí, y creo que esta es una pregunta por la otredad, es una pregunta muy profunda y muy desestabilizadora de todo, tanto de la disciplina, de las barreras, como actitudinales del relacionamiento, porque lo pone en cuestión todo y más incluso en construcción curricular. Cuándo uno dice pongamos en cuestión, como decía el profe [Se refiere a AFMC], cómo, si hay que incluir tierras o no en un currículo o si hay que, en medicina, no sé, profe [Señala a MLR], como nos hemos como encontrado con la medicina tradicional y la medicina alternativa y es como, o sea, es como  bueno, pero ¿será que sí? Entonces ahí es como, se notan un poco las disciplinas, no como cosas dadas ya estructuradas, sino en permanente disputa y construcción en diferentes escenarios. Y eso nos parece muy interesante porque los profes han podido llegar también a esas conclusiones de, si no es como, lo que está aquí, pero pues... es eso, es una disciplina en construcción y en disputa que me parece importante mencionarlo y decir que ha sido como todo un reto en el acompañamiento con los profes, porque, o sea, he conocido tanto profes que dicen, “no quiero trabajar con ese estudiante, no quiero”, no son la mayoría, que al mencionarlo no significa que así sean todos. También está el profe que dice, por ejemplo, “no le voy a exigir esto, porque él no puede”, pero lo hace con una buena intención, pero es como bueno, profe, y ¿será que de verdad no puede? ¿Por qué? Como por qué tenemos esa... Y no desde la de recriminar al otro, sino de pues, creo que lo importante y lo mencionaba el profe [Señala a AFMC] del acompañamiento, que, si bien todavía no es un lineamiento en la dirección académica, lo estamos intentando hacer real, es este tema de conversar con los profes y de recibirlos un poco en la angustia, que genera esa desestabilización de la pregunta por el otro, que entonces es claro, ¿no? ¿Y cómo hago? ¿Y qué hago? Y entonces, y al final para nosotros es un gran logro cuando el profe dice, “ah, entonces no tengo que hacer un cambio grande, ah, o sea que, o sea, que es como cualquier otro estudiante.” Exactamente profe, como cualquier otro estudiante, porque hemos revisado cuáles son esas barreras que generan que supuestamente ese otro estudiante sea como el raro, en lugar de que la experiencia se vuelva un lugar diverso y participativo para varios estudiantes, que creo que, eso cuesta mucho tiempo, eso cuesta mucho diálogo, eso cuesta recursos en términos de personas, horas dispuestas a hacer ese proceso de acompañamiento, que yo creo que ahí todavía, pues con esto de los mecanismos que hay en los recursos, pues no hay tantos, o sea, los recursos también son limitados y a veces es difícil uno dedicar tanto tiempo, pero pues creemos que los cambios de fondo van un poco por ahí,y son lentos, son lentos porque implica que sea el profe el que lo concluya. Para nosotros el éxito es que el profe mismo sea el que concluya que debe hacer un cambio o que debe, o sea, como que dice, ah, ok, no, sí, digamos que le apostamos mucho a ese tipo de resultados, pero quería solo como compartirles un poco esa experiencia que para nosotros ha sido la pregunta por el otro, dentro del acompañamiento a los profes y pues la dificultad y el volumen, la magnitud del problema para nosotros era como, ¿cómo hacemos?algunos mecanismos ayudan cuando hay un direccionamiento del programa, nosotros tenemos una excusa para ir o sea, como que el tema es que atacar este fenómeno de muchas maneras, creo que eso un poco, garantiza el éxito, que haya el acompañamiento, que esté el lineamiento, también que está el otro profe que empieza a hacer presión porque hizo cambios, el voz a voz. Entonces siento que, entre más multidimensional sea la estrategia, pues más efectiva en nuestra percepción, en nuestra experiencia ha sido de lograr cambios que insisto, son igual, son pequeños, o sea, no son el cambio, o sea, uno diría, uy, ya podríamos estar en otro punto, pero pues vamos despacio, a la velocidad de lo que se permita, algunos profes más rápidos que otros, pero era esa experiencia que quería compartir.[…] </t>
  </si>
  <si>
    <t>FGP;AIOM;MLR</t>
  </si>
  <si>
    <t xml:space="preserve">[…]Mi intervención es para recoger un poco, digamos, de lo que han conversado todos, empezando, digamos, por el planteamiento del profe EDGL, porque yo he recorrido, digamos, esa vida de ese estudiante que viene, por ejemplo, de Tumaco, ¿cierto? O una sede de presencia nacional. Desde Bienestar. Desde Bienestar, o sea, ya a mí me ha tocado graduar, está feliz porque se graduó el que estaba allá en una canoa y tenía todas las dificultades para llegar a la sede y listo.También porque tuve también la oportunidad de pasar por dirección académica y ahora estoy aquí en este proyecto. ¿Qué veo yo? No solo lo que decía el profe, que no se visibiliza esa inclusión, ¿cierto? O esa participación de los estudiantes que se incorporan en la universidad que vienen, que son estudiantes en condiciones vulnerables y todo eso, sino que nosotros mismos al interior tampoco hacemos esas conexiones, o sea, realmente todo existe y hay unas estadísticas de cuáles son los programas de bienestar, a cuántos estudiantes acompañan, ¿cierto? Y luego la dirección académica entonces también hace unos esfuerzos por identificar cuáles son esas, esas razones por las cuales los estudiantes terminan desertando de la universidad, pero no nos hablamos. Y luego por allá cuando hay que hacer los procesos de acreditación, entonces también hay que hacerse las preguntas y ¿qué esperamos de esos muchachos que estamos formando? Pero no estamos articulando todo eso, ¿cierto? Entonces yo veo mucho aquí el papel integrador que puede ser el instituto, pero realmente en una conversación en la que la universidad también se mira a sí misma y aprovecha todo eso que ya está haciendo por ese muchacho, ¿cierto? No sólo por los que son Peama, sino por los otros que también vienen de comunidades rurales de los departamentos donde están ubicadas las sedes andinas, por ejemplo. […] </t>
  </si>
  <si>
    <t>KMMO</t>
  </si>
  <si>
    <t xml:space="preserve">[…]una reflexión también en torno a lo que todos han dicho de responder a las necesidades del territorio y todo eso. El año pasado en un proyecto de la dirección académica de la sede Manizales, se estaban identificando, esto lo comenté en Amazonas, el perfil socio ocupacional de los estudiantes, pero en ese camino también nos sentamos y dijimos un día, “venga, ¿y entonces los programas que están haciendo?”, porque se hizo una identificación de las vocaciones productivas de Caldas, que es la discusión acá también de esa parte, cómo nos vinculamos también con la industria y con todo, y con el proceso productivo. Y sentamos a los directores de área curricular o a los comités asesores que nos dieron la oportunidad, yo no estuve en todos, pero cuando uno ponía la pregunta sobre la mesa y les decía usted está formando este tipo de profesional, ¿cierto? ¿Cuáles son las habilidades que les está entregando para que ellos vuelvan a sus territorios y realmente le aporten a esas vocaciones productivas del lugar donde salieron? Y era una pregunta difícil y algunos se quedaban allá como cargando, ¿cierto? Como [KMMO se ríe haciendo una seña de rebobinar en la cabeza] entonces es una pregunta válida y es una reflexión sobre la cual se puede discutir mucho[…] </t>
  </si>
  <si>
    <t xml:space="preserve">[…]lo que decía la profe MLR, el tema de la deserción está muy asociado a la motivación. Nosotros siempre lo vemos en el tema de la parte socioeconómica, de lo que le cuesta al estudiante salir, ¿cierto? Pero ya se han hecho también estudios, en países, digamos en los Países Bajos, que también muestra que es la motivación, la motivación lo que realmente ayuda a la permanencia del estudiante, lo han identificado como el factor principal. Y si un muchacho de estos no sabe, por ejemplo, realmente si va a ingresar, se va a ir para Bogotá o para Medellín, y los papás están haciendo un esfuerzo, pero él no sabe realmente o no identificó si ese era su perfil socio ocupacional, si eso era de pronto lo que le interesaba o fue porque le sonó bonito, yo voy a estudiar eso y de pronto por eso termina yéndose, o cuando termina no sabe a qué, no regresa porque no sabe cómo puede aportar.[…] </t>
  </si>
  <si>
    <t xml:space="preserve">[…]Sea como sea, la Universidad Nacional es un sitio donde no solamente se educa para algo, sino es un lugar social de confrontación y crítica, es un lugar donde además uno puede cometer errores, y además es un lugar donde por excelente que sea la Universidad Nacional, por maravilloso que sea, porque tenga la administración más justa, ecuánime, inteligente, no van a dejar de presentarse las desigualdades y el conflicto sociocultural. Y por lo tanto me parece que una de las cosas que yo más respeto, admiro y valido, valoro a la Universidad Nacional es la confrontación de ideas y es la confrontación de posturas y de métodos. […] </t>
  </si>
  <si>
    <t xml:space="preserve">[…]me hace pensar mucho lo que plantea la profe, no autonomía y no discrecionalidad, porque para mí lo que hace a la Universidad Nacional y lo que ha hecho que a pesar de todo el embate tan fuerte de los 90 para acá, como que vayamos dando esa lucha, es la autonomía y la libertad de cátedra. Yo creo que en el momento en que se pierda la autonomía universitaria, la libertad de cátedra, ese resquicio que nos está quedando de escenario de confrontación de ideas, o sea, previamente cuando usted [Se refiere a AFMC] decía lo del SENA, a mí me angustiaba[…] </t>
  </si>
  <si>
    <t xml:space="preserve">[…], yo fui Instructora del SENA, fui estudiante, mejor dicho, yo vengo, yo vengo de un barrio popular y nosotros sí estudiábamos, pero no estudiábamos por el perfil socio ocupacional, nosotros estudiábamos porque resulta que, era en la educación donde íbamos a cambiar el universo, el mundo entero, era una meta gigantesca. A mí después me decían como que “ustedes querían cambiar el mundo”, y lo sigo queriendo cambiar, porque si para mí, eso lo aprendí de muy peladita, eso ya no me lo quitan y , sucede en la Nacional y sucede a donde vaya y trabajo para la comunidad, no la mía, no es la de mi origen, yo nací ahí arribita de las Cruces  , para mí, mi comunidad y mi pueblo es mi pueblo y mi comunidad, aquí y en donde vaya, o sea, ahí es donde voy, yo voy y donde he peleado, peleo con la gente, entonces peleo junto a la gente y con la gente también, porque una de las primeras cosas que aprendí, me la enseñó la Universidad Nacional, es que el profe me confronta, el profe me discute, de pronto fue que ese maestro era pésimo pedagogo, él utilizaba la pedagogía de la confrontación, era muy mal maestro, pero para mí él fue fundamental y una de las cosas que él me decía es “este lugar”, el lugar como relación social, no como habla, “es un campo de confrontación entre usted y yo y en esa confrontación el ganador es el que construye el conocimiento.” Y me exigía llegar en esos términos y no me dijo nunca vulnerable, aunque sabía que no almorzaba y aunque por el orgullo me da una rabia decirle que me invitara a almorzar. Es decir, yo en la Nacional me tomé unas residencias universitarias porque sabía, estaba construyéndose lo de Peama y fui parte de la última toma de residencias de la Universidad, porque sabemos que acabar las residencias universitarias en Bogotá era acabar la posibilidad que gente de todo el país llegara a la nacional, estudiara, acabar el restaurante, era eso.[…] </t>
  </si>
  <si>
    <t xml:space="preserve">[…]la universidad es un lugar en el que esos debates sociopolíticos y complejos de lo económico se dan y donde a mí sí me angustiaría que terminemos en una lógica de un lineamiento tipo SENA, donde a mí me den una listica y me digan paso uno, paso dos. Yo he sentido mucho resquemor, a excepción de ahora con el instituto que me lo he gozado mucho, pero yo sentí mucho resquemor cuando estudiaba, cuando estudiaba , también, allá en la Sede de la Paz y era que todo el mundo llegaba a darnos lineamientos y el acompañamiento, porque además es una metodología de aprendizaje maravillosa que es interesante, quien aprende es quien acompaña, no el que es acompañado, al menos así me pasó a mí con el mundo guambiano. Entonces es algo que como que ya se está metiendo, o sea, ya está tan marcado en la noción de eficiencia, de eficacia, en función del egresado, en función de, o sea, todo lo vamos a hacer bien, tenemos una misión y yo a veces digo uy, me está empezando a angustiar que detrás de tantas buenas intenciones, evidenciadas, realmente el camino que veo cuando veo, datos y veo todo eso es y no que estábamos en muy buenas intenciones, pero como que decimos una cosa y vamos para el otro lado. […] </t>
  </si>
  <si>
    <t xml:space="preserve">[…]la innovación, por ejemplo, por principio, de hecho, está en un decálogo por allá antiguo de la innovación es ir en contra de la corriente, si el 80% cree que...como que hay que escuchar al 20% que no está diciendo lo que el 80% sí, categóricamente, entonces hay algo también de subvertir la realidad en la innovación, entonces pues malísimo quien nos escuche por ahí descontextualizar, es subversiva la innovación, de hecho busca subvertir la realidad, entonces, claro, en el sentido profundo la innovación sería bien interesante, casualmente dentro de instituciones que buscan esa transformación y ese cambio, esas otras posibilidades de la realidad y lo traíamos, o es algo que está por ahí dentro de la idea de la gobernanza y lo mencionaba ayer, decía la profe GHB que “casualmente una de las dificultades para innovar es que a quienes se les pregunta generalmente tienen tan sólo referentes de lo que conocen”, o sea, la gran limitación para innovar es que los referentes que tenemos, es de cosas conocidas ¿cómo se imagina el instituto?, ¿cómo se imagina la universidad?, pues como siempre nos lo hemos imaginado y hablarles de algo distinto pues ya es incómodo, subvierte. […] </t>
  </si>
  <si>
    <t xml:space="preserve">[…]Con esto de la autonomía, a propósito de la gobernanza, yo lo incluiría dentro de esas palabras problemáticas, las que toca comenzar a darle cuerda, porque claro, no se puede ir en contra de la autonomía, pero la pregunta es así como currículo, ¿cómo lo estamos entendiendo en la universidad? Porque para algunos, y lo voy a decir de manera muy respetuosa, a veces esa autonomía, claro que esa otra palabra también tiene un sentido interesante, se vuelve un poco más anarquía ¿no? En donde sí, hago lo que me da la gana porque es que esto es mi autonomía y es la libertad de cátedra. Pero nos lo mostraba el profe AFMC y yo creo que es un punto como para iniciar y es, ¿cuáles son los deberes que se le exigen a la Universidad Nacional de Colombia, como universidad de la nación? Es decir, cómo ahí sí reflexionamos este elemento de la autonomía en función de eso, porque es que ser profesor de la Universidad Nacional de Colombia, ahí sí no es igual y esto no significa que sean menos que, o no es lo mismo que ser profesor de cualquier otra universidad del país o de fuera del país. Eso es lo primero, el papel social nuestro como profesores de la Universidad Nacional de Colombia, ¿cierto? Y lo otro, es decir, el papel como profesor, pero también en términos de la formación de ciudadanías, ahí no profundizamos, pero algo de lo que tú [Señala a AIOM] decías ahorita que me parece fundamental, ¿cómo le estamos dando a la universidad el espacio o cómo nos estamos dando en la universidad el espacio en términos de reconstrucción de ciudadanías? […] </t>
  </si>
  <si>
    <t xml:space="preserve">[…]Sabemos que los discursos de lo curricular dejaron la formación de ciudadanías desde el siglo 20, y cómo la universidad retoma, si es desde el currículo, el tema de la formación de ciudadanías, que va inclusive de la mano con esto de la formación integral, cómo nos reconocemos en un proyecto colectivo, cómo reconocemos el proyecto del otro, cómo construimos con la comunidad y el barrio, es decir, nuestro papel también como ciudadanos. […] </t>
  </si>
  <si>
    <t xml:space="preserve">[…]GEBT:Entonces les damos el motor fuera de borda y ya, solucionamos el problema y nos damos cuenta dentro de 20 años que lo que se les hizo fue un daño. Entonces ahí yo creo que hay un elemento bien, bien importante, por eso son como palabras, no las vamos a resolver en el encuentro, pero creo que el instituto es un espacio que seguramente nos va a permitir discutir estos elementos.
AFMC: Lo hablábamos con la con la profesora hace un momento, el ejemplo de la vela, eso es epistemicidio se llama ¿sí? y eso es una forma violenta de acabar con saberes, con conocimientos.[…] </t>
  </si>
  <si>
    <t>GEBT;AFMC</t>
  </si>
  <si>
    <t xml:space="preserve">[…]Justamente, creo que lo interesante es entender que la autonomía no es algo contrapuesto a ese régimen especial que tenemos, sino que ese régimen especial se justifica por la autonomía y a la vez la autonomía se justifica por ese régimen. No se puede hacer todo lo que está allí consignado en términos de lo que se nos pide para el país, si no es con autonomía. Entonces yo creo que ahí es donde uno puede encontrar el diálogo entre esas palabras.[…] </t>
  </si>
  <si>
    <t>CATEGORÍAS UA05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</si>
  <si>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</si>
  <si>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principalmente a los cuestionamientos frente al examen de admisión de la Universidad Nacional, a las falencias frente a la equidad en las oportunidades para todos los estratos sociales y personas con discapacidad, de acuerdo a la formación básica recibida o a las barreras en términos de inclusión para las personas con algún tipo de discapacidad, haciendo que algunos aspirantes se encuentran en desventaja frente a otros. También, se refiere a las problemáticas que se presentan en los estudiantes que acceden a carreras que no les gustan porque  son a las que pueden ingresar por temas del puntaje en el examen.</t>
  </si>
  <si>
    <t>Se refiere a cada uno de los aprendizajes y habilidades que se puedan desarrollar en referencia al contexto sociocultural de una comunidad o región que respondan también a su idiosincrasia y ubicación  geográfica.</t>
  </si>
  <si>
    <t>Se refiere a la visión centralista en la toma de decisiones, y visibilidad de la Sede Bogotá, frente a las demás sedes.</t>
  </si>
  <si>
    <t>Se refiere a las intervenciones a cerca de la pregunta ¿Cuál es el papel de la Universidad Nacional De Colmbia frente a la construcción de Paz en el país? O ¿Cómo, desde las Sedes, se puede hacer frente a las problemáticas sociales en torno a la Construcción de Paz que se viven actualmente en los territorios?</t>
  </si>
  <si>
    <t>Se refiere al cuerpo de las organizaciones, generalmente se habla de las estructuras organizacionales de la Universidad Nacional de Colombia, sus dependencias, institutos, centros de pensamientos y sus distintas sedes. Así mismo, al analizarse esta estructura organizacional de la Universidad Nacional de Colombia, se hacen planteamientos de cómo debería ser ese posicionamiento del  Instituto Nacional de Investigación, Innovación y Política Educativa dentro de la misma.</t>
  </si>
  <si>
    <t>Se refiere a los planteamientos frente a las mallas curriculares, su relación con el campo laboral, su armonización intersedes, su actualización frente a los cambios sociales. Se plantean críticas frente al sistema de créditos.</t>
  </si>
  <si>
    <t xml:space="preserve">Se refiere al fenómeno de deserción estudiantil, principalmente dentro de la Universidad Nacional. Así como las estrategias que se puedan proponer, para hacer frente a esta situación. </t>
  </si>
  <si>
    <t xml:space="preserve">Se refiere a las intervenciones que se desarrollan alrededor de las brechas sociales, discriminación, por ejemplo, falta de oportunidades para las comunidades rurales. Entendiendo los distintos grados de desiguladad bajo las miradas interseccionales de los multiples sujetos de una comunidad diversa e históricamente desfavorecida. </t>
  </si>
  <si>
    <t>Se refiere a la necesidad de entablar diálogos entre personas, generalmente desde la academia o conocimientos frente a temas específicos, aun  reconociendo su ignorancia para dar paso a que el conocimiento se enriquezca y amplíe sus horizontes.</t>
  </si>
  <si>
    <t>Se refiere a todas las intervenciones que contengan visiones con características diversas que pueden ser por raza, etnia, edad, sexo, identidad sexual, religión, capacidad física y mental, idioma, ingresos y formación.</t>
  </si>
  <si>
    <t>Se refiere a todos los temas asociados a la educación, la enseñanza, el aprendizaje y la pedagogía. Se encuentran planteamientos de crítica, así como iniciativas alrededor de las distintas formas de educación.</t>
  </si>
  <si>
    <t xml:space="preserve">Se refiere a las técnicas de enseñanza y herramientas implementadas para la educación durante la contingencia de la Pandemia del COVID 19. Así como las repercusiones del fenómeno en la educación y  los actores que la integran (Estudiantes, docentes y administrativos). </t>
  </si>
  <si>
    <t>Se refiere a todas las prácticas de enseñanza, pedagogía y educación en general en torno a la ruralidad.</t>
  </si>
  <si>
    <t>Se refiere a la visión de los egresados de la Universidad Nacional. Su perspectiva desde la educación recibida y la incursión dentro del campo laboral. Así mismo contempla cómo debería ser esa interrelación de la Universidad con sus egresados.</t>
  </si>
  <si>
    <t>Se refiere a los presaberes que tiene cada persona. Su visión de mundo.</t>
  </si>
  <si>
    <t>Se refiere a la visión y las dinámicas que se desenvuelven para los estudiantes de la Universidad Nacional que hacen parte del programa PEAMA (Programa Especial de Admisión y Movilidad Académica).</t>
  </si>
  <si>
    <t xml:space="preserve">Se refiere a la iniciativa que surge por parte de los estudiantes  y en algunos casos con apoyo de la Universidad para realizar grupos para estudiar por aparte temas como las matemáticas, refuerzos de ciertas asignaturas y también como entorno de integración al rededor del estudio que realizan algunos estudiantes Peamas para integrarse. </t>
  </si>
  <si>
    <t xml:space="preserve">Se refiere a las políticas y/o acciones desarrolladas en torno a la dignificación e integración de grupos históricamente marginados por su diversidad. Contempla discursos acerca del resarcimiento de comunidades indígenas, comunidades afro, comunidades LGBTIQ+, personas con discapacidades, personas neurodivergentes, personas en condiciones de pobreza,  entre otras. </t>
  </si>
  <si>
    <t>Se refiere a las experiencias frente a proyectos de Innovación. Así como la visión de la Innovación dentro de la Universidad Nacional de Colombia.</t>
  </si>
  <si>
    <t>Se refiere a las iniciativas o investigaciones ya realizadas, expuestas por los participantes de los encuentros intersedes, pueden aparecer posturas desde los semilleros de investigación.</t>
  </si>
  <si>
    <t>Se refiere a  las situaciones y contextos propios de cada una de las Sedes de la Universidad Nacional de Colombia, las cuales hacen que la perspectiva con las que sean entendidas responda a sus particularidades.</t>
  </si>
  <si>
    <t>Se refiere a todas las razones o cuestionamientos frente a la viabilidad, relevancia y utilidad de la creación de un Instituto Nacional de Investigación, Innovación y Políticas Educativas.</t>
  </si>
  <si>
    <t>4.
GHB, AFOA, GEBT,AFMC, EDGL, CMOS, JCM</t>
  </si>
  <si>
    <t>5.
06</t>
  </si>
  <si>
    <t>10. Cuenco. El Instituto Nacional y la gobernanza institucional</t>
  </si>
  <si>
    <t>CUENCO. EL INSTITUTO NACIONAL Y LA GOBERNANZA INSTITUCIONAL</t>
  </si>
  <si>
    <t>PROPUESTA INSTITUTO NACIONAL</t>
  </si>
  <si>
    <t xml:space="preserve">[…]Voy a presentar el vídeo, esto ha sido un ejercicio muy bello, yo creo que es importante y es consistente con lo que estamos proponiendo desde el instituto, es un instituto en educación y estamos aprovechando para formarnos nosotros también en muchos campos. Entonces también ha sido una oportunidad, que le comentaba hoy al profe EDGL por su trabajo documental con los estudiantes, y lo invitaba a recibir formación con nosotros, porque estamos siendo acompañados por LSS, egresada de cine y televisión, que les contaba que trabaja en Puerto Guzmán en el Putumayo, y el profe [Señala a JCM], yo le he hablado a ella del trabajo que está haciendo el profe JCM también en documentación. Entonces pensamos que ha sido una magnífica oportunidad de formarnos nosotros, quienes estamos trabajando con Cuenco y los Pilares y los participantes en los encuentros, y es una invitación para que trabajemos en esa línea. Entonces, quienes quieran hacer parte de esa formación, tenemos esa asistencia para manejo de imagen, de sonido, o sea, aprender a comunicar, porque es una forma de hacer síntesis de lo que estamos haciendo, es una forma de documentar, no se puede rescatar la memoria si esa memoria no se construye. Entonces después dicen como, “ay es que perdimos la memoria”, no, vamos a documentar el proceso, ¿sí? Y en última instancia nos sirve para comunicar ese proceso que es y cómo vamos haciendo nosotros esa síntesis también y la articulación. Entonces pienso que ha sido muy bello podernos formar dentro de un instituto en educación, que están haciendo investigación en educación, donde todos estamos aprendiendo hoy a prender el micrófono, no sacamos temprano el aparato, de pasar las diapositivas que no teníamos y hoy trajimos, y aprender a pasarnos la palabra y a que tiene que haber la luz de una manera y es para que esto, sea este proceso de creación, la materia de creación de unos productos académicos, o sea, queremos culminar ese proyecto del BPUN, ¿no es cierto? con unos productos académicos que salgan de este mismo proceso de creación, que se pueda reflexionar sobre esto, que alguno o alguna diga, yo quiero escribir sobre innovación académica, nos vamos a juntar estas sedes o vamos a hacer un documental para mirar la parte de la investigación en educación, o por qué no hacemos un proceso de las políticas educativas. Esta vez nos acompaña SVO, le trajimos interlocutora a AFMC, para que pueda empezar a hacerse más fuerte esta masa crítica, empecemos a trabajar en esa investigación en educación, la innovación académica, las políticas educativas. Entonces ese es el sentido de grabar, de documentar, de molestarlos a ustedes con el tótem. […] </t>
  </si>
  <si>
    <r>
      <rPr>
        <rFont val="Ancizar Sans"/>
        <color rgb="FF666666"/>
        <sz val="12.0"/>
      </rPr>
      <t>[…]</t>
    </r>
    <r>
      <rPr>
        <rFont val="Ancizar Sans"/>
        <i/>
        <color rgb="FF666666"/>
        <sz val="12.0"/>
      </rPr>
      <t>El Instituto Nacional de Investigación, Innovación y Política Educativa se concibe como un espacio académico para la creación interdisciplinaria de conocimiento alrededor de problemas educativos de importancia nacional. Es un espacio que cuenta con la participación de profesores, estudiantes, administrativos, egresados de las distintas sedes de la universidad, también en una relación con organizaciones, comunidades de carácter municipal, departamental y nacional.</t>
    </r>
    <r>
      <rPr>
        <rFont val="Ancizar Sans"/>
        <color rgb="FF666666"/>
        <sz val="12.0"/>
      </rPr>
      <t xml:space="preserve"> […] FRAGMENTO EXTRAIDO DEL VIDEO PROYECTADO</t>
    </r>
  </si>
  <si>
    <t>DEPENDENCIAS EN RED</t>
  </si>
  <si>
    <r>
      <rPr>
        <rFont val="Ancizar Sans"/>
        <color rgb="FF666666"/>
        <sz val="12.0"/>
      </rPr>
      <t>[…]</t>
    </r>
    <r>
      <rPr>
        <rFont val="Ancizar Sans"/>
        <i/>
        <color rgb="FF666666"/>
        <sz val="12.0"/>
      </rPr>
      <t xml:space="preserve">La creación de Cuenco, la estamos logrando a través de la articulación con los tres pilares del Instituto, que son el Instituto de Investigación en Educación, la Dirección Nacional de Innovación Académica, el Centro de Pensamiento en Políticas Públicas de Educación Superior, en diálogos con todas las sedes de la Universidad Nacional que llevamos a cabo en las sedes de presencia nacional. </t>
    </r>
    <r>
      <rPr>
        <rFont val="Ancizar Sans"/>
        <color rgb="FF666666"/>
        <sz val="12.0"/>
      </rPr>
      <t xml:space="preserve"> […] FRAGMENTO EXTRAIDO DEL VIDEO PROYECTADO</t>
    </r>
  </si>
  <si>
    <r>
      <rPr>
        <rFont val="Ancizar Sans"/>
        <color rgb="FF666666"/>
        <sz val="12.0"/>
      </rPr>
      <t>[…]</t>
    </r>
    <r>
      <rPr>
        <rFont val="Ancizar Sans"/>
        <i/>
        <color rgb="FF666666"/>
        <sz val="12.0"/>
      </rPr>
      <t>Constituir el Instituto Nacional de Investigación e Innovación y Política Educativa constituye un base fundamental para consolidar el liderazgo de la universidad Nacional de Colombia en el marco del régimen especial que se le ha otorgado mediante el decreto 1210 de 1993 que encomienda a la Universidad Nacional de Colombia liderar las políticas públicas de educación superior a nivel nacional</t>
    </r>
    <r>
      <rPr>
        <rFont val="Ancizar Sans"/>
        <color rgb="FF666666"/>
        <sz val="12.0"/>
      </rPr>
      <t>. […] FRAGMENTO EXTRAIDO DEL VIDEO PROYECTADO</t>
    </r>
  </si>
  <si>
    <r>
      <rPr>
        <rFont val="Ancizar Sans"/>
        <color rgb="FF666666"/>
        <sz val="12.0"/>
      </rPr>
      <t>[…]</t>
    </r>
    <r>
      <rPr>
        <rFont val="Ancizar Sans"/>
        <i/>
        <color rgb="FF666666"/>
        <sz val="12.0"/>
      </rPr>
      <t>Cuenco se propone crearlo para reflexionar, definir, orientar la investigación en educación y la innovación académica con incidencia en políticas educativas de la Universidad Nacional y en políticas públicas de la educación en el país, a través de diálogos en el interior con las distintas expresiones de la comunidad universitaria, sus representaciones y sus manifestaciones colectivas y en el medio externo de la universidad con el gobierno nacional, los territorios, sus comunidades y entidades públicas y privadas, gubernamentales y no gubernamentales, locales, regionales y nacionales, entre otras.</t>
    </r>
    <r>
      <rPr>
        <rFont val="Ancizar Sans"/>
        <color rgb="FF666666"/>
        <sz val="12.0"/>
      </rPr>
      <t xml:space="preserve"> […] FRAGMENTO EXTRAIDO DEL VIDEO PROYECTADO</t>
    </r>
  </si>
  <si>
    <r>
      <rPr>
        <rFont val="Ancizar Sans"/>
        <color rgb="FF666666"/>
        <sz val="12.0"/>
      </rPr>
      <t>[…]</t>
    </r>
    <r>
      <rPr>
        <rFont val="Ancizar Sans"/>
        <i/>
        <color rgb="FF666666"/>
        <sz val="12.0"/>
      </rPr>
      <t>Uno de los logros principales del instituto Cuenco ha sido poner a dialogar a distintas instancias de la universidad, pero de una u otra forma debe abordar el asunto educativo desde muchos ángulos, vinculándolo con la innovación y además con el asunto de las políticas públicas y esto es un gran éxito desde mi punto de vista. 
El instituto Cuenco es una necesidad imperiosa para la Universidad Nacional de Colombia. Cualquier universidad fuerte, seria y potente del mundo posee un músculo fuerte en torno a discutir y repensar los procesos internos en torno a los asuntos educativos, pedagógicos, didácticos, entre otros. Entonces el papel del instituto Cuenco es fundamental no sólo para hacer ese balance, sino para trazar un futuro serio, claro, asertivo en todo lo que significa la Universidad Nacional de Colombia para todo el país</t>
    </r>
    <r>
      <rPr>
        <rFont val="Ancizar Sans"/>
        <color rgb="FF666666"/>
        <sz val="12.0"/>
      </rPr>
      <t>. […] FRAGMENTO EXTRAIDO DEL VIDEO PROYECTADO</t>
    </r>
  </si>
  <si>
    <t xml:space="preserve">[…]Vamos a compartir con ustedes cuál ha sido este proceso, esta construcción colectiva a partir de los encuentros en que va la formulación del instituto. Presentamos el viernes en el Consejo Académico, el jueves en la delegataria y el viernes en Consejo Académico. Es como mirar un poco eso. Aquí vamos a pasar una mirada de los encuentros, como que ha emergido en esos conversatorios, todavía no pues muy procesada la información, pero ya detectamos unos temas importantes. Vemos algo del génesis y el marco institucional, el horizonte de sentido, la misión, visión, objetivos, estructura. Hemos estado conversando de esto en los encuentros.  […] </t>
  </si>
  <si>
    <t xml:space="preserve">[…]Insistimos en que lo primero es tener en cuenta ese propósito superior como Universidad Nacional que nos convoca. Entonces, ser la universidad de la nación que como centro de cultura y conocimiento forma ciudadanos íntegros, responsables y autónomos, orientados a ser agentes de cambio con conciencia ética y social, capaces de contribuir a la construcción nacional desde la riqueza y diversidad de las regiones y desde el respeto por la diferencia y la inclusión social. Entonces, esta es nuestra carta de navegación, es tener en cuenta que estamos con un propósito superior como institución y que lo que enunciamos está apuntando a esto.  […] </t>
  </si>
  <si>
    <t xml:space="preserve">[…]Hasta ahora,una manera de trabajar, de hacer, ha sido esta construcción conjunta, colaborativa, interdisciplinar del instituto, nos ha permitido tener un reconocimiento de vínculos y proyectos entre las sedes, sin una distinción de esa marca específica de si es presencia nacional, si es andina, si no es intersedes.  […] </t>
  </si>
  <si>
    <t xml:space="preserve">[…]Hemos dado fuerza a esta articulación planteada inicialmente de este Instituto Cuenco con los tres pilares, ¿no es cierto?, El IIEDU [Se refiere al Instituto de Investigación en Educación de la Facultad de Ciencias Humanas de la Universidad Nacional de Colombia], la DNIA [Se refiere a la Dirección Nacional de Innovación Académica de la Universidad Nacional de Colombia] y el Centro de Pensamiento en Políticas Públicas de Educación Superior. […] </t>
  </si>
  <si>
    <t xml:space="preserve">[…]Llevamos cuatro encuentros, lo veíamos ahí en el vídeo, dos virtuales, dos presenciales y emergen unos temas como de la importancia desde los planteamientos.Desde esta institucionalidad y los territorios emergen unos planteamientos, unas inquietudes, acerca de cómo hacer inclusivas estas propuestas del Plan Global de Desarrollo, cómo llevarlas a cabo, cómo garantizar esa permanencia en los procesos de educación, es muy importante, que era la pregunta ahora, cómo vamos a permanecer allí. La flexibilidad y adaptación de nuevas formas de aprendizaje, enseñanza, especialmente en la era digital, todos esos diálogos que emergen a partir de la pandemia también. La formación integral, pedagogía, innovación académica, la sistematización de las experiencias, que es necesario sistematizar esas experiencias que se llevan a cabo en la universidad, porque todos hemos ensayado algo, pero cuando se va a ver eso no está documentado y empezamos a conformar, aportar a esa conformación para la enseñanza de las matemáticas, que era una inquietud que había allí también. Las sedes de presencia nacional nos dieron a conocer, digamos como, o pusieron en relevancia esa pertinencia de tener en cuenta la interrelación con culturas, territorios, actores, otras instituciones educativas, sectores productivos y estado. Miren que esto ha emergido siempre, va aquí, ¿no? Y entonces esto es algo que resaltan también las sedes. Interculturalidad dentro de la Universidad Nacional, el tema del retorno de los estudiantes Peama [Se refiere al Programa Especial de Admisión y Movilidad Académica de la Universidad Nacional], para, digamos, aportar a ese desarrollo en las regiones. Formación y conocimiento desde el origen y el vínculo con los actores del territorio, ¿cómo hacemos como para tener en primer plano esta persona de la universidad? ¿De dónde viene? cada uno de nosotros, además como docentes igual ¿Sí? ¿Cómo hacemos para sacar la riqueza del origen de cada uno? ¿Sí? La formación en pedagogía para docentes de reciente ingreso; esto ha sido como un tema álgido, lo ponía sobre la mesa AIOM en Amazonía, o sea, ¿qué pasa con estos docentes que llegan? Y luego miramos como un proceso en torno a lo que ha expuesto el Instituto [Se refiere al Instituto Nacional de Investigación, Innovación y Política Educativa], ¿no es cierto? Una línea de tiempo en la creación, la línea base, que es lo que estamos haciendo, esa arqueología de cuáles son los colectivos en la universidad, así como grupos de investigación, semilleros, centros y escuelas de pensamiento, laboratorios, aulas especiales donde se trabaja el tema de la enseñanza, ¿no es cierto? De alguna manera, de la educación, de la innovación, de las políticas educativas. Entonces estamos buscando todo ese arqueo, y también qué tipo de producción académica hay de la Universidad Nacional y además en red con otros, que muchos de nuestros docentes y estudiantes publican con otras personas. Entonces eso nos permite empezar a mapear unas redes también que hay. Se ha presentado esto que vamos a ver hoy de misión, visión, objetivos, la estructura, explicamos esta idea del cuenco como un contenedor de saberes, de procesos educativos propios en los territorios, ¿sí? El instituto como un dinamizador de iniciativas intersedes para redes de conocimiento, la contribución a ese cultivo de humanidad en consonancia con el propósito superior de la institución, y aquí aparece como unas inquietudes, ¿no es cierto? Que nos dicen que haya más participación siempre de los estudiantes, queremos cada vez más estudiantes en estos encuentros, y el tema de la sostenibilidad del Instituto Nacional en el tiempo; eso es como de lo que nos hemos preguntado, y son inquietudes que nos han compartido los participantes. Entonces estamos en esto, ¿cómo podemos ser puente? El Instituto Nacional ¿cómo puede ser un puente entre comunidades, territorios, academia, estado, sectores productivos, para contribuir además a ese retorno de los Peama que se reclama? O sea, ¿cómo hacemos para que vuelvan? Aquí sería interesante, luego vamos a tener la posibilidad de dialogar con el profe EDGL también, como, para tener esa riqueza de perspectivas al respecto. Y cómo podemos contribuir desde el Instituto a tener una mayor conexión dentro de la Universidad Nacional y con el medio, o sea, porque incluso dentro de la Nacional no hay grandes conexiones: está la paradoja esa de dos profesores haciendo lo mismo de un cubículo al otro, pero no saben que hacen lo mismo. Entonces esos puentes que vemos no sólo son con el exterior, es también con la comunidad nuestra. Entonces estamos allí. ¿Cómo aparece el Instituto? Entonces, aparece a partir de unos objetivos del desarrollo sustentable y la misión de sabios; hay unas recomendaciones que siempre se hacen desde la acreditación institucional, desde el marco orientador del PLEI [Se refiere al Plan Estratégico Institucional de la Universidad Nacional], y hay unas recomendaciones también de claustros y colegiaturas. Ahí aparece este instituto, que esto ha sido como algo que hemos recalcado en las discusiones, ese instituto, ya está incluido en el Plan Global de Desarrollo al 24, ¿sí?  […] </t>
  </si>
  <si>
    <t>ANTECEDENTES INSTITUTO NACIONAL</t>
  </si>
  <si>
    <t xml:space="preserve">[…]Entonces a veces las conversaciones se desvían a si debe ser un instituto, si debe ser tal, o sea, el Plan Global de Desarrollo en su momento con un Consejo Superior Universitario aprobó dentro de ese plan que hubiese la posibilidad de este eje estratégico dos, ¿sí? Con el programa de Ecosistema de Liderazgo Público, conformar el Instituto Nacional de Investigación, Innovación y Política Educativa. Esto está en el Plan Global. Y lo otro es el eje estratégico tres de la armonización de las funciones misionales, programa cinco, aprendizaje colaborativo, transformación pedagógica y desarrollo curricular. Y aparece una acción concreta que es conformar y consolidar espacios de colaboración inter y transdisciplinarios desde el Modelo Intersedes. Entonces lo que estamos construyendo ahora es cómo llevamos a la, cómo ponemos en marcha, cómo implementamos esto. Pero no debería estar en discusión devolvernos sí: ¿es un instituto o no?, porque eso ya pasó, eso pasó hace rato y fue aprobado.  […] </t>
  </si>
  <si>
    <t xml:space="preserve">[…]Hay un horizonte de sentido que digamos que de grosso modo trabaja tres aspectos y es las culturas en comunicación; entendiendo Colombia como múltiples países ¿sí? En un país somos más que una cultura y por eso se propone esto de culturas en comunicación, Cuenco, que pueda albergar esos diálogos de saberes, esos conocimientos, esos saberes ancestrales, las distintas perspectivas, formas de habitar el mundo y todos estos territorios. Y hemos hablado de un cultivo de la humanidad y del conocimiento como algo que nos convoca a nosotros como Universidad Nacional, con esta metáfora de la siembra, el cuidado y la recolección en torno a la vida, ¿no es cierto? Y lo otro es reconocer el camino recorrido, esa articulación de los tres pilares y la construcción de esa línea base  […] </t>
  </si>
  <si>
    <t xml:space="preserve">[…]Entonces, recordar ahora lo que decía GEBT con el tema de la innovación, y claro, es que es muy complejo, que no se puede ver lo que uno no conoce, entonces buscando las palabras es como claro, porque cuando yo veo al otro, a ese otro, yo lo reconozco. Y para reconocer tengo que haberlo conocido. Esa es como la complicación de que yo reconozco lo que conozco. Entonces, entrar a hacer algo que no se ha hecho tiene toda esa complejidad. […] </t>
  </si>
  <si>
    <t xml:space="preserve">[…]Pero entonces lo que nosotros hacemos es tejernos con lo que se ha hecho, darle ese reconocimiento al lugar en la investigación, en la universidad, los que han estado antes y que han aportado desde distintas instancias. Y aquí entonces llegamos a la historia de Cuenco, que esto es más construir sobre lo construido también. Entonces arranca con una historia de un instituto que se formuló hace muchos años por el profesor Jesús Martín Barbero  y que casi se ejecutó en la universidad, y era Culturas en Comunicación, porque era en torno a esa idea de las culturas. Ahí nace Cuenco. Y esto que nosotros hacemos ahora es como un tributo a la labor del maestro Jesús Martín Barbero, porque el instituto que se estaba creando en ese momento mutó en otra cosa que ya no tenía que ver con las culturas, y se quedó en los imaginarios, pero no llegó a concretarse esto, que más allá de los imaginarios eran las culturas. Entonces es un tributo a él. […] </t>
  </si>
  <si>
    <t xml:space="preserve">[…]También acudimos al Dao , que, digamos, sostiene que la utilidad de un recipiente reside en el vacío. O sea, una taza es importante porque es vacía y yo puedo albergar en ella algo; si estuviera llena, ya no sería una taza. Entonces, esta idea del cuenco, que ese es un diseño de LFM como diseñadora visual, tiene la imagen nuestra del cuenco, los colores que muestran los tres pilares que llegan a darle esa fuerza al instituto, que es el vaciarse; es un ejercicio de vaciarse la arrogancia, la prepotencia de la universidad, de un conocimiento hegemónico, una manera de conocer el mundo, una sola ¿sí? Vaciarse de eso y poder albergar. Y entonces se llena y es un crisol donde hay toda una transformación de esos conocimientos en ese diálogo. Y entonces se propone un ejercicio de llenarse y vaciarse. O sea, esto no puede quedarse lleno, esto tiene que ir transmutando lo que pasa aquí. Esa es la historia del cuenco.  […] </t>
  </si>
  <si>
    <t xml:space="preserve">[…]Tenemos unas una línea de construir sobre lo construido.Entonces, ¿qué contexto tenemos aquí? Empiezan las movilizaciones estudiantiles, ¿no es cierto? Eso empieza en 2018 a caldearse de una manera, ¿sí? Y viene otra franja muy particular que vivimos, que fue todo el COVID-19, el confinamiento. Ambas situaciones, digamos, ponen contra las cuerdas una manera de entender la contemporaneidad, de ver la política, de ver las posibilidades de actuación y saca a la luz como esa inequidad que hay en formación, en acceso a tecnologías, ¿no es cierto? De cómo, porque todo se enfrentó desde lo tecnológico, pero la tecnología no lo cubría todo. Entonces yo creo que son dos situaciones que tanto las movilizaciones estudiantiles y profesorales. Ponen de manifiesto una cantidad de cosas que tenían que cambiarse y transformarse. En este tiempo, más o menos con paralelo a las movilizaciones estudiantiles, empieza a darse los grupos de estudios generales, un grupo de docentes que hace parte de esto, como con directores académicos, están mirando qué pasa con esto de los estudios generales y a raíz de la pandemia aparece un comité de crisis, que lo lideró, entiendo que, la profesora DASC que estaba esta mañana aquí; ella tuvo que ver con ese comité de crisis, y ahí empieza a fraguarse como la pertinencia del Instituto, un Instituto de carácter nacional, una instancia de la universidad que permita que se lleven a cabo negociaciones dentro de la universidad y con el estado. Más o menos esto es lo que tenemos. Entonces en esta etapa, 2020, avanzado aquí el 2020 hasta comienzos del 2022, están unos diálogos de la profe DASC que viaja a Palmira, a Manizales, en Bogotá y en Medellín, y se reúne con directivas y docentes de las sedes y reúne una información. Luego tenemos a la etapa dos de la concepción del Instituto, que es un aporte del profesor JPD, la sede Medellín, el Instituto estuvo en esta sede Medellín en el 2022, unos meses, una parte del año, y ahí él nos entrega como una parte de conceptualización que se ha recogido en la propuesta general. Y luego entonces aparece Manizales, donde dicen bueno, el corazón de ese Instituto va a estar en Manizales y yo recibo ahí como la tarea de liderar este proceso de creación e implementación del Instituto. Esto más o menos vamos aquí, estas son muchas capas y son diálogos y miramos qué pasó y que había allí, o sea, qué se estaba moviendo, esto cómo conversa con qué, es empezar a entender que las cosas emergen y se gestan en el tiempo y no son como que aparecieron, sino que emergen, pero viene una situación detrás […] </t>
  </si>
  <si>
    <t xml:space="preserve">[…]Digamos que lo que estamos viendo en la línea base, que es más ese construir sobre lo construido, es que hay unos investigadores que empiezan a aparecer también como por repitencia, por frecuencia, perdón, en las investigaciones que hay en torno a educación, en distintas … Ahora tenemos uno, es mucho más amplio, pero digamos que aparecen aquí en la Sede Caribe, está Raquel Sanmiguel , tenemos aquí unos profesores que han aportado en distintos campos de la educación y más o menos lo que podemos ver en esas líneas y por dónde van esas publicaciones, es como que hay una preocupación por pedagogía, innovación, calidad, formación docente, sin ser lo único, por eso esto es como lo que es fuerte en este momento que hemos visto, pero pues está el tema de evaluación, evaluación docente, evaluación estudiantil es candente, o sea, aquí hay más temas todavía que hay que ir trabajando, pero esto es como una, un adelanto, aquí hay grupos que hemos ido mapeando, grupos de investigación en la universidad, en las distintas sedes, que tienen que ver precisamente con el tema de educación. Aquí hemos incluido muchos de los laboratorios, cuando hay esa parte de exploración, o sea, no solamente el laboratorio con un enfoque solo de extensión, que tenemos algunos, sino como buscando esos laboratorios como un escenario donde acontece una educación que permite explorar nuevas formas de conocimiento. Esto está como todavía muy en ciernes, pero bueno.  […] </t>
  </si>
  <si>
    <t xml:space="preserve">[…]La misión, entonces, creemos que esto será, esto, un lugar de encuentro entre educadores, los investigadores; necesitamos convocar esos actores del territorio, ¿no es cierto? Todos los que podamos alimentar ese horizonte de universidad en temas de educación y que también ya veíamos con lo que nos contaba hoy el profe AFMC, las luces que nos daba de estas políticas de educación, ese compromiso de Universidad Nacional como tal. La invitación es a reflexionar, o sea, sobre la educación, si es la razón de ser nuestra y es nuestra misión, estamos en mora hace rato de tener precisamente un lugar que convoque, que nos permita reunirnos y conversar y plantear estrategias y alternativas de solución para pasar también a una acción que es necesaria. ¿Cómo podemos contribuir a esa construcción de conocimiento en educación, en pedagogía? Todo este análisis de las políticas educativas, eso es lo que estamos proponiendo desde el Instituto, pero que no puede venir desde un área del conocimiento, es necesario que esto venga desde la construcción intersectorial de muchos campos del conocimiento que nos reúnen aquí. Proponer estas nuevas discusiones en el campo de la educación, tanto dentro como fuera de la universidad. Tiene que haber un ejercicio de prospectiva necesariamente, o sea, tenemos un mapa de la educación, ya vimos lo que nos pasó, los brincos que tuvimos que dar, tenemos que estar mirando también esto para dónde puede ir. Entonces queremos ver de qué manera esto propicia un espacio dentro de la universidad que acoja esos diálogos con las distintas colectividades dentro de la universidad y fuera de la universidad, que pueda dialogar con el gobierno, con los actores del territorio, con estos sectores productivos, con la sociedad en general. ¿sí? Tejer esos distintos niveles de formación. Esa es como la idea de un cuenco que está en capacidad de albergar unos diálogos en su interior y tiene una relación con el exterior. Y bueno, esto es toda la posibilidad que nosotros tenemos toda la potencialidad de contribuir a esa consolidación del Modelo Intersedes, que no se quede como en una imagen, una frase, sino que podamos encarnar eso a través de estos espacios que estamos procurando, donde nos encontramos. La visión, esta visión es en el año 2050, a partir del Modelo Intersedes y con la participación de comunidades académicas de todas las áreas de conocimiento, de todas las sedes, sus representaciones y sus manifestaciones colectivas y emergentes. El Instituto Nacional de Investigación, innovación y política educativa es un faro en el devenir de la educación y el cultivo de la humanidad, tanto para la Universidad Nacional de Colombia como para el país. El Instituto Nacional, desde su concepción como estrategia para las Culturas en Comunicación, a través del diálogo permanente con comunidades, estado, organizaciones, instituciones de educación, sectores productivos y actores de los territorios y del mundo, integra lo existente y lo emergente para deliberar y proponer nuevas discusiones encaminadas a la creación de alternativas en el campo de la educación en las escalas local, nacional y global. Esa es nuestra visión. Y entonces, bueno, en este juego de ir representando, de buscar una manera de entender el Instituto.  […] </t>
  </si>
  <si>
    <t xml:space="preserve">[…]Pero aquí está una mirada sistémica de cómo podemos operar como un organismo sistémico, una organización liviana, y entonces tenemos la Universidad Nacional que vista dentro de un esquema de sistemas, de la teoría de sistemas, pues estamos contenidos en un medio más amplio que es el territorio, donde hay unos trasvases de energía que tienen que ver con el estado, las instituciones educativas, la sociedad, ese sector productivo dentro de un entorno global, unas múltiples culturas, y entonces aparece aquí como una comunidad académica portando en ese medio de la educación, investigadores, innovadores en educación, comunidad universitaria, sus colectividades y representaciones, y acá está el Instituto, el Cuenco que se propone es esta esfera aquí magenta, entonces la imagen que proponemos es como que toda esta comunidad universitaria, hace parte, es bienvenida aquí en este instituto, es parte de la Universidad Nacional, es parte del territorio, pero es también lo que nos conecta con un mundo global, o sea, son los jóvenes y muchos investigadores en este momento que ya están tejidos en un entorno que va más allá de unas fronteras geopolíticas de Colombia […] </t>
  </si>
  <si>
    <t xml:space="preserve">[…]GHB: Aquí aparecen los tres pilares la DNIA, el IIEDU y el Centro de Pensamiento. El tamaño que es, es sólo para representar como las zonas de interacción que hay. Entonces, por ejemplo, cuando hicimos la socialización con el Consejo de Sede de Medellín, nos preguntaban como: “entonces, ¿el Instituto va a reemplazar a la DNIA? Entonces no, el Cuenco no va a reemplazar a la DNIA. Y lo que explicaba GEBT era, lo que pasa es que la DNIA tiene una interacción, está en interacción con este Instituto que apenas va a ser y está dentro de una comunidad académica, pero es esta interacción con el instituto, digamos, lo que tiene la potencia de permear un espacio más amplio. Por eso ese tamaño de esta esfera, o sea, no es porque sea menor, sino que lo que lo ocupa, que es la innovación académica, esta dependencia, pues tiene una incidencia que es a escala de la universidad. GEBT.
GEBT: a propósito del ejemplo que colocas y un poco el papel de la DNIA allí, mencionar algo? Eh, dentro del Plan Global de Desarrollo y dentro de las responsabilidades que fueron asignadas a la DNIA para la… Pues digamos, desde el primer periodo de la profesora Dolly  como rectora, fue el Ecosistema de Innovación Académica. Y entonces ahí hay que hacer, digamos, una distinción entre lo que es la Dirección Nacional de Innovación Académica, y el Ecosistema de Innovación Académica. En este momento estamos diciendo ¿qué puede garantizar la sostenibilidad del Ecosistema de Innovación Académica? No puede ser la existencia per se de la DNIA, porque es que, entre otras cosas, la innovación académica no la desarrolla la DNIA, ¿cierto? Promueve, impulsa, pero quienes ejecutan y en donde están los procesos de innovación académica es en las sedes, en los grupos. Entonces digamos que ahí lo que quiero distinguir y un poco, vuelvo, digo, dentro de la dinámica del Instituto, es que la DNIA también como, digamos, como una dependencia dentro de la estructura orgánica de la universidad, pues tiene un papel en su relación con el Instituto y con los demás pilares que hacen parte del instituto, pero el Ecosistema de Innovación Académica, que es una estructura abierta, dinámica, flexible, en la que participan también las distintas sedes, grupos, grupos de innovadores, no es la Dirección Nacional de Innovación Académica. Eso, digámoslo, como para distinguir esos espacios que la universidad misma crea, unos que corresponden a una estructura orgánica y otros que obviamente son estructuras como transversales, que no necesariamente son visibles a veces, si no por las actividades o los proyectos que desarrollan. Es el caso del ecosistema. Entonces era sólo para distinguir eso, porque sí, digamos que esa pregunta del Consejo de Sede en Medellín es como si… Es decir, vale la pena para aclarar que la existencia de una dependencia no garantiza el desarrollo de un proceso que es compartido de algún modo por diferentes instancias en la institución y fuera de ella, porque ¿hasta dónde llega un Ecosistema de Innovación Académica? Ya tenemos interacciones con otras instituciones. Entonces eso es bien interesante, digámoslo ahí señalarlo y por eso el Ecosistema de Innovación Académica, por lo menos, no sé el de investigación, porque hay un ecosistema también de investigación y no es de la DNIA. Es decir, el Instituto, así como el Centro de Pensamiento, seguramente también el Instituto de Investigación en Educación, ya son parte del ecosistema. Entonces, por ejemplo, actividades y proyectos que se llevan a cabo en el ecosistema también están siendo promovidas por el Instituto. Y ahí hablamos un poco de cómo alrededor de un problema, como el del desarrollo educativo de las matemáticas, se convierte en un problema que no lo puede resolver la DNIA, pero digamos que desde la perspectiva de innovación sí puede apoyar e impulsarlo, tanto que se ha dado como a la tarea por ahora de crear la red. Pero lo que viene alrededor del problema del desarrollo educativo de las matemáticas, seguramente tiene algunos componentes que conciernen a la labor del Instituto, así como al Centro de Pensamiento, así como el Instituto de Investigación en Educación, así como a la Sede Caribe, porque ahí están los proyectos de los profesores que están trabajando alrededor del problema de la educación matemática. En fin, es como la estructura del ecosistema ya también hace que haya unas dinámicas en donde el Instituto, hablando de Cuenco ya particularmente, tiene un papel muy importante y es contribuir obviamente en la sustentabilidad del trabajo alrededor de esos problemas educativos. 
GHB: Y la pragmática. Porque vamos a la acción.
GEBT: Claro, y operar, digamos, hasta llevarlos a un nivel; esta mañana se hablaba de eso, de política, de política pública, ¿cierto? Que no es un papel de la DNIA. Entonces, de ahí que decíamos, no hay, pues hasta el momento, una dependencia que logre integrar, las diferentes funciones que debe tener cada uno de los que hacen parte de ese cuerpo. Entonces, no, obviamente el Instituto no va a reemplazar la DNIA y la DNIA tampoco logra acoger todo lo que el Instituto puede impulsar. 
GHB: Gracias. Sí, entonces es como esa gran articulación en torno a un centro que ya veíamos que es el propósito superior, ¿no es cierto? Donde está la Universidad Nacional. Entonces, en este momento el Centro de Políticas de Educación Superior ha dado discusiones en estas mesas que veíamos de pronto con el SUE [Se refiere al Sistema Universitario Estatal], en algunas instancias donde hay que discutir las políticas y el Centro está haciendo presencia cuando existe, que era como lo que nos aclaraba... este año, vuelve a estar en esa convocatoria y vuelve a estar activo y es ese interlocutor que ha hecho ese papel. Y veíamos también como el IIEDU a través de la maestría en educación se va tejiendo con docentes de otros países, ¿no es cierto? Empieza como a tener una esfera más amplia en ese mundo global, pero que no va a hacer el papel de las políticas de educación superior, que no está haciendo necesariamente… No se ocupa necesariamente de la innovación académica. Entonces, esto ha sido como en esta argumentación y la explicación y la sustentación del Instituto, que entiendan que estamos trabajando juntos, articulados y que lo hemos hecho muy bien estos meses y que no se trata de que una dependencia sustituya a otra, sino cómo podemos generar la sinergia que estamos generando. Es eso la idea, digamos, de este modelo.[…] </t>
  </si>
  <si>
    <t>GHB;GEBT</t>
  </si>
  <si>
    <t xml:space="preserve">[…]Los objetivos, entonces, este objetivo general es el objetivo totalizante, ¿no? Es como lo más amplio, esa meta que nos hace trascender. Entonces está como ser una organización sistémica para la promoción de la educación, basada en el reconocimiento de la existencia del otro, para el conocimiento y el cuidado de sí, del buen vivir y en última instancia para el cultivo de la humanidad y del conocimiento desde una concepción, ética y ecosistémica, compleja, holística y escalar. Es el objetivo general. Entonces, como muy filosófico, muy ¿cómo vamos a hacer esto? Pero es lo que necesitamos que nos eleve por encima de ese plano del día a día. Esto tiene que ser lo que tenemos más allá, hacia dónde vamos. Y por eso se habla de ese cultivo de la humanidad, porque ya hemos visto que el conocimiento que estamos construyendo en la universidad no es necesariamente garantía de esa calidad de ser humano que emerge de la universidad. Necesitamos volver a juntar,  que ese conocimiento, pues esté apuntando a ese buen vivir, a ese reconocer al otro, al respeto mutuo. Y luego pasamos a unos objetivos más concretos, por ejemplo, ese construir la línea base de qué colectivos hay y qué producción académica hay en la U, para empezar a detectar esas posibles líneas de investigación a las que le apuntará el Instituto. Cuando ya vamos haciendo este proceso de sistematización de los encuentros, pues ya tendremos además lo que emergen en los diálogos, y no solamente los grupos declarados, sino ¿cuál es el interés de los profesores, estudiantes, actores del territorio que emergen en estos encuentros?, hacia dónde tiene que apuntar ese instituto. Entonces esto, podemos decir que ya lo estamos haciendo. Propiciar diálogos permanentes, esto ya arrancamos, o sea aquí, en esto estamos […] </t>
  </si>
  <si>
    <t xml:space="preserve">[…]estamos dialogando con los tres pilares. ¿Por qué los tres pilares? Porque es que si el instituto es en investigación académica, o sea, investigación en educación, innovación académica y política educativa, y hay tres instancias fuertes en la universidad que están trabajando en esas líneas, eso era lo primero que había que hacer, era convocarlos, junto con el Instituto de Educación en Ingenierías, que no ha podido acudir a los encuentros, pero que es importante ese trayecto que han recorrido en tan poco tiempo, porque viene más o menos del 2018 y que se ha preguntado, digamos, por esa epistemología de las ingenierías, pero también de una va y trae al sector productivo y hacen cosas juntas. O sea, eso es lo que necesitamos nosotros, trabajar en la reflexión y en la acción para una transformación académica, una transformación en la educación, que es una onda en el tiempo y en el espacio, o sea, eso no es de Manizales, eso no es la sede de Bogotá, eso está fraguándose en el mundo donde... más después de la pandemia se hizo tan evidente que lo que teníamos ahí montado no va más y no podemos dejar que lo urgente desplace lo importante. Entonces como tenemos tanto afán cada día, pues no recalculamos la ruta, no paramos a ver esos cursos que hay que cambiar, seguimos los cursos, nos quejamos de que los y las estudiantes ya no quieren esos temas, pero pues toca empezar a entender qué temas sí queremos. Dinamizar propuestas propias y en red, en eso estamos, o sea, desde el encuentro en Chinchiná dijimos tenemos que hacer algo los pilares y nosotros. Y ahí emergió la propuesta, bueno que, en Amazonas, que es que en noviembre hay una feria de la ciencia, que por qué no nos juntamos también con la feria de la ciencia, ay, qué hay esto. Bueno, allá fuimos y empezamos a trabajar todos juntos. Y arranca esto de la red de matemáticas, donde hay un apoyo mutuo, es una iniciativa de la DNIA, aparece aquí, convocados profesores de todas las sedes, de las nueve sedes, ocho presentaron iniciativas en relación con el problema de las matemáticas y aquí vamos. […] </t>
  </si>
  <si>
    <t xml:space="preserve">[…]Entonces esto empieza, nos juntamos y salen ideas y la gran meta es como empezar a decir bueno, aquí está pasando esto, hay esta iniciativa, el instituto cómo puede apoyar, cómo puede apalancar esa iniciativa y que la llevemos a cabo, instaurar esa reflexión a través de la mediación entre el pensamiento, la educación y sus expresiones pragmáticas. Entonces esto toca empezar, ya charlamos de ello cuando presentamos en noviembre en el grupo de rectoría, nos dicen, una de las preguntas de uno de los profesores es y ¿cuál es el impacto del instituto ya si arrancara a funcionar? Entonces veníamos de las conversaciones, los aportes, por ejemplo, de la profe AIOM, como necesitamos formación de los docentes nuevos, bueno, de reciente ingreso, y eso lo soltamos allí, la rectora lo acogió de una y dijo “magnífico, necesitamos hacer un plan de acción para llevar eso a cabo”. En diciembre ya nos reunimos casi cerrando, mejor dicho, casi para salir a vacaciones, estábamos muy entusiasmados, los tres pilares y Cuenco reunidos presencialmente, realmente no paramos ni en vacaciones, ya estábamos en vacaciones y fue como que vamos a hacer en el 24 y los profesores, y entonces empezamos a soñarnos el tema de, necesitamos con la maestría en educación y que esta formación que se hagan los docentes de reciente ingreso se traduzca en unos créditos para que el que quiera continúe y haga su maestría en educación. Bueno, esos son sueños, no hay una cosa todavía concreta, hay una política de la Universidad Nacional que no se ha publicado todavía, de la Vicerrectoría General, en torno a cómo se manejará el tema de los docentes de reciente ingreso y ahí aparece algo de su formación. Entonces la propuesta nuestra es articularnos, eso le va a competir a la vicerrectoría académica, entonces nosotros tendremos que entrar Cuenco a, digamos, hacer viable esa formación. Nosotros vamos a presentar las vías para que eso se lleve a cabo con una propuesta, con la colaboración de todos ustedes, porque vamos a necesitar un grupo grande de pensarnos, bueno, esa formación, que es una formación en pedagogía, pero lo que decía AIOM era cómo le podemos transmitir ese ADN de la institución a los profesores nuevos que llegan, cómo podemos trabajar en nuestra propia formación como seres humanos, porque eso lo hemos hablado mucho con GEBT, el tema de las humanidades es un tema de cultivo de la humanidad, no es un tema de una asignatura, si es cultivarnos, nosotros no podemos dar de lo que no tenemos, entonces ahí toca juntarnos y hacer esa crianza de humanidad entre nosotros. Entonces ahí vamos ya asumir el liderazgo que por convicción y norma le corresponde a la Universidad Nacional en los sistemas educativos y de ciencia y tecnología en el país a través de la participación en escenarios de discusión sobre políticas públicas en educación con base en la integración interdisciplinar de la investigación en educación y la innovación académica desde el Modelo Intersedes. Ahí vamos, digamos que esto, ese rol lo representa ahora, lo encarna los diálogos que ha hecho el Centro de Pensamiento, pero estamos en ello, o sea estamos trabajando por asumir ese liderazgo en el país que aparece en la ley 30, nos decías [Se refiere a AFMC] en Amazonía es una responsabilidad de la Universidad Nacional liderar los temas de educación en el país.  […] </t>
  </si>
  <si>
    <t xml:space="preserve">[…]Es una propuesta de Instituto, de gobierno, donde está el consejo de instituto, la dirección, un comité estratégico, que es inventado, saliéndonos un poco de la estructura convencional, donde nos interesa tener unos actores externos a la universidad que nos alimenten esa razón de ser y estemos con el polo a tierra y trabajando en el aquí, en el ahora, de mano con estos actores de los territorios, actores desde el sector productivo, el estado, o sea toda esa alianza que necesitamos constituir. Necesitamos un apoyo administrativo y unos docentes adscritos y vinculados. Esto fue quizás como lo más complejo, porque como hemos hablado de esa institucionalidad, estamos aquí hablando de la gobernanza de la Universidad Nacional, del Instituto y hablamos de una organización sistémica.  […] </t>
  </si>
  <si>
    <t xml:space="preserve">[…]Como decía CMOS esta mañana, tenemos dos capas en las que estamos trabajando y una capa es esto que creo que es lo más importante, o sea lo que ya es y es este espacio de diálogo, ya es, o sea vamos, este es el quinto lugar donde convocamos, ustedes vienen generosamente a contarnos su perspectiva de mundo, a dejarnos ver el territorio a través de los ojos y también las edades de la gente y las expectativas que hay porque, van a ser distintas en cada territorio, los jóvenes hacia dónde van, eso ya es, yo creo que lo hemos ganado en ese tejido de dialogar entre nosotros con los pilares y dialogar entre las sedes y tener una comunicación. O lo que ganamos por ejemplo con Orinoquía, que lo vamos a ver enseguida con la profe AIOM, que ella llegó muy entusiasta de Amazonía y montó un espacio además como de prueba ácida los lunes de 7:00 a 9:00 a.m. para trabajar con los docentes de la sede y se están reuniendo, o sea eso ya es, ese entramado, eso ya se desencadenó y ya es. Y está esa otra capa más compleja, porque es la institucionalidad que nos pide decir cómo somos y entonces uno para saber cómo quiere ser pues tiene que buscar a alguien que se le parezca, pero como no hay más institutos nacionales, entonces no hemos encontrado el referente ideal y entonces hacemos la tarea y se presentó y dicen “no, esto así no es”. Yo les dije bueno, ilústrenme, sí o no, ustedes son los maestros […] </t>
  </si>
  <si>
    <t xml:space="preserve">[…]Nos piden esta tarea que es como, y ¿cómo va a ser eso? Pues en el organigrama que está en rectoría, pensando en rectoría arriba nacional e integrando las dos vicerrectorías investigación, extensión con académica, y dicen no, entonces listo, vamos a seguirlo pensando, tendremos una segunda vuelta, donde vamos con la tarea. Lo que yo les digo es si ustedes son los maestros, son los consejeros de un consejo académico, ilústrenme, o sea, qué bueno que me enseñen, yo estoy dispuesta a aprender. Yo soy como Burroughs  que dice que “mi educación está sin concluir”, o sea, yo todavía tengo mucho que aprender, que nos digan cómo. Pero el rollo es como que, no hemos llegado aquí y estamos presentando unas cosas y nos dicen “no, por ahí no es”. Vale, vaya y consiga otros tres pelos del diablo. Listo, salimos a dar los tres pelos del diablo. Sí, porque el año pasado ya íbamos así y como “no, tienen que pasar por los cinco consejos de sedes andinas, luego tienen que pasar por grupo de rectoría”. Entonces es como un juego infantil, así, el viaje del héroe, ahora los tres pelos del diablo. Y salimos por los tres pelos del diablo y volvemos a ver y entonces nos ponen otra prueba, pero esas son las dos capas, pero yo creo que la más fuerte es esta donde estamos hoy.  […] </t>
  </si>
  <si>
    <t xml:space="preserve">[…]AFOA:Una de las primeras reflexiones que siempre hemos tenido, no con este centro en particular, si no como, con la estructura en general de la universidad y yo pues quisiera como también entender qué pensamos todos aquí, porque cada uno tendrá una visión de lo que es la universidad, pues tenemos un nivel nacional, ¿cierto? Qué muy bien decía GEBT ahorita que ese nivel debería estar en cualquier parte, o sea, no debería estar en Bogotá, porque entonces parece ser que la Universidad Nacional y en el imaginario colectivo nacional, o sea, fuera de nosotros, es en Bogotá, ¿cierto? Y entonces como que allá es donde se decide todo, ¿cierto? Y así es como funciona el país. Entonces como que ese primer punto de imaginario nacional pues es una primera gran amenaza, de crear un instituto nacional, “ah van a crear otra burocracia en Bogotá”, ¿cierto? Ese es un primer punto, que pues por eso está chévere como ustedes lo han planteado, “bueno, vamos a empezar los diálogos, empecemos en los territorios y ahí vamos a empezar a entender estas realidades de los territorios y a ver pues dónde es que vamos a poner esto, que en Manizales”. Me parece super chévere, que eso es como un primer acto de rebeldía, pues de ir contracorriente, que me imagino que también a GEBT le costó ahí como ciertas defensas, porque la DNIA pues está en Bogotá también o lo que sea, Porque me imagino que tú también lo has querido sacar, porque también vienes de Palmira. Bueno, en fin, 
GEBT: Pero se ha demostrado que no es necesario estar en Bogotá.  […] </t>
  </si>
  <si>
    <t>AFOA;GEBT</t>
  </si>
  <si>
    <t xml:space="preserve">[…]AFOA:al nivel de sede y ahí yo tengo muchas diferencias, personales, son personales, como decían, pues decía la profesora MLR, es mi opinión personal, yo a veces sí siento que sobran las sedes, o sea, o sobran las sedes o sobran las facultades, ¿cierto? 
GHB: Las facultades, las facultades.
AFOA:no sé si todos estamos de acuerdo, o sobra uno o sobra otro.Entonces claro, eso no lo vamos a cambiar nosotros, eso nos supera, ¿cierto? ¿Pero es muy importante entender esa realidad, porque entonces ¿quién va a estar allí? luchando por, esto ¿En dónde va a quedar? ¿Cierto? ¿En qué facultad va a quedar? ¿O cuál va a ser la facultad que tenga más poder o la sede que va a tener más poder con esta nueva estructura? ¿Cierto? Me parece que es un primer elemento, esos tres niveles que tenemos que pues desmarcarlo. Entonces tal vez posiblemente ese ejercicio de no, no es de ninguno, eso sale de rectoría y está aquí al lado, es un ente transversal que asesora a todo el mundo, “pero como así eso no existe, pues entonces ¿usted se va a mandar solo?”, pues más o menos [Todos se ríen] es como una primera reflexión que yo, que yo quisiera como escucharles también ustedes ¿qué piensan frente a eso? Pero claro, esto lo que yo siento, que como es un proceso de coconstrucción y creo que aquí estamos todos en ese ejercicio y yo pues trato de, de ser receptivo, empático y entrar ahí y es muy distinto a cuando vas a un consejo académico a presentarlo o al consejo de sede a presentarlo, porque el consejo de sede o el consejo académico se para en unas posiciones críticas
CMOS: La santa inquisición. [Se ríe]
AFOA: “A ver, a ver, a ver ¿qué es lo que va a decir? A ver”, ¿cierto? O sea, en lugar de aportar va a decir no, está muy crudo eso, pues, o sea, vaya por los otros tres pelos del diablo porque todavía no los tiene. […] </t>
  </si>
  <si>
    <t>AFOA;GHB;CMOS</t>
  </si>
  <si>
    <t xml:space="preserve">[…]creo que ya vas acercándote a este ejercicio, pero todavía creo que hay que acercarlo más, madurarlo más y creo que los compañeros que trabajan con temas de imagen, de diseño, de conceptualización, ¿cierto? De cómo vamos a transmitir esto que estamos aquí discutiendo son fundamentales. Entonces por darte un ejemplo, yo aquí anotaba cuando lo de la misión y yo soy mucho de anotar palabras clave, ¿cierto? Entonces lugar de encuentro, reflexión sobre la educación, construcción de conocimiento en pedagogía y como nos miramos hacia adentro y como nos miramos hacia afuera. Entonces como que con cinco palabras claves, porque nosotros, depende de la formación que cada uno tenga, pues es más discursivo o menos, pues doy un ejemplo de lo que leí, por ejemplo, en la misión, yo era como tratando de... ¿qué es como lo más importante para poder que seamos capaces de transmitir eso y luego poderlo llevar a decir “bueno, esto va a quedar acá adentro, va a quedar afuera”? Entonces eso es como una primera reflexión que yo quería como hacer respecto a dónde yo creo que, sí debe estar en ese nivel nacional […] </t>
  </si>
  <si>
    <t xml:space="preserve">[…]AFOA: Tenía una pregunta para ti, pero ya me lo respondiste creo, es que no existe nada similar en la Universidad Nacional, ¿es verdad? O sea, ¿nunca se ha intentado crear una estructura del orden nacional? ¿No?
GHB: Pues el IDEA [ Instituto de Estudios Ambientales] surgió y luego se volvió de sedes.
AFOA: Ah porque eso es lo que te iba a decir. Ah, porque eso te iba a decir, porque lo que yo conocía más parecido era el IDEA que tiene un consejo de IDEAS, son cuatro, o sea, son tres, Bogotá, Medellín...
GHB: Manizales y Palmira.
AFOA: ¿Palmira tiene? cuatro y ellos tienen, ¿funcionan con consejo de IDEAS o cada uno funciona de manera independiente? 
GHB: Independiente, pero se han ido articulando. 
AFOA: Ok, ok, porque a mí me parece que con lo de los pilares ustedes han logrado pues este ejercicio que tú has querido y es que, efectivamente cada pilar tiene una fortaleza un poquito más desde política pública [ Señala a AFMC Director del Centro de Pensamiento en Políticas Públicas], el Instituto acá de Educación, ¿cómo se llama? el de Pedagogía...
GHB: De Investigación en Educación [ Se refiere al IIEDU]
AFOA: En Investigación y Educación ya tiene como un recorrido más largo y tiene como acciones en territorio, ¿cierto? Y la DNIA pues ha venido trabajando más el tema de articulación del sistema, entonces eso es fundamental. Pero entonces claro, yo sí creo que al dejarlo afuera hay que tener mucha claridad de ¿cuáles son los roles de estos?, ¿cierto? Porque corremos el riesgo, como en cada administración, alguien viene y dice, por ejemplo, pues cuando se crearon los Centros de Pensamiento, ya me corregirás tú [Se refiere a AFMC], antes había otras figuras, centros de otra cosa y luego entonces, viene alguien, viene y crea otra cosa, ¿cierto? Y entonces nos la vamos pasando entre eso, entonces esto tiene que ser tan fuerte de tal manera que diga ya, así como nadie discute que exista un nivel nacional que tiene que existir, ¿cierto? Y una facultad o una sede, ¿cierto? Más allá de cuál sobra, pero pues sabemos que tiene que haber algo a una escala local y algo a una escala nacional que articule todo, ¿cierto? Entonces yo creo que esa, esa discusión tiene que ser un poco, que la gente lo vea y diga obvio, pues eso tenía que ser ahí. Entonces yo creo hay un punto fundamental que han estado tocando que empezó el profe AFMC y es la delegación que nos dan como Universidad Nacional, ¿cuál es esa misión como Universidad Nacional? y ¿a qué nos debemos? A la educación, ¿cierto? Entonces es decir obvio, porque no, en tantos años, en 150 años que tenemos, ¿por qué no habíamos creado esto? Entonces cada uno empieza a reinventarse su pedacito de educación a su manera y no hay un lugar donde se articule eso, entonces obvio que eso tiene que existir, eso yo creo que es como el discurso más potente que ya creo que se ha madurado ahí y obviamente no puede quedar en ninguna sede, en ninguna facultad, porque si no tiene, se condena inmediatamente, ¿cierto? A esa escala local de ahí, ¿cierto? ¿Pero entonces la pregunta es, ¿es rotativo?, ¿cierto?
GHB: Itinerante.
AFOA: O itinerante, ¿cierto? ¿Qué pasa con esta reflexión que estamos haciendo en los territorios de las sedes de presencia nacional? Que además queremos que sean más fuertes, ¿cierto? ¿Los pros de formación en los territorios, entonces, ¿qué pasa con eso? Yo creo que ese es un primer punto, es nacional, pero debería de alguna manera en todo momento todos versen representados, ¿cierto? En cada momento. De alguna manera lo que estoy pensando es que esto empieza como a verse como una especie de, como una especie de consejo académico, pero de educación, o sea, realmente orientado en la educación, que es el consejo académico. Y por eso hay tanta resistencia, porque entonces yo veo cierto consejo académico diciendo, están como creando un consejo académico paralelo, ¿cierto? 
GEBT: Para hablar del académico. [Se ríen]
AFOA: Para hablar de la educación, que es lo fundamental, porque aquí no volvimos a hablar de ese tema, ¿cierto?
CMOS: Algo les incomoda, pero no saben que es. 
AFOA: Exactamente eso, por ahí yo creo que es que está la cosa. Entonces yo creo que es muy importante que lo revisen, porque ese es el nivel donde se están tomando todas las decisiones, entonces no queremos que haya otra cosa donde van a tomar decisiones de la educación, de para dónde va la educación, entonces yo creo que toca ver cómo. Pero claro, es como, pero es que tú no actúas, tú no ejecutas los programas, entonces sí necesitamos el instituto que sea un brazo armado de la ejecución de las acciones.Entonces son muchas cosas, pero entonces es el primero, no existía una estructura así a nivel nacional, entonces es muy importante que la pongamos y que la defendamos y que todos estemos convencidos de dónde tiene que ir. Segundo,cómo tiene que aprobarse en el consejo académico, pues hay que visualizar cuál es ese rol de un consejo académico de facultades con decanos, que además hablábamos en el almuerzo con KMMO de un tema que quiero tocar enseguida, pero voy a hacer como un pequeño abrebocas, es la ordenación del gasto y el modelo financiero de funcionamiento de este instituto. Eso es un tema fundamental, porque entonces va a decir, bueno, si lo crearon y ahorita ¿eso cómo va a funcionar? O sea, ¿vendrá del presupuesto nacional? y entonces ¿a quién se lo vamos a quitar? Como lo que decía [Señala a AFMC], cuando decíamos: “la educación superior, se la estamos quitando a la universidad nacional para dárselas a las..., entonces aquí a la escala de la universidad va a pasar lo mismo, se lo vamos a quitar a las facultades o se lo vamos a quitar a los demás para pasárselo a un instituto, que no sabemos todavía si va a funcionar como creemos que debería funcionar. Pero eso es un paréntesis para decir, esas amenazas tenemos que atacarlas de fondo. Me parece como fundamental y cierro con unos elementos. Hay una cantidad de centros e institutos también en la universidad, en la facultad de minas pues tenemos, yo ayudé a impulsar en su momento el Centro de Desarrollo e Innovación y cada vez que se ha creado, también estuve en el nivel de sede en Medellín cuando en su momento estaba el Centro de Idiomas y el Centro de Educación Continua y Permanente, y entonces pues tomamos la decisión de unirlos, porque el Centro de Idiomas hacía educación continua y permanente en idiomas, entonces digamos bueno, esto va a ser uno de los productos estrella del Centro de Educación Continua y permanente para que no estuviera como un director del Centro de Educación Continua permanente y un director del Centro de Idiomas. Pero esas son decisiones que en su momento se van tomando. Entonces uno crea un instituto de sede, un centro de sede, ¿cierto? Entonces hoy en la universidad hay una cantidad de centros e institutos, ¿cierto? Que están así por todo lado, ¿cierto? Entonces yo creo que ese es como lo que también en el nivel central no logran ver, es como, ¿este es un nuevo centro x que van a crear en una facultad o en una sede o es de verdad algo superior, fundamental, distinto, ¿cierto? Y ¿dónde está ese valor diferenciador? Entonces yo creo que ese punto es fundamental. Y yo pues cuento eso de centros e institutos, pero incluso pues están los centros de pensamiento, pero también creo que también hemos alcanzado a crear, no sé si Parques Tecnológicos, ¿cierto? 
GHB: Parque empresarial, parque Innovación.
AFOA: Parque Empresarial. Exacto, Parque Innovación. Entonces todas esas estructuras de alguna manera compiten, compiten con... porque claro cada una va a querer jalonar un pedacito de presupuesto para su funcionamiento y su creación. Me parece que eso es como fundamental, decir por qué esto es distinto a todos esos pequeños centros que existen, institutos, parques y cosas que van surgiendo, ¿cierto? ¿Por qué razón? Y yo creo que el punto fundamental y pues yo mañana les voy a hablar del CEMarin, que es un centro de excelencia en ciencias del mar, ¿cierto? Pero es del mar y es externo a la universidad, ¿cierto? Y yo pensaba... yo pues, ¿será que este instituto debería, podría ser también externo a la universidad? Pues no, no, porque entonces si ya deja de ser el instituto que ayuda a pensar la educación en la Universidad Nacional, ¿cierto? Entonces la pedagogía y la educación, entonces yo creo que no puede salir. Pero digamos que en el caso del CEMarin salió en su momento porque era con otras universidades primero y pues se generó una estructura de gobernanza con un consejo directivo, pero hay una cantidad de responsabilidades externas, es decir, yo soy el representante legal, tengo que pagar impuestos de esa cosa, entonces digamos que eso ya se vuelve otra cosa, pero aquí al quedarnos dentro vamos a tener que tener un nivel de, digamos casi que un puesto en el consejo académico, si esa es la estructura que esto va a tener, ¿cierto? Si esa es la estructura o ¿cómo va a ser?, ¿cierto? Entonces un poquito, si esa es la máxima estancia que hoy tenemos, entonces esto tiene que tener un puesto allí o dos, no lo sé, ¿cierto? como tomador de decisiones, porque ahí es donde se van a discutir el presupuesto para que esto siga funcionando en el mediano y largo plazo. Entonces eso me parece que es fundamental. Ya, pues esa era como la reflexión que tenía. Y bueno, ya hablo del detalle de lo financiero, pues la manera cómo funciona otra vez, centros, institutos, parques, grupos, todo, es, hay un dinero que eventualmente puede venir interno de la nación o del presupuesto, pero el resto es buscar afuera. Entonces eso es una pregunta que también deberíamos hacernos. Y quería cerrar un poco con eso. Yo no sé cómo funcionas tú como instituto [Se refiere a JCM como director del IIEDU], pero imagino que sí hacen consultorías, prestan servicios, no sé el centro de pensamiento si también lo hace para generar recursos o ingresos que permitan darle un funcionamiento al equipo de trabajo, pues más allá de dos, tres profesores o 10 o 20 que tengas aliados, pues como lo hace, ¿cierto? Me parece que es un tema fundamental para que también pensemos aquí, ¿cierto? Si esto va a ser eso o no, si va a prestar servicios de o no esa parte. Exacto. Listo.
GHB: Si ese mixto lo propusimos, ahora yo te cuento […] </t>
  </si>
  <si>
    <t>AFOA;GHB;GEBT;CMOS</t>
  </si>
  <si>
    <t xml:space="preserve">[…]Me llama mucho la atención como dos cosas que estás diciendo que son casi de cuño de esta convocatoria, hablar de algo tan complejo, porque creo que no nos pelamos en el gran propósito, todos estamos pensando en esa necesidad, pero hay un tema que es muy complejo y lo hablamos tal vez los primeros días cuando decíamos ¿qué cuerpo necesita una idea como esta? O sea, una idea tan potente, ¿qué cuerpo necesita? Entonces tú haces una advertencia que es real y es que nos encontramos que la idea tiene que navegar en un cuerpo burocrático, y digo burocrático no en el sentido peyorativo, sino en el sentido estructural, en términos de las jerarquías, de los órdenes. Y lógicamente el mundo hace rato está pidiendo la ruptura de las burocracias. Entonces es como una burocracia que ya entró en lo que yo llamo los Frankenstein. Entonces cuando tú dices, claro, hay centros, institutos, no sé, cantidad, entonces a una estructura que primero era muy burocrática y está muy organizadita, era un cuerpo, la burocracia en su estructura es un cuerpo que estaba muy bien planteado, además allí se arman las políticas, allí se arman las normas, los roles, las funciones, todos los marcos normativos en que a ustedes les toca moverse, que son muy pesados. Y desde todas maneras ese Frankenstein se fue dando en la medida que ese orden empieza como a resquebrajarse, demasiada presión, demasiada tensión, demasiado mecanicismo en sus estructuras y empiezan a aparecer los Frankenstein, porque necesitamos otro brazo, porque necesitamos otra cabeza, porque necesitamos algo que trate de mover la estructura burocrática y resulta que en el fondo no somos capaces. Entonces la advertencia que tú haces es muy bella, porque tú estás diciendo: “si el instituto cae en el cuerpo burocrático de la Nacional va a ser otra cabeza en el Frankenstein” y puede que la fuerza que tenga sea que haya una cabeza muy grande, porque hay unos pensadores los berracos ahí en esa, en esa, pero va a ser dentro del Frankenstein que ya tenemos. Entonces la pregunta que haces es estructural, ¿cómo será ese cuerpo que le dé legitimidad, que formalice toda la estructura de gobernanza sin caer tampoco en la parte de la extensión?, porque ese es otro demonio que hemos construido, la extensión y ustedes saben lo que para el presidente Petro implica la extensión. Entonces tampoco podemos pensar en extensión, así como lo venimos manejando. Entonces son preguntas estructurales que tú pones sobre la mesa y tiene que ver con esto, ¿cuándo yo supero un poco el problema del Frankenstein?, cuando realmente soy capaz de tejer cuerpos sistémicos, cuerpos sistémicos, tal vez por eso hablaba esta mañana cuando dijimos las dos capas, está la capa de la red que estamos tejiendo, que realmente la pretensión es que sea sistémica y dos, viene una formalización que es decir y ¿eso cómo va a tener cuerpo?, ¿cómo va a tener cuerpo? ¿Cuáles son las legitimidades en las cuales se mueve el tema? También adviertes algo muy importante y es que efectivamente compite en poder y me encanta que lo hubieras advertido porque es muy fuerte. Entonces decía, a ellos les incomodó que llegara alguien espejo a decirles ustedes no están haciendo el trabajo. Entonces cuando aparece esta resistencia, cuando aparece la resistencia me parece más provechoso que negativo, porque sí es una amenaza. Entonces qué bueno que sea tan fuerte la propuesta, que sea una amenaza. O sea, esa contienda va a ser fuerte y necesita ser trabajada de una manera supremamente fuerte en términos de la red que se está haciendo, que haya una unidad de criterio dentro de eso.  […] </t>
  </si>
  <si>
    <t>SINTAXIS</t>
  </si>
  <si>
    <t xml:space="preserve">[…]Cuando tengamos tiempo, no sé si hoy, esta semana, vamos a hablar de ese lugar sintáctico y el semántico en la manera como discutimos. Nosotros podemos tener muchas discusiones semánticas, pero tal vez nunca tocar la sintáctica, que es la lógica en la cual nos movemos todos. Cuando tenemos diferencia en las lógicas de nuestra alma, de nuestro pensamiento psicológico, empezamos a tener divergencias. A nosotros yo creo que culturalmente en el país nos dicen en la mesa no se habla de sexo, ni de política, ni de ¿cuál es la tercera?
GHB: Ni de futbol [Se ríen] 
CMOS: Bueno y resulta que la semántica son esos nombres, política, fútbol. Sí, claro, son temas que cualquiera de nosotros tiene en su radar. Pero la sintáctica es ¿desde dónde hablamos?, ¿desde dónde hablamos? Y a veces no llegamos a acuerdo porque no estamos entendiendo que nuestras sintácticas son diferentes. Y creo que el país, y yo creo que el mundo se ha debatido en discusiones semánticas y no de la sintaxis, de la lógica, del pensamiento psicológico de esa lógica. Yo puedo tener a alguien hablando de Dios siendo musulmán, siendo agnóstico o siendo cristiano, y están hablando de Dios, semántica Dios, pero cuando el musulmán abre la boca lo quiere matar y entonces, claro, no somos capaces de entender la sintáctica desde la cual el otro habla y creo que eso es una dificultad que hemos tenido en todas nuestras grandes conversaciones. Cuando queremos armar, esto me pasa a mí en las empresas que asesoro, en los conglomerados que asesoro grupalmente, las discusiones se dan terribles y es pura semántica, es algo bravo. Con el otro y un día entendí que ya teníamos esas dos visiones que nunca entendimos. Ustedes esta mañana decían una cosa muy bella, tenemos que conversar, pero resulta que la conversación solo es posible cuando entiendo la sintáctica desde la cual tú me hablas, desde dónde me estás hablando, desde qué comprensión de mundo me estás hablando. A veces creemos que estamos hablando de lo mismo y resulta que no estamos diciendo nada parecido. Entonces creo que esa red sistémica sí se tiene que armar desde conversaciones sintácticas, no semánticas. Entonces, conversar implica estar muy atento es ¿desde dónde el otro está hablando?  […] </t>
  </si>
  <si>
    <t>CMOS;GHB</t>
  </si>
  <si>
    <t>HUMANIZACIÓN ORGANIZACIONAL</t>
  </si>
  <si>
    <t xml:space="preserve">[…]Un segundo punto que es estructural. Y es que también por ahí lo anunciamos en cualquiera de los momentos que hemos hablado, y es ¿cuándo el pequeño yo es el que habla? Y ¿cuándo habla el gran hombre? Entonces el pequeño yo son nuestras sombras, nuestras pequeñas dificultades. La famosa pregunta que hace todo el mundo y ¿dónde voy yo en ese muñeco? ¿Dónde estoy yo? ¿Dónde quedo? Y eso le pasa desde los consejeros más grandes, al, hasta al gato más chiquito, tratando de tener el pequeño yo puesto en ese conglomerado. Y si ustedes revisan, la propuesta está hecha de una manera genérica. Los institutos aquí no están hablando de JCM, no, están hablando de los institutos que forman los pilares. Y eso tiene una segunda intención, no personalizar. O sea, no es el pequeño yo de estos pilares los que están sentados acá, no es el pequeño. Yo creo que eso ha sido una ventaja enorme. Es ese gran hombre que representa una institucionalidad que quiere participar de una transformación social. […] </t>
  </si>
  <si>
    <t xml:space="preserve">[…]Me interesa responderte como ahí en el organigrama lo poníamos allá arriba, eso los puso muy nerviosos, les pareció que no, terrible. Y en la estructura nosotros propusimos todo, está este representante, este representante, estas instancias de universidad de exterior. Y entonces dijeron que era muy aparatoso y muy barroco para algo que quería ser una organización sistémica. Pero pues claro, estamos tratando de hacer el símil de quienes deben estar ahí. Entonces esto digamos es la presentación, pero en la propuesta como documento está detallado todo. Y proponíamos que fuera el representante estudiantil, por ejemplo, ante consejo académico, como para evitar más procesos, que no tuviera que elegirse un representante estudiantil. Entonces dijimos el representante estudiantil ante el académico, el representante profesoral ante el consejo superior. Y eso fue otro lío que no, que... entonces sí llegamos a ese detalle, pero ellos no quieren algo tan abarrocado. Pero si tú le llegas con cinco personas, tampoco pasa, porque pues estamos en esta cosa de que debe haber la representatividad de todos, y en ese meter la representatividad te da mínimo 11 personas. Entonces uno dice sí, algo más ligero, pero como que no estén decidiendo solo cinco personas, porque no lo van a querer. Proponíamos el comité estratégico también trayendo otras personas que no fueran de esta discusión de sí como académica, sino también como con esos pies puestos en el exterior, afuera de la Universidad de la Frontera, en ese polo a tierra, en ese contacto con la realidad. Entonces dicen no, cómo se va a traer toda esta gente de afuera, entonces hay que pagarles. No, no hay que pagarles. O sea, en el consejo superior no se le paga a nadie, ahí no todos son de la Universidad Nacional, la Universidad Nacional tiene una representación. Entonces quería contarte es eso, que lo hemos pensado, hicimos una propuesta de presupuesto muy mesurada, se propone una sostenibilidad ahí mixta, que tenga un apoyo para una financiación para funcionamiento y otra que se tendría que buscar del instituto. En principio va a ser muy complejo tener docentes adscritos, tendríamos vinculados por proyectos, pero también yo creo que existe esa preocupación de que haya alguien que esté ahí, porque, por ejemplo, estos diálogos a nadie le pagan por sentarse a sostener estas conversaciones en toda parte. Y cuando empieza a aparecer en el horizonte los proyectos, la gente está respondiendo por unos productos atados a unos proyectos. Me vas a decir no, yo no me puedo ir a sentar allá a charlar en Tunja porque yo tengo que entregar el informe tal de regalías. Entonces es como no abandonar, o sea, que no se nos olvide otra vez ese, lo que nos convoca, que son los diálogos en torno a la educación, como un diálogo, una conversación instalada y que no puede ser unos claustros y colegiaturas que se hacen de una manera atropellada y sientan a la gente como vamos a hablar y sí, de que no es más esto, que se abre una conversación. Entonces estamos en esto que es entre la luz y la sombra. La imagen que les proponía y la imagen del profe JCM es eso, como nos parecemos a lo que la institucionalidad reconoce, pero como somos diferentes, como entre ese caos y ese orden llegamos a algo que sea armonioso y que de verdad nos permita continuar en estos diálogos. […] </t>
  </si>
  <si>
    <t xml:space="preserve">[…]GEBT:Digamos que ahí plantea unas cosas el profesor AFOA que parece supremamente importante como retomar, porque es que no solamente tiene que ver con el instituto, hay otras instituciones también de educación superior en donde, por ejemplo, voy a introducir otras palabras, así como ya hemos hablado, currículo, innovación, interdisciplinaridad. ¿Y para qué es importante eso? Aquí lo más importante es la formación disciplinar, que sean buenos ingenieros, ¿para qué humanista o para qué interdisciplinar? Algunos dicen no, hay que formarnos disciplinalmente para la acción interdisciplinaria, pero la estructura orgánica de muchas instituciones y por eso algunos también epistemólogos del sur dicen, si este tema de las facultades ya hay que tumbarlo, estas estructuras de facultades ya demostraron que no funcionan. Una facultad no es más que una unidad administrativa de un área del conocimiento, pero no son unidades de creación de conocimiento. Y entonces aquí hay un tema y es a mi modo de ver probablemente un error, si es así lo podemos analizar y estamos muy a tiempo de meternos en una discusión de cómo entra un instituto nacional a una estructura orgánica que ya es caduca, que ya está fragmentada. De hecho, cuando lo que se plantea es una estructura de creación de conocimiento alrededor de un problema que es complejo y que por ende no puede ser trabajado desde un solo campo del conocimiento, que implica una interdisciplinaridad necesariamente, ¿cierto? Esto no es un tema de que, si ingeniería lo resuelve o que, si lo resuelven los de humanidades con el Instituto de Educación o no, es un tema que ya atañe sobre todo una Universidad como la Nacional en donde tenemos todas las áreas de conocimiento. Entonces hay un elemento que me parece importante y es cómo, ¿cómo pensar más allá de la estructura orgánica de la universidad?, trayendo un poco el tema y disculpen que a veces, pero es lo que vengo trabajando. Entonces el Ecosistema de Innovación Académica, yo aquí estoy cometiendo un gran pecado, porque hablo con el director de laboratorios de la sede Bogotá y él es, su jefe es de la vicerrectoría de investigación y mi jefe es de la vicerrectoría académica y yo cometí el gravísimo error, me llamaron la atención por eso sí, por decir algo que dijeron los directores de laboratorios, Camilo Suárez de Medellín, oiga profe GEBT, lo que nosotros hacemos es innovación académica y el profe EDGL estaba en esa reunión, y queremos que usted nos ponga en esa cartografía de innovación académica, porque nosotros lo que estamos haciendo es innovación académica, cuando yo presenté eso en otra instancia, me dijeron no, no, no, no, no, porque los recursos de ese proyecto son míos. Entonces, exacto, cuando lo que estábamos era mapeando experiencias sin mirar de dónde salían los recursos, sino que es...
AFMC: Es que son impuestos.
GEBT: No es, no, pero claro, porque como tampoco hay una conciencia clara sobre lo público que nos vamos apropiando de ciertas estructuras, de cierto espacio, en fin. Entonces eso como por mencionar algo alrededor de la estructura y de pronto el error, no sé si táctico, de meternos justo en la estructura, una estructura caduca, ya fracturada y entre otras cosas que se lee siempre desde lo que le conviene a cada quien, 3.000 miradas alrededor de esa estructura y va a ser muy difícil lograr allí, en fin, o 1.800 miradas, no sé, profesores de planta. 
GHB: Pueden ser 6.000 por la doble personalidad. [Todos se ríen] 
GEBT: Y, ¡además! Pero sí es bien interesante porque digamos, la respuesta no está, pero sí es ¿cómo avanzar dentro de ese panorama? Algo, por ejemplo, que ha sido un tema de discusión y que uno lo vive prácticamente a diario y por eso digo, como Dirección Nacional, por ejemplo, y dirección nacional dentro de la Vicerrectoría Académica, realmente para mí ha sido muy satisfactorio y lo he dicho en diferentes reuniones, pues en Palmira, pues yo tengo mi espacio de trabajo, además para ser la Dirección Nacional no necesito una oficina distinta a la que tengo como profesor en Palmira. ¿Y llego a Medellín y en Medellín me ofrecen un espacio de trabajo, y llego a Manizales y me ofrecen, y me han dicho además oye, y ¿por qué la Dirección Nacional no está acá? Pues es que, ¿qué es la Dirección Nacional finalmente?, ¿es una persona?, ¿es una oficina? también esa idea que tenemos de una universidad, como que está en función, eso es como las estructuras formales, por aquí estudia la arquitectura también de necesitamos un espacio para cada cosa. 
CMOS: Es la concreción de la vida ¡es concreto!
GEBT: Entonces ahí sí, cómo nos comprendemos como Universidad Nacional. Y pues vuelvo y digo, la satisfacción de poder estar en la Sede Caribe y saber que estamos actuando como una Dirección Nacional. Es más, deliberadamente comenzamos a hacer las visitas a las sedes con personal administrativo de la Dirección Nacional. Lo cuento a veces porque el personal administrativo de la Dirección Nacional era de Bogotá y no conoce ninguna de las sedes y son una muy buena oficina técnica de la Sede de Bogotá. ¿Cómo pretendíamos que la Dirección Nacional entendiera su papel nacional, si quienes trabajan allí, no tienen... siquiera una noción de lo que son las demás sedes y las dificultades de las otras sedes de la universidad? Entonces yo creo que sobre eso de Universidad Nacional del nivel de lo nacional y de ese deber como Universidad de la Nación, yo creo que ahí hay que seguir trabajando también. Hay un elemento que hay que seguir trabajando y por eso decíamos, y si lo leyó así el profe AFOA, pues realmente esa es la intención, el estar trabajando desde los territorios, desde las sedes que hoy llamamos sedes de presencia nacional, este diálogo y esta discusión sería distinta, obviamente dentro de la Sede de Bogotá, inclusive también en la sede de Medellín, además, en donde a veces hay dificultades también en esa conversación, la declarada independencia también de la sede, en fin, todo lo demás. Pero me parece supremamente interesante esos puntos allí y el ¿cómo concretar esa misión?, esas palabras claves de las que habla y también el riesgo de concretar, bueno, ¿cómo va hacerlo perceptible?, cómo hacer que otros lo visualicen y el riesgo de concretarlo dentro de estructuras conocidas, ¿cierto? Entonces ese es como el otro trabajo allí, que sí, no de las que nos convienen a las 1.800 miradas, sino dentro de estructuras conocidas. Entonces esos referentes que hay que buscar y que probablemente dentro de la universidad todavía no existen, lo cual no significa que no sean importantes, sino que todavía se desconocen y pues siempre habrá temor frente a lo que no se conoce o no nos conviene, ya eso sería otra cosa. Pero bueno, me parece supremamente interesante y sí pienso que, insisto que la estructura por facultades no es para entrar con bulldozer a la Sede Bogotá, pero sí, no No, los edificios se han venido cayendo solos [Todos se ríen], pero sí es para pensar en unas estructuras distintas y ahí voy, son estructuras de creación interdisciplinaria de conocimiento, que fue un poco lo que yo en ese corto video decía, alrededor de problemas complejos de importancia nacional, nacional, no sólo ahí de una facultad o de un área de conocimiento. ¿Es eso? Creo que sí, digamos que desde muchas partes estamos tratando de mirar cómo se crean esas estructuras transversales y cómo verdaderamente están orientadas es hacia la creación de conocimiento, porque finalmente lo que el instituto lleva es eso, no es una estructura administrativa, ¿cierto? Digamos que sí va a tener, se concreta también en una estructura administrativa, pero a lo que voy es, su propósito está alrededor de la creación también de conocimiento y eso implica formas de producción de conocimiento que no son tampoco necesariamente las que estamos, las convencionales, ¿cierto? Porque estamos hablando aquí de trabajar con las comunidades, de escuchar a los jóvenes, y pues eso implica comenzar a trabajar en unos espacios en donde tenemos que ceder el poder, en donde no somos nosotros 3 horas hablando, sino que nos toca es escuchar y comenzar a incorporar esos elementos, digámoslo, dentro de lo que sería una construcción, ahí sí mucho más colectiva. Me parecieron muy importantes. Muchas gracias. No y además que las hemos venido compartiendo, pero si nos hacen reflexionar, lo digo de manera muy respetuosa, si de pronto estamos cometiendo algunos errores, por eso decía como táctico también cayendo en lo que ellos esperan que se presente, cuando realmente lo que lo que necesitamos es salirnos del juego también, en fin.
 […] </t>
  </si>
  <si>
    <t>GEBT;AFMC;GHB;CMOS</t>
  </si>
  <si>
    <t xml:space="preserve">[…]Bien, bueno, yo creo que lo que plantea el profe AFOA, pues es como, ya se ha hecho muy relevante. Además, chévere ese asunto que algunos denominan el ojo fresco y es pues nosotros ya hemos conversado, pero llega alguien y nos advierte cosas y algunas las hemos discutido, otras no, y eso es muy importante y creo que hace parte de construcción de Cuenco. Para mí es eso, es un sistema más bien abierto y nos permite ir reflexionando de forma iterativa, es decir, de manera constante. 
Bien, un asunto sobre esto que, si sobran las facultades, esa es una discusión fuerte, porque hay quienes señalan que los campos del conocimiento y las disciplinas sobran, lo que necesitamos es atender problemas concretos y fenómenos el agua, el suelo, la pobreza y esas cuestiones no las resuelve sólo una disciplina. ¿Por qué? Porque son hiper complejas, cualquier fenómeno de este tipo es hipercomplejo. Exagero un poco el asunto con lo hiper, porque en realidad es una cuestión muy seria. Sí, bueno, entonces ese asunto, eso es una discusión más larga, pero no necesariamente anula los elementos a los que se ha llegado con el reduccionismo científico, que sigue siendo necesario. Necesitamos gente súper especializada en las cosas, eso lo sabemos y la universidad lo tiene. Ahora necesitamos es dialogar entre todos, porque, aunque la realidad es múltiple, es una sola y ahí estamos todas y todos. Entonces creo que a la universidad le falta eso. Es un asunto que tiene que ver con la complejidad, bueno, con otras cuestiones que aparecen en la escena hace rato, pero pues que no, no se han a mi modo de ver, discutido de forma profunda. Entonces las facultades desde cierto punto de vista, sí, uno podría decir, tal vez podrían desaparecer, necesitamos es atender situaciones relevantes para la vida humana y para la vida en el ambiente. 
Y ahí hay otro asunto, esa separación entre sociedad, naturaleza, entre artificial y natural desde cierto punto de vista, y parece que hay un problema ahí con los griegos desde hace rato, porque heredamos esa separación y resulta que, desde otro ángulo, todo es natural, es decir, Internet es una expresión de las posibilidades infinitas de la naturaleza, o sea, Internet es natural desde ese ángulo. Entonces cuando repartimos la torta del conocimiento en facultades, en campos del conocimiento y tal, comienza a haber inconvenientes, porque uno ve que hay profes que trabajan con el agua por aquí, por allá, por otro lado, no sé qué, somos agua aparte de eso. Claro. Entonces eso en este momento, yo diría que en los lugares donde se discute en serio, ya está haciendo aguas, no estoy planteando, hablando como siendo irónico, ¿no? Entonces estamos lidiando un poco con eso, un poco para lo que planteaste de lo de las facultades, yo creo que es eso, hay que pensarlo y ¿por qué no? lo estamos diciendo acá, hablando, pero pensemos sí, pensemos. […] </t>
  </si>
  <si>
    <t xml:space="preserve">[…]Lo otro. Sí creo que falta más flexibilidad, más flexibilidad. Yo he encontrado casos, incluso hemos hecho eventos donde llamamos a personas que nunca han pisado la universidad y ofrecen una conferencia para 400 personas y todos se paran y aplauden porque esa persona tenía que decirle algo a esos universitarios. La universidad debe bajar esa arrogancia en torno a nosotros, somos los que manejamos el conocimiento. Vaya, métase uno con alguna comunidad de aborigen por allá, selva dentro, y verá que, con dos, tres maticas lo deja uno tirado ahí y nadie se da cuenta. Tienen un conocimiento muy fuerte del uso de las plantas, por ejemplo, hay que reconocer eso. La etnobotánica, no sé, algunos unos dicen etnobotánica. Bueno, entonces creo que la universidad debe cambiar de perspectiva, porque en realidad yo cada vez encuentro una discusión, encuentro más ignorancia en las universidades. Entonces, súper personajes que desde una oficina ya entendieron el mundo, pero resulta que sale uno a terreno y no conocen el mundo. Qué pena, pero no conocen. Es más, son dependientes, si no tiene celular y no tiene su Uber, no se puede mover. Es decir, creo que hay que establecer un diálogo diferente con la sociedad, con el ambiente, con las ciudades, con las áreas rurales, etc. Y eso implica más flexibilidad.  […] </t>
  </si>
  <si>
    <t xml:space="preserve">[…]El asunto del Instituto de Investigación en Educación, primero, tenemos más de 20 años, ya estamos al borde de 300 tesis de maestría, hemos hecho, hemos realizado cohortes de la maestría sin tener un salón físico, por ejemplo, en San José del Guaviare, ¿cómo se hizo? Pues porque se hizo un acuerdo con la gobernación, la gobernación cedió unos espacios, se hizo de manera completamente presencial. No estoy diciendo que no necesitamos infraestructura física, yo estoy diciendo que sí. Lo que estoy planteando es que la universidad sí es flexible, puede generar unos procesos muy interesantes, potentes, directamente en territorio, con profesores que luego se vuelven multiplicadores de estos asuntos, porque ellos se empoderan y se dan cuenta que sí es posible, por ejemplo, coger un texto, leerlo y discutirlo entre los propios maestros y que eso puede tener una trascendencia, que no es un asunto menor. Entonces, con ese contexto, ¿cómo se planteó el instituto y cómo ha ido funcionando? Aunque tuvo una desviación por ahí, pero creo que está volviendo como a su cauce. El Instituto fue creado como un punto de encuentro. Voy a caracterizar ese punto de encuentro a partir, lo lamento profe MLR, pero pues voy a comentar cómo es el asunto con medicina. Entonces, medicina, dice “nosotros tenemos un departamento de comunicación humana y queremos abrir una línea de comunicación y educación” entonces dijimos “perfecto”. Entonces, desde medicina hay alguien quien coordina, ¿quién es en este caso? la profe MLR. La profe MLR me dice profe, quiero abrir una línea, una cohorte, perdón, de la línea, pero con énfasis en educación rural. Yo digo “profe, adelante, porque usted, pues, libertad, si le parece bien y la apoyamos”. Así hemos funcionado ya casi por 20 años. Punto de encuentro, confianza, también apuestas, tratando de apoyarnos mutuamente. Y ya en términos de financiación, así de manera muy, muy directa, más o menos al año de la facultad recibimos como 90 millones, que eso es apenas para lo mínimo. Con las matrículas de la maestría nos llega el alguito, con lo cual contratamos profes, porque no hay profes de planta, ese es el otro asunto interesante, no hay profes de planta adscritos. Entonces sí se puede trabajar sin profes de planta, porque lo que nos interesa es que sea un punto de encuentro de gente en la universidad, en la facultad, que quiera trabajar la educación. Y claro, hay de todo, a veces llegan, pues profes, y lo que nos plantean es “oiga, en la educación hay harto dinero, hagamos una cosa grande de consultoría”. Pues la verdad no nos interesa eso, nos interesa el profe por allá alejado que tiene un problema de lenguaje. Y hay un asunto que están rescatando, la cuestión de la transformación territorial. Se han hecho consultorías, hemos sido consultores del Ministerio de Educación, de Secretarías de Educación y tal, pero pues digamos que no es como el objetivo central. Surgió en la Facultad de Ciencias Humanas, pero nació con una perspectiva amplia, entonces por eso nos relacionamos con otras facultades de la sede, hemos establecido algunos vínculos con otras sedes, pero vuelve el asunto de Bogotá primero, que es como algo que cargamos atrás, pareciera que eso es, viene Bogotá, “uy no, qué problema”. [ Se ríen] Sí, y por el otro lado, ese asunto como de no poder establecer un diálogo más franco y más tranquilo. Sí, por razones distintas. Sí, entonces así ha funcionado, yo creo que hay mucho por mejorar, estamos en eso, creo que con Cuenco se pueden articular muchas cuestiones, igual pues el Instituto sigue y sobre todo eso, punto de encuentro, eso a mí me parece importante.  […] </t>
  </si>
  <si>
    <t xml:space="preserve">[…]Respecto ya el asunto de acá de Cuenco, yo creo que es chévere que sea itinerante, que se mueva, que sea vagabundo o vagabunda [Se ríen], no sé cómo llamarlo, porque creo que uno de los problemas, que uno de los problemas serios de la universidad es esa lógica centralista exacerbada. Y, además, quiero decirlo muy sinceramente, esa cosa tan tonta disputa con Medellín, a mí me parece una cosa tonta que no se pueden hablar. ¿Y por qué no? ¿Por qué no? O sea, ¿cuál es el asunto? Sí, hay que bajarse, hay que bajarse del pedestal o subirse desde otro lado y tal, hablemos y a ver qué, somos la misma universidad. Yo creo que hay que proyectarla más. Yo creo que Cuenco también, pues el Instituto surgió de esa forma […] </t>
  </si>
  <si>
    <t xml:space="preserve">[…]JCM: Creo que Cuenco va a aportar muchísimo, ya lo está haciendo y tiene que ver con un asunto histórico de la universidad y es acabar con facultades de educación en los 70’s y ahora tenemos problemas. Y cualquier universidad seria del mundo tiene una facultad de educación o así no la tenga, piensa la educación de manera seria, más allá de si cobrarle a los estudiantes, fraccionado, esas cosas ahí que también son, no sé, un poco absurdas en el sentido de que, ¿cómo se le plantea a un estudiante que puede entrar en unas condiciones y luego a último momento le cambian la lógica que tiene pagar no sé cuánto? y cuando es gente que no tiene, además porque no tenemos becas serias en este país y en nuestra universidad en posgrado. Entonces creo que Cuenco responde a eso. Y para redondear y para finalizar, creo que no es gratuito que haya emergido Cuenco. Las cosas no emergen porque sí, algo pasa. Las movilizaciones, la reacción desde rectoría, cosas que venían desde atrás. 
CMOS: Las cosas son de contexto.
JCM: Exacto. Y la cantidad, y con esto cierro, cantidad de estudiantes que se sienten maltratados en la Universidad Nacional, cantidad de docentes que se sienten maltratadas y maltratados también personal administrativo. Y si nuestra madre, que es la Universidad Nacional, se está portando mal, pues hay como mínimo dos cosas que hablar con ella a ver si la coge bien, denunciarla también se podría, o intentar pues arreglar las cosas de forma más tranquila. De pronto no se da cuenta que dentro de su idea de excelencia está cometiendo errores, como a veces los padres y madres cometen errores con sus hijos por la supuesta excelencia. Toda la semana en clases y el fin de semana también tienen que estar en clases y en talleres esos niños, esas niñas se revientan. Hay que darles tiempo también, que vuelen de otras formas, que se tiren al pasto y piensen un poco y se revuelquen y ya. Es decir, creo que a la universidad le falta respirar un poco, meditar más. Tenemos gente muy buena, pero necesitamos que esa gente dialogue en todos los niveles y que llegue a acuerdos y mire para un mismo lado. Y en el fondo eso refleja también parte del problema de Colombia. No miramos para el mismo lado. Es más, yo creo que Colombia no sabe para dónde va. Tampoco la idea es tener bola de cristal, pero ir construyendo, creo que ese es el sentido de Cuenco. Y me parece que eso se va construyendo. Cada vez noto que hay como más elementos que van como cohesionando el asunto y eso me parece interesante y clave, que sea un asunto no personalista, o sea, así lo digo directamente, para mí, esté o no esté chévere que continúe y si en algo puedo colaborar lo haré hasta que sea posible, más allá de los cargos y esas cosas. […] </t>
  </si>
  <si>
    <t>JCM;CMOS</t>
  </si>
  <si>
    <t xml:space="preserve">[…]EDGL:Pues yo creo que la reflexión que hace profesor JCM es muy importante y sobre todo, lo que pasa es que a mí me preocupa algunas cosas, esta mañana estuvimos hablando de lo que es capaz de hacer el Instituto, de las potencialidades que tiene el Instituto, hacia dónde puede reflejar y dónde puede este Instituto permear en diferentes zonas, pero me preocupa es que nos quedan dos meses a nosotros aquí, y yo creo que nosotros como los que hemos estado aquí, en esta parte y todo lo que han dicho, los que están aquí, dejar eso como un precedente, como una línea para el nuevo rector, para que tenga como una línea para que esto continúe, porque no sabemos qué pensamientos, ni qué línea, ni quién va a ser el nuevo rector, no digo rectora porque no hay allí personas. Me hubiera gustado muchísimo que entraran las damas, pero yo creo que podríamos dejar como un precedente nosotros, yo diría que como el varios del viernes, es como dejar como ese precedente hacia dónde va Cuenco para esa persona, que haya un trabajo previo, que hay unos acercamientos, que tenemos unas personas que están interesadas, lo que decías tu [Se refiere a JCM] ya hay resultados y eso pues hay que dejarlo como para la línea, para que pueda continuar. Puede ser que ya no estemos de directores académicos y ya no nos inviten, pues los cambios que hay, eso es normal en nuestra universidad, que cada tres años comienzan a haber relevos y eso está bien, eso no pasa nada, pero uno desde lo que es, digamos, lo único que es, soy profesor y desde allí pues apoyaré todas estas iniciativas, que eso no me lo quita nadie, eso no me lo quita ningún rector, no me lo quita nada, porque soy de la institución y eso es lo que soy y esa es mi esencia, como ustedes que están aquí, no porque les impusieron, sino porque quieren que este Instituto salga a la luz, que coja fuerza, que coja fortaleza, que la universidad lo necesita. Era como una pequeña reflexión en ese sentido.
GHB: Gracias, profe. Una pequeña acotación a lo que dice el profe [Se refiere a EDGL], es el viernes, digamos, en parte de esta presentación, el de no está listo era bueno, vamos a seguir trabajando en ello porque no perdemos nada ni ganamos nada hoy. O sea, también es ponernos en una situación que como estamos con ese propósito superior, donde el poder es interior, no es la investidura de un cargo y no tenemos un lugar en ese instituto, cuando se cree estamos haciendo la labor de gestación 
EDGL: Exacto.
GHB: Y cuando ese hijo nazca será de la vida, como todos. Entonces creo que eso nos pone en otra situación, por encima de nosotros mismos, más allá de unos intereses personales. Y eso le da a uno mucha frescura y mucha tranquilidad y desparpajo dirían los españoles, para presentarlo, porque hay el desapego de un resultado específico, necesitamos que esto nazca, es eso, pero no estamos cuidando un nicho específico en ese Instituto. Eso quería como complementar. […] </t>
  </si>
  <si>
    <t>EDGL;GHB</t>
  </si>
  <si>
    <t>CATEGORÍAS UA06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</si>
  <si>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</si>
  <si>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todos los procesos previos que se venían adelantando frente a la creación del proyecto del Instituto Nacional de Investigación, Innovación y Política Educativa en el BPUN. Desde la propuesta de su creación por parte de la anterior rectora Dolly Montoya, hasta las anteriores direcciones por parte de la profesora DASC y el profesor JPD.</t>
  </si>
  <si>
    <t>Se refiere a las dependencias que han estado asociadas al Proyecto de  Instituto Nacional de Investigación, Innovación y Política Educativa. Principalmente por los 3 pilares que son el IIEDU, la DNIA y el Centro de Pensamiento en Políticas Públicas.</t>
  </si>
  <si>
    <t>Se refiere al planteamiento de una visión más humanista de las organizaciones frente a sus involucrados, propone una reinvención en las prácticas con los empleados, enfocada a cómo se quiere vivir, sobre todo después del fenómeno de la Pandemia, el cual planteó que eran posibles otras formas de trabajar. Igualmente, desarrolla que las organizaciones deben apuntar a visiones menos individualistas y más en armonía con lo colectivo.</t>
  </si>
  <si>
    <t>Se refiere al norte que siempre debe estar presente en la creación y desarrollo de un Instituto Nacional de Investigación, Innovación y Política Educativa. Se refiere a ese horizonte de sentido de este proyecto, por encima de las visiones personalistas o particulares de quienes participen en él.</t>
  </si>
  <si>
    <t>Se refiere a todo el proceso de creación de misión, visión, objetivos del proyecto del Instituto Nacional de Investigación, Innovación y Política Educativa. Así mismo, a todo el recuento de lo que se ha dialogado en los Encuentros Intersedes.</t>
  </si>
  <si>
    <t>Según la Neuropsicóloga CMOS es la lógica desde la cual nos movemos cada uno. Es desde dónde hablamos, referente al pensamiento psicológico de esa lógica, es decir, la comprensión de mundo desde el cuál se habla. Mientras la semántica estudia el significado de signos lingüísticos como símbolos o palabras, la sintaxis revela una visión y realidad desde quien las pronuncia.</t>
  </si>
  <si>
    <t>Se refiere a todas las acciones conjuntas que integren a distintos actores involucrados en la búsqueda de un objetivo común.</t>
  </si>
  <si>
    <t>4.
GHB, AIOM, AFMC, JABG, EDGL, MLR, JCM, GEBT,  CMOS, SVO</t>
  </si>
  <si>
    <t>5.
07</t>
  </si>
  <si>
    <t>10. Experiencias pedagógicas Sede Orinoquía</t>
  </si>
  <si>
    <t>EXPERIENCIAS PEDAGÓGICAS SEDE ORINOQUÍA</t>
  </si>
  <si>
    <t xml:space="preserve">[…]Cuando vine al encuentro en Leticia salí muy emocionada con muchos deseos de hacer cosas y considero que, en mayor o menor medida, la Sede Orinoquía tiene unas condiciones que si no lo facilitan, por lo menos permiten que intentemos y nos acerquemos, entonces lleguemos emocionados, como dice la profe invité a los compañeros y a otras personas; pues a muchos no fueron sino algunos, a que empecemos a hablar de un proceso de sistematización pedagógica en la Sede Orinoquía. Fueron algunos profes y Alvis, un contratista que está haciendo un trabajo maravilloso en la Universidad, y bueno, y como que ahí empezamos una reunión. ¿Por qué de siete a nueve? “Simple y sencillamente porque la vida allá no es así, la vida del criollo empieza muy temprano en la mañana”. No mentiras, porque esa es la única hora como que tenemos un momentico en que se nos facilita encontrarnos; el calor además ayuda, es una hora excelente porque el clima está maravilloso y el lunes porque como que está uno más fresquito y en ese momentico avanza rápido, es mucho más ejecutivo.[…] </t>
  </si>
  <si>
    <t xml:space="preserve">[…]¿Por qué una sistematización pedagógica? Como yo les decía, mi formación viene … ya desde un proceso educativo muy potente que es la educación popular en los barrios populares en Bogotá, y desde ahí yo conocía, después la academia fue que lo agarró y lo organizó y tal, pero yo ya sabía esos procesos de sistematización, porque era un elemento clave en los procesos de educación popular que desarrollábamos. Ojo, siempre con una claridad; en esa época les hablo de los años ochenta, y era que la educación popular no iba a ir a la escuela. La escuela era un tipo de educación, la educación formal. Nosotros hacíamos otra educación, la educación para la transformación social y la revolución, que era la educación popular. Y dentro de eso, una metodología clave de análisis era la sistematización, la sistematización de experiencias educativas, que con el tiempo y la academia se ha vuelto sistematización de experiencias pedagógicas.Aquí voy a utilizar algunas de las estrategias que uno utiliza en la sistematización de experiencias para tratar de recoger situaciones, vivencias y experiencias pedagógicas que he encontrado que son maravillosas. […] </t>
  </si>
  <si>
    <t xml:space="preserve">[…]una de las potencialidades que tiene la metodología de la sistematización de experiencias es que en el proceso mismo de construirla se va transformando, es un camino que también se recorre al andar. Entonces, por un lado, es fortalecer investigación en términos pedagógicos, fortalecer la creación de metodologías que permitan adentrarse en la construcción colectiva del concepto pedagogías propias. Este es un concepto que quisiera que surgiera de esta sistematización desde una perspectiva territorial. Esto no va a surgir tanto dentro de los escenarios de la asignatura, dentro de los escenarios de la clase, dentro de lo que el profe escribe en el Syllabus [Se refiere al programa o esquema de un curso] Esto va a surgir sobre todo de los conocimientos y saberes que los y las estudiantes traen y que encuentran, que pueden seguirse desarrollando en eso que nosotros llamamos asignaturas, clases, laboratorios, etc. Entonces pongo un ejemplo muy sencillo, el conocimiento que tienen de sus plantas, por ejemplo, que viene del conocimiento que tiene su comunidad, su pueblo, sus abuelos, etc. Y que cuando llegan y se encuentran con la profe MCMC en química, dicen “ay, pero mire, sí, lo mismo que me decía mi abuela sobre esta planta”, etc. Entonces la manera en que él y ella se fueron apropiando de ese conocimiento vienen siendo pedagogías propias, surgidas en sus procesos, en sus caminos, en sus actividades, sobre todo en el trabajo. […] </t>
  </si>
  <si>
    <t xml:space="preserve">[…]Bueno, la otra cosa es asignatura y enfoque curricular, articular las asignaturas. Esta es la forma bonita, formal, para que no asuste escribirlo, pero realmente es romper la asignatura, articular las asignaturas con el enfoque curricular desde la Sede, para dar cuenta de los debates, tensiones y caminos propuestos por la Universidad en su conjunto. Básicamente yo tengo una postura, no sé, tal vez con este trabajo se acabe, y es que en la Universidad Nacional el enfoque curricular no es más que la sumatoria de asignaturas, no va más allá de eso. Entonces necesitamos romper la noción de asignatura para realmente pensar el currículo, y no el currículo que quiere el Ministerio, sino el currículo que requiere un proceso vivo, o sea, un currículo vivo, un camino vivo. Realmente un currículo no es otra cosa que una ruta, un deseo, un proyecto. Mucho de deseo tiene un currículum, entonces es que logre no formalizarlo para nada, pero por lo menos evidenciar sus límites donde no puede llegar. Y en esa medida vamos a ver hasta dónde podemos forzar esa noción de currículo. […] </t>
  </si>
  <si>
    <t xml:space="preserve">[…]Esto es de lo que a mí personalmente más me interesa, es lo que llamaremos proyección social, que ya la universidad de eso no me preocupa, porque el vínculo con el sector económico de los grandes empresarios y de las grandes inversiones.Eso ya la Universidad lo hace con mucha seguridad. A mí me interesa una que en cambio algo que ha abandonado profundamente, y es descubrir y vitalizar las redes que vinculan a la Sede con las poblaciones y comunidades, enraizar a la Universidad en las personas. Y en esto hablo del sector productivo, entendiendo la economía como la producción de nuestros medios de vida. O sea, ahí no está solamente el que funciona en términos de cierto tipo de modelo económico dentro de un sistema económico, aquí está la capacidad de producir los medios de vida. Entonces me interesa más bien que la educación se vincule con el proceso vital de producir la vida en comunidad.  […] </t>
  </si>
  <si>
    <t>AULA VIVA</t>
  </si>
  <si>
    <t xml:space="preserve">[…]esto es un trabajo que podríamos decir tiene una metodología tipo arqueología en muchos sentidos. Arqueología como en muchas dimensiones. Estamos acostumbrados a que la arqueología es cavar en la tierra para encontrar el vestigio material que pensaríamos me habla del pasado, pero no está en el presente, está ahora, es ahora, me está hablando ahora a mí, porque ¿con quién se interpela? Entonces quiero hacer esto en muchos aspectos, en una concepción del tiempo que no sea lineal. Entonces, por ahora lo que estamos haciendo en el proceso de sistematización es recoger lo que más podamos de experiencias que ya tiene la Sede en términos pedagógicos, y agruparlos como en tres procesos claves. Por un lado, el Observatorio de Frontera, Territorio y Paz  que está un poco de capa caída porque hace mucho no tiene recursos. Por otro lado, todo el trabajo de la Granja el Cairo . Porque yo siento que a la Universidad le gusta mucho darle un énfasis a la ciencia [Se ríe], la ciencia y la tecnología en la Granja. Y a mí me gustaría precisamente en esos términos de un currículo vivo y del sector productivo, el trabajo que se hace allí.Otro lugar que a mí me parece muy interesante, son las colecciones biológicas y la feria de la ciencia. Las pongo juntas porque estoy en el proceso… Todavía no comprendo muy bien todo lo que significan las colecciones biológicas, pero son claves. Esto en términos del proceso científico me parece muy interesante, pensando mucho en el origen mismo que tenía el maestro Guillermo Páramo, cuando se piensa las sedes de presencia nacional y la Comisión Corográfica y todo esto, para mí, algo tan sencillo como esas colecciones biológicas pensadas desde diferentes lugares, pueden tener mucho más sentido en la construcción de nación, en la construcción del sentido de nación, si dejan de ser simplemente un museo y se vuelven un espacio muy vivo. Y es que la naturaleza realmente a uno lo transforma más que cualquier escenario doctoral. Y la feria de la ciencia, porque este es un lugar donde eso además cobra una vitalidad maravillosa a través de los y las estudiantes que convierten toda esa ciencia en una cantidad de prácticas vivas maravillosas. […] </t>
  </si>
  <si>
    <t xml:space="preserve">[…]. Entonces, ¿qué es la sistematización de experiencias? ¿Es un volver siempre a lo mismo? Pues si se ve así, sí, pero si lo pensamos como un resorte, es un volver, pero estamos en un lugar nuevo. Entonces esta sería una metodología que va a ser siempre muy similar, pero que siempre va a estar en un lugar nuevo. Estamos ahora entre la conformación … Digamos, ya estamos haciendo todo esto al tiempo, pero con más énfasis en uno o en otro lugar, conformación del equipo de trabajo, por ejemplo, uno sabe en la Universidad que esto va a depender de mil cosas.  En este momento hay como un equipo, pero, por ejemplo, si a alguien no lo vuelven a contratar, ahí se me desbarata medio equipo, si un profe se va, se me desbarata, entonces tendremos que conformar uno nuevo. Entonces este es un constante estar construyendo. Aquí lo importante no es quién es el equipo, sino el trabajo en equipo, la capacidad de construir con otros, de saber que uno solo no lo hace. Al mismo tiempo, la construcción de los datos. Yo sé que en investigación estamos más acostumbrados a hablar de levantar datos, y sí, una cosa es hay que ir al campo y levantarlos, pero también hay muchos que hay que construir, no sólo levantar, sistematizar esa información; Empezar a hacer un análisis, una elaboración teórica. Normalmente los informes llegan ahí y mueren. Se vuelven un documento que, en el mejor de los casos, para bienestar del puntaje profesoral, es un artículo científico y ya. No, La idea es llegamos ahí, ahora vamos a confrontar esto con el entorno, vamos a confrontar este análisis, esta elaboración teórica, vamos y la ponemos en espacio, o sea, tenemos que volver al espacio práctico, una síntesis, y en ese momento proyectamos ese volver a comenzar. Entonces no serán proyectos que empiezan y en un año ya tengo resultados, sino son proyectos que en un año tengo más problemas. Pero bueno, eso implica que a futuro lo que quisiera que se fortaleciera es ese escenario de encuentro, ese encuentro de los lunes, el semestre pasado era lunes de siete a nueve. Vamos a ver este semestre cómo se hace que sea como un taller permanente, un lugar permanente de trabajo, que requiere primero, unos encuentros periódicos; es necesario el encuentro del equipo periódicamente. La única manera en que estos encuentros periódicos se dinamizan es apoyando la docencia y articulándonos con investigación y extensión. Y el encuentro básicamente es un constante preguntarnos ¿para qué hacemos esto? ¿Qué sentido tiene esto para la Sede? ¿Qué sentido tiene esto para los jóvenes? ¿Qué sentido tiene esto para la Universidad? ¿Qué sentido tiene esto? ¿Por qué estamos haciendo esto? Esa es la idea del taller. Y de ahí va surgiendo el análisis, el levantamiento y la construcción de datos, etc. […] </t>
  </si>
  <si>
    <t xml:space="preserve">[…]Hasta ahora, con el poquito tiempo que llevo tanto en la universidad como en la sede Orinoquía, me he encontrado con unas particularidades, digamos, a modo de síntesis de esta primera fase. La organización social comunitaria en la Orinoquía es muy, pero muy potente. La semana de inducción, fueron de la Facultad de Ciencias Humanas para hacer la presentación de los proyectos de trabajo social y lingüística. El Vicedecano y los directores de programa solicitaron ir a los territorios, ir a las comunidades. Eso no es tan simple en una visita de tres días, ¿sí me hago entender?, las comunidades no dependen de la existencia de la Universidad, entonces no puedo decir vienen tres días, prepárense allá, o yo personalmente aprendí a trabajar así con lo comunitario, y soy muy respetuosa de eso, yo me pego a sus horarios, no son ellos los que se tienen que pegar a los míos. Entonces, y a eso súmele un problema aún más grande, no había plata, o sea, no tenían ni con qué gastar gasolina para llegar a una comunidad. Alla todo es lejos, a otros lados toca llegar de otras maneras. Entonces se me ocurrió pues, invitar a las comunidades. Yo no tengo relación sino con unas pocas, pero hay profesores y profesoras que tienen vínculos muy potentes por el trabajo previo que se ha hecho en extensión solidaria, en trabajo en investigación, en diplomados en educación continua y permanente. Pensé realmente que no iban a llegar muchas comunidades, porque venía de la experiencia en la Sede La Paz, donde en esa zona del César, en el Norte del César; no pasa eso,en el Norte del César, lograr que una comunidad llegue es como qué bueno, cuántos refrigerios, el transporte, etc. Aquí me asombró que yo esperaba, no sé, seis personas. La cuenta más alta que tuvimos fue 43 representantes, o sea, cada uno era una organización juvenil afrocolombiana, de un pueblo indígena, de profesores de colegio, también había de diferentes instituciones, recuerden no nada más hablamos de varios departamentos, no sólo Arauca, Guainía, Vichada, Guaviare, más un Pedacito del Meta, etc. Bueno, es una extensión grande. Y cuando empezamos a hablar, , les presentamos, vamos a hacer programas completos de ciencias humanas, no sé, los escuchamos. Yo quedé asombrada, la claridad que estoy segura que el Consejo Académico de esta universidad no tiene lo más mínimo, la claridad de estas organizaciones y estas personas sobre lo que significa un programa completo en la Sede Orinoquia o en cualquier sede de presencia nacional. La responsabilidad de la Universidad la tienen clarísima, y tienen clarísimo que esta es una deuda gigantesca, no de la Universidad, del Estado con ellos, y no una deuda por abandono del estado, no; no crean que la gente está ilusa de creer que no hay abandono, una deuda porque ese territorio se lo entregaron a otra gente y pusieron a otra gente allí a mandar, jugando con un supuesto estado débil para no responder a cosas. Entonces encontrar comunidades que tienen esa claridad para hacer exigencias, pero no la exigencia a la que acostumbra esta visión de volver mendiga a la población, de “regáleme un poquito de educación, por favor”, sino una exigencia de qué bueno que los traigan, pero ¿por qué nunca conversaron con nosotros sobre lo que necesitamos? ¿Cuándo nos vamos a reunir para hablar de qué significa esto? ¿Cómo es la admisión?, ¿Cómo vamos a hablar ustedes, señores, Universidad Nacional y nosotros sobre el proceso de admisión? Porque nosotros queremos tener incidencia en esa admisión, no queremos que sea solo examen, un examen que ninguno pasa, y si quieren seguir haciendo ese examen, entonces necesitamos que preparen a nuestros profesores para que los y las estudiantes de los colegios que no llegan tantos, puedan aprobar. […] La gente en la Sede Orinoquía tiene una, me asombran profes, estudiantes, administrativos, cuerpo docente también,  , que tienen esa identidad profunda con la Sede Orinoquía. Por aquí el profe [ Se refiere a EDGL] decía, “yo soy profesor de la Universidad Nacional y digo Sede Palmira”. Yo seguiré diciendo yo soy profesora de la Universidad Nacional y soy Sede Orinoquía principalmente. Es más, yo digo soy profesora de la Sede Orinoquía, Universidad Nacional de Colombia, porque lo que está vivo en mí, lo que me motiva, es ese vínculo afectivo, emocional, esa raíz que construyo cada día, incluso en la tierra, incluso cuando, las gallinas, uno pasa y todas gritan para que uno les dé comida, esas cosas … Eso me enlaza con ese lugar. Y tengo otro vínculo, pero de otro tipo, por ejemplo, con la Sede de Bogotá, que cuando uno va y ve esos edificios vueltos nada, uno dice bueno, pues así está la Universidad Sede Bogotá. Entonces ese vínculo está muy potente con la Sede, no con la Universidad.Finalmente hay una cosa que me preocupa mucho y es motivar el trabajo en equipo con la planta base administrativa y docente.  […] </t>
  </si>
  <si>
    <t xml:space="preserve">[…]Como yo me formé en la educación popular, la verdad es que yo para esto y para hacer el trabajo que hago en términos ético-políticos y estéticos, no necesito permiso de un consejo, lo que necesito es un deseo de hacerlo y esa es la motivación que necesito ver. Eso implica unos niveles de comunicación que no son como se están formando en la institucionalidad, son más libres, que es una de las cosas maravillosas, por ejemplo, como lo que pasó hoy, que, si necesitamos conversar y la conversa necesita durar tres horas, pues duramos tres horas. Bueno, aunque sin ambil [Se refiere al sumo de tabaco puro y sal vegetal usado por algunos pueblos indígenas] y sin coca. Eso es difícil, eso es difícil, concentrarse así es difícil, pero bueno, se intenta. Entonces parte de la tarea es encontrar las estrategias; no sé si el nombre es estrategias, ese vínculo, esos procesos, porque además lo que decía profe [Se refiere a CMOS] del sentido y la sintaxis de esas lógicas, porque yo sí creo que hay sintaxis, estoy segura. Las sintaxis implican un situarse y el problema no es que usted esté situada allá y yo acá, el problema es que yo trate de comprender su pensamiento y lo que usted me está diciendo sin moverme de acá. Y entonces la traduzco, y eso es clave en lingüística y en antropología, la traduzco a mi historia, pero no voy allá. Y puede que allá no me guste, puede que terminemos en una confrontación clara y eso es una razón, aquí hay un conflicto, no se ha resuelto, lo caminamos, pero eso es lo más importante. […] </t>
  </si>
  <si>
    <t xml:space="preserve">[…]quería hacer un planteamiento sobre la gobernanza. Por este momento, ustedes saben mejor que yo que estamos en un momento que es la famosa construcción del Programa de Admisión con Enfoque Territorial PAET [Se refiere al Programa de Admisión Especial con Enfoque Territorial de la Universidad Nacional de Colombia que busca brindar acceso a la educación superior a poblaciones vulnerables de regiones específicas.]. Una de las primeras cosas que me duele el corazón es que pusieron la palabra enfoque territorial con una comodidad. ¿SÍ? Impresionante. Es decir, yo llevo un tiempo pensando el territorio, después he discutido, todavía no me convencen eso del enfoque territorial, pienso el proceso territorial, todo eso, pero de pronto es un programa de admisión con enfoque territorial. Y ¿cuál es el enfoque territorial? Simplemente apertura de cupos y, son elementos de entrada que no cubren para nada las necesidades . Y yo pienso, bueno, y ¿dónde está el enfoque territorial en la construcción de los currículos? que no son más que planes de estudios, ¿dónde está el enfoque curricular de esto, de aquello? […] </t>
  </si>
  <si>
    <t xml:space="preserve">[…]esta mañana me tocó tanto lo de autonomía, libertad de cátedra], discrecionalidad, por una razón, porque no sólo ahora como profe, sino sobre todo como estudiante, si algo fue clave fue la autonomía como un ejercicio político del deber ético y estético, porque ahí es donde entra la gobernanza. Yo creí como estudiante profundamente en ciertos docentes. La autoridad de ellos y ellas era profundísima, porque su coherencia, su ser, eran impresionantes. Y los vi trabajando en comunidad, y yo “no, es que esto es”. Y lo que yo veía es que discutían con la Universidad Nacional, con eso que llaman la institución. Pero lo que les permitía hacer cosas distintas eran esa autonomía, pero una autonomía consciente. Mejor dicho, no la autonomía como la norma, sino esa autonomía que a la larga es resultado de la autonomía universitaria. Si no hubiera esa autonomía universitaria, ese profe, qué pena, pero es que, si no lo echo, lo saco y se va. Esa discrecionalidad que permitía una libertad de equivocarse. De pronto decir uy, no, este no es el camino, venga, echemos para acá. De no tener un resultado aprendizaje pensado de antemano, porque es que en el aprendizaje suceden cosas absolutamente impresionantes. Yo, por ejemplo, estoy descubriendo ahora, vieja, una cantidad de aprendizajes de peladita, de niña. […] </t>
  </si>
  <si>
    <t>LENGUAS NATIVAS Y DIALÉCTOS</t>
  </si>
  <si>
    <t xml:space="preserve">[…] Mi abuela hablaba, o en mi familia se hablan muchas lenguas quechuas, pero mi abuelita pues era la típica persona que aborrecía mucho ser indígena, y me arrancaron esa raíz. Entonces el aprendizaje, así como tan neutro, me afana, porque es que también el aprendizaje es naturalizar una cantidad de injusticias, el aprendizaje es naturalizar una cantidad de visiones del mundo, de cosmovisiones. […] </t>
  </si>
  <si>
    <t xml:space="preserve">[…] En el momento en que, desde cualquier lugar, por muy buenas intenciones que hay, desde un lugar de poder, digan este es el camino para hacer tal cual cualquier cosa, y nos impidan la posibilidad del disenso, del debate, del tomar otro camino, del hacer otra cosa, o el devolverme no, no me da la gana innovar, yo quiero echar es para atrás; por cierto, yo estoy en ese momento, quiero echar es para atrás. Pues eso sí me angustia. Y mucho de esto hay en este momento un discurso muy light que parece es que es Miley, es el anarco. ¿Cómo es que se llama eso? El anarcoliberalismo. O sea que por un lado parece súper libertario, pero cuando usted empieza a raspar un poquito esa costra. Ay, juemichica. Eso es el totalitarismo y la cosa profundísima que se va haciendo dictadura. Miley con la libertad; creo que un ejemplo clarísimo no lo va a mostrar Argentina. Todo eso para decirles que yo creo que, en la gobernanza, entendida precisamente cómo nace, como bien lo dijo el profe [Se refiere a AFMC], por la falta de gobernabilidad. Pero ¿por qué viene esa falta de gobernabilidad? Y ¿por qué aparece este concepto? Porque nosotros sí necesitamos organizaciones que tengan un tipo de gobierno de autoridad. Y eso empezó a surgir de los procesos sociales y populares y de procesos diversos, muchos. Y creo que las universidades, especialmente las públicas, y en Colombia especialmente la Universidad Nacional, ofreció una cantidad de posibilidades que, en vez de abrirse, ahora se van cerrando. […] </t>
  </si>
  <si>
    <t xml:space="preserve">[…]que creo que este momento de los programas PAET, es un momento maravilloso para la Universidad, porque ahora puede volver a ser una universidad que realmente piensa la Nación y es capaz de transformar, que puede ser capaz realmente de vitalizar el territorio colombiano… Y eso es lo que estoy empezando a sentir, o puede simplemente seguir ampliando la inequidad social, está en la mente de los chicos cuando un joven dice, lo que decía la profe [Se refiere a MLR], “yo ni siquiera soy capaz de acceder, ni para qué me presento, yo jamás voy a hacer eso porque eso no está en mi vida”. O sea, decimos ¿qué más inequidad que esa que ya integramos? Es exactamente lo que nos pasó con el mundo afrodescendiente y con el mundo indígena. Lo primero donde tocaba romperlo, la esclavitud mayor no era la de afuera, sino la interna. . Entonces, puede ser el camino para construir una universidad pública en serio. […] </t>
  </si>
  <si>
    <t xml:space="preserve">[…]para mí, la Nacional, su principal carácter ni siquiera es el de ser nacional, aunque tiene que ver, pero es que tiene que ver con el centralismo y la construcción de nación, sino el hecho de que es pública. Y en ese sentido, me parece que ese liderazgo en todo el sistema de educación pública de la Universidad necesario. Y no porque la Universidad sea especial, sino porque es la que en todo este embate durísimo de los noventa para acá; empezando por la ley 30, es la que ha tenido una estructura más sólida y ha podido resistir un poquito. Incluso, yo veo otras universidades del sector público que empiezan a tener ciertos liderazgos y que a mí no me dolería tampoco. Sería maravilloso que la Universidad fuera capaz de escuchar y potenciar, pero igual todo lo público está tan golpeado […] </t>
  </si>
  <si>
    <t xml:space="preserve">[…]lo que más se quiere compartir es lo que tenemos nosotros en la Granja y las cosas que hemos hecho a través, del trabajo con todas las personas que están allí. Básicamente lo que se pretende mostrar es cómo articulamos, digamos, los programas curriculares o cómo tratamos de que los muchachos se encuentren en ese quehacer diario; que llamamos nosotros de granja, que llama a ir, estar, mirar, mirar los cerdos, mirar los pollos, mirar, ¿por qué no?, mirar el cielo. Hay unos muchachos que tienen un programa de avistamiento de aves, y en ese proceso de ir y mirar las aves, e ir y estar allá metidos, pues eventualmente ellos pueden aumentar su conocimiento y construir diferentes cosas, que es lo que nosotros realmente más queremos todo el tiempo. Entonces, en última, lo que más queremos hacer es ese concepto de aulas vivas, o sea, quitar un poquito la idea del salón de clase como un sitio como estático, sino ir a un sitio donde vas a tener muchas y muchas cosas, donde puedes eventualmente obtener conocimiento, construirlo y por qué no, moverte en los diferentes ámbitos, pensando en un tema interdisciplinar y transdisciplinar. Para su conocimiento se llama Granja el Cairo, así, porque ese es el nombre que lo dijo, mejor dicho, así se llamaba la finca cuando nos la dio la gobernación de Arauca hace tantos años. Entonces todo,  junto con la Sede se nos convierte en un aula viva. Estas son de las aulas que queremos para entrar en otros niveles, especialmente para entrar por los de economía, por los de sociales, por los de seguridad alimentaria. Queremos construir esto que llamamos la tienda el Cairo, o sea, los productos que generamos y producimos, los vegetales son producidos por los estudiantes de agronomía y afines, y poder venderlos o podérselos dar a la comunidad de la Sede como una forma de fortalecer la pertenencia, establecer lazos más estrechos con la misma. Somos punto ecológico, … No se nos olvide, eso para nosotros es fundamental.  […] </t>
  </si>
  <si>
    <t>JABG</t>
  </si>
  <si>
    <t xml:space="preserve">[…]Cuando hablamos del profe GEBT, hemos discutido, eso después de que un muchacho hace un ejercicio de esos, ¿cómo cuantificar esos resultados académicos? ¿Cómo saber que el muchacho es mejor? o ¿cómo saber si el muchacho aprendió más? Yo creo, yo no soy de la pedagogía estrictamente, yo soy como de las ciencias, de las biológicas, pero siempre … cuestionándome eso, o sea, cómo saber si nuestros muchachos con esos ejercicios, desde el punto de vista docente, los hacemos mejores, mejores personas, gente con más experticia,  Y cómo cualificar la probabilidad, más cuando es una apuesta a tan largo plazo. Es una apuesta muy largo plazo cuando los tengo muchos o muy poquitos meses…yo los tengo tres semestres aquí en la sede, pero igual ya todos están en Bogotá o en Medellín […] </t>
  </si>
  <si>
    <t xml:space="preserve">[…]nosotros también tenemos una granja que se llama Mario González Aranda [Se refiere al Laboratorio Granja de la Universidad Nacional de Colombia, Sede Palmira], una granja que está a menos de 1 km del campus principal, es una granja mucho más pequeña que la de ustedes, es de 3.5 hectáreas, pero allí enlazamos muchas asignaturas del programa de zootecnia. y hay unos profesores que tenemos que nos dictan avicultura, otros que nos dictan la parte porcícola, la parte de conejos, cunicultura y manejo de ganado, que es lo que principalmente tenemos allí. ¿Qué hacen ellos? Más o menos lo que ustedes hacen, llevar nuestros estudiantes y ponen como responsables de ciertas asignaturas que ellos tienen que cuidar ciertos animales durante el semestre que están allí, son los responsables junto con los de la granja. O sea, se le pone responsabilidades a esos estudiantes. […] </t>
  </si>
  <si>
    <t xml:space="preserve">[…]Y AIOM, pues yo te felicito, tranquila que tienes allí potencial porque realmente las personas que te acompañan son los estudiantes. Yo creo que el ánimo y el motor, la gasolina que le inyectan a uno, son todos esos estudiantes que cada uno va formando allí y eso se arma unas cuestiones bien interesantes. Dentro de lo que estamos haciendo y lo puedo hacer es comunicarte con algunas de las personas que estamos trabajando en Dirección Académica, que estamos trabajando macrocurrículo, mesocurrículo y estamos transformando en microcurrículo de ciertas asignaturas para que lo que ustedes están haciendo quede asentado dentro de esos procesos y quede como el registro de cómo calificar a los estudiantes y todo eso. Es una tarea que comenzamos el año pasado, yo no he podido asistir este año a los cursos porque realmente no me ha quedado el tiempo suficiente, pero sí, hay unas personas encargadas ahí en la hacerlo. Es un curso externo que lo estamos pagando para este proceso con el ICESI [Se refiere al Instituto Colombiano de Estudios Superiores de INCOLDA de la ciudad de Cali], pero tengo dos personas que están encargadas y con muchísimo gusto me encargo para que enlacen conversaciones y comiencen a ayudarles a ustedes para ver cómo pueden enlazar lo que ustedes quieren con sus currículos, con sus cosas, cómo calificarlo, cómo hacerlo, que realmente es el trabajo que están haciendo algunos de los profesores de la Sede, porque no todos van, pero si hay un grupo de profesores muy interesados en eso, porque ese es el cambio que tenemos que hacer, lo que nos está pidiendo el Ministerio dentro de todos los procesos de la Universidad. Me comprometo a eso, llego a Palmira e inmediatamente que se comuniquen contigo [Se refiere a AIOM] y ustedes ya harán el plan de trabajo con ello.[…] </t>
  </si>
  <si>
    <t xml:space="preserve">[…]Bueno profe [Se refiere a JABT], pues realmente felicitaciones, de verdad que nos has dado una lección, así como creo yo que nuevamente la apreciación y lo que presentó la profesora ratifica esa idea de la potencia que hay en las sedes y esa idea del encuentro con el otro, porque el territorio lo permite, ese encuentro con el otro legítima otras formas de aprendizaje y como decía el profesor, literalmente aprendizajes vivos, no me acuerdo realmente… Sitios de aprendizaje mencionaba él. Entonces yo creo que eso además dignifica a las comunidades, a los grupos y bueno, la gran pregunta, ¿qué pasa cuando los estudiantes salen de allá? O sea, ese concepto de aula viva en Bogotá es aula muerta, lamentablemente y sí, lamento por ser tan cruda con el término, pero eso hay una gran distancia, no quiero decir que en Bogotá no se aprenda ni se conciba, pero es un cambio muy brusco, demasiado brusco y habría que buscar la armonía de cómo lograr hacer articulaciones, que por lo menos uno entiende que justo la ciudad marca otros tonos, otros movimientos, etc. Pero debe haber un camino de negociación, un camino transitorio que no haga que estos ejercicios se pierden, que se vayan al piso y que los estudiantes sientan pues que lo construido pues no tuvo eco. Creo yo que eso es súper importante y de todas formas la grandeza en general de las aulas vivas, creo que ya con un marcador urbano deberíamos pensárnoslo, mas … Y un principio de tránsito también para el Instituto podría ser ese, el de mirar cómo recuperamos las aulas vivas en medio de lo urbano, en medio de las ciencias duras y las ciencias blandas, en medio bueno, y que todo el tiempo está haciendo interlocución con el contexto y que pues creo que nos está demostrando que en ese camino de verdad que la educación cobra sentido y siento yo que, y seguramente tú lo ratificas, que el enamoramiento de los estudiantes, los jóvenes se sienten como muy a gusto y demás, o sea las imágenes nos mostraban una cantidad de cosas muy importantes. Entonces nuevamente como las periferias nos dan y nos mandan a nosotros aprendizajes mil.[…] </t>
  </si>
  <si>
    <t xml:space="preserve">[…]Bien, bueno, pues yo creo que es muy interesante lo que muestran. Esto de aula viva también lo podríamos denominar de otras formas, ¿no? En otros contextos sería más bien laboratorio vivo. Interesante ese vínculo que se nota con la educación popular, porque uno ve que hay unos vasos comunicantes, sobre todo hacia afuera. Todo esto en el fondo yo lo veo vinculado como esas formas alternativas de educación en otros países ya están transitando hacia los colegios en el bosque, por ejemplo, que se conecta mucho con la idea de granja. Entonces veo que hay una cuestión interesante y es que sí es posible una universidad más flexible, y sí es posible porque el universo y el mundo es abierto. Eso versus la universidad ortodoxa, donde todo ocurre en la jaula y donde cada vez es más difícil salir a campo y a terreno y le cancelan uno a último momento y cosas por el estilo. ¿Sí? Entonces, yo lo que veo es que ustedes logran demostrar que sí es posible. Y, sobre todo, algo que me parece muy interesante y es parte de las voluntades de los docentes. Si el docente se transforma y cree que es posible, lo hace con o sin recursos; pues más chévere, con recursos, ¿no? Yo después les mostraré algo donde hay algo de recursos, no muchos, pero permite hacer otras cosas, pero en el fondo es voluntad. Y creo que hay un elemento importante. Si los docentes universitarios logran entender que es posible generar otras formas de aprendizaje y que esas otras formas pueden ser bastante más cercanas, por un lado, pero además felices y significativas para los estudiantes, esto tiene un efecto impresionante, pero cuando todo el mundo se reduce; y no estoy en contra de las clases teóricas, hay que hacer unas clases teóricas, todo el mundo sentado y tal, ¿sí? Pero también hay que convertir muchas cuestiones en algo más vivo, porque habitamos en un planeta vivo, ¿sí? No es un asunto ahí quieto, estático. Y creo que ese es uno de los problemas de esas lógicas ortodoxas. Y ahí tenemos mucho trabajo en torno a asuntos pedagógicos, didácticos, etc. A la innovación. Es decir, esto es innovación, evidentemente, sin embargo, pues para otros no será innovación. O sea, ir a campo, y lo digo abiertamente, algunos docentes dicen es que se fueron a pasear. Pues también hay gente que va a pasear a un aula y un estudiante no siempre está conectado con los temas por estar ahí presente en el aula con los ojos abiertos, pero su cabeza está en otro lado. Entonces, a lo que voy es que ponen sobre la mesa un asunto realmente interesante, que en mi caso estamos tratando de denominar como el territorio como dispositivo potente de aprendizaje, más allá de solo la única opción que es el laboratorio fijo, encerrado, confinado, o el aula.[…] </t>
  </si>
  <si>
    <t xml:space="preserve">[…]Con la profe AIOM tuvimos la oportunidad de conocernos en la sede de la Paz, allí echándonos el cuento de la innovación académica y de la manera como estábamos tratando de redefinir el tema de la innovación académica en la universidad. La profesora nos dejó claro que esa palabra innovación no dejaba de causar molestia y bueno, tuvimos la oportunidad de seguir dialogando y creo que el aprendizaje también fue desde allí, desde si estábamos redefiniendo pues cómo escuchar también acerca de estas otras dinámicas de la innovación, que era casualmente hacia donde queríamos abrir como el espectro en la Universidad, saber que en las sedes de presencia nacional las formas de innovación son distintas a como también se concibe la innovación seguramente en las aulas de ingeniería en Bogotá o en qué sé yo, pero que no por eso solamente esa forma de innovar en ingeniería Bogotá es la forma predominante en toda la Universidad Nacional en su conjunto. Entonces ha sido un aprendizaje. Y con el profesor JABG también algo supremamente interesante, porque cuando compartimos en Orinoquía, fue quien estuvo constante y se esperó hasta el día siguiente, hasta el último espacio del día para poder compartir en parte esto que nos han presentado hoy. Entonces es también cómo se van nutriendo esas reflexiones en la Universidad, esa escucha. Y quería mencionarlo básicamente por eso, porque el mismo concepto de innovación académica en la Universidad pues ha tenido eso, se ha nutrido desde esas formas que justamente en algunas de las sedes y que no podría ser de otra manera, teniendo ahí, digámoslo, el contexto mismo, es decir, y ahí es donde a uno le preocupa que en esta idea de programas completos en sedes, simplemente traigamos el paquete de asignaturas sin entender todo este sustrato que hay en cada uno de los territorios. Una de las discusiones también, digamos que es bien importante y yo creo que sobre eso habrá trabajo hacia adelante y son esas relaciones con una intencionalidad formativa entre la docencia y la extensión, ¿cierto? Y digámoslo que cuando el profe JCM y también fue, digamos que la manera como comenzamos a conocernos fue a propósito de ese foro de trabajo de campo, porque es cierto, muchas personas le restan importancia al trabajo de campo, yo creo que con el profe JDOC, con el profe AFOA, eso digamos lo que aquí no habría discusión, sí habría es la manera de comenzar a nutrirlo, inclusive en la fundamentación misma de la Universidad, esa separación que se hace esa escisión que se hace, claro, que responde a la estructura orgánica, ¿no? Extensión está en una Vicerrectoría y Docencia en la otra, y entonces pareciera que no pudiera ser posible las relaciones formativas entre Docencia y Extensión, entonces es otra manera de evidenciarlo. Y por supuesto, profe [Se refiere a JCM], que digámoslo que esto es uno de los elementos, y lo hemos dialogado también con la profe AIOM, de comprender la innovación, la innovación académica en la Universidad. Esto es a lo que se refería el profesor EDGL en Palmira, que lo está liderando el profe Oscar Chaparro también. Justamente viene como un ejercicio, un proyecto de innovación académica, entonces es explorar también unos elementos pedagógicos allí directamente en la Granja. Y dice uno pues así debe ser en las sedes, así debe ser, tenemos el recurso ahí, no podemos separarlo, es lo que nos rodea.[…] </t>
  </si>
  <si>
    <t xml:space="preserve">[…]. Me parece que es muy emocionante cuando, cuando vemos precisamente que la innovación es un proceso de reconocimiento, de integración de lo que somos y dónde estamos, y no un aparataje, una cosa como sí que hay que traer y que es muy sofisticada, sino esa innovación que está tejida con el lugar, es lo que me parece increíble y bellísimo y pienso que hay mucho para hacer. O sea, cuando veíamos como el aula viva o ese laboratorio vivo, pues vemos que en eso vivo lo que converge es la Granja. Entonces la Granja es el aula, es el laboratorio y está viva. Y me parece fascinante además las preguntas, ¿no es cierto? Que propone el profesor [Se refiere a JABG] acerca de esa, cómo cuantificar esos resultados, cómo empezar a hacerle un seguimiento. KMMO, por ejemplo, que está con nosotros, tiene una maestría en metrología y parte de lo que hemos hablado es que en esta fase del Instituto ella debe empezar a poner sobre la mesa, digamos, su formación, que es una maestría en metrología con énfasis en innovación. Entonces un reto que yo le he puesto es ¿cómo tejemos eso? O sea, yo necesito que empiece a ser parte de este montaje. Entonces me gustaría que conversáramos en algún momento con KMMO y mirar esa parte de cómo cualificar, ¿no es cierto? Esa formación en los estudiantes, su labor. Y me parece bellísima porque es la declaración de alguien que sabe que está en camino. Entonces, no estamos mostrando un resultado acabado, sino estamos mostrando algo que se hace y que está vivo, y que como está vivo es susceptible de mejorarse. Eso me parece bellísimo. De parte de la profe AIOM, pues la alegría que yo siento es que ese desafío que tenemos de trabajar en el Instituto. Cuenco como un nodo, como una red, para esa red es esencial los nodos. Y esa experiencia que cuenta de las comunidades y que llegaron 43 representantes de esas comunidades, pues es que ya tenemos un nodo importante de la Universidad Nacional que nos tiende unos enlaces con 43 comunidades que sí son del territorio, que son de ese lado, el país que nos mostraba el mapa del profe AFMC esta mañana, donde está el bache, ¿no? Entonces, me parece que hay mucho por hacer juntos y que tendremos que conversar, porque sería fascinante si pudiéramos desde el instituto y todo lo que hemos convertido, como poder apoyar de alguna manera las labores que están llevando a cabo, que miremos que se puede apalancar en esto. […] </t>
  </si>
  <si>
    <t xml:space="preserve">[…]Y parte de lo que hoy no acabamos de desplegar de la radio, de ese low tech en una era high tech, es … El potencial que hay con la radio universitaria es increíble porque estamos a medio camino de la emisora gringa comercial, digamos en términos muy coloquiales, y la emisora cultural europea. Nosotros estamos en un umbral que tenemos un margen de actuación todavía increíble y que la radio que todo el mundo dijo, pues esto se murió, igual que los acetatos, pues lograron mutar, la radio logró mutar incluso a la Internet, o sea, no se murió, pero logró. Como todo medio arcaico, tiene más posibilidades de mutar, o sea, uno se le daña algo en la casa, mecánico y tiene más probabilidades de arreglarlo que si se le daña el chip de la lavadora o cualquier cosa que ya queda como inservible. Entonces hay un potencial ahí que tendríamos que pensar en general de la Universidad Nacional, porque la radio permite cosas maravillosas. Hablábamos de la educación, de ese origen en la educación o esa figura, ese vínculo con la educación en Colombia y en la contemporaneidad hay trabajos que hace, por ejemplo, Lidia Camacho en México, que es esa mirada de la radio como la radio universitaria, como un medio de transmitir un conocimiento académico que ya de por sí ha sido picado en pedacitos para que eso pueda salir por la radio, porque cuando uno prende la radio, pues no está esperando un ladrillazo académico, entonces tiene un alcance muy fuerte. Y si eso lo miramos, entonces es como la posibilidad de bajar, de poder abarcar un terreno más amplio de las investigaciones en la Universidad y hacer ese ejercicio que yo creo que es en varios momentos, pero hay un ejercicio inicial como de bajarlo a un lenguaje coloquial, las investigaciones científicas en el nivel que sean, que tendrían que concluir incluso en una publicación infantil. Yo creo que ese sería como la forma de llevar esto hasta las últimas consecuencias. Una tesis doctoral. Y personalmente lo que hice en el doctorado, el trabajo de campo mío fue una etnografía radial, entonces fue usar la radio para registrar los datos de los participantes y se hizo una prueba en la radio pública de SALTO en Ámsterdam, mirando la casa a cuestas, o sea, viendo que la grandeza de la arquitectura estaba en lo que la persona se llevaba consigo al migrar, o sea, es tan del individuo y sus formas de habitar que se lo puede llevar consigo y montar su casa en otro lugar en otro momento. Y claro, es que la radio es una cosa muy potente y nos va a dar la polifonía, si esa posibilidad también de que esos 43 personajes que ustedes lograron convocar y reunir ahí, o sea, uno podría estar escuchándolo con una amplitud muy grande. ¿Sí? Y la radio tiene esa virtud también que puede permitirnos escuchar a muchísimas personas. […] </t>
  </si>
  <si>
    <t xml:space="preserve">[…] Hablando con la profesora DASC desde ayer acá, era como bueno, vamos a traer otras maestrías y yo le decía ¿por qué no Hábitat? Y Hábitat existe en Manizales, en Bogotá, en Medellín. Y pensaba, bueno, sí, Hábitat, por ejemplo, en Medellín es muy potente por el CEHAP [Se refiere a la Escuela del Hábitat de la Sede Medellín de la Universidad Nacional de Colombia], por ese centro que hay, que lleva 40 años documentando, digamos, los estudios en hábitat. Pero viendo la isla, aquí hay un componente que se cruza con Manizales y es el hábitat en ladera, o sea, es la isla, es el maritorio, pero si vemos, es una isla que es en ladera, o sea, tiene una arquitectura de ladera, tiene una arquitectura en madera. Entonces, es empezar más que a buscar las diferencias, que siempre estamos como muy atentos a las distinciones, también es como encontrarnos en esos puntos de encuentro que han emergido hoy, ¿no? Entonces, es buscar esos puntos de encuentro.[…] </t>
  </si>
  <si>
    <t xml:space="preserve">[…]yo a propósito de lo que la profesora GHB, está diciendo, digamos que hay algo importante desde el punto de vista de la tecnología y digamos, de esas distinciones, así como lo hacía AFMC esta mañana, de cómo se reconoce inclusive la educación en tecnología. Sabemos por la propuesta que hubo en el año 1996, que en Colombia realmente no se ha podido llevar a cabo una formación, una educación en tecnología, porque no hay profesores para la educación en tecnología, porque no distinguimos, digámoslo, esa forma. Pero, además, digamos frente a la tecnología del high tech, también se han hecho allí algunas discusiones, porque las tecnologías en sí mismas, ¿no? Hablando ya de las manifestaciones de la tecnología, y no la tecnología como ese proceso de conocimiento. Las manifestaciones de la tecnología en sí mismas no son ni de punta ni de cola, todo depende, depende del contexto. Entonces, un carpintero de barrio, pues no va a tener una máquina de corte con agua, o qué sé yo, necesita el serruchito. Claro, le haríamos un daño creyendo que dándole una máquina de corte lo hace mejor carpintero, su trabajo es como carpintero de barrio, restaurador, bueno, qué sé yo. Y pasa de algún modo a veces el tema, cuando hablamos de la innovación, entonces, ¿no? Innovación académica, y por eso decía, desde cuando comenzamos a hablar, porque en sedes como Tumaco nos decían pues “ustedes a qué vienen acá si aquí ni siquiera hay computadores” Y pues encontrarse en nuestras experiencias ya es comenzar a hablar justamente de esas otras dinámicas de innovación académica que se dan los territorios. Y ahí con respecto a la radio, una cosa, la universidad Minuto, la UNIMINUTO [Se refiere a La Corporación Universitaria Minuto de Dios de Colombia]; he contado con algunos, la experiencia se dio, la tarea de desarrollar programas educativos por radio … Es reciente, es relativamente reciente y lo orientó a comunidades de mujeres en el pacífico, particularmente en el Chocó, por una razón sencilla, porque estas mujeres escuchan todo el día mientras trabajan, escuchan la radio y porque al final de la tarde, terminada su jornada, se reúnen para hablar de cosas que escucharon. Entonces algo que está, digámoslo, que ya es una práctica muy cultural en la comunidad, se convierte casualmente en el medio para poder llevar la radio de manera educativa y a veces no leemos eso, creemos que eso ya no hay, no hay innovación porque es radio y porque fue una tecnología ya. […] </t>
  </si>
  <si>
    <t xml:space="preserve">[…]En relación con comunidad universitaria, cuando decíamos ¿hasta dónde llegamos? Hablando de estos 43 representantes de comunidades, UNIMINUTO se dio cuenta que uno de sus problemas de fracaso académico se concentraba en los jóvenes cuyas madres no habían tenido la posibilidad de estudiar. La profesora MLR lo decía esta mañana, muchos de ellos son hijos de familias que no han tenido la posibilidad educativa. ¿Cómo logran bajar el fracaso académico en esos estudiantes? Brindándole posibilidad de educación a sus mamás y cuando los muchachos ven que la mamá aprovecha esa oportunidad que la Universidad le brinda, se convierte en un elemento motivador para aprovechar esa oportunidad. ¿Hasta dónde llega la comunidad universitaria y cuáles son las estrategias que se emplean? A veces digo, porque nosotros a veces pensamos en los sistemas de acompañamiento y los hacemos muy robustos para reducir fracaso académico de deserción y no sabemos cuáles son las familias, cómo están conformadas y qué es lo que verdaderamente el estudiante cree de la educación, pues porque lo ha visto seguramente cierto, como ese problema, solamente eran como esos dos elementos. Ahorita para cerrar UNIMINUTO, con todo lo que quieran decir otros que es que eso no es de calidad, pero lee cositas que me parece de una manera mucho más interesante que lo que a veces hacemos nosotros.[…] </t>
  </si>
  <si>
    <t xml:space="preserve">[…]me impactó mucho lo que contaste de este grupo que se pudo reunir allí, porque soy una convencida que allí son realmente, allí están las respuestas y las soluciones, la capacidad resolutiva de las comunidades y entre más dolor han tenido mayor capacidad resolutiva, pero no los escuchamos y creemos todo el tiempo que ellos nos están esperando respuestas y están esperando que los salven y eso no es cierto, solamente están esperando que los escuchen y casi nos están diciendo ustedes porque son tan bobos porque no los escuchan para darles las respuestas que ustedes necesitan. Sí, entonces son dos cosas que parecen maravillosas.[…] </t>
  </si>
  <si>
    <t xml:space="preserve">[…]AIOM¿qué pasa con la Universidad? Porque la gente sí lo tiene claro. Yo digo, es decir, las personas, los colectivos, las comunidades tienen claro qué quieren de la Universidad. Y en la medida en que la Universidad nos lo da, por ejemplo, una universidad como UNIMINUTO puede empezar a resolverlo, y sencillo, si lo resuelve, listo. Si nosotros nos está quedando difícil, si no pudimos, ¿pues qué hacemos? Pero eso tendría unas implicaciones en términos de nuestra construcción de nación.
GHB: Impresionante. 
MLR: Aun queda fe y confianza en la universidad Nacional.
AIOM: No, sí. Todavía nos creen. Todavía nos creen.
MLR: Que responsabilidad. Si. Es que es cuando eso que tú dices, esa llegada de así, de ese número de personas y de comunidades y demás, es como la responsabilidad, por Dios, de saber que todavía están creyendo en la Universidad.
AFMC: La institución en la que más confía en los jóvenes. La institución en la que más confían los jóvenes, en las encuestas estas que hacen, es la universidad pública. El 85 % confía en la universidad pública, 75% en la universidad privada y el 95% desconfía en los partidos políticos, en la religión y en los youtubers. ¿Sí? Y ahí en los youtubers también. Es extraño, ¿no? Cuando uno le dice que los jóvenes, que los youtubers, ellos desconfían mucho de eso, pero confían mucho en la Universidad. Y en la institución que más confían en el país es en la Universidad Pública.
MLR: Y en la nación.[…] </t>
  </si>
  <si>
    <t>AIOM;GHB;MLR;AFMC</t>
  </si>
  <si>
    <t xml:space="preserve">[…]Nosotros también tenemos un grupo, en el grupo de agroecología de Red de Campesinos, y tenemos el grupo de Red de Mercado Agroecológico.Es un grupo de agricultores que salen al mercado cada ocho días en la Universidad lo hacemos cada mes, cada que pagan al jueves siguiente hacemos un mercadito allí, pero tenemos una red de alrededor de 60 agricultores del centro del Valle del Cauca, a veces nos reunimos en Buga, a veces en Tuluá, a veces en esa zona, y entonces estamos construyendo allí. Unas cosas que cuando uno va con el bus de la Universidad, ven el escudo de la Universidad y es una alegría, llegó la Universidad, llegó la Universidad. Y eso pues a uno lo emociona muchísimo, aún a unos sitios que vamos nosotros por proyectos que tenemos en Bajo Calima.Que hay que pedir permiso al Consejo, el Consejo le pide permiso al sultanito y todo lo demás, pero llegamos allá, sí, y ven el escudo de la Universidad y llegó la Universidad aquí a este sitio. Entonces esas son cosas que uno dice, el poder de la Universidad en una región y el poder de convocatoria que tiene la Universidad Nacional, entonces yo creo que eso es la otra connotación.[…] </t>
  </si>
  <si>
    <t xml:space="preserve">[…]No, pues no quería como cerrar la sesión sin intervenir el silencio, no es como porque no tenga nada que decir, sino porque estoy asombrada, estoy muy asombrada en serio con lo que pasó acá. Es la primera vez que vengo y pues no estaba como muy enterada de toda la globalidad de lo que esto implica. Y de verdad que me parece fabuloso que nos salgamos del piloto automático, porque veníamos como en modo automático como universidad, siguiendo no sé qué, sin qué sentido, y esto es como hacer una pausa y sentarnos a pensar en el sentido, en esto que ¿para dónde va? Y ¿esto qué sentido tiene? Yo soy politóloga de la Nacional, Sede Medellín, estoy haciendo un posgrado en la Sede de Bogotá, pero he picado mucho, como mi tema no es política educativa, profe [Se refiere a GHB], he picado en muchos temas, precisamente como un poco saliéndome … Me parecía un poco absurdo que en la carrera el currículo fuera una sumatoria de asignaturas, entonces terminé armando mi propio currículo, cogiendo electivas y a punta electivas. Entonces pues me parece que lo que se está hablando acá es totalmente como a tono con la realidad, una realidad que viene desde hace mucho y que no le habíamos prestado atención y esto de verdad que tiene una potencia de transformar realmente el rumbo si se llegara a ser efectivo. Me quedas como algunas dudas. Pues no sé si está, si más adelante se piensa, si ya lo han pensado antes, es por ejemplo en torno a cuáles son los parámetros, ¿no? A modo de manual de instrucciones, como decíamos ahorita, sino como el sentido de lo que se entiende por innovación o por investigación, o si el Instituto piensa sentar una postura o algún lugar de enunciación de esos conceptos. Lo pienso pues en términos como prácticos, en si esto más adelante llegara a concretarse y a existir el Instituto, ojalá que sí. Y llegan un montón de iniciativas, porque como decía la profe [Se refiere a GHB] ayer y el profe [Se refiere a GEBT] creo, el profe [Se refiere a GEBT]. “Cuando está en semilla en la tierra nadie la ve, pero cuando florece ya se quieren pegar y ya quieren la flor y todo el fruto”. Seguramente llegarán un montón de iniciativas, Llegarán eso, un montón de iniciativas que querrán financiación y bueno, allá están dando cosas, vamos a pegarnos a ver qué nos dan. Y seguramente llegarán proyectos o propuestas que se piensen la innovación como la continuidad de lo que ya está. Entonces vamos a hacer un proyecto de innovación para una empresa, un desarrollo de un producto de una empresa, no sé, algo relacionado con ese sistema de producción en el que estamos inmersos o algo que, no sé, de extracción de recursos, de ser más eficientes en la extracción de un proceso productivo para alguna cosa pues de este sector económico. Y no sé pues si el Instituto se piensa como que eso puede ser o hay alguna noción de qué no es investigación académica, qué sí es investigación académica, qué entra, qué no, porque hay otras formas más subversivas, como decía el profe [Se refiere a GEBT], de comprender la innovación, que no es seguirle a lo económico en esa reproducción del sistema, sino pues ir a propuestas pues más alternativas y de otra vía, pues de la gallina que decía la profe [Se refiere a MLR]. Y estas como por poner un ejemplo.[…] </t>
  </si>
  <si>
    <t>SVO</t>
  </si>
  <si>
    <t xml:space="preserve">[…]Yo creo que hemos fijado una meta de que al cierre de este proyecto de inversión debemos tener tres productos académicos orientados a conceptualizar las tres líneas fuertes que nos convocan de esa investigación en educación, la innovación académica y las políticas educativas. Puede ser de un corte paper o puede ser documental, o sea, no está cerrado la forma de, pero sí es la idea y la propuesta es que la materia prima de esos productos sea esto que estamos documentando de los diálogos, o sea, como que de pronto no aterrice un globo y alguien dice la innovación es esto, sino que hay un hilo conductor en una conversación que se teje y emergen unos temas y empieza a tener una idea, que además las tres líneas con los tres pilares que nos apoyan, pues el profesor GEBT, por ejemplo, en el área de innovación, específicamente en su administración, han producido un libro que tiene varios tomos, arranca como esa mirada a la innovación amplia y luego hasta llegar a este contexto de la academia. Y pienso que es importante que así habrá algo en la línea o no del Instituto. Me imagino que, si entre todas las publicaciones que hay en el Instituto, en lo que es educación, sin que sea una camisa de fuerza, entonces el centro también tiene un pensamiento en torno a eso y puede ser que esos pilares quieran asumir esa publicación, esa tarea, o puede ser que alguien más diga yo lo voy a hacer aquí. Y bueno, hay un punto de partida, porque lo que hemos hecho es eso, tratar de avanzar a hombros de gigantes, ¿no? Estamos empezando a dar el pasito, hay todo un reconocimiento de lo que se ha hecho previamente y hay respaldo desde el Instituto para ese tipo de iniciativas. Alguien dice listo, yo me voy a sentar y voy a hacer esto con un grupo de personas a partir de estos diálogos que han tenido hasta ahora para conceptualizar lo que es esa investigación en educación. Y entonces eso tendrá que estar tejido, lo que hemos hablado, como que se da una cohesión dentro de un producto académico, o sea que él tiene una cohesión interna, luego hay un ejercicio de coherencia que empieza a tejerse con unos autores que ya existen, que ya han dicho algo, unos antecedentes, entonces nos tejemos para llegar a un producto que sea consistente, ¿no es cierto? Que ya tenemos esa cohesión, esa coherencia y es consistente. Pero esa sería la invitación para todos, o sea, y todas las participantes que ha habido hasta este momento, quien quiera asumir esa bandera, o sea, adelante y hay el apoyo y puede ser entre dos, tres sedes, cuatro, o sea, o una sede y una de las dependencias con las que estamos trabajando. Pero en cualquier caso, la invitación sí es a que esto no se quede solo en el diálogo, que haya una acción y esa invitación desde el pensamiento de diseño, que yo como produzco conocimiento a través del hacer, entonces diálogo, reflexiono con un grupo de personas y eso desencadena unas acciones que estamos viendo, unos proyectos posibles y ese conocimiento que se produce en el interior de esta etapa de creación e implementación del Instituto, pues da lugar a que a que se conceptualice con base en esa experiencia. Es como la invitación es no a crear una teoría y luego salir a ver eso en el mundo, con que cuadra o no, sino conceptualizar a partir de la experiencia y la sinergia, que es lo más interesante. Es que esto es increíble, el juntarnos es maravilloso.[…] </t>
  </si>
  <si>
    <t xml:space="preserve">[…]En la Universidad hay quienes hablan de crear una sola Dirección Nacional de Innovación, de meter todas las formas y dinámicas de la innovación en una sola dirección nacional. Pero claro, quienes hablan de meter todas las formas de la innovación en una sola dirección nacional, en este momento tienen una visión de la innovación ligada a la creación de spin off, y con eso la creación de unos negocios que, pues convendrían a algunas personas, no sé si a las comunidades, no sé si a la comunidad académica. Entonces hay cosas, el fundamento de innovación académica que hemos venido trabajando, como lo mencionaba la profe GHB, ha sido en la escucha a las distintas sedes de la Universidad. Y ahí quería solamente mencionar algo, digamos, a lo que me estaba refiriendo cuando hablaba de la experiencia de Orinoquía, y es que cuando nosotros llegamos a las sedes a hablar, y nos ocurrió en Palmira, estaba contando lo que ocurrió en Palmira. Coincidió con la visita de los directores de laboratorios de la Sede de Medellín, Manizales y Bogotá, y ellos estuvieron en las presentaciones que hicimos del Ecosistema de Innovación Académica, y nosotros estuvimos en las presentaciones de laboratorios, y sobre todo que ellos iban a hablar allá de laboratorios remotos. Entonces ahí fue cuando digo, ellos levantaron la mano y dijeron ay, nosotros queremos, nosotros hacemos innovación académica y queremos estar ahí en la cartografía del Ecosistema de Innovación Académica. Es decir, que esa fundamentación de innovación académica dio cabida a que las comunidades reconocieran que lo que hacen es innovación académica. Y entonces en Tumaco reconocieron que sí, que ellos hacían innovación académica y que no tenía que ver con los computadores, o sea, con esa idea que se les había dado del concepto. ¿Sí?, porque claro, y ahí también viene, y ojo que esa parte es importante, por eso decía, lo mencionó el profesor AFOA Ahora, cómo distribuimos los recursos en eso … ¿Cuándo llegamos a la Dirección de Innovación Académica quiénes tenían los recursos de innovación académica? Bogotá y Medellín. ¿Por qué? Porque son los que más estudiantes tienen. Ah, y es que esa plata es para comprar pupitres. ¿Cuáles son los criterios para distribuir el presupuesto de la innovación académica en la Universidad Nacional de Colombia? Las sedes que más estudiantes tengan. ¿Entonces las sedes de presencia nunca van a tener recursos, y la sede más pequeña, entonces … ¿Cómo desarrolla uno capacidades con ese criterio? Entonces, no, vamos a distribuir por igual poquito y lo mismo para todos. Y yo no sé, pero lo digo, aquí está el profe JDOC, la profe [Se refiere a AIOM] … Pero lo que han hecho algunas sedes, el profe JDOC lo dijo de una manera muy bonita, esa fue la rueda, o sea, como que le aportamos la rueda con eso. El profe JDOC creo, entiendo; no sé profe [Se refiere a JDOC] si le entendí mal o lo entendí de modo bonito, para mí. Fue la rueda que le ayudó, digámoslo, a poner a rodar otras cosas, otros procesos. De eso se trata, de comenzar a desencadenar procesos y capacidades en las sedes. Algo que es claro y es que hoy las nueve sedes de la Universidad están desarrollando procesos de innovación desde la perspectiva de innovación académica de la sede de las sedes y no desde una visión de quien está en Bogotá pensando en que la innovación académica es como se hace en una facultad específica, en una sede y distribuyendo recursos en función de eso. La política de innovación y lo que se está haciendo de innovación en la Universidad se está manejando desde, digamos, dos vicerrectorías. La Vicerrectoría Académica maneja innovación académica, entonces se creía que únicamente estaba aplicada a la docencia, porque aquí lo académico es la docencia, ¿cierto? Formación en docencia, por eso decía el reto de la formación en extensión, porque creíamos que en investigación y en extensión no hay formación, porque eso es de la docencia y es de la Vicerrectoría Académica. Y para eso voy a decirlo, habían $1.000 millones, con $1.420 millones nos movimos tres años. Y para qué nos ponemos odiosos si la política de innovación se movió con un presupuesto 60 veces mayor, creo. ¿Y el impacto dónde está? Y si muestra uno el mapa de innovación académica hoy lo puedo decir con tranquilidad, profe JDOC, el mayor impacto de los procesos de innovación académica lo presentan las sedes de presencia nacional, que ese es otro elemento importante. Entonces, sí, siempre habrá el riesgo, porque nos interesa el criterio para distribuir el recurso, nos interesa el criterio para mirar quién se beneficia de, pero también hay espacios, digámoslo, para dialogarlo, para discutirlo y seguramente para refutar a donde corresponda hacerlo. Todo eso quedará documentado desde la Dirección Nacional de Innovación Académica, es parte de lo que estamos escribiendo, dar cuentas de esos $1.420 millones que se distribuyeron en las nueve sedes y los procesos que se apoyaron y los impactos que tuvieron el comenzar a desarrollar capacidades en todas las sedes, en todas, en todas. Pues eso, digamos que la pregunta es bien, bien importante y por eso decíamos de la importancia de actuar, ¿no? Desde donde siempre se ha hecho, ¿no? Desde donde siempre se ha hecho.[…] </t>
  </si>
  <si>
    <t>CATEGORÍAS UA07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</si>
  <si>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</si>
  <si>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una metodología de enseñanza desde la experimentación y el hacer. También la denominan, laboratorio vivo, debido a que se lleva a cabo en entornos prácticos, distintos a un salón de clase. Especialmente hace referencia a los trabajos de investigación realizados en las granjas de la Universidad Nacional Sede Orinoquía (Granja el Cairo) y Palmira (Mario González Aranda). Así mismo en el Jardín Botánico de la Sede Caribe o el Laboratorio Tecmarin.</t>
  </si>
  <si>
    <t>Engloba las intervenciones que tratan en general los temas relacionados con las diferentes lenguas natales de miembros de las comunidades de los territorios donde se encuentran las sedes de presencia nacional de la Universidad, cuando el español se convierte en la segunda lengua. Expone los desafíos a los cuales se enfrentan los estudiantes y demás integrantes de la comunidad universitaria con lenguas autóctonas en varios escenarios. Igualmente, se refiere al estudio e investigación de estas lenguas y/o dialectos, a sus relaciones con múltiples aspectos contextuales, así como a su impacto y relevancia tanto en el proceso educativo como en la identidad de las sociedades y culturas a las que pertenecen.</t>
  </si>
  <si>
    <t>1. 2024/02/07</t>
  </si>
  <si>
    <t>4.
GHB, AFOA, SCM, LMEO, EDGL, JM, GEBT, CMOS, GG, AIOM, SVO</t>
  </si>
  <si>
    <t>5.
08</t>
  </si>
  <si>
    <t>9. Reconocimiento del terrritorio</t>
  </si>
  <si>
    <t>10. Navegando (recorriendo) el maritorio. Retos y oportunidades. Recorrido y conversatorio (Sede Medellín)</t>
  </si>
  <si>
    <t>RECONOCIMIENTO DEL TERRITORIO</t>
  </si>
  <si>
    <t>NAVEGANDO(RECORRIENDO EL MARITORIO, RETOS Y OPORTUNIDADES, RECORRIDO Y CONVRSATORIO (SEDE MEDELLIN)</t>
  </si>
  <si>
    <t>SOCIOECOSISTEMAS COSTEROS</t>
  </si>
  <si>
    <t xml:space="preserve">[…]Vamos a hacer hoy un recorrido por la isla, entonces quería aprovechar este fondo que tenemos aquí en este paisaje, que además de muy bonito, que todos lo vimos desde que llegamos, pues hay una cantidad de información visual ahí para una clase entera, ¿cierto? Entonces, hablando de las pedagogías activas en los territorios.Entonces pues muy rápidamente yo podía preguntarle a ustedes ¿qué observan? 
GHB: Un pedazo de barco.
AFOA: Ven un barco. Listo. ¿Qué más ven? 
GHB: Las Islas chiquitas
AFOA: Islas Chiquitas. Listo, una iglesia. ¿Qué más ven? Variedad de colores en el mar, ¿cierto? Y en la tierra verdes, ¿verdad? ¿Cierto? ¿Qué más ven hacia allá, hacia la zona norte,¿qué ven? como una ciudad, ¿verdad? Edificios, ¿cierto? Y por acá menos, ¿verdad? Cierto. Bueno, pues todo eso que estamos viendo tiene que ver con el urbanismo, ¿cierto? De la isla, lo territorial o lo marino costero. Y en lo marino costero pues todo lo verde que tiene que ver con los ecosistemas costeros, o sea, en tierra y en el mar, pues donde vemos una isla, pues allá hay una isla, pero debajo pues hay una vida submarina, ¿cierto? Que no alcanzamos a ver, pero que ahí está. No sé si alcanzan a ver allá como una zona blanca, una zona blanca allá como en el mar hay como unas como una zona más blanquita, como unas espumas. ¿Qué es eso? ¿Qué creen que es? Olas. ¿Y qué está pasando ahí con las olas? Como si estuvieran chocando con algo de abajo, ¿qué están chocando? la barrera de coral. La barrera de coral es muy importante en esta isla, en Providencias, es un ecosistema estratégico, pero además un ecosistema de protección, entonces digamos que eso es un tema importante.[…] </t>
  </si>
  <si>
    <t>AFOA;GHB</t>
  </si>
  <si>
    <t xml:space="preserve">[…]Por aquí nombraron también que se veía una iglesia, ¿cierto? Entonces obviamente aquí no hay unas dinámicas socioculturales, religiosas particulares de la isla, SCM y LMEO de pronto nos guían hacia esa zona , donde se ubica gran parte de la comunidad raizal también, y hay unas particularidades de la cultura religiosa y social acá de la isla que también ellas nos contarán. […] </t>
  </si>
  <si>
    <t xml:space="preserve">[…]Entonces, como ven, es un socio ecosistema, es un socio ecosistema, ¿cierto? O lo que llaman sistemas socio-ecológicos, donde habitan personas, pero en un sistema cambiante, natural, pues que es frágil, entonces por eso lo que vayamos a ver allá en el norte de la isla de desarrollo urbano, bueno, ¿qué tan bien se está haciendo?, ¿qué tan mal?, ¿qué está pasando? Aquí, vamos a ir enseguida en el bus hacia la zona de Old Point, donde están los manglares, donde está el profesor JM que nos contará brevemente sobre el ecosistema de manglar, ustedes lo mirarán y pues estaremos como capturando información. Y, por último, esta zona donde dicen que está el barco hundido, unas islas, esta zona se llama la zona de Rocky Cay, vamos a ver si alcanzamos a llegar ahí en algún momento. Aquí hay una playa larga, y esa playa pues también se usa de turismo, pero tiene una particularidad, es una playa arenosa,de lo más natural que hay aquí, pues porque no está tan intervenida, aunque sí está intervenida, pero pues es particular. Y van a observar, una cosa y es, esto es una playa, el otro lado de la isla es una zona más de acantilado, vamos a recorrer la vía y rápidamente estás en el acantilado rocoso, entonces no es playa. Entonces la forma de la isla desde la perspectiva geomorfológica es particular de un lado y de la otra, ¿cierto? Y, por último, eso está orientado hacia el norte. En esta época del año están venteando mucho, ¿verdad? Pues hay épocas del año que no ventean, ¿cierto? Esta época del año ventea porque soplan los alisios y eso también nos condiciona cierta condición de oleaje para la navegación, para la vida. La vida aquí depende del mar, entonces se toman decisiones en función de cómo está ese mar, la mareta y todo eso. Entonces pues como que tengamos un panorama de todo lo que podemos encontrar en el mar, en la tierra, en el ecosistema, con las personas y todo eso, pues son oportunidades de aprendizaje activo, ¿cierto? Biológico, social, matemático, físico.[…] </t>
  </si>
  <si>
    <t xml:space="preserve">[…]Con el profe JDOC nos dedicamos a modelar las olas, con modelos matemáticos, con sensores, con equipos, ponemos debajo del agua a medir el mar, otros profes se dedican a medir la biología, bueno, en fin, ahí hay muchas cosas que están aquí como un laboratorio vivo. […] </t>
  </si>
  <si>
    <t xml:space="preserve">[…]Pues ese hotel está ubicado en la zona más tradicional, la Universidad hace parte de la zona del Freetown que anteriormente era la zona de comercio, era la zona donde llegaban los barcos, se acercaban un poco más, no llegaban del todo, pero se acercaban y era la zona de comercio de la isla Pongamos finales de 1.800, no estamos hablando de tiempo reciente, entonces como tratar de pensar cómo las dinámicas históricas, incluso las imposiciones de dinámicas económicas cambiaron, incluso los lugares o los sitios importantes de la isla. En la zona de Freetown era la zona de comercio, era la zona importante, pero luego con las dinámicas obviamente más colonialistas, la zona de comercio se convierte en la parte norte de la isla, que es donde está la zona hotelera, los almacenes, la zona rosa, etc.
LMEO: algo importante que van a poder notar es como comentó la compañera SCM, ha habido también una división un poco de la comunidad, de hecho esta área o esta zona la conocía como la zona más rural, lo que es San Luis y la Loma, que es donde se ubican precisamente toda la comunidad étnica o la mayoría de la comunidad étnica, que es la comunidad étnica Raizal y ya en la zona centro, la zona norte, donde ya se ubica toda la parte hotelera y de comercio, están ubicadas más las personas que vienen del continente o como le llaman acá coloquialmente los pañas. Es un diminutivo de Spaniard, entonces dicen paña, entonces eso se puede ver bastante marcado como las comunidades están ubicadas, dependiendo también de lo que les ofrezca el sector. Entonces hacia esta zona se arraigaron un poco más los raizales que todavía trabajan un poco más la tierra, que son un poquito más entregados a la agricultura, a la pesca y ya los pañas que somos la gran mayoría, yo soy isleña, no raizal, también me pueden conocer como paña, me identifican los raizales como paña, mis padres también nos ubicamos un poco más al centro, que son las personas que suelen ocuparse más de toda la parte comercial, de todas estas actividades comerciales que se han dado. Entonces iremos pues mostrándole un poquito más de esa dinámica que se ha dado aquí en la isla históricamente. […] </t>
  </si>
  <si>
    <t>SCM;LMEO</t>
  </si>
  <si>
    <t xml:space="preserve">[…]en este momento estamos en uno de los ecosistemas, muy importantes en la parte marina. Normalmente, si ustedes están en la parte terrestre, difícilmente van a tener este tipo de interacción que se va a tener acá en la sede Caribe, en la sede Tumaco o en Santa Marta, que se tiene acceso. ¿Por qué? Porque estos ecosistemas, los ecosistemas de manglar, se caracterizan por estar en la interfase tierra agua, pero tierra agua marina salada, entonces son unos ecosistemas exclusivos de eso. En toda la zona tropical del planeta, más o menos, 123 países tienen este tipo de ecosistemas. Comparado con los otros bosques del planeta, es un bosque muy pequeño,  es apenas, menos del 1% de todos los bosques del planeta. Pero contrario a eso, tiene unos grandes bienes y servicios, o sea, le aporta no sólo a nosotros,  que siempre primero nos colocamos a nosotros, sino al ambiente, una cantidad de bienes y servicios. Uno de los más populares actualmente, ¿cuál es? El de acumulación de carbono, y en eso hemos demostrado que es uno de los ecosistemas más eficientes, el más eficiente y que captura y secuestra carbono en el planeta. Para nosotros es fácil, entonces, hablar y traer a los estudiantes, porque es muy accesible,  ya sea este manglar o los otros dos o tres manglares, porque se puede llegar por tierra en 15, 20 minutos. Es súper accesible que si uno está en la Ciénaga Grande o en cualquier parte del país. Y en el Pacífico es más complicado todavía, Normalmente uno se gasta por ahí 1 hora para llegar al sistema, luego tiene que montar en lancha, entonces uno tiene horas efectivas de trabajo 4 horas. ¿Cuántas horas efectivas de trabajo tengo? Y entonces eso a veces también como que no lo mide uno y como dicen, uno se tuesta, es que puede llegar uno aquí a las 7:00 a.m. a los 20 min. Ya está trabajando y se queda 1, 2, 3 de la tarde lleva 8 horas de trabajo. En los otros manglares, en la Florida, en Malasia, en donde sea, normalmente es poco el tiempo efectivo de trabajo por los desplazamientos.[…] </t>
  </si>
  <si>
    <t>JM</t>
  </si>
  <si>
    <t>MARITORIO</t>
  </si>
  <si>
    <t xml:space="preserve">[…]Hay una particularidad, hablando de pedagogías activas y estando en el mar, que tiene el Pacífico con el Caribe, en el caso de Colombia pues, y en el mundo también, ¿Cuál creen que es? Hay una diferencia muy fundamental de cómo se mueve la dinámica del mar entre el Pacífico y el Caribe.
GEBT: Las mareas.
AFOA: Las mareas. En el Pacífico colombiano, el Pacífico colombiano, los ritmos de la vida, de las personas, dependen de la marea, o sea, yo tengo que saber a qué hora es la bajamar o la pleamar para poder sacar la lancha, ¿cierto? Y poder navegar antes de volver, porque entonces si me coge la bajamar allá no puedo volver a entrar, me quedo afuera, tengo que esperar a que suba. Y estos son ciclos, ¿cierto? De 6 horas, 12 horas. Acá en el Caribe hay carreras de marea, pero son de 50 centímetros, 40 centímetros, 30 centímetros, casi imperceptibles. De hecho, el que no esté familiarizado con el tema se pasa todo el día en la playa y no se dio cuenta, ¿cierto? En el Pacífico, si eres consciente de eso.
JM: Sí, eso es muy importante. Y acá en esta parte que también hemos sido un poco más específicos, esa altura de la marea no supera los 23 centímetros, ¿no es cierto? Inclusive es más baja que el promedio.   […] </t>
  </si>
  <si>
    <t>AFOA;GEBT;JM</t>
  </si>
  <si>
    <t xml:space="preserve">[…]Los pastos marinos aquí son muy accesibles, ¿no es cierto? Ustedes han ido a Rocky Cay, en frente de Spratt Bight, todas partes. Sabemos, o si no lo sabían, los pastos marinos sólo los hay en la costa caribe, en la costa pacífica no hay pastos marinos, ¿no es cierto? Diferente a los manglares. Hay otro tipo de comunidad que se llama marismas , y esas no las tenemos nosotros, se comportan casi similar a los manglares, en zonas de interfaz, no las tenemos en Colombia, pero ellas son dominadas por gramíneas, mientras que los manglares están dominados por árboles, ¿no es cierto? Y si comparamos ese número de árboles con la diversidad de plantas que hay, es muy bajo. Hay más o menos, 300, 350 mil especies de plantas identificadas, y de manglar solo hay 65 especies. Entonces es un ecosistema muy cómodo para estudiar por su baja diversidad florística. La de la fauna apenas se está conociendo, ¿no es cierto? En muchas partes. Y hay parte de esa fauna que está de que está totalmente desconocida, que es, por ejemplo, la fauna que está en el suelo, que es importante para todos los procesos biogeoquímicos, eso está prácticamente desconocido. Y es importante porque es un grupo impresionantemente grande de otras cosas que tenemos.   […] </t>
  </si>
  <si>
    <t xml:space="preserve">[…]Esto es un vivero que el año pasado se comenzó, y pues producto del huracán Iota Eta e Iota , entonces se promovieron la creación de viveros, porque en Providencia la pérdida del manglar alcanzó casi el 90 % en algunas partes, pero no solo el manglar, mucha de la vegetación, nosotros también mandamos plantas y todo. Entonces se han sembrado miles y miles de plantas. Nosotros hemos mandado desde el jardín botánico plantas a la isla de Providencia. Entonces, la idea  de este vivero, pues tengo entendida que es esa. Entonces, para que sea un vivero comunitario y se empiece a fortalecer los procesos de propagación de plantas nativas acá en la isla de Providencia hicieron como cuatro viveros, uno lo maneja la corporación, todos apoyados por el Ejército, la Policía, la Armada, Coralina, la Alcaldía. Entonces es más o menos lo que se está trabajando. 
AFOA: Los ecosistemas naturales tienen una particularidad, y es que nos prestan servicios, Entonces, así como tenemos servicios de agua, de energía, de no sé qué, pues los ecosistemas, en los últimos años se viene desarrollando un concepto que no sé si lo tengan todos claro, se llaman los servicios ecosistémicos, ¿cierto? Entonces, de manera particular, el manglar, como lo dijo el profe, uno de los servicios que nos presta, muy famoso es el tema de la captura de carbono. Pero en el caso de San Andrés, de Providencia, la barrera de coral que les estaba mostrando aquí, nos ofrece un servicio de protección y el manglar nos ofrece un servicio de protección. Si en Providencia, con el huracán, no hubiera existido la barrera de coral y el manglar, la historia hubiera sido distinta. Es decir, la protección, o sea, las vidas que se salvaron, se salvaron gracias a que esos dos ecosistemas prestaron su servicio. ¿Cuál es el precio que pagaron? los manglares, posteriormente, cuando viene el huracán, se salinizan, y pues ellos soportan el agua salada, pero necesitan el agua dulce, entonces, básicamente mueren. Y ustedes van a Providencia, pues ven una cantidad de manglares que no se volvieron a recuperar, entonces hay que ayudarles de nuevo, y eso es un tema que como seres humanos tenemos que aprender y es lo que hacen los profes y es tenemos que restaurar ecosistemas,  y esa restauración arranca de un proceso de en un vivero, pero no es como la gente cree que como que un manglar llega y lo siembra allí y como sembró la plantica y ya, ¡no!, muchas veces no sobreviven por una razón, porque necesitamos entender cómo viven ahí, dependen de los flujos de agua, del agua dulce, del agua salada, de nutrientes, del tipo de suelo, son muchas las cosas que están ahí involucradas. Entonces yo creo que ese es un elemento fundamental de por qué trabajar viveros, hablando de soluciones, hablando de pedagogía y como proceso de restauración, pero para que nos sirvan para restaurar esos servicios ecosistémicos.  […] </t>
  </si>
  <si>
    <t>JM;AFOA</t>
  </si>
  <si>
    <t>PROBLEMÁTICA AMBIENTAL</t>
  </si>
  <si>
    <t xml:space="preserve">[…]Hay una discusión y la hemos tenido el año pasado, que estábamos discutiendo toda esta parte, manglares y todo lo que tiene que ver precisamente con la palabra restauración. Normalmente cuando hablamos de restauración, o sea, la utilizamos y a veces a nosotros esto suena como maluco, pero ustedes creo que lo saben muy bien. Con motivo de la paz, entonces se presentaron proyectos que uno decía qué locura. Y hay un proyecto que se llama, no quiero nombrarlo, mejor dicho, Marcianos de Paz, y lo aprobaron porque tiene la palabra paz. Entonces uno tiene que volverse muy político. Entonces, cuando dicen restauración, realmente. Cuando se cobijan muchos proyectos como restauración, y lo que se hace es enriquecimiento. ¿Qué es enriquecer? Es que cojo plantas, las siembro, y entonces un sitio que tenía pocos árboles, entonces al final entrego un indicador de siembra, y entonces eso lo pasan como restauración. La restauración es re complicada, y el profe maneja una parte de la restauración que es vital, que es lo de las cuencas, los flujos hídricos y todo eso, porque eso toca hacerle una ecología forense al sitio, y esa ecología forense lleva una parte como es ecológica, biológica, de la parte de suelos, hidráulica, entonces que se tiene que conocer muy bien, porque o si no se va a gastar.[…] </t>
  </si>
  <si>
    <t>PENSAMIENTO AMBIENTAL</t>
  </si>
  <si>
    <t xml:space="preserve">[…]Bueno, esta es una transición del bosque, todavía no vamos a llegar al manglar como tal, aunque aquí encontraremos una especie de manglar, que se llama mangle botón, pero también hay algunas que vamos a ver allá, hay rizófora mangle y hay avicennia, porque estamos cerquita a la orilla, entonces, esto es como una transición, inicialmente cuando se hizo este sendero, o sea, uno como biólogo, primero no, que no dañen, y luego cuando llegan otras personas de otras partes del mundo y dicen oiga, pero este sendero es una maravilla, porque es la única forma de que la gente venga al manglar sin dañarse, vaya por un sitio, y que conozca, de otra forma. Entonces allá déjenle el trabajo a los biólogos, o déjenle al ingeniero que va a hacer lo que sea, pero no se van a meter. Pero hay un sendero, entonces es una herramienta para la pedagogía, que puede ser utilizada. Entonces, eso es lo que pasa con este tipo de cosas, inicialmente no se quiere, no toque el sistema que eso quede así, pero ¿cómo se le enseña a la gente? Entonces toca mediar un poquito, toca hacer una conciliación. Es complejo, es como con los animales,  , y ahorita con los grupos animalistas y con todo esto, entonces es como complejo. Entonces se tienen que llegar a puntos medios. Entonces volvemos al asunto, y yo soy como drástico en eso. Por favor no se echen repelente, no se echen nada, dejen que su mosquito les saque toda la sangre, él tiene el derecho a vivir, ¿no es cierto? Pero entonces tampoco coma plantas. Resulta que ya es un ser vivo, las bacterias que tienen en su organismo entonces tenemos que darles ese término y esos como sustos a los niños que yo les digo no, “pero es que todas las bacterias son malas”. Ah, sí, todas las que nos están ayudando para que se descompongan las cosas y todas esas cosas. [Las anteriores expresiones las dice en un tono sarcástico como critica a la visión extremista de algunos grupos ambientalistas] Entonces toca acomodar esos términos medios.  […] </t>
  </si>
  <si>
    <t xml:space="preserve">[…]Profe que pena un dato curioso discúlpeme es que les quería mostrar un árbol, aquí lo conocemos como árbol de guásimo y ese frutico, los raizales lo utilizan para el cuidado de su cabello. Entonces ellos hacen una melaza y con eso cuidan su cabello afro.
EDGL: El guásimo se utiliza para la purificación de la panela y la baba que sale de allí se utiliza para aclarar la panela y también se utiliza como madera para sacar el palillo, la madera, no se parte, es más fina. Y este es muy común en Palmira, veo que este es más pequeño, las pepitas de este, allá es una pepa grande, más grandecita, puede ser de otra especie, pero es igualito. Solo la pepa la veo más pequeña, pero si esa baba ayuda a hidratar […] </t>
  </si>
  <si>
    <t>LMEO;EDGL</t>
  </si>
  <si>
    <t xml:space="preserve">[…]GG: ¿las plantas que no son coralinas han destruido el manglar?
JM:sí, aquí enfrente, antes de que viniéramos, hay una parte donde hay unos manglares que son muy bonitos, que tienen hasta 30 m de altura, que son raros y se han caído y ha llegado una invasora, pero no foránea, sino invasora porque es su primo... es que ahí está como la diferencia foránea es que no es de allí. Invasora, bueno, estoy como cercano.
GHB: ¿Se propaga rápido? 
JM: Se propaga muy rápido y le gana a las otras. Entonces si hay un problema allí, que precisamente yo le estaba comentando a la corporación que nosotros tenemos plantas para sembrar, que necesitamos es que ellos nos limpien el sitio de eso para nosotros sembrar allí. […] </t>
  </si>
  <si>
    <t>GG;JM;GHB</t>
  </si>
  <si>
    <t xml:space="preserve">[…]Ah y otra cosa de un problema que les decía es que cuando se construyó este sendero, y este sendero tiene 1.300 metros, es muy bonito, ¿cuál fue el problema? Que siempre se hacen aquí mal las cosas políticamente, no se tenían los lotes ni la concesión para entrar. Entonces inicialmente ¿quién utilizaba esto? Pues como el dueño de esto no dejaba entrar y era que pelea, el feliz. Es como el conflicto con Nicaragua. El conflicto con Nicaragua, disculpen que meta tantas cosas a la vez, es cuando yo negocio diciéndole, te digo a ti: Oye, ¿cómo vamos a negociar mi carro, Tú primero te asombras, ¿Cómo, así como vamos a negociar tu carro? Si ¿Cómo vamos a repartir mi carro? Ah ¿tú quieres repartir tu carro? Claro, tú te afanas a decirme sí, repartamos tu carro, si yo no tenía plata ni derecho a él. Pero yo inicio la discusión diciéndole al otro repartamos. Ustedes saben que Venezuela nunca hace eso con sus tierras, ¿no es cierto? Entonces, lo mismo pasa aquí con el sendero. Vienen, construyen un sendero que cuesta una millonada, pero no puede entrar la corporación hasta dos o tres años después a entrar a administrar, porque no tiene la concesión para los terrenos y para gobernar la entrada ni nada de eso. Se hacen malas negociaciones con una inversión muy interesante. Miren esto, es re costoso. Entonces inician perdiendo, Tres o cuatro años de un manejo que desde un comienzo debieron ellos prever tener la concesión y no podían ingresar. Creo que lo solucionaron al fin. […] </t>
  </si>
  <si>
    <t xml:space="preserve">[…]aquí esto es bosque nativo que se reemplazó, y hay cultivos, pero aquí ya se van a dar cuenta de algo que es muy interesante, miren que acá cambia toda la vegetación, , miren acá. [JM señala de un lado del sendero el bosque nativo y al otro lado una zona con distintas especies] Y sólo van a lograr identificar tres especies de este lado, allá van a tener otro poco, aunque esto es bosque seco y son arbustos y todo, pero hay una diferencia. Entonces la primera pregunta que uno siempre les hace a los estudiantes es bueno, ¿a quién le echamos la culpa de que aquí haya una cosa y de aquí haya otra cosa? 
EDGL: veo como una inclinación de…
JM: Ajá. ¿Y eso en qué crees que influye?
EDGL: Que la corriente, las aguas acá se estancan más fácilmente y acá pues tienen que esperar a que fluya.
JM: Ok, corrámonos más para acá. Es por ahí. ¿Y qué agua está entrando acá? Digan lo más obvio, ¿el agua de?, el agua de mar que entra por las mareas. O sea que ¿este sitio está inundado de qué? De agua salada. Y acá porque es diferente, miren el relieve, aquí nomás se ve, miren el relieve. O sea que ¿qué pasa? ¿Qué no está pasando? No está entrando el agua de mar, no entra el oleaje. Y dense cuenta que aquí se ve bien, miren el ecotono , la línea que diferencia. ¿Se dan cuenta cómo cambia la vegetación? ¿Y es culpa de quién? De la inundación, de la marea, ¿no es cierto? Y fuera de eso, eso es agua salada, porque hay humedales que son de agua dulce y eso están los del amazonas y grandes humedales. Pero estos, estos humedales son sobre todo característicos porque hay tres cosas que los caracterizan, la salinidad y la frecuencia, duración y altura de la inundación, que eso se llama el hidroperiodo. Entonces, dense cuenta que ya, miramos un tipo de bosque, y aquí ya empieza el famoso bosque de manglar, con tres especies, tenemos rizófora mangle, esa que tiene las raíces como zancos, este que es negro y por acá debe haber una laguncularia, ah mírenla allá [Señala hacia la especie que describe], que es el mangle blanco.
EDGL: Una pregunta disculpa, con relación a las especies que hablabas que había alrededor de 60 y algo o 50 y algo. ¿Aquí en la isla cuántas hay?
JM: Tres reconocidas como mangles verdaderas y uno, es como a gusto de los investigadores, hay una que algunos dicen que no es mangle verdadero y otras que sí, porque están inclusive en la encuesta. Todas estas plantas, tú las puedes tener en tu jardín, tú las puedes sembrar allá en el bosque seco. ¿Pero qué es lo que pasa? Que ellas son terribles competidoras, muy mal competidoras allá. Mientras que las de allá, ¿por qué no están acá? Porque no tienen las adaptaciones ni morfológicas, ni fisiológicas para vivir acá. Entonces definitivamente, estas sí pueden vivir, pero igual cuando las pasamos allá, las otras les van a ganar, van a crecer más rápido, y éstas no van a poder crecer bien, mueren. No es su hábitat, no son sus condiciones, ni sus adaptaciones.
EDGL: Perdona, otra pregunta. ¿En Tumaco cuántas especies hay?
JM: Hay 7... en Tumaco no, no te podría decir exactamente Tumaco.
EDGL: En el área...
JM: Siete especies del Pacífico. Hay tres especies diferentes de rizófora. Nosotros aquí sólo tenemos una especie de rizófora. Hay pelliciera, avicennia, laguncularia, conocarpus. Entonces aquí tenemos sólo cuatro, si metemos al conocarpus y entonces aquí podemos ver el mangle rojo, que es como el símbolo de todas las imágenes que ve uno de los manglares, que son esas raíces en forma de zancos. Entonces, ¿por qué tienen zancos? Porque ellas se adaptan para vivir en estos sitios, porque son sitios muy inestables. Entonces ellas están ahí felices con sus zancos, y dominan allí. Hay una que otra avicennia, una que otra laguncularia. Aquí el agua de mar oscila entre 30 y 40 unidades prácticas de salinidad. Ella le va muy bien, vive sabroso, no se estresa, chévere. Pero con todo y eso, nosotros aquí tenemos una ventaja. Tenemos otro manglar que queda al sur de la isla. Cuando hagan la vuelta, el profe se los mostrará así ¡Hey aquí fue lo que nos dijo el profe JM!, que es en Sun Bay y en Smith Channel. Esos de allá, nosotros hemos medido alturas y alcanzan 35 y 40 metros. Que, para el trópico... para la zona Caribe. Eso es raro. Pero es que resulta que ellos...viven en un sitio que es de agua dulce, con un poquito de sal. Entonces están viviendo sabroso, porque ese poquito de sal hace que las otras no se puedan meter, hace que ellas inviertan menos energía,  en tratar de sacar la sal del agua.Entonces eso les permite crecer más, ser más gorditas, ser más altas, más robustas, más productivas. Entonces eso le permite a esos manglares de allá, por eso son manglares tan altos. Estos son manglares más bajos, porque ellos no están estresados. Eso puede ser una confusión, porque tú ya vives en este sitio, ese no es estrés, porque ya está adaptado morfológica y fisiológicamente para vivir allá,  lo que pasa es que la planta entonces va a tener algo que se llama una plasticidad, porque no va a tener las mismas condiciones, aunque es la misma especie, puede tener diferentes crecimientos, y es por la plasticidad que tiene, genética de la especie, entonces por eso pueden ver aquí. Y normalmente rizófora mangle siempre va a estar en la orilla.  […] </t>
  </si>
  <si>
    <t>JM;EDGL</t>
  </si>
  <si>
    <t xml:space="preserve">[…]por aquí tuvimos unas parcelas como por 10 años, ya las quité, ahora estamos haciendo otras cosas, pero ahorita tenemos parcelas más adentro.Con los estudiantes de primer semestre pues es más bien poco lo que hacemos, solo con los de biología que hacemos una salida de campo para mostrarles los ecosistemas en uno de los módulos, Pero con los de pregrado, los de trabajo de grado, posgrado o maestría estamos haciendo diferentes cosas, ahorita estamos, para precisamente trabajar restauración, estamos trabajando en vivero y en el vivero estamos sembrando las tres especies a diferentes salinidades, mirando las tasas de crecimiento, para no sembrar, de pronto sembramos el manglar y lo regamos solo con agua dulce, y luego lo pasamos agua salada, entonces estamos mirando todo, no una variable en particular, salinidad e inundación, para ver en cuál crece mejor y luego cuando la pasamos al campo, que le pasa precisamente en este momento. Ya hace 15 días pasamos al campo varias y están bien y las está matando, es una larva que está feliz porque está en una zona donde había muerte, entonces como no había nada verde para comer, pues ellas están felices porque les trajimos comida y se están comiendo primero una especie y ya vimos que la larvita, porque Rafa un biólogo que trabaja con nosotros, entonces vio que la larvita nada, además no se ahoga ni nada,  la oruga esa y se sube a la otra planta, entonces cuando acaba de comer una, entonces se va para la otra, prácticamente. Ahí tenemos el video, ahorita se los puedo mostrar. Entonces esto es importante.  […] </t>
  </si>
  <si>
    <t xml:space="preserve">[…]conectándolo un poquito con lo que decía el profe AFOA del sistema ecosistémico sobre todo para nosotros acá en San Andrés, acá hay una comunidad muy grande de pescadores  que no tienen la oportunidad de guardar sus botes en garajes de pesca,ven que la mayoría de botes siempre están parqueados ahí, la manera de protegerlos fue traerlos al manglar, ellos trajeron sus botes acá y la mayoría de ellos quedaron intactos, esa es la forma que ellos tienen para proteger su capital que son sus botes, aquí al manglar. Entonces de alguna manera la comunidad es consciente también de esos servicios de protección que genera el manglar y tratan de utilizarlos.[…] </t>
  </si>
  <si>
    <t>LMEO</t>
  </si>
  <si>
    <t xml:space="preserve">[…]Quiero complementar, la comunidad es consciente hoy, creo que el trabajo que ha hecho el profesor JM con toda la pedagogía sobre los servicios que genera el manglar, ha abonado muchísimo al proceso de conservación. Y yo quiero dar una nota histórica, porque esta zona fue completamente devastada, y no por un huracán, sino por los humanos. Las plantas de energía depositaban los residuos de combustible en esta zona. Estaban ubicadas aquí cerca, y aquí depositaban los residuos de combustible. Esto se murió completamente cuando yo era niña. A mí me trajeron a ese... perdón que lo diga, era un cementerio de manglar. Era muy triste ver esa escena y que nos contaran que era que habían cometido un error y que habían decidido depositar los residuos de combustible en el manglar. Una zona que, por mucho tiempo, históricamente, la gente venía y aprovechaba sus servicios de muchas maneras. Porque además es una cuna, ¿cierto, profe? [Se refiere a JM] Ya usted les contará esa parte. Es una cuna para la diversidad de la vida. Entonces el proceso de recuperación toma muchísimos años. O sea, yo no soy una niña, tengo 45 años, y vine aquí cuando tenía como 10, y estaba completamente muerto. Entonces, hoy podemos disfrutar del paisaje, de sus servicios, de contarle a nuestros hijos, de mostrárselo a nuestros hijos, de que los chicos aprendan de su entorno natural, gracias a todo este proceso de conservación.
JM: Sí, eso es importante, pero no nos sintamos culpables, porque pues, si los que se dicen más civilizados lo han hecho y pagaban por tumbar manglar en la Florida. O sea, acaben con la mosquitera, pavimenten y todo eso. Toda esa parte de la Florida, los Everglades , entonces eso... tenían tiras cómicas, Swamp Thing , el monstruo del pantano y todas esas cosas. Entonces, pues sí, un error terrible, un incendio, se quemó y se recuperaron. Muchas de las actividades fueron coordinadas por la corporación ambiental. La corporación ambiental ha hecho un gran trabajo, ¿no es cierto? Por eso es bastante vilipendiada, sobre todo los biólogos, ¿no es cierto? Porque pues todo lo que va contra lo que normalmente hago, pues no nos gusta. […] </t>
  </si>
  <si>
    <t>SCM; JM</t>
  </si>
  <si>
    <t xml:space="preserve">[…]GEBT: ¿Qué papel tiene o cómo se ha relacionado en estos procesos el conocimiento local tradicional? 
JM: Bueno, el año pasado precisamente estábamos en eso, y yo en las primeras reuniones que fui, me di cuenta de algo. El Caribe funciona totalmente diferente al Pacífico. En el Pacífico viven en el manglar, muchas de las comunidades negras, ¡viven! Entonces para ellos es una introspección dentro de las discusiones. En el Caribe no es así. En el Caribe yo diría que los biólogos, las corporaciones, hemos hecho que ellos se den cuenta de la importancia, pero ellos como tal, tal vez en la Ciénaga, ¿no es cierto? Tal vez en la Ciénaga Grande del Magdalena, pero de resto no hay esa cosa que ellos protegen. Estuvimos en una cosa que se llama el Cuerval , una comunidad en el Pacífico, y ellos mismos, ellos tienen, ellos han adquirido derechos en el Pacífico, con las diferentes... Y ellos declararon 900 hectáreas de uso especial, ellos mismos las colocaron en el uso más tenaz, casi de parque nacional, ellos mismos, para que nadie pudiera entrar. Fue muy bonito,eso sí, la miseria, si creemos que hay miseria en el Caribe, en cualquier parte, váyanse para el Pacífico, a una comunidad de esas. Y llegan ellos y le explican la teoría que uno siempre dice, la teoría del rebose, que es voy a cuidar esta partecita para que entonces los recursos de aquí, el caso de estos recursos, los peces y todos los animalitos, como hay tantos aquí, entonces empiecen a irse para otros lados. Cuando ellos nos explicaron eso, dijeron no, es que mire que nosotros aquí nos hemos dado cuenta que después en los límites de esas 800 hectáreas, nosotros pescamos muchísimo, por eso no dejamos que nadie entre allí, porque en los límites eso encontramos más pesca y todo el cuento. Tenemos problemas es con las otras comunidades que no hacen lo que nosotros hacemos. Entonces, como ellos saben que nosotros cuidamos, es un problema. Entonces, el saber tradicional, y sería muy interesante que ustedes pudieran hacer la interacción con la gente del Pacífico. Es otro discurso, es otro discurso. […] </t>
  </si>
  <si>
    <t>GEBT;JM</t>
  </si>
  <si>
    <t xml:space="preserve">[…]Yo digo, y se los digo aquí honestamente, que ese discurso en el Caribe está más mediado por esas cosas de los proyectos que tenemos y los grandes proyectos que hay de restauración y todo, entonces la comunidad, ah, bueno, unámonos para hacer eso, pero, pero no es como el que vive dentro del manglar y lo tala, porque es que allá en el Pacífico, ellos no tienen gas, no tienen nada, ellos comen de ahí, sacan la piangua  de ahí, todo lo hacen. Entonces es otro tipo, de la parte social es otra cosa mucho más compleja de lo que yo manejo, pero que sí me di cuenta que es muy diferente, muy diferente Caribe a esto. Y en la isla yo diría que es más trágico, Porque aquí sí, más allá de que venían y cazaban y cogían alguito, que ese fuera el lugar que identificaran, honestamente, si uno lo compara con Pacífico, es muy diferente. Entonces, ahorita, claro, hacer esos procesos puede ser más complejo, porque una cosa es cuando tu casa se está destruyendo, a cuando eso que es de allá cuidémoslo. Entonces, es más complejo, por eso toca meterle más dinero en donde va más la parte de interacción con el sistema, por eso ahorita son sistemas, se llaman socio ecosistemas y dijimos que esto de ahora en adelante en Colombia y es en el mundo también se van a llamar socio ecosistemas, porque están relacionados con las personas[…] </t>
  </si>
  <si>
    <t>INTERDISCIPLINARIEDAD</t>
  </si>
  <si>
    <t xml:space="preserve">[…]Yo soy de los que estoy poco relacionado con las personas, pero por eso trato de siempre meter a alguien que nos ayuda a relacionarnos, porque para mí, y soy honesto, me es más fácil relacionarme con las planticas, a los niños les explico y todo eso, pero la comunicación con las personas requiere un conocimiento para acercarse y a veces eso nos falta mucho a los biólogos, Pero es como todo, para eso hay como esos grupos y por eso tenemos que trabajar más en equipo, porque tengo unas limitaciones, entonces el problema es cuando no reconocemos que tenemos las limitaciones y entonces hago todo, entonces ahí es donde veo yo problemas, pero ahorita ya se hace más, más esa interacción, hay una parte que está definitivamente los antropólogos, por la parte los biólogos y por parte los ingenieros y todo el cuento, porque eso ya sólo un grupito, nada.[…] </t>
  </si>
  <si>
    <t xml:space="preserve">[…]EDGL: Estoy adscrito a la facultad de ciencias agropecuarias y dentro de la facultad de ciencias agropecuarias pues dicto algunas asignaturas relacionadas con biología, una es biología del suelo y otra asignatura para posgrado que se llama Rizosfera. Dentro de ese capítulo, rizosfera significa, la interacción que hay entre el suelo y las raíces de la planta o de las raíces de las plantas y el suelo es en doble vía, las plantas con la fotosíntesis, fotosintatos y esos fotosintatos, es decir la energía o el carbono que se fabrica para construir tallo, para construir raíces, para construir flores, hojas, todo lo demás, dentro de esa asignatura pues vemos el sistema radical de las plantas, qué está sucediendo ahí en esa interacción y cuando vemos un pequeño capítulo, porque no tenemos la oportunidad de esta belleza de manglar acá, damos con diapositivas lo que puede estar sucediendo en esta interacción, esta interacción de microorganismos asociados a la raíz, porque las plantas para tomar nutrientes son muy sabias y entonces dicen ah, necesito tomar ese nutriente, pero este nutriente por la salinidad está amarrado y si está amarrado no lo puede tomar, o sea que en química de suelo se llama fijado, es la palabra, está fijado allí por el pH que tiene, pero la planta lo necesita. ¿Quién hace ese trabajo? Pues la planta emite ciertos nutrientes exudados y llegan muchos microorganismos, y esos microorganismos te cambian el pH, y al cambiar el pH suelta el suelo, ese elemento que ya necesita. Entonces ahí entra todo el componente, que son esas interacciones microorganismo planta, que estamos llamando el concepto de simbiosis. Y la simbiosis es esa relación mutualista. La simbiosis es un buen matrimonio, tú me das, yo te doy, pero ninguno va a estar encima del otro, porque ya me convierto en parásito. Entonces es esa relación que tenemos acá. Y esto es una cosa espectacular cuando ve uno la relación que tienen esas plantas con los microorganismos, y en ese sistema de salado, agua dulce, bajar un poco, ese pH del suelo, es un proceso que tenemos ahí.
JM: es un componente muy importante que estamos también abordando, del cual tengo bastante desconocimiento y estoy tratando de convencer dos estudiantes para que trabajen precisamente con este grupo de organismos que están en el suelo, que es bastante conocido en el manglar. Es un grupo totalmente diferente normalmente al de los bosques terrestres, porque los bosques terrestres no están inundados, tienen buen oxígeno, es una cosa como normalita. Los de acá, es más, ni siquiera están en un dominio diferente. En biología ahorita hay tres dominios, cuando me enseñaron solo había cinco reinos, ahora hay tres dominios por encima de los cinco reinos, uno de los dominios que está acá son el de, las arqueas , que son un grupo impresionante, que es el del origen prácticamente de la vida, porque son todas esas que son diferentes, que trabajan con sulfuro, por eso aquí huele a huevo podrido, trabajan en condiciones de sal, son halófitas [ Se refiere a el adjetivo que se aplica a los organismos que viven en ambientes con presencia de gran cantidad de sales], o sea, aquí están una cantidad de microorganismos impresionantes y que trabajan a otros ritmos, a otras tazas, a otros tipos de condiciones físico químicas. Entonces es por allí, como decía el profe, y que es supremamente importante y que es bastante desconocido y que a veces uno consigue recursos, porque después esto se puede justificar para los cultivos, por ejemplo, en la parte de salinización y todo el cuento, porque si se logra identificar cómo funciona aquí en estos ambientes tan salados, pues, en fin, en los procesos naturales puede ser mucho más natural. Entonces, como les decía, entonces hasta aquí entra la inundación. Entonces, normalmente está rizófora, domina rizófora, unas cuantas varitas de laguncularia, unas cuantas varitas de avicennia. Si tenemos 10 min más, caminamos rápidamente y vemos que desaparece todo esto y aparece solo avicennia porque cambia la salinidad.  […] </t>
  </si>
  <si>
    <t>EDGL;JM</t>
  </si>
  <si>
    <t xml:space="preserve">[…]JM: Esto era para mostrarles cómo es que nacen las plántulas, entonces esto esta agarrado y entonces, quiero que se fijen, normalmente esta así agarrado y esto se cae y entonces esto cuando cae queda enterradito y nace, esto se llama propágulo , esto es vivíparo esto ya está... aquí ya están todos los nutrientes y todo.Así está colgada por aquí, esta debió caer de acá de una rizófora, ¿no es cierto? Entonces esto se cae [JM deja caer el propágulo de forma tubular al suelo para demostrar como caen del manglar] y pues normalmente caen y quedan enterraditas, si no quedan enterraditas, pueden sobrevivir durante seis meses, porque aquí, esta parte café es toda la reserva de alimento [JM Señala una zona de casi la mitad del propágulo que tiene un tono café mientras la otra mirad es verde] y él empieza a inclinarse de esta manera [JM empieza a girar el propágulo que tenía en sentido horizontal hacia el sentido vertical quedando en la parte inferior la zona de tono café] hasta encontrar suelo y se entierra [AFOA comenta emocionado a GEBT que está a su lado, “que sabias” refiriéndose a las plantas] y si no lo encuentra pues muere, pero son seis meses y por eso ha podido colonizar pues prácticamente todo el planeta, mientras que las otras sólo duran un mes o 45 días, tienen diferentes mecanismos. 
GHB: ¿Eso es lo que se ve aquí paradito, todos parados? 
JM: Sí, por acá están, ah, míralas acá, ahí están las plántulas, [ JM señala a un lado del sendero donde están ya unas plántulas de mangle creciendo en el pantano al lado de otras especies] no, lo otro que está ahí, lo otro que está ahí se llama, se llaman neumatóforos ¿entonces la palabra neumatóforos a qué le suena? ¿Neuma?
GHB: De aire.
JM: Neumático, ¿no es cierto? Aire. Resulta que las plantas respiran ¿por dónde? ¿por dónde respiran las plantas? 
GHB: Por las hojas.
JM: Por las raíces.
GHB: ¿Por las raíces con esto...entonces sacan y cogen el aire ahí?
JM: Si.
AFOA: Los neumatóforos son como un snorkel, como el snorkel del buceo. 
JM: Entonces como esto mantiene inundado el suelo, no tiene oxígeno como las plantas normales, entonces ellas para solucionar eso sacan un snorkel para poder respirar, entonces se les llama neumatóforos, es el nombre técnico y varían de acuerdo a la especie. Rizófora no tiene neumatóforos porque sus raíces son así en forma de zancos, entonces tiene unas estructuras para tomar y hacer el intercambio de gases que se llama lenticelo, como esas que tienen zancos [JM Señala unos ejemplares de las rizóforas], ellas no tienen neumatóforos, estas si tienen neumatóforos [JM Señala otra especie], están ahí y el mangle blanco tiene otros neumatóforos, varían con la especie, a menos que tengan forma de zanco y entonces tienen sus lenticelas. […] </t>
  </si>
  <si>
    <t>JM;GHB;AFOA</t>
  </si>
  <si>
    <t xml:space="preserve">[…]GG: Profe, ¿si yo inyectara, pusiera una manguera y metiera, burbujas de oxígeno en todo el sistema crecería más rápido? 
JM: ¿Pero en qué les beneficiaria a ellas?
GG: Tendrían más oxígeno a nivel del agua.
JM: ¿Y las otras especies? Les darías una ventaja a las otras para que lleguen a donde están ellas.
GG: Pues también profe. 
[JM Se ríe a carcajadas] 
GG: Quedaría alimentando a todo el sistema.
JM: O sea, les quitas la competitividad. Es como si a esto le meto agua dulce.
GG: Aja
JM: Acabo con el manglar.
GG: ¿No me lo mejora?
JM: Porque las otras van a poder llegar más fácil.
GG: Ah ok sí.
JM: Van a ser mejores competidoras
GG: ok...
JM: Y resulta que estos ambientes sin oxígeno, son ambientes reductores.[…] </t>
  </si>
  <si>
    <t>GG;JM</t>
  </si>
  <si>
    <t>[…]Quédense con la siguiente idea allá está el mar, como lo acaba de decir el profe, acá están todos los flujos de agua dulce por la lluvia, listo, que se acumulan en el estero . Esa interacción es física, hidrológica, climática, ¿listo? Física, matemática, ¿listo? Acá hay toda una biodiversidad que tiene una interacción del mundo biológico, y hay una cantidad de personas que se relacionan con esto del mundo social, física, biología, sociedad, disciplinares distintas que tienen que coexistir alrededor de un problema aquí. Pedagogía activa.[…]</t>
  </si>
  <si>
    <t xml:space="preserve">[…]AIOM: Profe [Se refiere a JM] una pregunta, usted hace un momento dijo “Estoy tratando de convencer a los estudiantes para que...” cuando usted dijo “convencer a los estudiantes”, a que se refiere con eso. 
JM:Nosotros en las ciudades pequeñas a veces tenemos un inconveniente y es que cuando ellos se van a Bogotá, Medellín, Manizales, pues allá los profesores los obnubilan cada uno con su proceso de investigación. Ellos se van aquí de primero y segundo semestre y llegan allá y mejor dicho les abren los ojos. Por ejemplo, en el caso del que llega con insectos, el que llega con yo no sé qué, y en la parte molecular ahora que está de moda, y como nosotros no estamos en contacto con ellos, entonces es difícil hacerlos que retornen. A veces es más fácil o que venga un chico de Bogotá, un chico de Medellín que no conoce porque quiere conocer el mar, entonces se le mide como a lo que sea.
AIOM: profe, y si eso se hace en términos de vincular esto con procesos en lo escolar, o sea, es decir, es muy poquito tiempo en el Peama, ¿todo este proceso científico se conectan algo con el proceso escolar?
JM: Pues nosotros ahorita estamos y yo coordino el programa ondas, y en el programa ondas pues tenemos diferentes grupos y hay algunos grupos que están dedicados a diferentes temas y muchos de esos grupos tienen interacción con la universidad y hacen les prestamos el laboratorio.
AIOM: Para tener más tiempo para convencerlos. [Se ríe] 
JM: Y muchos, el solo hecho de conocer esos laboratorios, después se interesan por la universidad. Lo ven como una opción, porque muchos no ven que sea una
AIOM: Es que en la universidad están las posibilidades
JM: Exacto, que sea una opción. Entonces sí, por ese lado se puede hacer. Lo otro también es cuestión de capacidades, profe, es que estamos como con tantas cosas aquí somos tan poquitos, entonces como que no podemos, no podemos asumir, o sea, en la parte de educación faltan manos. O sea, aquí son procesos diferentes y siempre nos van a escuchar quejarnos de eso. Son procesos diferentes en el hecho de que, lo digo muy respetuosamente, ustedes profesores de las sedes grandes, difícilmente alguien en Bogotá por fuera de su universidad lo reconoce y lo saluda. A nosotros por la calle tenemos una respuesta cada ratico, profe, y ¿por qué no hacen esto? Profe, y ¿por qué no hacen esto? Profe, y ¿por qué no hacen esto allá? ¿No?, disculpen ustedes, muchos son inaccesibles, para la comunidad. Nosotros sí. A mí me encuentra en supermercado, profe, esto, esta cosa de las plantas o esta cosa, mire ¿qué vamos a hacer? Entonces todos los días nos están bombardeando. Entonces es como de las cosas que pasan, ¿no es cierto? Entonces vuelvo y les digo, entonces aquí a la par que tengo ondas, tengo que administrar el jardín botánico y tengo un proyecto de inversión para construcción de un edificio y tengo como cuatro o cinco, tengo varios estudiantes de maestría.
AIOM: El equipo de trabajo de ¿cuántas personas al lado suyo?
JM: Contratistas... o sea, cada proyecto tengo, cada proyecto tengo que conseguir las personas que me apoyan.
AIOM: Pero en ultimas su equipo es usted con usted. [Se ríe], 
JM: Básicamente, ¿no? ¿Y tratar de formar y pues es complejo, pero, pero sí se ha intentado, una profe, que intentó, tenía un grupo aquí de educación y era chévere, la profe Raquel, Raquel San Miguel , pero sí, es que a veces como que no le da a uno el tiempo para otras cosas que igual son importantes, ¿no es cierto? Entonces es como la complejidad de eso.  […] </t>
  </si>
  <si>
    <t>AIOM;JM</t>
  </si>
  <si>
    <t>TRABAJO DE CAMPO</t>
  </si>
  <si>
    <t xml:space="preserve">[…]AFOA: Estamos convencidos de que hay que cambiar la manera de enseñar. La pedagogía.
EDGL: Nosotros allá pues igualmente tenemos muchas salidas de campo, porque trabajamos en la vida agrícola 
AFOA: Ah no, eso es una maravilla
EDGL: Y eso nos permite...por lo menos, yo en mi curso tengo 4 salidas de campo. De las 16 semanas, 4 salgo. Si, entonces uno interacciona con lo que uno piensa que es lo que les va a servir o por lo menos que se encuentren con la realidad del país.[…] </t>
  </si>
  <si>
    <t>AFOA;EDGL</t>
  </si>
  <si>
    <t xml:space="preserve">[…]SCM: Esta es la zona de la loma, The Hill, vamos a dirigirnos a la primera iglesia bautista. La religión del pueblo raizal es la religión bautista, porque la religión bautista tiene tanto valor y tanto protagonismo en este pueblo. Cuando estaba todo el proceso de emancipación de las poblaciones esclavizadas, fueron los bautistas quienes llevaron ese mensaje de emancipación a lugares muy remotos, sobre todo en el Caribe, porque pues sí había un mandato, de que se iba a hacer un proceso de emancipación, pero mucha gente no se estaba acogiendo a eso. Entonces quienes llevaron ese mensaje de emancipación fueron los bautistas. Y obviamente desde ahí los raizales, además que ya venían profesando esta religión, obviamente lo retoman con mayor valor y fortaleza dentro de su cultura. 
CMOS: ¿El catolicismo no entro? 
SCM: El catolicismo pasó por aquí sí, pasó por aquí, pero no tuvo tanto protagonismo. Se impuso muchos años después con todo el proceso de colombianización. Sobre todo fue imposición, porque no se permitía otra religión en algunos colegios, ¿cierto? Y además de eso se crearon los Catholic Jobs, o sea, los trabajos católicos. Si usted quería trabajar con el estado, tenía que convertirse al catolicismo. Entonces es un proceso de colonialismo muy fuerte. Por eso los procesos de resistencia aquí son tan airados, tan emocionales, pero tiene que ver con lo más profundo del ser de las personas. Entonces, esta iglesia fue fundada en 1844.  […] </t>
  </si>
  <si>
    <t>SCM; CMOS</t>
  </si>
  <si>
    <t xml:space="preserve">[…]Es una construcción hecha por constructores de barcos, además, esta construcción con el Iota  lo único que volaron fueron las laminitas del shingle que recubre el techo, pero se mantuvo. Y ustedes cuando la ven, la ven como en una postura, está como a favor del viento, diría yo. Entonces no le afectan los vientos directos, o sea, no es como la construcción que ha venido de otras partes, todo cemento y se construye como sea, donde sea. Las construcciones aquí son en pilotes, en ciertas zonas, porque son zonas que de pronto tienen riesgo de inundación y la gente lo sabe. Entonces hay zonas donde efectivamente no se construía porque eran zonas... humedales que en ciertas épocas del año estaban llenas de agua. Hoy se inundan porque todo se cubrió de cemento, ya no hay nada que absorba la humedad, el agua. Y además porque sí, muchas zonas de la isla que antes permitían la absorción del agua, ya no lo permiten porque todo está lleno de cemento. […] </t>
  </si>
  <si>
    <t xml:space="preserve">[…]Bueno, les estaba comentando a los profes que aquí el tema de la religión es muy importante, hace parte de la cultura de manera intrínseca para la cultura raizal. Todos los domingos se da aquí el servicio en la iglesia, de hecho, se hace en creole. Y la vestimenta, uno puede ver desde la vestimenta con mucha elegancia, utilizan los sombreros, parece un poco como si fuera esta cultura inglesa. Lo mismo también aquí, profesan mucho el tema de la hora del té en las tardes. O sea, aquí la cultura, si la analizamos desde ese punto de vista, dista bastante de lo que estamos acostumbrados al interior del país. Y eso gira mucho en torno a ese fervor que tienen alrededor de su religión, que es la bautista, la que predomina antes de que el catolicismo llegara impuesto durante el proceso de colombianización. Entonces esto es icónico. Y los domingos venir aquí y ver, apreciar un servicio, es casi que trasladarse a otra época, es algo demasiado impresionante. El coro de góspel, o sea, es otra cosa y es algo muy irreal, muy bonito, que ojalá algún día tengan la oportunidad de presenciar y de compartir. Es más desde el raizal. Esta iglesia en particular, hay varias iglesias bautistas aquí en San Andrés, pero la primera iglesia bautista, está en particular es icónica y es muy representativa para los raizales y la mayoría de los que vienen a los servicios son raizales.[…] </t>
  </si>
  <si>
    <t xml:space="preserve">[…]esta zona es una zona donde se alcanza a ver allá, ¿cierto? No vamos a entrar hasta allá, pero ustedes ven ahí una laguna. Esa laguna es como el reservorio del agua lluvia, ¿cierto? Ahí se recoge el agua lluvia y está conectado con el acuífero. El acuífero históricamente era el único lugar de agua potable para la isla, ¿cierto? Con el crecimiento poblacional y de densidad poblacional, pues esa agua y ese acuífero se han ido agotando. Entonces hay que generar momentos en los que no se puede usar para que se vuelva a recargar. Pero como el turismo se sigue impulsando, impulsando, entonces no le da tiempo a la lluvia a recargarlo. Entonces, sumado a eso, al ir bajando el nivel de agua lluvia, ellos también tienen como esto es un suelo kárstico, ¿qué es un suelo kárstico? es un suelo que geológicamente es muy poroso, como una piedra pómez. Entonces el agua salada se mete y entonces tenemos intrusión salina. Entonces la intrusión salina nos cambia ese nivel del mar, y ese nivel del mar nos va mezclando el acuífero de agua dulce. Entonces, cuando tú mides qué porcentaje de agua salada tiene el acuífero, pues entonces lo ideal es que tuviera cero, ¿cierto? Agua dulce 100%. Pero entonces no, empieza a tener cinco, seis y diez. Entonces, claro, ya el agua del acuífero ya no es un agua dulce. Entonces ya no solamente tengo que tratarla pues para el consumo, sino que además tengo que desalinizarla, Entonces, eso ha hecho que el modelo de la isla, entre ellos pues con Coralina, que es la Corporación Ambiental, se replantee cómo va a ser el futuro del uso del agua en esta isla. Vivir en una isla que necesita agua. ¿Todos necesitamos agua para vivir, cierto? Entonces, uno de los elementos que se ha empezado a plantear es que hay que empezar a usar la desalinización de agua, de mar, pero también desalinizarla del mismo acuífero también, pero lo ideal sería incluso permitir que el acuífero se recargara y empezara a hacer más uso del agua de mar en algunos de los hoteles. El Decamerón tiene plantas propias de desalinización, yo creo que este Sol Caribe Campo también la tiene, porque la cantidad de población que reciben es tan grande que no podrían permitirles que hiciera uso del acuífero.Una de las grandes guerras y conflictos ambientales en la isla, social y ambiental, es el agua, o sea, la gente se mata, el vecino pelea con el otro por el agua. ? Entonces para que sepan un poco la complejidad social, climática, física y digamos geológica y también ambiental del tema. Entonces es un poco lo que quería como hacer énfasis de este lugar. Nosotros hemos hecho algunos estudios sobre impacto, digamos, de la salinización y hay modelos matemáticos y físicos de la intrusión del agua dulce, el agua salada, tiempos de recarga, geología, bueno, ahí hay todo otro tema de multisaberes para entender un problema y en la educación. Listo, eso era como lo que quería contarles. […] </t>
  </si>
  <si>
    <t xml:space="preserve">[…]Con el tema del agua, que las zonas norte, centro es donde más podemos tener acceso a agua no potable, pero sí para el uso diario de lavarse las manos, de bañarse, lo que es San Luis, sobre todo Loma, son los problemas radicales de agua que hay, son zonas que no tienen agua cuando llega la sequía, o sea, la gente se abastece con lluvia, la mayoría de las casas tiene tanques de agua, no llega el acueducto o llega de manera intermitente o compran carro tanques de agua para poder llenar sus tanques. Cuando llega sequía, que no llueve, siempre hay manifestaciones, bloqueos, porque no tienen agua y es un problema que ha venido desde hace muchísimos años y no ha sido realmente solucionado. Entonces el agua para nosotros acá es un problema. Y ya para consumir tenemos el agua de botellón, que esa es la forma en la que nosotros todos cada tres días compramos botellones de agua para tener agua potable en nuestras casas.[…] </t>
  </si>
  <si>
    <t xml:space="preserve">[…]El proceso de modernización en el archipiélago se dio hacia el norte, porque era donde estaban los intereses económicos, allí se asentó el comercio y allí estuvo el proceso de modernización. Las redes de acueducto están en esa zona, entonces para estas zonas no se construyeron redes de acueducto adecuadas para suministrarle el agua a la población. Esa es la razón por la cual estos barrios, que además es donde estaba la población nativa, no se recibe el.
AFOA: Con el acuífero al lado, pero el agua se la llevan para allá.
SCM: Aja, exacto. Entonces no se recibe el agua, quería como cerrar allí. En el pasado la gente si era muy generosa con el agua. Si pues en mi casa, mi padrino con él fue uno de los que vino el proceso de modernización con el acueducto y pues él nos llevó el acueducto hasta la casa, entonces era una de las pocas casas que tenía acueducto hacía muchísimos años y todo el mundo iba a buscar agua allá. Entonces hoy con el proceso de sobrepoblación, porque hemos crecido desmesuradamente, ya la gente “no, no, es un poquito que tengo, no lo puedo regalar, además es costosísimo, además el de consumo todo lo pagamos, nos consumimos botellones, botellones y botellones a la semana, eso es otro, gasto”. […] </t>
  </si>
  <si>
    <t>SCM; AFOA</t>
  </si>
  <si>
    <t xml:space="preserve">[…]Efectivamente en San Andrés con este proceso de colombianización se pensó en San Andrés como un puerto libre, A partir de los años 50 con la construcción de del puerto, los 60 con la construcción del aeropuerto, además entraban muchísimas mercancías importadas, entonces de aquí la gente venía expresamente a comprar mercancías y a llevar para lo que llamaron San Andresitos, ¿cierto? Era porque lo venían a comprar aquí en San Andrés, todas estas mercancías las llevaban para allá. Cuando ingresa la apertura económica en los 90, los precios en el resto del país bajan y se acaba la economía de San Andrés en términos de comercio de mercancías, pero se impone la economía del turismo, además masivo. Entonces cuando entran estos hoteles Decameron... y empieza a instalarse una dinámica diferente de economía que es la que hasta hoy tenemos, la del turismo masivo. Pero eso además trajo otros capitales, no legales, porque en los 90 todo el auge del cartel de Cali se traslada a San Andrés para la construcción de grandes edificios y además pues no sé si han pasado por lo que llaman zona rosa, Punta Hansa, todos esos hoteles son del Cartel de Cali , en esa época le llamaban Cali mío. Esos capitales eran capitales del narcotráfico que alimentaban aquí, o sea, estuvo todo el escándalo de la “monita retrechera”  con el hotel Marazul, el hotel Sunrice Beach que era de Nelson Urrego , bueno acá estuvo hasta Carlos Lehder  siendo perseguido. Todos estos narcotraficantes utilizaban San Andrés como el resort, aquí hacían sus negociaciones, sus grandes fiestas, sus paseos, todo lo hacían en San Andrés, todo ese auge. Y eso también abrió otra puerta, porque fue en los 90 cuando empezaron a reclutar los hombres de la isla para transportar drogas, porque eran muy conocedores del mar y de la navegación hacia el norte por todas estas aguas del Caribe. Entonces ahí es donde empieza todo el proceso de inserción fuerte y violenta del archipiélago en las dinámicas del conflicto del país.[…] </t>
  </si>
  <si>
    <t xml:space="preserve">[…]¿cómo logramos desde la educación que se empiece a desarrollar local?, ¿cierto? Hablábamos de no es lo mismo hacer una educación urbana, ¿cierto? Y traer a la gente de visita de campo a hacer la educación para la gente que es de acá y que más bien vayan a ver los desastres que hemos hecho urbanos en campo. Que repensar un poquito esto. Ahora ya no podemos corregir la historia, la historia hay que volverla a contar y hay que reconocerla para ver lo que ha pasado, esa mezcla multicultural, esos daños ambientales que hemos hecho, pero también empezar a repensarse desde la educación, Yo he insistido mucho, por eso les hablé allá, física, biología, sociedad o ecosistema sociedad, todo eso en un marco político normativo, pues tiene que tiene que ser el centro de la educación. No podemos enseñar solamente la matemática, ¿cierto? O la biología sola, o la sociedad sola. No, “ay es que yo soy antropólogo y sociólogo”, como me dijo un estudiante historiador en un curso que ofrezco que se llama Cátedra del Mar, que vienen de todas las carreras y me dicen “no, es que a mí eso de la ciencia y la física no me interesa, a mí es la historia solamente, yo soy es historiador”. Entonces, bueno, tengo un reto grande porque empezó el curso y de una vez me lo declaró, o sea, no me interesa lo demás. Pero bueno, digamos que el reto es tener pensamientos más transdisciplinares de todos. Entonces yo creo que estos son lugares donde aquí uno puede ver de todo en simultáneo.
AIOM: Pensamiento científico de verdad.
AFOA: Exactamente […] </t>
  </si>
  <si>
    <t>AFOA;AIOM</t>
  </si>
  <si>
    <t xml:space="preserve">[…]AFOA:¿Ustedes ven ahí como unos letreros en creole, yo no me lo sé todos, pero ahí hay personajes, hay bebidas, hay comidas, hay cócteles, ¿cierto? Hay de todo.
SCM: Hay dichos.Dat Da Dat [ Lo lee de uno de los letreros que están colgados en el lugar]
LMEO: Significa eso es así o esto es eso.Dat Da Dat, cuando alguien dice algo que es certero o tienes razón, Dat Da Dat, le dicen, por ejemplo, respek es de respeto, comya es ven o entra gud manin que es decir buenos días, pero lo dicen así, gud manin. Y hay varios nombres de artistas de San Andrés, Job Saas , Daner Dan , que es de estas épocas. ¿Qué más puedo ver por ahí? [Se refiere a los letreros que está leyendo y están colgados en el lugar] South End es el nombre de una parte de la isla, South End, que es hacia el sur. Y pues bueno, ahí ven un poquito cómo es la escritura del creole en algunas frases representativas.
AFOA: Realmente el creole es un idioma oral, si no que la escritura se puso después, entiendo.
LMEO: Exactamente, Todavía está el proceso como de escribirlo.
AFOA: Es como, ¿ah esto como se escribe? Ah a mí me suena como así. 
LMEO: Por ahora se escribe tal como se pronuncia, o sea, uno lo escribe como lo escucha y le ponen de pronto, digamos, gud manin, así lo escriben. Sí, pero incluso todavía está en consenso algunas cosas, algunas palabras, porque es muy nuevo este proceso de ponerle escritura al creole, pero en eso se va avanzando.
SVO: ¿Por qué se llama creole?
LMEO: Porque es una lengua criolla porque es la criollización.
SCM: Porque es una lengua oral, eminentemente de transmisión oral.
SVO: ¿Los que no son nativos, también hablan creole?
LMEO:  La gran mayoría no. Porque como es algo que se aprende de manera oral, si no creces inmerso en el contexto, es difícil que lo puedas aprender. Como mi caso, que soy isleña, pero no hablo creole porque no me crie sino entre los pañas que le llaman los raizales. Si hubiese que recibir entre raizales, seguramente lo hablara, pero ya uno empieza a entender cosas. 
SVO: Claro y además saben inglés.
LMEO: Con el inglés ahí estoy todavía en el proceso, pero lo estoy aprendiendo[…] </t>
  </si>
  <si>
    <t>AFOA;SCM;LMEO;SVO</t>
  </si>
  <si>
    <t xml:space="preserve">[…]Ah esto es una belleza, a eso me dedico yo a estudiar las olas. Están bellísimas. Bueno, yo quería que viniéramos a este lado de la isla. Si ustedes se dan cuenta, esta mañana veíamos desde arriba un poquito las olas rompiendo en la barrera de coral y luego nos metimos a la laguna costera, ¿cierto? Perdón, al manglar, si, que es una lagunita costera y estaba el mar quieto, ¿cierto? Se veía un poquito movimiento, pero muy suavecito. La isla está al norte, los vientos alisios, como les digo, en esta época vienen de esta zona. Pero me estaba diciendo SCM que predicción climática cuenta si uno en los reportes meteorológicos, actualmente está pasando un frente frío. Entonces hay dos fenómenos meteorológicos, los huracanes y los frentes fríos. Los frentes fríos vienen igual del norte, entonces pasan y te generan, el viento genera las olas. Entonces cuando hablemos el jueves con el profe JDOC, el laboratorio de oleaje, que es un canal de oleaje que el profe hizo para enseñar teoría de ondas, matemática de ondas, pues tenemos el laboratorio allá, pero acá el laboratorio real. Estas son ondas físicas en el océano que la generaron por los esfuerzos cortantes entre la superficie del viento y el mar. Se arruga la superficie y empieza a propagarse la onda. Es fundamental entender las olas del mar para muchas cosas, para la navegación, para la energía marina, para la disposición morfológica de la costa. Los ecosistemas están en una zona o en otra en función de las olas, pues a mí me emociona mucho porque es a lo que yo me dedico. Yo tengo mi doctorado en ingeniería de olas, me dedico a medir las olas, entonces son fenómenos como muy bonitos, además de la belleza de las olas, pero toda la fuerza del mar. Si aquí hubiera una playa, que no la hay, estaría en bandera roja, no se podría meter. Pero ahorita nos podemos parar un poquito a la orilla para que vean eso, porque como les decía, geomorfológicamente ahí hay una zona que tiene, más tipo acantilado. Aquí se utiliza mucho cuando el mar está más calmo, y más hacia otras zonas para bucear, o sea, la gente, el mar aquí realmente normalmente es calmo, es decir, como las olas vienen de acá del noreste, pues las olas vienen a la barrera de coral, pero como pasó el frente, las olas empezaron allá, entonces por eso están llegando, pero no es que normalmente estén ahí así. Entonces hoy tenemos es un regalo de la naturaleza.  […] </t>
  </si>
  <si>
    <t xml:space="preserve">[…]Los pescadores le llaman a esta zona, mi novio es pescador. Ellos lo llaman Mar Muerto, entre comillas, porque el mar de este lado siempre suele ser muy tranquilo, no es un mar oleado, como en San Luis, la zona sur, que sí es más constantemente oleado. Esto es por lo que el profe comentaba, por el frente frío que está pasando. Y me impresiona ver cómo esta zona, que normalmente es tranquila, está tan oleada el día de hoy. Es algo que impacta. Y es verdad, aquí generalmente se hacen los ejercicios de apnea, de buceo, y eso lo usan más que todo como ya camino para salir a pescar. Pero la pesca generalmente, cuando es dentro de la zona, lo hace en San Luis, que hay mucho más cantidad de peces que de este lado. Mar Muerto también le llaman un poco, porque aquí no hay tantos peces ni de tanto tamaño como lo hay en la zona de San Luis. Pero es un espectáculo lo que está pasando en este momento, hermoso.[…] </t>
  </si>
  <si>
    <t xml:space="preserve">[…]GEBT: Y a propósito, ¿hay beneficios para la naturaleza? ¿Un fenómeno como este [Se refiere al frente frio que esta pasando por esa zona de la isla] trae beneficios para la naturaleza?
AFOA: Bueno, más allá de beneficios, digamos que, entendiendo la variabilidad climática, obviamente, cuando digo variabilidad climática estacional, es decir, qué pasa en enero, febrero, qué pasa en junio, julio, pues digamos que los sistemas naturales buscan sus procesos de limpieza, de calma, y  de regulación, entonces, esto lo que nos hace es un poco oxigenar, las olas lo que hacen es oxigenar los sistemas naturales, estrictamente hablando.  […] </t>
  </si>
  <si>
    <t xml:space="preserve">[…]Pero yo sí quería comentar algo importante de esta zona y de la particularidad de ser una zona calma. Hay dos o tres particularidades importantes. Y es que esta zona, ¿por qué se hace el apnea aquí? Porque aquí la plataforma continental cae muy rápidamente, es decir, aquí a menos de 1 km encuentra 100, 200, 300, 500 metros de profundidad. Y eso es muy, muy particular. El hecho de que caiga esa plataforma continental tan rápido, hace que se genere en esta zona del Caribe y en esta zona oeste, una cosa que sea un gradiente térmico del océano. Aquí en superficie, si ustedes midieran la temperatura, hay veintipico grados de temperatura, 28, 25 y así, a 400 m, 500 m de profundidad, está a 4 grados por masas oceánicas que vienen. Y eso, desde la perspectiva de ingeniería, lo hemos encontrado que nos permite tener un motor térmico del océano. El motor térmico del océano me permitiría generar energía por un gradiente térmico, y esta zona particular tendría un potencial. Hace más de 10 años venimos proponiendo esta idea para generar energía a partir de ese gradiente térmico, con esa energía desalinizar, y si tengo agua y energía, empezar a generar sistemas de acuicultura, un parque tecnológico de agua de mar y eso cambiaría el modelo de turismo de la isla, pasar de una isla de turismo a una isla de ciencia y tecnología y empezaríamos a tener innovación, emprendimiento, desarrollo social distinto, pero no para que vengan otros y le metan un capital, sino para que los mismos habitantes de la isla empiecen a desarrollar el potencial del agua del mar. Eso es lo que tiene de beneficio esta zona oeste, hoy el beneficio es el buceo, el turismo, pero tienen una cantidad de potenciales alrededor de eso. Pero hay que entender todo el sistema completo, más desde adentro, para no ir a hacer un daño, no porque entonces a alguien se le ocurre “entonces pongamos una plataforma y llene esto de parques eólicos” o yo qué sé, como se nos dicen en otros lugares. Hay que entender cuál es la escala de lo que queremos desarrollar ahí de la mano de esa educación local. Entonces yo sí quería como hacer ese énfasis sobre esto. ¿qué manera? Esto particularmente es curioso porque como normalmente no están las olas, pues es una de las ventajas para poner una plataforma de esas térmica del océano, porque está en calma siempre, pero obviamente hay que diseñarlo para que cuando venga un evento extremo, poder apagar, recoger y que vengan las olas, por eso tampoco puedes escalarlo muchísimo. Pero esto tendría, con los cálculos que nos hicimos, hasta 20 megavatios de potencia de energía térmica del océano. ¿qué es lo que necesita la isla para vivir? 20 megavatios. Entonces yo creo que con eso podríamos abastecer a todo. Aquí la tierra es muy cara, si quieren meter paneles solares o aerogeneradores, primero el paisaje se contamina muchísimo, imagínese pavimentar esto con paneles solares o con eólica, pues es horrible. Mientras que una térmica del océano es una casa de esas [Señala una casa común cercana al lugar] y un tubo que va para el fondo del mar, ya no necesitas más. ¿Qué pasa? El tubo es carísimo, porque tiene que ser un tubo que aguante presiones a 500, 680 metros de profundidad, trae unos retos de ingeniería muy grandes. Eso era como lo que quería contarles de este lado de la isla.   […] </t>
  </si>
  <si>
    <t xml:space="preserve">[…]En estos momentos tenemos una situación asociada también al calentamiento y el coral, o sea, hay blanqueamiento de coral masivo. Toda esta zona del oeste era muy rica en corales y los últimos meses el blanqueamiento se ha acelerado porque las temperaturas, desde junio para acá es una diferencia abismal y uno entra al mar, hace apnea y ve cómo están muriendo, porque pues ellos entran en un proceso y en unas coloraciones que le permiten a uno entender que se están muriendo. Yo no soy tanto de biología, ahí si el profe [Se refiere a AFOA] o hasta mi hijo, porque mi hijo está estudiando oceanografía y lo entiende perfectamente, y él es el que también me ha explicado mucho, pero el hecho de que en estos momentos esté ocurriendo esto, permite enfriar también la temperatura, o sea que puede mitigar la situación de calentamiento y de blanqueamiento de coral en estos momentos.   […] </t>
  </si>
  <si>
    <t xml:space="preserve">[…]Para mí. Una comunidad sabia y conocedora del mar son los pescadores. Esta agua ahorita que se calme esto trae peces y esto luego se llena de pescadores. Y lo lindo es que de pronto no hay manera científica, pero el pescador empieza a conocer tanto su entorno, ya nosotros sabíamos, yo no tenía ni idea del frente frío hasta que hace dos días mi novio miró el mar y dijo este mar y la brisa que hay, eso porque hay algo afuera, ¿qué hay afuera? Algo debe estar pasando por fuera, se lleva la brisa, el mar, se calma todo. O sea, lo saben desde antes de que alguien ya pueda decir hay un frente frío. Y es algo maravilloso que a mí me parece, o sea, a mí me cautiva demasiado que ellos puedan reconocer con tiempo, solo observando, conociendo su mar, si hay algo afuera o esto va a traer peces, esto va a traer saltonas , esto va una cosa que me encanta de la cultura de los pescadores y que hay que aprovechar también ese conocimiento empírico que ellos tienen del entorno que los rodea.
AFOA: Muy importante lo que nos cuenta LMEO, esos saberes que hemos hablado, ese diálogo de saberes y esos saberes ancestrales que nos enseñan cómo navegar, cómo entender el mar, es demasiado importante porque cualquier intervención, a nivel de desarrollo, cualquier intervención a nivel de educación, pues creo que será fundamental entender eso[…] </t>
  </si>
  <si>
    <t>LMEO;AFOA</t>
  </si>
  <si>
    <t xml:space="preserve">[…]Quiero contarles dos ejemplos de cosas que no se debieron hacer y qué pues están ahí,más arribita hay un emisario submarino, ¿qué es un emisario submarino? es un lugar por donde salen las aguas vertidas, que se van recogiendo de todo lado y salen al mar, se pusieron en un lugar, y digamos que en su momento estaba bien, digamos que llegaba hasta una cierta profundidad, pero cuando ocurren cosas como esta [Se refiere al frente frio], esos desagües pues van a revolcar también todo eso.Más grave aún, al ladito, unos cuantos kilómetros abajo, está una toma de agua para desalinización, o sea, al lado del desagüe de las aguas vertidas está la toma del agua de desalinización, pues unos cuantos metros más allá arriba,  están las dos tomas. Entonces claro, las toman de este lado por el agua en calma, lo desaguan por este lado, porque no había desarrollo en su momento turístico ni urbanístico en esa zona y la toma del agua salada la hacen por acá también, porque era más fácil yo tirar un tubo aquí que tirarlo allá por la barrera, de coral por la plataforma. Pero digamos que el no mirar el problema de manera integral, sino como “yo donde tiro esto”, pues hace que se cometan algunos, no está del todo mal, pero hay algunos errores de nivel técnico e ingeniería, que pudieran haberse hecho un poco mejor que hoy, simplemente hay que repensar y cambiar pues cómo se maneja eso.  […] </t>
  </si>
  <si>
    <t xml:space="preserve">[…]AFOA: Algo que me preguntaba por ahí usted ¿cómo se llama usted profe?
GG: GG.
AFOA: GG. Es que, en la zona sur, en la zona sur está el hoyo soplador, algunos han ido al hoyo soplador, sino entonces si se quedan, pues les recomiendo que vayan, no alcanzamos a ir ahora, pero ahí se ven las olas así realmente, digamos que todo el tiempo están así, todo el tiempo y se genera una particularidad y es que el agua de las olas se mete y sale así por el hoyo soplador. Entonces ese concepto es el mismo concepto que se utiliza para generar energía de olas, ¿cierto? O energía undimotriz. Si todo el tiempo sale a un chorro de agua por ahí, un chorro de agua por ahí, yo pongo una turbina y ahí de manera permanente tengo energía de olas. Ese tipo de energía, digamos, ese tipo de tecnología se llama de columna oscilante, porque el agua de las olas sube, baja, genera una presión, pero ahí está de manera natural, no se usa para energía, pero podría usarse en esa zona un tipo de dispositivo para esa misma zona, los negocios turísticos que hay, todo eso podrían tener energía de las olas, básicamente un poco pensando a una escala local, podría ser interesante. La energía térmica del océano se llama energía OTEC, o energía térmica del océano, OTEC, porque es ocean thermal energy conversion y la energía de las olas se llama energía undimotriz, undimotriz, ¿cierto? Las dos cosas. […] </t>
  </si>
  <si>
    <t>AFOA;GG</t>
  </si>
  <si>
    <t xml:space="preserve">[…]Esta zona cuando pasó el huracán, esto se inundó, se inundó completamente, porque las olas, sube el nivel del mar, entonces también toda esta barrera, hay una vía que se cayó ahí cerca de San Luis, más abajito de la universidad, se cayó la vía y todo el tiempo, se cae, se cae, se cae, porque no está bien planeado. Había una barrera de coral hace muchísimos años, se tumbó la barrera de coral por los pescadores para entrar. Hay saberes, eso es muy importante, hay saberes tradicionales, pero también somos seres humanos y los pescadores hace 50 años unos dijeron, “ah, venga, rompa eso por ahí para entrar las lanchas” y eso generó un daño también. Entonces digamos que ellos mismos también van aprendiendo, van reaprendiendo, todos vamos reaprendiendo las cosas. Entonces ese es un tema ya por las olas fuertes de esa zona. Entonces digamos que la vida aquí va a depender mucho de esta dinámica del mar que quería básicamente como mensaje. […] </t>
  </si>
  <si>
    <t>CATEGORÍAS UA08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</si>
  <si>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</si>
  <si>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 integración de múltiples disciplinas alrededor de la creación del Proyecto de Instituto Nacional de Investigación, Innovación y Política Educativa, así como para el desarrollo de iniciativas alrededor de la educación bajo grupos integrados por personas desde distintas disciplinas.</t>
  </si>
  <si>
    <t>Se refiere a todas las temáticas que se desarrollen alrededor de la visión del mar como territorio habitable.</t>
  </si>
  <si>
    <t>Se refiere a todas las visiones frente al cuidado del medio ambiente. Así como a las propuestas e iniciativas entorno a la preservación de la naturaleza frente al cambio climático.</t>
  </si>
  <si>
    <t>Se refiere a las temáticas que se desarrollan alrededor de la crisis climática global. Contempla el cuestionamiento a las practicas extractivistas, de deforestación, consumismo y en general todas las acciones negativas por parte de la humanidad, que contribuyen al incremento de la crisis ambiental.</t>
  </si>
  <si>
    <t>Se refiere a las temáticas que se desarrollan con base en las problemáticas sociales y económicas, que afectan las distintas esferas del proyecto (la Universidad, el país y el mundo)  como la desigualdad social,  el conflicto armado, gentrificación, el trabajo informal, la pobreza extrema, las tensiones políticas, las guerras, consumo de estupefacientes etc.</t>
  </si>
  <si>
    <t>Se refiere a todo lo mencionado acerca de la biodiversidad propia de las zonas costeras. Se encuentran visiones desde la biología, la agronomía, la investigación y entornos sociales alrededor de los ecosistemas propios de esta región como son los manglares y la barrera de coral. Así mismo, aborda temáticas como los servicios ecosistémicos.</t>
  </si>
  <si>
    <t>Se refiere a la mención de la implementación de esta técnica de investigación, asociada generalmente a las ciencias sociales, en donde se realiza un trabajo dentro de una comunidad o grupo de estudio, para observar y registrar datos para su posterior análisis, con el fin de entender y establecer los parámetros que permitan contribuir o simplemente resaltar a la comunidad donde realiza la actividad.</t>
  </si>
  <si>
    <t>4.
KBG, AFOA, EDGL, LMEO, JCM, SCM, AIOM, MLR, GEBT</t>
  </si>
  <si>
    <t>5.
09</t>
  </si>
  <si>
    <t>10. Proyecto de investigación-creación “El Otro Mar”</t>
  </si>
  <si>
    <t>PROYECTO DE INVESTIGACIÓN - CREACIÓN "EL OTRO MAR"</t>
  </si>
  <si>
    <t>EL OTRO MAR</t>
  </si>
  <si>
    <t xml:space="preserve">[…]KBG es una amiga de teatro, de la vida, nos conectó un momento de la vida en este proyecto que se llama “El otro mar”, KBG es originaria de Providencia, KBG pues su lengua materna y su idioma es el creole, pero pues con ella a veces es más fácil comunicarnos en inglés, porque se siente un poco más cómoda ya que no entendemos creole Pero ella nos enseña algunas palabritas, pero entiende español y pues puede hablar en español y bueno, entonces hicimos un proyecto muy bonito, quiero contarles un poco como la historia del proyecto, pero pues ella es la protagonista [Se refiere a KBG], básicamente yo era un segundo actor en la obra y pues la invité, porque yo quería que esta experiencia que tuvimos acá y que llevamos por todo Colombia en la obra, pues ustedes la conocieran, ya tuvieron una idea del territorio y ahorita es una idea también cultural que para mí es muy importante. Con otro colega, con otro profe que fue el director general de todo el proyecto y de la obra y de todo, que se llama Manuel Sevilla, es un profesor de la Universidad de Javeriana en Cali y con la profesora AIMP, que es profesora de la sede de Caribe, un poquito los tres como profes, como académicos, haciendo reflexiones como las que ustedes están haciendo ahora, o que estamos haciendo ahora, de cómo comunicar la ciencia, como contar a las personas lo que hacemos a nivel científico y académico. […] </t>
  </si>
  <si>
    <t xml:space="preserve">[…]Entonces surgió la idea de crear un performance, una obra de teatro, porque digamos que siempre hemos usado para contar la ciencia, el documental, hemos usado infografías, hemos usado el podcast, hemos usado muchos formatos, hasta la música si quieren, pero como que el teatro menos, a nadie se le ha ocurrido o no tanto, usar el teatro, además el teatro musical, para contar la ciencia. Entonces tuve la fortuna de que mi colega Manuel es comunicador social, fue director de cine, pero su investigación es sobre los saberes patrimoniales,él investiga sobre los saberes patrimoniales y hace papers científicos sobre saberes patrimoniales. Entonces el colega mío, como digo yo, hacemos ciencia como nos la enseñaron, con el paper científico, pero entonces ha habido esa reflexión, ¿cómo comunicamos mejor la ciencia? Entonces como él también tenía formación musical, es músico, y yo tengo formación teatral, entonces se juntó la belleza con la hermosura y empezamos a pensar el proyecto y ya luego pues con AIMP, que es amiga de toda la vida de KBG, y que hacen aquí un festival de vela, en Providencia , es un festival de artes, de cultura, de saberes también tradicionales en Providencia, y pues más cosas que KBG también conoce con AIMP, pues la invitó a ella y pues otros amigos se nos fueron uniendo, un chico que se llama Sidney, que era incluso profesor de aquí, monitor aquí en la Universidad Nacional de Matemáticas, estudiante de matemáticas, lo involucramos aquí y terminó aprendiendo de teatro y le terminó gustando, fue un aprendizaje mutuo de todos, digamos. KBG sí ya se había dedicado un poco al teatro, a la música, tiene un grupo de musical, pero digamos que fue un diálogo entre la ciencia académica, científica y los saberes un poco tradicionales. Y de ese ejercicio pues salió el proyecto “El otro mar”, que hay una página web, que ustedes pueden buscar, se llama elotromar.com, y ahí en esto pues explica un poco toda la idea del proyecto.[…] </t>
  </si>
  <si>
    <t xml:space="preserve">[…]Este fue un proyecto que desarrollamos con MinCiencias  [Se refiere al El Ministerio de Ciencia, Tecnología e Innovación,], es un proyecto de apropiación de la ciencia, pero con MinCiencias, a base de teatro, la Javeriana, Nacional y el CEMarin, que me han visto, que hoy he venido promocionando al CEMarin, que es el Centro de Excelencia en Ciencias del Mar que yo dirijo, que tiene varias universidades, les había contado, entonces digamos que fue como una manera como de conectar ahí estos saberes[…] </t>
  </si>
  <si>
    <t xml:space="preserve">[…]John Sevilla es un director de teatro, es su profesión, es actor y director de teatro, y se dedica a vivir de eso, y es profesor en Cali en una universidad de Bellas Artes, en la Escuela de Bellas Artes en Cali, y ahí enseña teatro, pero además él fue el director de la obra, pero además es del pacífico colombiano, sus padres son de Barbacoas del pacífico [Se refiere al Municipio Barbacoas, ubicado en el departamento de Nariño]. Entonces de este diálogo también, surgió una idea muy interesante, y es que “El otro mar”, “El otro mar” como proyecto, era un diálogo de saberes, pero también un encuentro de culturas, KBG nunca había ido al pacífico colombiano, nunca había ido a Buenaventura, ¿cierto?, John si había venido seguramente a San Andrés, pero no con la óptica de conocer la cultura providenciana, la cultura raizal. Entonces fue un diálogo de, “El otro mar”, o sea, pues el otro mar del Pacífico, el otro mar del Caribe, el otro mar que cada uno tiene en su cabeza desde la academia, el otro mar, porque todos tenemos una visión del mar y eso era como lo que se trata el proyecto. […] este es el personaje que yo hago, es como un científico loco, como obsesionado con la ciencia. La obra quedó grabada aquí tiene música en vivo, hay unos músicos, que componen música para la obra, y que KBG canta también, entonces, digamos, hay como toda una experiencia de eso[…] </t>
  </si>
  <si>
    <t xml:space="preserve">[…]en resumidas cuentas, es una manera de comunicar, de dialogar la ciencia, de aprender, después de presentar la obra de teatro, teníamos diálogo con estudiantes, una de las experiencias más maravillosas, cuando fuimos a Buenaventura, había un colegio de una normal, de niñas y niños, pero muchas niñas afro, la mayoría y apenas vieron a KBG, la amaron y entonces todas querían fotos, selfies con ella, porque era como “¡WOW!, o sea, queremos ser como ella” y  eso es como algo que le toca a uno como el corazón. ¿Lo recuerdas, esa sensación?
KBG: Todavía tengo contactos con ellos, me mandaron solicitud en Facebook y soy amigo de muchos de ellos. 
AFOA: Como 200 niños que había ahí, de una normal. Entonces lo que pueda hacer un ejercicio de esos, seguramente les cambió la vida y fuimos una vez, estuvimos 2 horas, pero claro, los artistas, hicimos un despliegue escénico, teatral, musical, de todo, hicimos una obra y les contamos el otro mar, fue el ejercicio, nos quedamos con muchas ganas de llevarlo de gira, de hecho, a Providencia no lo hemos podido llevar, con la profe AIMP aplicamos a un proyecto y de pronto lo vamos a poder llevar ahorita, pero digamos que esto es costoso, mover una obra de teatro con músicos, con todo, pero bueno, ahí está.[…] </t>
  </si>
  <si>
    <t>AFOA;KBG</t>
  </si>
  <si>
    <t xml:space="preserve">[…]quiero resaltar un último elemento importante, hablando de pedagogía, hay un curso virtual, es en creole. Básicamente tratamos de enseñar algunos pequeños conceptos,  [Reproduce un vídeo explicativo del curso virtual mencionado, en donde sale un letrero que dice “¿Como esta tu kriol?” Unidad 1.1 y empieza una persona a hablar en creole] [Ahora se reproduce en pantalla la unidad 2.1 en la que aparece una mujer hablando en inglés y procede a decir diferentes palabras en creole] luego hay una guía de actividades para buscar esas palabras en la sopa de letras […] </t>
  </si>
  <si>
    <t xml:space="preserve">[…]KBG se presenta y también pues les cuenta un poquito lo que fue para ella esta experiencia, Tanto desde el proceso de creación, porque fue un diálogo, como decía yo, de saberes, entre el saber tradicional y el saber académico que traíamos, con mucho respeto de lado y lado, construimos una obra que para mí es la mejor cosa que he hecho en mi vida y me he dedicado a teatro durante muchos años, a hacer cuentería, pero para mí esto fue fundamental y construyó unos lazos muy profundos. Entonces quería como preguntarle a KBG cuál fue su experiencia de ese ejercicio y que también pues abrir el espacio a preguntas más de ustedes que pueden tener mucha curiosidad de qué fue eso.[…] </t>
  </si>
  <si>
    <t xml:space="preserve">[…]Para mí fue una experiencia hermosa recibir la invitación de AIMP de acompañar a todos en esta obra, de ser parte de esta obra muy especial, porque cuando nosotros estamos en nuestro mar, solo pensamos en nuestra conexión con nuestro mar, pero cuando vemos que el otro mar tiene diferentes, actividades y hacen cosas diferentes, uno dice “No supe del otro mar, solo sabía de mi mar”. Esa experiencia de ver cómo el profesor [Se refiere a John Sevilla] cuenta las historias de un sabedor del Pacífico, yo como pescadora providenciana contar las historias y el profesor [Se refiere a AFOA] como científico, eran, tres diferentes miradas hacia el mar. Desde muy pequeños nosotros tenemos una especial conexión con nuestro mar, cuando tenemos nueve meses nuestra mamá nos lleva al mar, si tenemos cold, fresh cold, nos llevan al mar, nuestras mujeres y hombres pescan en el mar, también nos bautizamos en nuestro mar y desde muy temprano esa relación existe con el mar, desde los nueve meses, en providencia, en un día normal los niños comen y después van al mar a jugar, nadie que le eche ojo porque ya tienen esa conexión desde los nueve meses en el mar, raro que se nos ahogue un niño. Empezamos a la orilla del mar cogiendo pescaditos chiquitos, luego nuestros abuelos, nuestras abuelas, nuestros papás nos enseñan a adentrarnos en el mar y esa era la única visión del mar que conocíamos, como dice el profesor [Se refiere a AFOA], tuve el privilegio de conocer Buenaventura por primera vez y el otro mar es diferente, las actividades alrededor del mar son muy diferentes y conocer y saber del otro mar fue muy importante, encontrarme con esa gente linda del teatro, músicos, me acuerdo que el guitarrista me dijo, el director me dijo “KBG necesitamos una canción para el proyecto”, yo iba a cantar  [Procede a cantar la primera estrofa de la canción de gospel Amazing Grace] amazing grace, how sweet the sound that saved a wretch like me, i once was lost but now I’m found, i was blind, but now i see. Lo que pasaba era que teníamos temor que tenía derecho de autor, no lo cantábamos, cosa rara, me fui a dormir al hotel y me desperté con la canción en la cabeza y compuse que es lo que pasó después del huracán Iota con nosotros en Providencia, la canción dice I look out and see destruction I look out and feel the pain but I look around and see my brother smile and I know that we were alive, we were alive, we were alive. Thank God we were alive, y la canción me vino sueños yo llegué al otro día y les dije “Chicos, ya tengo la canción” y eso fue una conexión muy linda con los músicos porque enseguida Poncho dijo “Grabémoslo” [Se ríe] y fue muy lindo.   […] </t>
  </si>
  <si>
    <t>KBG</t>
  </si>
  <si>
    <t xml:space="preserve">[…]La mayoría del tiempo paso en San Andrés y Providencia, ir en una gira fue algo diferente, nosotros hacíamos right time en Providencia y una sola vez que fuimos a representar a Colombia en una feria del libro fue en Santo Domingo y esa es la única vez que hemos salido a mostrar nuestro teatro, fue en esa ocasión que el fallo de la Haya quería retribuir, así que estaban haciendo cosas para, en ese tiempo, en ese espacio fuimos a Santo Domingo a representar a Colombia en una feria de libro. Pero aparte de eso, right time es una forma de contar las historias que pasan en la comunidad, si va a un right time y están contando tu historia, lo que pasó contigo durante la semana, lo que pasó con la novia, la situación,  le metemos picante y le damos humor, mucha gente al reunirse se va, porque ven que es de su historia lo que pasó, es como un periódico, contábamos lo que pasaba toda la semana o el mes en la comunidad y right time ha ido muriendo, porque muchos de nuestros hombres, tuvieron que salir a trabajar, lamentablemente perdimos a Rojino en el huracán, Rojino era uno de nuestros mejores actores y en right time los hombres actúan como mujeres y las mujeres actúan como los hombres  […] </t>
  </si>
  <si>
    <t xml:space="preserve">[…]Llegar a este espacio con el otro mar fue muy especial para mí. Yo llegaba a casa y les contaba a ellos “hoy hicimos esto, hoy hicimos lo otro” y dejarlos a ellos y viajar, primera vez viajando en bus de Cali a Buenaventura, primera vez conociendo y fue una experiencia muy especial porque normalmente los chicos no conectan, pero ese día ¡Wow! Entendieron, llegamos a ellos y fue muy especial.[…] </t>
  </si>
  <si>
    <t xml:space="preserve">[…]AFOA: Las escenas en las que KBC actúa son en creole, es decir, no son traducidas, ella no habla en castellano, fue una discusión muy grande porque éramos como “¿será que la traducimos? ¿Si van a entender?, no van a entender”, van a entender todo, porque el lenguaje corporal, lo que está ocurriendo... Entonces quería como aclarar que incluso en Buenaventura, se dio en Creole.
KBG: Yes, I talk creole, I talk creole and everybody understand me and they falling in love with me. Al final, profe [Se refiere a AFOA], se acuerda que se nos presentaron y eso fue una euforia, ellos allá abajo cuando nos presentaron y llegó a mi parte, los niños conectaron muy bien, me sentía como una superstar, porque cuando bajamos del escenario todos llegaron hacia mí, querían fotos, querían saber de dónde era, por qué hablaba así y eso es lo bonito de nuestra tradición, de nuestra lengua, de lo que somos, porque yo creo profe [Se refiere a AFOA], que si yo hubiera ido a hablar español, no fuera tan interesante, but i talk creole and everybody fall in love, and that was so sweet, because ,mejor dicho, when we go Bogota too, we had a beautiful connection, busqué, llamé a todo el mundo, voy a estar en Bogotá, lleguen a verme, mejor dicho, llegaron a verme. Ahí estuvo Miss Consuelo Luzardo , años sin verla, ella tiene una casa en Providencia y tenía años sin verla y fue un reencuentro muy lindo con ella.
AFOA: Toda la comunidad, digamos Providenciana, Sanandresana que está en Bogotá, se fueron conectando y lo hicimos en la Casa del Valle, además, eso es como muy bonito por lo que estoy diciendo, es decir,era como un diálogo de cultura pacífica, cultura Providenciana, Sanandresana, Caribe, mezclada en un lugar y entonces llegaban unos, llegaban otros y era como todo fusionado ahí, y el diálogo de verdad se dio muy bonito.[…] </t>
  </si>
  <si>
    <t xml:space="preserve">[…]primera vez que canto en una función, normalmente era el diálogo, era la expresión corporal, pero primera vez que canté en una puesta en escena,  también conectó porque era mi historia, lo que lo que viví después del huracán y I’m alive tocó, siempre que terminaba de cantar I’m alive lloraba porque me venía a esos recuerdos después del huracán y ese momento vivido tan fuerte, y me daba mucha emoción, así que creo que por el sentimiento llegó mucho a la gente también. Mucha, linda conexión con el profe [Se refiere a AFOA], con todos los que participamos.[…] </t>
  </si>
  <si>
    <t xml:space="preserve">[…]AFOA: Hay un tema muy importante que cuenta KBG del tema del huracán, nosotros este proyecto lo presentamos a MinCiencias antes del huracán, ¿cierto? Nos lo ganamos y cuándo nos lo ganamos, ah, no, lo presentamos antes de la pandemia, o sea, antes del huracán y antes de la pandemia, porque se nos juntaron las dos cosas. Entonces cuando teníamos que empezar a ejecutar el proyecto pandemia, no podíamos viajar, o sea, no podíamos vernos, entonces como qué bueno, empecemos virtual, entonces empezamos virtual, hablando virtualmente, ya después de seis meses que nos permitieron viajar, entonces empezamos a tratar, pero además era difícil juntar a todos los actores, los músicos, todos para ensamblar. Entonces hicimos una metodología muy de improvisar también el proceso de construcción y se dio ese momento, cuando ya estábamos como madurando la idea, vino el huracán, entonces casi que nos cambió también las ideas que teníamos de la obra. Tuvo que repensarse mucho y además se volvió un homenaje finalmente también a los fallecidos, a las víctimas. Cuando hicimos la obra aquí en San Andrés, justo estaba cayendo una tormenta horrible, lo hicimos aquí en la sede de la Universidad Nacional, la inauguramos aquí, además fue una crítica también un poco a la manera como el gobierno estaba haciendo la reconstrucción. Entonces pues fue una obra política también, así como con demanda social y todos los que estaban aquí decían “Sí, sí, sí, eso es lo que están haciendo los políticos”, porque hay un personaje en la obra que es como un político que lo único que quiere es pavimentar un manglar. Entonces era como también una crítica, pero pues una parodia, entonces todo el mundo se burlaba, pero a la vez decía “Sí, sí, sí”. Entonces digamos que esa parte también fue muy emotiva, como dice KBG, porque había una denuncia, una demanda, pero a la vez un dolor, un dolor que además el teatro que ellos hacen también viene, y así debe ser, del corazón y por eso era que conectaba tanto lo que hacíamos, todos estábamos jugados ahí en escena.[…] </t>
  </si>
  <si>
    <t xml:space="preserve">[…]Mi personaje era Betty Lou, y Betty Lou es mi mamá, una mujer pescadora que le enseñó a él [Se refiere a ELB] a pescar y Sidney era un poco como él, mi hijo y mi hijo era un chico que salió, vio todo eso que llaman entre comillas desarrollo, y él quería regresar a la casa y decir que la pesca ya no era lo de él, y eso fue como realmente pasa en Providencia, boys they go and then comeback with a different mentality, fishig is no for them. Muchas veces nuestros abuelos decían “Yo no quiero que mi hijo sea como yo, yo quiero que tenga estudio para poder sentarse en una mesa, en un computador, que no sufra como yo sembrando y pescar”, eso es lo más terrible que hacen, porque esa conexión con nuestro mar y nuestra tierra es fundamental y necesaria para nuestro desarrollo. El niño que no sabe pescar y no sabe qué es la vida del mar, le va a faltar mucha cosa para vivir y es muy fundamental esa vida que tenemos alrededor de nuestro mar. En estos días vemos a nuestros niños más conectados con el mar,en Providencia hemos perdido como dos niños en el mar, y es a causa de eso, de no llevarlos a tener, desde temprana edad, una relación con el mar, así que se han ahogado dos niños hace muchos años, pero esa vida alrededor del mar la he vivido, por eso Miss Betty Lou no fue tan difícil de actuarla, porque actúa mi mamá, una mujer pescadora que desde muy temprana edad la he visto llegar, salir a pescar de noche, regresar con su balde, con sus pescados y toda la comunidad celebrando porque ella viene diciendo i catch a big one, so everybody, sale a ver lo que cogió Miss Betty y eso era el show de la noche, le decían “Miss Betty ¿ por qué no vendes tus pescados?”,  “Esto es para mi familia”, y ella llegaba orgullosa del mar a mostrar su producto que trajo y eso era muy especial, las noches que ella llegaba.[…]  También hemos vivido malas experiencias, como hace tres años nuestro tío murió en el mar, uno de los mejores pescadores entre San Andrés y Providencia y él siempre decía que él iba a morir en el mar y dice What you love me, kikil you? Es una frase aquí y él salió a pescar, todo el mundo decía que eso era su día, su tiempo, porque en la noche pactó con uno que iba a pescar con él y luego pactó con el otro y se fue con el otro y no fue con el otro que iba y salieron a pescar, se voltearon y él se ahogó. El compañero entró a buscar ayuda, salieron a buscarlo y cuando llegaron lo encontraron en el fondo del mar comido por un tiburón, eso fue fuerte. Yo siempre digo el mar nos da, pero también nos quita, esa relación romántica con el mar donde también tenemos pérdida y es muy difícil cuando nuestros seres queridos se van y no regresan. En estos momentos muchas madres lloran a sus hijos, a sus hermanos, porque se han ido y no han regresado. Ese mar que nos da también nos quita.[…] </t>
  </si>
  <si>
    <t xml:space="preserve">[…]Profe [Se refiere a AFOA], yo creo que también el otro mar fue mi especial experiencia, lo más grande que he hecho y compartir mi cultura, compartir mi lengua, compartir quien soy con las otras personas me hacen feliz y siempre he dicho que no me importa el dinero, pero que llegue a la gente es lo mejor. Cuando uno canta, cuando uno actúa, cuando uno se presenta en mi situación que soy presentadora de televisión y la gente me para, “me encanta tu programa, me encanta tu performance”, eso llena, eso llena mucho y uno se siente satisfecho de hacer un buen trabajo, you know en ese momento yo representé a right time y mis chicos también están orgullosos de mí, que he hecho algo fuera de right time y he llegado a impactar vidas afuera también.
AFOA: Nosotros nos fuimos de gira, fuimos a Cali, luego fuimos a Buenaventura, luego fuimos a Bogotá, luego vinimos a San Andrés, entonces, teníamos tanta ilusión, que incluso nos soñamos que nos íbamos a llevar esto por todo Colombia, ¿cierto? Pero bueno, lastimosamente no logramos encontrar la financiación de que nos llevaran de gira por toda Colombia, el teatro es difícil, ustedes vieran, tiene música muy bella, es una obra con música en vivo, entonces pues claro, todo el que la ve, sale transformado, pero también tiene una magia que quisiera yo como contar y es que, a diferencia del lenguaje audiovisual o el podcast o la pieza gráfica, el teatro tiene una cosa que es efímero, que es efímero, ocurre aquí, o sea, en ese momento y los que acabamos de vivir esta conversación, es ahí, ¿cierto? Y ocurre en la ruralidad, lo que estamos hablando a nivel de pedagogía  […] </t>
  </si>
  <si>
    <t>KBG;AFOA</t>
  </si>
  <si>
    <t xml:space="preserve">[…]Soy de la sede Palmira, la región pacífica del suroccidente colombiano, la sede que atiende el departamento de Putumayo, Nariño, Cauca, Valle y algún pedacito de Choco, porque realmente los de Choco se van para Medellín, que les queda más fácil por la vía acá, simplemente la parte que queda cerca Buenaventura, pues vienen algunos estudiantes ahí. Palmira tiene una relación muy cercana con el pacífico, porque somos pacíficos, realmente una de las propuestas que yo siempre digo es que no debe ser sede Palmira, ni sede del suroccidente colombiano, sino sede Pacífico, pero ya tenemos a Tumaco que está ya en esa zona, pero en ese sentido nosotros tenemos una relación. Unas palabras mágicas que dijiste ahora, es cómo nuestros niños deben tener esa relación con su entorno, yo tengo proyectos en el Pacífico, Guapi, Buenaventura, todas la costa, Tumaco y  he tenido la oportuna y fortuna de meterme al adentro y al adentro es subirme en una lancha, en un río inmenso que se me va haciendo delgadito porque comienzo a salir por un raudal luego acá y llegó a la quebrada y uno ve unos niños de cinco o seis años montados en una chalupas allá, y yo que voy sentado acá voy temblando de miedo y ellos frescos allí, sin un acompañante y sin nada, mejor dicho, ya tienen esa conexión que tú hablas, la conexión de su entorno y realmente cuando yo veo eso es que cuando nos llegan esos chicos, que nos llegan de Tumaco a la sede a hacer sus carreras, que han tomado la decisión, me encanta sentarme a hablar con ellos de esos procesos, porque realmente son nuestro, y disculpen la palabra, nuestro material in situ para averiguar cosas que a veces no podemos hacerlo en campo por x o y motivo y ellos nos cuentan todas esas historias que tú dices que ellos desde muy niños tienen que aprender a manejar su canoa para llegar a donde tienen que llegar y el mismo sonido de sus voces, hacen de que sean unas guías y sean sus faros para con, por el ejemplo el hecho de hacer “ahh”  [Imita sonido de un lobo para comunicarse en un lugar retirado], retumba y hay alguien que le contesta en cualquier lugar de esa selva, porque ya estamos hablando de mar, río, selva, para poder guiarse y llegar a ese sitio. Entonces me encanta esa, me sentí como en un cuento, muchas gracias por meterme a mi pacífico que lo llevo en el alma, pero mi Colombia también la llevo en mi alma, cada una de las regiones de aquí y me parece que lo que nos falta es comunicación, porque tenemos tanto en común, tenemos tanto en común que es sentarnos a vernos más de cerca y decir “Oiga, es que somos de los mismos, tenemos esto, simplemente que tenemos un mar plata y un mar azul”.  Muchas gracias KBG por hacerme sentir también en tu, en tu relato y en tu obra y esa voz maravillosa que tienes. Felicitaciones.[…] </t>
  </si>
  <si>
    <t xml:space="preserve">[…]yo soy isleña, no raizal, qué lindo haber podido nacer raizal, no lo hice, pero intento conocer e impregnarme de la cultura raizal y yo adoro la cultura raizal y yo tengo una conexión muy especial con el mar. Intento que sea así, me esfuerzo porque no es fácil, soy profesional, tener, cumplir con las obligaciones del día a día, pero intento no perder esa conexión con el mar, me gusta mucho ir al mar. He podido navegar, gracias a Dios he podido conocer lo que es navegar mar afuera, en velero, dormir en la isla de Alburquerque con los pescadores, mi pareja es pescador, es joven, tiene 26 años y  algo que tú mencionaste muy cierto, nosotros vemos un programa en teleislas  que se llama Fisherman Island, que me encanta y es de Providencia y muestra las experiencias de los pescadores providencianos y es verdad que a veces dicen “yo quisiera que mi hijo no hiciera lo mismo, porque esto es muy duro, eso es muy difícil”, y mi novio reflexiona y él dice “Yo entiendo por qué lo dicen, porque es muy duro, de verdad”, es madrugar 4:00 a.m. o 5:00 a.m., que es la hora en la que los pescadores suelen salir, a veces encontrarse allá con, de repente está el mar calmado y en cualquier momento puede cambiar, que los tiburones se coman tu pesca y entiendo también que muchos jóvenes hoy en día quieran explorar otros caminos, es válido, es bueno, pero creo que ese esfuerzo que están haciendo con este proyecto, con esta obra, que no la vi, o sea, ahora que escuchaba yo decía qué maravilla, hubiese podido haberla visto, qué bueno que por lo menos se puede llevar ese mensaje de, está bien que explores otros caminos, es que no estás obligado a seguir haciendo lo mismo, pero no te desconectes del mar, que es lo que yo pienso que podemos lograr llevar ese mensaje, si quieres explorar otras rutas, quieres tener una vida distinta, quieres profesionalizarte o hacer otra cosa, lo puedes hacer, pero no te desconectes de tu mar, porque siento que no es solamente, si bien es cierto, nos trae mucho, en pandemia mi novio salía a pescar y comíamos pescado a lo que da, gracias a que él sabía pescar y él mismo me decía “Si yo no hubiese sabido, si mi papá no me hubiese enseñado a pescar”, porque en pandemia fue tan difícil tener comida, alimento, teníamos que esperar que la gobernación nos llevara a los mercados y él salía a pescar y en mi casa siempre había pescado, caracol, King Crab, entonces a nivel de supervivencia es muy bueno, muy lindo, es verdad, pero si no lo quieres hacer, no quieres ser pescador, pero eso también te enriquece como persona, te enriquece y el hecho de que aprecies lo que hay en el mar, de que sepas nadar, de que te sepas relacionar con el mar, valorar, o sea, eso te abre también la mente a muchas cosas. Entonces aplaudo mucho ese mensaje que se le quiere llevar a los jóvenes y ojalá se pueda expandir y puedan lograr, si se encuentra el financiamiento, si es que esto no se congela aquí, ojalá u otras rutas, para llevar este mensaje de que no se desconecten del mar, disfrútenlo. Yo no pesco, pero yo voy al mar a hacer a apnea, a caretear, a meterme en las cuevas, lo acompaño a pescar y me quedo con él cinco horas en el agua esperando que pesque, a veces no coge nada, pero la experiencia igual, entonces muy lindo  […] </t>
  </si>
  <si>
    <t xml:space="preserve">[…]Yo el año pasado conocí el Pacífico, era un sueño para mí, estuve en Nuquí con él, yo decía, estábamos en la lancha cuando íbamos de camino a Guachalito  y él decía “Se siente tan diferente, este mar que... otro mar, se siente tan diferente”, y él hablaba con personas, él incluso quiso, durante los días que estuvimos, intentar pescar ahí y él me decía, me confesaba y me dice “Te digo algo, me da miedo, me da miedo este mar porque no lo conozco, se ve diferente, se ve más oscuro, yo a mí mar lo conozco, yo sé a dónde me meto, pero aquí no, me da nervios meterme”, no pudo pescar, él dijo “Quiero volver con estas personas de acá a pescar acá, porque esto es otra cosa, es diferente y el ambiente es diferente”, los cocos eran más grandes, o sea, todo y fue algo que a nosotros nos impactó, de que de verdad puedes sentir cómo los contextos cambian de un lugar a otro. Entonces si nos relacionamos de algunas formas, tenemos cosas en común, pero también tenemos cosas que aprender de los demás, sobre todo nosotros de allá y ellos de acá. […] </t>
  </si>
  <si>
    <t xml:space="preserve">[…]Es importante educarse, ir a la universidad, pero nunca olvidar esa conexión del mar y de la tierra, porque como dices, en pandemia muchos arquitectos, muchos ingenieros tuvieron que regresar a su tierra y a su mar, eso importa. Desde que este chico [Señala a ELB] tenía tres meses, lo traje en un barco de cargo Mary Moon, me vine a San Andrés desde Providencia con él  [Se refiere a ELB], una experiencia difícil para mí, más no para él, como un bebé, porque yo empecé a vomitar y él estaba feliz de la vida, durmiendo  [Todos se ríen] y el pescador me dijo “Démelo” y salió con él, le dio brisita, yo ahí muriéndome y desde muy temprano hay esa conexión con el mar, saber cómo se mueve, el vaivén, cuando él realmente salió con un pescador a pescar, también se mareó, dijo “mamá, fue lindo la experiencia, pero me mareé feo”, tuvieron que entrar por él, pero llevarlos a tener esa experiencia es súper importante. Como dices tú, el otro mar, le dio miedo estar en ese mar porque no era su mar.[…] </t>
  </si>
  <si>
    <t xml:space="preserve">[…]La importancia del viaje, claro, hay un asunto, una discusión fuerte con el turismo, y ustedes acá viven el problema del turismo masivo, que eso está estudiado y demostrado que es problemático, incluso ya hoy en día se utiliza la categoría de extractivismo para cierto tipo de turismo, yo trabajo con turismo crítico, entonces hay una discusión grande, pero eso no elimina el hecho de que el viaje es un asunto supremamente importante, porque es ontológico para los humanos, lo raro en los humanos es que nos quedemos en un solo lugar, entonces, bueno, el viaje y la importancia del viaje como algo realmente profundo y significativo y ahí está el trabajo de campo, es decir, salir, ir a ver a los otros, otras personas, otros territorios, otras situaciones, eso es supremamente importante, no hay que olvidarlo y yo me niego a que las universidades se queden encerradas en un salón, o sea, me niego, me niego y cada vez que puedo me escapo. […] </t>
  </si>
  <si>
    <t>LÚDICA</t>
  </si>
  <si>
    <t xml:space="preserve">[…]el otro asunto es la cuestión del teatro, estoy de acuerdo en que es supremamente potente, hay que rescatarlo, porque el teatro está en picada frente a YouTube y a otras opciones, sin embargo, hay un asunto interesante en términos del diálogo entre lenguajes comunicativos, y yo creo que la ciencia debe estar pendiente del asunto, así yo arranco un curso que propuse, que fue muy difícil porque no querían, en geografía, que es el de “Geografía, humanidades, arte, cine y literatura”, bueno, entonces, ¿Con qué arranco? Con los lenguajes comunicativos, oral, cantar, hablar escrito, iconográfico, incluye los mapas, incluye símbolos, pero aparte de eso está el proxémico, que tiene que ver con el baile, el cuerpo, está el asunto lógicamente auditivo, que va más allá, digamos, de lo oral, en términos de estas cuestiones que se amplían, pero además está, y yo creo que lo utilizan ustedes, aunque está el teatro, pero ojo, porque están usando el lenguaje hipermedial, entonces usan el audiovisual, pero cuando el audiovisual se encuentra con Internet, eso es súper potente, porque se convierte en lenguaje hipermedial, que eso nos lleva a otro nivel. Entonces, qué ocurre en los salones, en las clases, profesores usando técnicas comunicativas, importantes, la tradición oral, por ejemplo, pero descuidando esa riqueza que hay detrás para poder contar las cosas y para poder divulgar la ciencia. Lo que cuentas del programa de televisión, excelente, deberíamos tener más programas de televisión que realmente sean serios y no tragar entero en torno a que esos lenguajes son solo entretenimiento, eso es mentira, incluso si fuera solo entretenimiento, el entretenimiento deja algo por dentro. Entonces, ¿Qué debería hacer la ciencia? Desde mi punto de vista, ir al encuentro de esos lenguajes, tenemos que ir allá, si no vamos, no damos el paso, qué pena, pero eso no va a ocurrir al revés y este es un llamado de atención a la academia misma, tenemos que sacudirnos de ese asunto ahí tan ortodoxo y tan aburrido. ¿Por qué el conocimiento tiene que ser aburrido? Pues, me niego, no, deberíamos tener experiencias más bonitas, más juego, más diversión, porque, además, se ha comprobado, los procesos de aprendizaje son más potentes cuando se hace en un contexto agradable, cuando es un asunto aburrido, pues nadie va a estar a gusto con un profesor aburrido y cansón y que “Ay, que no puede salir, no vuelva a entrar”, cosas por el estilo. […] </t>
  </si>
  <si>
    <t xml:space="preserve">[…]Lo otro es comentar un asunto pequeñito, con lo que plantearon me acordé de un caso que aplicamos en el Cocuy, que fue precisamente con teatro, entonces lo que queríamos hacer era una película, fuimos a  una escuela por allá en un lugar muy alto, ya en el páramo, la escuela más alta creo que era 3.200 metros, hay problemas serios porque las niñas tenían que ir en falda y ellas se quejaban del frío, las profesoras iban en pantalón, con doble pantalón, pero las niñas tenían que ir en falda, aguantando mucho frío, eso me parece absurdo, o sea, como un docente no es capaz de ponerse en los zapatos de los niños “Ah no, es que hay que cumplir el reglamento porque es con falda”, a mí me parece una tontería empezando. Lo otro es que, hicimos un ejercicio con los niños, y la idea era, por grupos “armen una historia que nos quieran contar de acá de la vereda” y que lo representaran en forma de teatro y cuando lo ensayaran ya después íbamos a grabar, porque otro grupo grababa con la idea de hacer cine, o sea, teatro, cine. Salieron muchas experiencias, solo cuento una, los niños representando una familia, una niña representando una mujer, llegaba un hombre borracho con una botella, luego de reclamar el subsidio que, este que se inventó Uribe, que se lo quedaban sobre todo los hombres, para emborracharse, en ciertos contextos y va con la botella a golpear a su mamá y a sus hijos, eso es lo que ellos nos querían contar, lo crearon los niños y las niñas, o sea, de primaria. Luego me invitaron a una reunión de padres de familia y les mostré “Miré, esto es lo que nos muestran sus hijos, ustedes verán”, habíamos hecho entrevistas, encuestas, todo en la vereda, nadie nos había contado el problema de violencia intrafamiliar, fueron los niños dejándolos en libertad, contándonos el asunto. Esa es la potencia del arte, es la potencia del teatro, es la potencia del cine, pero además de los intermedios, no está divulgado en Internet por el asunto de los menores de edad y tal, pero como ejercicio,  a ellos les quedó claro que se empoderaron también como grupo, porque dijeron “¿Cuáles son los problemas de nuestra vereda?”, y eso, si los niños desde pequeñitos se van empoderando, no se dejan abusar cuando grandes, eso se ha demostrado, cuando los niños son fuertes y se exponen por ejemplo al juego libre con otros, donde tienen que ponerse  así fuertes o tienen que generar estrategias, eso es supremamente importante para cuando están en otras edades, porque ganan digamos que más peso como personas y son capaces de autodefenderse,  no siempre los padres van a estar ahí, entonces es un error ese asunto que a veces uno encuentra por ahí “No me toque al bebé, no me lo mire”, no, la socialización implica también cuestiones bonitas, pero otras que no son tan bonitas, pero hacen parte de la construcción de los sujetos.[…] </t>
  </si>
  <si>
    <t xml:space="preserve">[…]Yo hice teatro en la universidad, también era todo un goce, porque no era arte para vender ni nada de eso, era para relajarnos, para hacer algo diferente, entonces me toca mucho la experiencia, sobre todo de esta conexión con el mar y el conocer otros mares, como tú lo dices, nuestros niños crecen en el agua prácticamente, se lo gozan, perdemos a nuestros amados en el mar, yo también perdí un hermano en el mar, Mayron, el menor, y mi hijo pues siempre dijo que él era o del cielo o del mar, se quedó en el mar, está estudiando oceanografía, entonces de hecho pues sería el primer oceanógrafo de la universidad de Antioquia, que es de acá, eso pues también me llena de ilusión, es no desconectarnos, ¿cierto LMEO? ¿Del mar? Hay otras formas, o sea, no se está desconectando, pero se metió por el tema de la ciencia, le gusta y es como mostrarles a ellos esos caminos que no los desconectan de su ser, de su raíz, de su modus vivendi de alguna manera […] </t>
  </si>
  <si>
    <t>PSICOLOGÍA</t>
  </si>
  <si>
    <t xml:space="preserve">[…]y te quería hacer una pregunta específicamente, si ¿esta experiencia fue sanadora para ti?, porque lo dijiste, lloras cada vez que cantas la canción, recuerdas, yo soy psicóloga y desde la psicología también contemplamos el psicodrama como una experiencia sanadora. Entonces, desde ese punto de vista, quería saber si para ti ha sido sanadora esta experiencia y ¿Qué sientes al respecto, ¿cómo ha sido el proceso?
KBG: Yes, yo creo que sí, porque cuando uno recuerda, ya no recuerda con ese dolor, cuando uno recuerda ahora, recuerda con esperanza, You know, things going to be better, Providence going to be better y cuando digo I'm alive, es decir, hay esperanza, perdimos lo material, pero hay vida y todo el mundo decía eso, hoy cuando, nadie me entiende, cuando voy a Providencia, después del huracán, yo me vine para acá, tengo tres años acá con mis hijos, mi hijo empezó a estudiar en la universidad, mi hija está en el colegio y cuando yo voy a Providencia, yo digo a todo el mundo i went Providence, i went Providence, pero la gente no entiende la emoción que tengo de regresar a casa, yo soy nacida aquí, pero criada toda la vida en Providencia y Providence is my home y cantar esa canción, que esa canción haya salido de mí y contar a la experiencia de la gente me ha sanado, plenty, plenty, thank you for the question.[…] </t>
  </si>
  <si>
    <t>SCM;KBG</t>
  </si>
  <si>
    <t xml:space="preserve">[…]Les voy a cantar un pedacito de I'm alive. I look out to see destruction, I look out and feel the pain, but I look around and see my sister smile, And we thank God that we were alive, We are alive, We're alive, we're alive, we're alive we're alive, We're alive, we're alive Lord, we thank you Lord, we praise you Lord, we thank you, We're alive Lord, we thank you Lord, we praise you Lord, we thank you, we're alive we're alive [Todos aplauden] esa experiencia de entrar, dejar todo bien y a la otra mañana levantarnos, a ver destrucción, uno siente dolor, pero cuando uno ve que el hermano, la amiga, la prima empezaron a llegar al albergue, a buscar de... uno dice,  cuando vuelvo a ver a mi gente, decimos “estamos vivos”, esa era la frase de todo el mundo “Estamos vivos”,  a pesar de la destrucción, “estamos vivos” a pesar de la pérdida material, “estamos vivos y con nuestros seres queridos”, nuestro albergue fue el único albergue donde hubo un muerto y un muerto tan especial, porque una persona que tocó nuestras vidas, él era full de teatro, él se metía en cualquier papel, no le daba, nuestra cultura es muy penosa y a él no le importaba, si usted dice Fuentes, a ti te toca actuar como una abuelita, desde la práctica, él llega ya transformado y practicando con su vestido, con su bastón, su peluca, él era muy entregado al teatro y cuando él murió, parte del teatro murió con él, porque realmente él era uno de los que mantenían vivos el teatro, así que huracán y luego muerte, fue muy devastador para nosotros en el albergue. Muchos familiares no estaban, así que cuando la gente venía a ver qué pasaba con nosotros, en nuestro albergue, recibían la noticia, era lamentación, luego llegaba otro y lamentación y pasamos dos días llorando. Me afectó la voz mucho, porque Rojino ayudó a todo el mundo a entrar al albergue y se devolvió a buscar un bolso y se le cayó parte de la iglesia encima, porque estábamos en una, en la parte de atrás de la iglesia, el Sun the School y ver que él ayudó a todo el mundo a entrar al albergue y perdió la vida, allí estaba la mamá, el hermano lo encontró muerto. Así que cuando uno sale del albergue y ve, me acuerdo que una señora dijo nosotros vivíamos al lado del albergue, y una señora dijo “Fernanda”, le dijo a mi hermana “Fernanda, tu cama está afuera”, porque era lo primero que veíamos, nuestra casa y todo, todo devastado, por eso I’m alive vino a mí como la palabra que decía todo el mundo “estamos vivos, a pesar de todo, estamos vivos”.[…] </t>
  </si>
  <si>
    <t xml:space="preserve">[…]una parte para conocerme, para conocer un poco de la dinámica de la isla y siempre me preguntaban “¿KBG, es posible que haya mujeres pescadoras? ¿Si hay mujeres pescadoras? ¿KBG? sí, las pescadoras enseñan a sus hijos, enseñan a sus nietos su vida” y eso es lo que se plasmó con Betty Lou, la vida de Betty Lou con su nieto ELB, que lo protagonizaba Sidney, que mi mamá enredó el line y mi hijo era el que le ayudaba por toda la vecindad a desenredarlo, se amarraba en ese palo, iba allá donde Mr. Cantalasio, amarraba el otro, hasta que llegara a ella otra vez y ya se desenredó, vuelven a enredarlo. Dinámicas que pasan, realmente, se plasmaron y yo les contaba la vida de mi mamá con su nieto y Betty Lou, cuando yo llamé a mi mamá y le digo “Voy a hacer tú en la obra de teatro”, fue muy lindo ese proceso de que ellos llegaran aquí a escucharme, fue muy importante, “¿KBG, cuéntenos cómo es vivir en Providencia?, ¿cómo es la relación con el mar?”, todo eso se tuvo en cuenta para traer a la vida a Betty Lou.[…] </t>
  </si>
  <si>
    <t xml:space="preserve">[…]Complemento un poquito a lo que cuenta KBG de la experiencia, y por eso pues decimos que nos transformó un poco la vida a ambos desde diversas ópticas, nos acercamos a un punto en común, ese punto de encuentro, porque efectivamente recogimos mucho de la experiencia del Caribe, de Providencia, de ella, pero también del Pacífico, como estábamos hablando y al final nunca, en la obra, nunca, se menciona ningún territorio en particular, nunca se habla ni de San Andrés ni de Providencia, se habla de un territorio en el mar, o sea, como un lugar atemporal, aespacial, ¿cierto?, y dónde de hecho, el otro protagonista que les estaba contando, que es un pescador del pacífico, además claramente se nota cuando él sale, el acento, la manera como habla, todo, pero nunca está diciendo que es del pacífico, pues simbólicamente en la obra es como el esposo de ella, ¿cierto? Y que a su vez es un pescador que sale a navegar, no les vamos a hacer spoiler, pero él va a navegar, Aquilino y de alguna manera pues hay una relación filial, una relación de parejas, pero cada uno representa algo simbólico como en la obra, pero, además, como dice KBG, queríamos recoger de manera pedagógica, contar esos saberes, ¿cierto? Esos saberes que, de alguna manera, porque todos teníamos nuestros intereses, pero pudimos ponerlos en coexistencia. El colega Manuel, su interés era los saberes patrimoniales, porque investiga sobre eso, publica sobre eso. Tenemos un artículo científico, luego se los comparto también porque de este ejercicio, salió un paper lo que quiero decir es que cada uno tenía un interés, entonces había que ponerlo ahí sobre la mesa y coexistirlo en el diálogo, ¿cierto? Y volverlo al teatro. Entonces el interés, por ejemplo, del colega de los saberes patrimoniales, se alineaba muy bien con esos saberes que realmente estamos rescatando. Pero, por ejemplo, yo de manera particular, y no les he hablado, tenía mucho interés porque yo vengo de las ciencias físicas, o sea, estábamos viendo de las olas, de los huracanes, de los eventos extremos, del riesgo, del riesgo climático, entonces, parte del personaje trata de explicar el riesgo, entonces hay una fórmula que el personaje cuenta en la obra, yo cuento el riesgo es igual a amenaza por vulnerabilidad. Entonces les doy clase, saco un tablero y todo, “Tomen nota” [Se ríe] y la gente está en una obra de teatro recibiendo una clase de riesgo igual amenaza por vulnerabilidad. Claro, la amenaza es la amenaza climática, pero también es la amenaza humana que está poniendo en riesgo la pérdida de los saberes ancestrales, entonces, de alguna manera era como eso y quería leerle la reseña porque no se las leí y dice “Aquilino es un hombre del Pacífico, portador de saberes patrimoniales sobre la pesca, navegación, naturaleza anfibia, que son parte fundamental en su vida. Esos saberes y su concepción sobre el maritorio le han permitido sobrevivir a muchas adversidades. Sin embargo, no todos comparten esa perspectiva y por su camino se cruzan personas con otros puntos de vista sobre el mar, quien lo ve como un objeto científico para ser analizado bajo un microscopio, quien lo ve como material de emprendimiento en venta al mejor postor, quien quiere capitalizarlo como un instrumento de poder político que empuja para que nada cambie y todo siga detenido en el tiempo, sin importar las consecuencias. La amenaza que se cierne sobre aquí Aquilino, los personajes y en últimas sobre el mar, es la incapacidad de todos para ponerse de acuerdo sobre el paso a seguir. ¿Qué harán cuando llegue el momento de remar para el mismo lado? ¿Podrán deponer sus egos y comprender las miradas diversas y divergentes? ¿Podrán entender el otro mar?”, esa es la reseña de la obra. Entonces, para nosotros fue y es la invitación a verla, a que logramos ponernos en los pies del otro, en el dolor del otro, y eso es lo que refleja un poco la obra. La obra es súper orgánica al final, en ese sentido y bueno, y para terminarte, sí, fue un proceso muy largo, como decimos, virtual, de viajar, de conversadas largas, que terminábamos con proceso creativo y terminaban con ron, ¿cierto? O sea, parte de, luego conducción, el Pacífico con viche , pues, o sea, era parte del diálogo, o sea, la construcción se hace ahí también y ahí, y de las cosas, como dice KBG, que no estaban ahí en el proceso estructurado, sino que, en la noche, entonces ella dormía y se levantaba el otro día y decía, “tengo la canción”Entonces, ese proceso de construcción de conocimiento también, que al final se pone en una puesta en escena, pues es un proceso de vida, de la vida misma, yo creo que es un poco como la reflexión que tenemos, vivimos y ahí construimos el conocimiento y lo dialogamos con otros.   […] </t>
  </si>
  <si>
    <t xml:space="preserve">[…]es una cantidad de aprendizajes que creo que mi cabeza, mi corazón, tomaron nota de un montón, para llevarme cosas también para los estudiantes nuestros que no tienen el privilegio, porque esos diálogos que ustedes pusieron ahí en la mesa, diálogos de covisualidad, diálogos en donde se comparten las miradas y demás, son supremamente necesarios para ellos, desde todo punto de vista, desde los mismos diálogos en la distancia, y lejanía con el mar, por supuesto, pero también de cómo ellos buscan otros vínculos con ustedes y con otras conexiones para aprender, para reconocer el valor que hay de las culturas tras ese gran ejercicio que hicieron. Y también el llamado a la investigación basada en las artes, otra potencia en el ejercicio pedagógico, en el ejercicio de nuevas construcciones de colectivo. Entonces, me quedo con muchas, pero pongo acento en estas dos. […] </t>
  </si>
  <si>
    <t xml:space="preserve">[…]Te acuerdas del personaje que venía a nueva cultura, a querer pavimentar un manglar, a querer construir de todo? Y le preguntábamos a los alumnos “¿Podemos pavimentar un manglar?” Y ellos “No, no”, gritaban, “No”, especialmente en Buenaventura, ¿te acuerdas? Los participábamos de las cosas también, y ellos se involucraron en la actuación, él le preguntaba “Si yo voy a Buenaventura, ¿puedo pavimentar un manglar?” y todo el mundo decía “Es ilegal, no se puede” y esa conexión con el público era muy lindo.
AFOA: Este punto que cuenta KBG rápidamente también es, cosas que se han hecho, que hemos hecho como humanidad, como pavimentar un manglar, como secar un manglar, que era normal y era obvio, se pone de evidencia de que, como público, como jóvenes, como niños que están ahí, que están en un proceso de aprendizaje, la respuesta es “Obvio, no, pues obvio, no, cómo se te va a ocurrir, o sea, qué brutalidad”, claro, esa es la parodia del personaje, el personaje es un personaje político que es parodia, pero nos ocurre, nos ocurre, a alguien se le ocurre decir “Vamos a hacer un super gran puerto y no importa si aquí tenemos que talar media selva”
KBG: Lo hemos visto aquí.[…] </t>
  </si>
  <si>
    <t xml:space="preserve">[…]por las intervenciones de LMEO y SCM y de ese tema de, de que estudie lo que quieran pero que no se desconecten del mar, yo creo que ahí nos quedó y nos mirábamos con el profe JDOC, porque queda ahí casi que como una consigna. Estamos en un proceso de pensar el papel de la universidad en esta sede, si bien ya lleva más de 27 años, si bien tiene unos programas pertinentes, también obviamente otros aspectos que en adelante contribuyan más, es decir, pensándonos el tema de la educación, porque no es un tema que se agote, que se reduzca simplemente a unos preceptos que ya están dados. Entonces quedan muchos elementos y algo pues, porque además de haber visto la obra, he tenido la, oportunidad de compartir con comunidades en el Pacífico, y entonces me llama mucho la atención y casi que lo quería compartir con quienes estamos aquí y claro, apoyarme un poco en KBG, en LMEO, en SCM, porque nosotros en el Pacífico de las comunidades nos dicen, “los del mundo de afuera”, los que venimos de Bogotá, en fin, de otros lugares, que a veces no entendemos esos modos de comprender el mundo allí en estos territorios, probablemente tenemos una mirada fragmentada del mundo, entonces además una visión, en ocasiones utilitaria y funcionalista también de estos ecosistemas, no los vemos a veces como el hábitat o como el lugar de la vida, sino probablemente elementos que estorban y nos impiden el paisaje y que hay que aplanar, en fin. Entonces sí tenemos obviamente, probablemente una mirada del mundo distinta y eso también se refleja en la manera como comprendemos la educación, seguramente fragmentada, hiperespecializada […] </t>
  </si>
  <si>
    <t xml:space="preserve">[…]ustedes dicen no desconectarnos del mar y en Guapi tuvimos una experiencia muy bonita, porque llegamos y comenzamos a hablar de pesca artesanal como si fuera una actividad económica, y ustedes lo dijeron ahorita, es un modo de vida, es la conexión con el territorio, hay que saber pescar, es como el que hay que saber escoger los alimentos, pero para nosotros como nos llegan al supermercado, pues no, no lo hemos hecho nunca. Entonces comenzamos a darnos cuenta de, primero que la pesca significaba otra cosa, que no era una actividad económica, era un modo de vivir, un modo de relacionarse con su entorno, con su entorno biofísico además, nos dimos cuenta, porque además invitamos a un grupo de jóvenes músicos de aire Guapi, Los Tejedores de Sueños, que comenzaron a interpretar la música, algunos a bailar, y comenzaron a enseñarnos que el ritmo de la música guapireña era distinto al ritmo de la música de Timbiquí, porque el ritmo de la música de Timbiquí era mucho más el ritmo de los flujos del mar, mientras que el ritmo de la música guapireña era más suave, porque era el ritmo un poco de esas corrientes allí en el río, que es otra cosa y sí, son unos ritmos más suaves, lo escuchaba ahora en tu voz, esa paz, esa calma, esa esperanza del ritmo mismo de la música. Entonces nos enseñaban a que la pesca y la música, el baile, no estaban separados, eran parte de la vida, es lo que los conforma, es lo que los integra y nosotros nos preguntamos a veces, ¿cierto? Nos preguntamos, ¿Cuál es tu pasatiempo? Como si esas otras actividades no fueran parte de nuestra vida, sino como lo que hacemos a veces en nuestros tiempos libres. Pero qué bonito acá, muchas gracias, no sé, vuelvo y digo, fue algo de la experiencia con las comunidades en Guapi, en donde nos dicen “No, profe, nosotros no solo somos pescadores y también somos músicos y también somos y también bailamos”, porque es que eso va, eso los conforma, eso los determina. No sé si me equivoque, pero quería hacer la referencia a la manera también de pronto, cómo entender la educación y cómo entender de algo de lo que nos hablaron ahorita, de la manera como aprenden justamente elementos que son vitales, que son la vida en el territorio. 
KBG: Thank you profe. Le quería contar que realmente es así, porque en Providencia la mayoría de pescadores son músicos y tienen relación con la tierra también, como diría yo, cuando llega la enseñanza a nosotros, como dice la Biblia, por ejemplo, no hay que poner el huevo, la esperanza en un solo huevo, si no hay que poner, así que son pescadores, son músicos, agricultores, y yo siempre he visto esa conexión, Mancu, por ejemplo, Mancu es un pescador, y Mancu compuso una de las mejores canciones sobre los pescadores, la misma canción que está en Fisherman, [Procede a cantar] fisherman in the deep blue sea, working hard for the family. Y Mancu es un músico extraordinario, y él le cantó a la pesca, a lo bonito que es pescar, de proveer por su familia y esa conexión, Mancu también tiene su terreno donde hace agricultura, y eso es muy bonito.
EDGL: Lo que acabas de decir de cantarle a la pesca, me recuerda a algunos amigos de la costa pacífica, y es que ellos le cantan a todo, le cantan al santo, le cantan al río, le cantan a la vida cotidiana de ellos. Pertenezco al grupo, un grupo de la universidad que bailamos música del Pacífico y cantamos música del Pacífico y cada vez que hablas, está unido a ese proceso de la vida misma, porque es que cuando vemos nuestras comunidades costeras, estamos mirando ahí no solamente el mar, sino también el río y también vemos la tierra, porque unen esos tres, viven en esos tres sitios, y de allí es que ellos cogen el pan para su mesa, entonces para ellos eso es sagrado, y tan sagrado que es que ellos respetan y hacen esa intervención mesurada de cada una de sus actividades y saben cuándo hacerlo, cuándo no hacerlo, esos procesos, a nosotros acá “Ah, pesquemos, comamos acá”, “Ay, no hay camarón, ¿qué está en veda?”, “Ve, ¿por ahí no tienen?, ¿por ahí no tienen?, ¿por ahí?, ¡no, estamos en veda! y  ellos respetan porque es que esa es su vida, eso es su subsistencia diaria y no el gusto de uno que va esporádicamente. Entonces yo veo cada vez esas similitudes de nuestro mar, de nuestros mares allí, que, aunque son otros mares, tienen muchas cosas, como tú lo decías, que son sus raíces. Muchas gracias por conectarme con nuestros mares, con nuestra gente que le canta a la vida, le canta la muerte, le canta a la alegría, le canta a todo, porque el pacífico le canta a sus muertos, los despide con cantos, los despide con alegría, porque esa razón de ser de la vida puede gozar su territorio. […] </t>
  </si>
  <si>
    <t>GEBT;KBG;EDGL</t>
  </si>
  <si>
    <t xml:space="preserve">[…]profe agradecerte, además, porque nos invitas a hacer militancia en la investigación yo creo que, algo fuerte que nos ha alejado y nos ha generado extrañeza en la academia es no hacer militancia, es ser activista en medio de la construcción y eso que, ese ejercicio que se logró hacer, creo, y verte además en la obra, pues es un llamado a eso, ¿no? Es que lo hemos cosificado tanto que no hemos, o lo hemos abandonado, hemos abandonado la militancia y la idea y el deber ser que tanto en la universidad aparece, que la investigación es una conexión con la transformación social, con los cambios, con visibilizar, con denunciar, en fin y verte ahí, pues bueno, también nos pregunta muchas cosas del lugar que uno ocupa en medio de ese ejercicio, entonces no lo quería dejar pasar.  […] </t>
  </si>
  <si>
    <t xml:space="preserve">[…]yo hago mucho campo y normalmente vamos a las alcaldías a pedir el plan de ordenamiento, a hablar con la gente de planeación y tal, normalmente nos dan la espalda. Yo me muevo centralmente en el campo de la geografía, pero he notado que cuando uno va a las casas culturales y encuentra a los líderes culturales, ellos son lo que en investigación sería un gatekeeper en terreno, le abre las llaves y normalmente, las personas vinculadas a la parte artística y cultural nos ayudan más que las alcaldías y en ocasiones más que las mismas universidades.
AIOM: Pero ojo con ser utilitarista con eso, o sea porque eso también implica un utilitarismo de procesos. Entonces hay que ser muy cuidadosos.
JCM: Profe [Se refiere a AIOM], yo sé el asunto ético y normalmente intentamos dejar algo también en el territorio, no ser extractivista, entonces lo entiendo, pero lo curioso es que, en ocasiones sin buscarlos, ellos nos buscan, dicen “ ¿Ustedes vienen desde la Universidad Nacional?” y vienen y nos buscan y nos dicen “queremos mostrarles algo”, entiendo la advertencia que tú haces y yo ahí quiero ser muy claro, me ha pasado en varios lugares, sobre todo en resguardos indígenas, me dicen “¿Ustedes vienen de antropología?” Les digo “No, de geografía”, dicen “Entonces sigan, porque los antropólogos vienen, nos estudian, ganan los premios y ni siquiera nos devuelven el libro del premio”.
KBG: Es verdad.
JCM: Entonces es un tema que hay que trabajar. Evidentemente.
KBG: Yo hago investigación local en Providencia también y yo siempre pido eso, por favor dejen algo a la comunidad y es muy importante. Because you go and got the information y hay mucha gente que dice “no, no te voy a dar una entrevista”, porque ha pasado mucho en Providencia, se van con la información, uno ni sabe.
GEBT: En el Pacifico nos ha pasado, las comunidades son claras, “no queremos ser objetos de estudio, no queremos que escriban más acerca de nosotros, somos sujetos responsables y queremos participar del proyecto” entonces es distinto.[…] </t>
  </si>
  <si>
    <t>JCM;AIOM;KBG;GEBT</t>
  </si>
  <si>
    <t>CATEGORÍAS UA09 5 ENCUENTRO INTERSEDES</t>
  </si>
  <si>
    <r>
      <rPr>
        <rFont val="Ancizar Sans"/>
        <b/>
        <color theme="0"/>
        <sz val="11.0"/>
      </rPr>
      <t>N</t>
    </r>
    <r>
      <rPr>
        <rFont val="Calibri"/>
        <b/>
        <color theme="0"/>
        <sz val="11.0"/>
      </rPr>
      <t>°</t>
    </r>
    <r>
      <rPr>
        <rFont val="Ancizar Sans"/>
        <b/>
        <color theme="0"/>
        <sz val="11.0"/>
      </rPr>
      <t xml:space="preserve"> DE VECES QUE SE IDENTIFICÓ EN EL TEXTO</t>
    </r>
  </si>
  <si>
    <t>‘El otro mar’, una obra de teatro (en español y en kriol) inspirada en los saberes patrimoniales en torno al mar de las comunidades que habitan el Caribe y el Pacífico, desde una visión científica, cultural y política del mar. Se realizó en alianza de la Universidad Javeriana de Cali y la UNAL sedes Caribe y Medellín, con el apoyo del Ministerio de Ciencias y el CEMarin.</t>
  </si>
  <si>
    <t>Se refiere a las técnicas de enseñanza o de aprendizaje que involucran el juego y el divertimento.</t>
  </si>
  <si>
    <t>Se refiere a la visión de esta disciplina, no como una ciencia exacta, sino como una forma de comprender la complejidad humana, desde el permanente movimiento del pensamiento. Plantea conceptos como la inteligencia emocional, que puede impartirse incluso desde otro tipo de consejeros que no tienen formación en esta profesión.</t>
  </si>
  <si>
    <t>Se refiere a las intervenciones que nombran actores de los diferentes sectores que intervienen en una sociedad. Puede contener agentes del territorio, empresas, comunidad universitaria, instituciones, entre otros.</t>
  </si>
  <si>
    <t>4.
AFOA, GHB, JDOC, LAP, JCM, LAH, GEBT, KJR, QBG, GMS, FGSB, LFS, CCB, AAD</t>
  </si>
  <si>
    <t>5.
10</t>
  </si>
  <si>
    <t>10. Soluciones basadas en la naturaleza para la adaptación del cambio climático en ciudades costeras y sistemas insulares en Colombia, CEMarin. (Sede Caribe)</t>
  </si>
  <si>
    <t>SOLUCIONES BASADAS EN LA NATURALEZA PARA LA ADAPTACIÓN DEL CAMNIO CLIMÁTICO EN CIUDADES COSTERAS Y SISTEMAS INSULARES EN COLOMBIA, CEMARIN, SEDE CARIBE)</t>
  </si>
  <si>
    <t xml:space="preserve">[…]tenemos un proyecto de desalinización, monitoreo, energía renovable, ¿cierto? Que tenemos entre CEMarin, Coralina, Universidad Nacional. Tengo además otro proyecto que es este que es sobre diálogos climáticos que GMS nos acompañó en Cartagena y sobre soluciones basadas en la naturaleza, entonces yo dije, bueno, pues no quiero perder como la oportunidad e invitar a los colegas de Coralina y de la Gobernación, pues también invitamos a varias de las secretarías y pues qué bueno que LAP pues directamente desde la Secretaría de Planeación nos acompaña, ya que la Planificación del Territorio pasa por lo ambiental, pero pasa por repensar los modelos de planificación que hemos tenido históricamente como muy de continente, entendiendo unas dinámicas pues más cambiantes del territorio y lo climático. […] </t>
  </si>
  <si>
    <t xml:space="preserve">[…]Nosotros venimos en un proceso de creación de un Instituto Nacional de Investigación, Innovación y Política Educativa de la Universidad Nacional y estamos en compañía de los tres pilares que está el Instituto de Investigación en Educación con el profe JCM, está la Dirección Nacional de Innovación Académica con el profe GEBT y nos acompaña el profe, AFMC del Centro de Pensamiento en Políticas Públicas de Educación Superior. Y bueno, estamos acompañados de AFOA que generosamente se articuló a esta actividad y entonces hoy es para nosotros muy importante, ¿no es cierto? Estar con la Secretaría de Planeación, actores del territorio, articularnos con la sede de Caribe, estar con CEMarin y empezar a conocer este proceso que se adelanta acá. […] </t>
  </si>
  <si>
    <t xml:space="preserve">[…]. Creo que tenemos varios elementos que nos pueden ayudar a movilizar, a tener un desarrollo sostenible, sin embargo creo que también tenemos el reto de poder desarrollarlos, tenemos nuestro título, apellido de reserva de biósfera, pero también digamos que tenemos muchos retos en darle una mirada distinta a cómo vivimos en el territorio, eso lo tenemos claro cómo gobierno departamental y digamos que este, cuando AFOA me contactó para contarme sobre el tema, pues digamos como muy emocionado de mirar cómo podemos lograr sinergias, cómo podemos lograr sumar capacidades institucionales que efectivamente permitan llevar a cabo un proceso de planeación sostenible de nuestro territorio […] </t>
  </si>
  <si>
    <t>LAP</t>
  </si>
  <si>
    <t xml:space="preserve">[…]estamos es impulsando casualmente un trabajo en red, un trabajo que relacione, conecte capacidades que tiene la universidad en sus distintas sedes para llevar a cabo procesos de transformación educativa, lograr mejores, digamos, procesos formativos, procesos de aprendizaje. Hay algo que es bien importante mencionar, la profesora ASM se refería, digámoslo, lo satisfactorio que resulta para la universidad estar fortaleciendo los programas que ofrece en la sede Caribe en beneficio de la población, pero también al mismo tiempo...entonces cómo esos programas digámoslo atienden de mejor manera las necesidades del territorio, cada vez de mejor manera. Entonces hay unos retos importantes porque la universidad por ejemplo, tiene una intencionalidad formativa en cada una de las funciones que desarrolla, la investigación, la extensión, no solamente digamos los procesos de docencia, los procesos de la enseñanza aprendizaje con los estudiantes, entonces bien importante digamos, lo que el diálogo, como lo mencionó el profesor AFOA, el diálogo de saberes, el poder encontrar esas diferentes formas y capacidades de conocimiento en el territorio son muy importantes obviamente para los procesos de investigación, extensión, docencia que la universidad lleva a cabo. […] </t>
  </si>
  <si>
    <t xml:space="preserve">[…]Muy agradecidos con CEMarin y con la Universidad Nacional, porque generalmente el gobierno nacional mira a las ínsulas o digamos a los territorios de una manera muy diferencial, o sea, siempre el centralismo se destaca por lo que pasa en Bogotá o lo que pasa en Medellín, pero tienen una visión muy errada de lo que son los territorios, entonces estos espacios nos permiten y nos van a seguir permitiendo conocer en realidad las acciones que se deben desarrollar y que son importantes para territorios como el nuestro, como es el insular, entonces lo vemos como una oportunidad muy importante de la cual podemos sacar conocimiento y lecciones que nos puedan servir a futuro y que podamos compartir con el gobierno nacional para que nos vean de una forma diferente. […] </t>
  </si>
  <si>
    <t>QBG</t>
  </si>
  <si>
    <t xml:space="preserve">[…]Aquí queremos hacer como un plan de acción sobre la erosión costera, es un tema muy fuerte, aquí ya está molestando a la comunidad, ya hay muchas casas que se ven afectadas, ya van 20 años con esta problemática y pues nos gustaría escuchar todas estas soluciones basadas en un cambio bueno para para la naturaleza y pues aquí estamos prestos también para ayudar a formar una buena solución. […] </t>
  </si>
  <si>
    <t>FGSB</t>
  </si>
  <si>
    <t xml:space="preserve">[…]Nosotros hicimos un consorcio como CEMarin, con dos centros internacionales que se llaman el IHCantabria [Se refiere al Instituto de Hidráulica Ambiental de Cantabria], que está en España, y el ZMT [Sus siglas corresponden en alemán al Leibniz Zentrum für Marine Tropenforschung] , que es el Centro de Ecología Tropical de Bremen en Alemania, y juntos aplicamos a una subvención europea, así como con Coralina nos aliamos para aplicar a regalías, pues como CEMarin nos aliamos para aplicar a un fondo europeo, que son recursos interesantes pero son muy competidos y pues ahí en este caso nos aliamos con ellos para la Comisión Europea y la Comisión Europea nos da un fondo que acuerda con Colombia para desarrollar la estrategia de política pública de soluciones basadas en la naturaleza para las zonas marino costeras e insulares en Colombia.[…]es muy importante que ese diálogo reciba insumos de una visión insular. ¿Por qué razón? Porque de aquí va a salir un documento que vamos a entregar a la Comisión Europea y la Comisión Europea se la va a devolver al gobierno de Colombia y el gobierno de Colombia lo va a volver política pública. Entonces, si no logramos dejar reflejado en ese documento de política pública las particularidades insulares, nos va a seguir siendo un Frankenstein como los de siempre, donde pues nadie entiende esa particularidad insular. Entonces ese es el reto grande construyendo una evaluación de esas soluciones basadas en naturaleza para adaptación al cambio climático en ciudades costeras e insulares de Colombia. Y si esto dice así, pues tendríamos que tener un diálogo particular en la zona insular, ¿cierto? Yo les voy a explicar cómo es la metodología del proyecto. Es un proyecto de poco tiempo, son 8 meses, ya llevamos 3, nos quedan 5 o 6, son 10 meses, como los proyectos que hablábamos, pero digamos que al final esperamos entregar un documento de política pública que recoja pues todos los intereses de ustedes […] Ya les expliqué el consorcio, las tres instituciones de donde son Colombia, CEMarin, Colombo - alemana, ZMT e IHCantabria. Aclarar que el CEMarin, para los que no lo conozcan, es un centro de excelencia en ciencias marinas, integrado por hoy siete instituciones, el ZMT aceptó ser el séptimo socio del CEMarin, somos cinco universidades colombianas, liderado por la Universidad Nacional, en presidencia de la rectora, en la junta directiva, donde ASM muchas veces ha sido la presidenta en el comité, la Universidad de Antioquia, la Universidad del Valle, la Universidad Tadeo Lozano, la Universidad de los Andes y dos instituciones alemanas, la Universidad de Giessen y recientemente el ZMT como centro de ecología tropical, tiene más de 40 años de investigación en ecología tropical y siempre es muy paradójico porque ellos por allá en Alemania investigando la ecología tropical, entonces vienen y nos miran como objeto de estudio. Entonces este es el reto también, empezar a decirles no somos solo objeto de estudio, sino que podemos ser colegas e investigar juntos, eso es un reto grande. Pero bueno, esto es parte de ese ejercicio de que somos socios y hablamos un mismo lenguaje común, al menos desde la ciencia. Entonces el objetivo es mejorar esas capacidades existentes en Colombia en materia de soluciones basadas en la naturaleza, como medidas de adaptación al cambio climático en ciudades costeras insulares y hacer unas recomendaciones de política pública. Vamos a tener tres grandes momentos, el primer momento que es lecciones aprendidas, como decía GMS, no estamos en cero, o sea, hemos hecho cosas bien o mal como país, hemos dicho vamos a hacer restauración de manglares, vamos a hacer restauración de corales, ah, venga, en esa vía que se me está llevando el mar, pues venga, manténgame los flujos de agua de esta manera, póngame aquí los pastos marinos, ¿cierto? Desde la Universidad Nacional tenemos un proyecto muy grande de gestión de riesgo climático, liderado también por la profesora ASM, donde se está haciendo también una evaluación de qué hemos hecho y qué ha funcionado y qué no ha funcionado a nivel de riesgo climático. Entonces esas lecciones aprendidas, pues es este primer ejercicio, ¿cierto? ¿Qué hemos aprendido? ¿cómo está el marco normativo? […] Luego vamos a tener un segundo ejercicio, es el diálogo sectorial, el diálogo económico, entonces no sé si infraestructura, si planeación, lo que pasa es que ya encima es en tres semanas, el 28 y 29 de febrero en Barranquilla, allí vamos a tener una discusión, viene secretaría... Ministerio de Ambiente, Ministerio de Minas y Energía, Ministerio de Transporte, entonces va sobre el diálogo sectorial, los sectores económicos y hay dos sectores, la Aunap de pesca [ Se refiere a la autoridad nacional de acuicultura y pesca], entonces hay dos sectores económicos que se ha priorizado en este proyecto, uno es todo lo que es con infraestructura resiliente. Es un sector que queremos priorizar. Y el segundo sector es alimentario, sector alimentario, seguridad alimentaria. La seguridad alimentaria pasa por el tema de pesca, entonces digamos que esos diálogos sectoriales, económicos son importantes. Y luego tenemos un tercer taller, yo pienso que Coralina puede tener más representación ahí, porque ya es la parte técnica, cómo monitoreamos las implementaciones, de las soluciones. Buenaventura se le ha priorizado un tipo de ecosistema que son los manglares y en el Caribeen Santa Marta, queremos hacer el taller de monitoreo de corales y de soluciones híbridas, que es una solución híbrida cuando yo pongo una estructura artificial, el reefball  y eso ¿cómo funciona? y ¿qué tan efectivo es?, y ¿cuáles son los riesgos que tenemos también frente al tema? Entonces todo eso es parte de lo que haremos en ese tercer taller de monitoreo y evaluación.  […] </t>
  </si>
  <si>
    <t xml:space="preserve">[…]¿qué capacidades técnicas tenemos dentro de las instituciones, a nivel profesional, a nivel tecnológico? Había invitado a Arne como director del SENA [Se refiere al director del SENA regional San Andrés Arne Britton González], difícilmente iba a llegar porque seguramente tiene otros tres compromisos en paralelo. [ Se ríen] Pero me parece que es muy interesante dentro de lo que hemos dicho es la formación técnica, tecnológica y hablando de educación, aquí en la discusión que hemos tenido es que la Universidad Nacional de alguna manera en los 150 años que ha tenido, le dio la espalda a la formación técnica y tecnológica, porque por decreto como que no nos cabía eso. Entonces hoy es parte de la reflexión que tenemos también, es cómo ese es un ciclo completo, o sea que va desde la primera infancia, toda la educación, hasta toda la vida, nunca paramos como de aprender y de formarnos y hay diversos saberes. […] </t>
  </si>
  <si>
    <t xml:space="preserve">[…]estamos contentos de que esos ejercicios que siempre hemos sido muy críticos, de que el Banco Mundial, la Comisión Europea contrata consultores internacionales y aquí vienen los holandeses a decirnos cómo se mueven las playas y no nos preguntan a nosotros que llevamos 10, 15, 20 años viendo cómo se mueven las playas y monitoreándolo. Entonces yo creo que la cooperación internacional funciona, pero tiene que ser horizontal. Aquí tenemos con qué conversar con la cooperación internacional y ese fue el reto de poner aquí a los españoles y a los alemanes en la alianza con la Comisión Europea. Obviamente yo soy el líder del proyecto desde acá, fui formado en Alemania, fui formado en España y puedo traer un diálogo también con ellos, pero desde nuestras realidades. Entonces me parece que eso es como fundamental de que ese documento de recomendaciones políticas, de política pública, recoja todas estas ideas.[…] </t>
  </si>
  <si>
    <t xml:space="preserve">[…]Soy investigador, profesor de la Universidad Nacional, mi tema de trabajo son las ciencias y las tecnologías marinas, o sea la ingeniería, pero ese diálogo no lo hago solo, lo hago de la mano de mis colegas biólogos, de los colegas antropólogos, o sea, porque la ingeniería en el mar es compleja y necesitamos entender los sistemas, cómo funcionan. Entonces yo para eso, para este proyecto hemos armado un equipo donde está la profesora Paula Zapata, investigadora CEMarin, ella pues trabaja temas de corales también y sobre todo en planificación espacial marina. ¿Qué significa eso? Eso es un tema de planeación, o sea, la planeación históricamente en tierra se llama ordenamiento territorial, ¿cierto? Ordenamiento territorial, ni siquiera maritorial, territorial, pero la planificación espacial marina nos involucra un nuevo concepto que es planificar el subsuelo. Entonces, para eso tengo que entender el suelo marino que tiene, dónde están los cañones, dónde están los bajos, dónde está el arrecife, qué actividades están desarrollando ahí, de pesca, de navegación, de todo eso. Y esa planificación es fundamental. Entonces, con la profesora Paula, pues es experta en ese tema y está aportando desde la ecología, desde la biología, desde los corales y desde la planificación espacial marina. El profe Ernesto Mancera es un viejo conocido aquí también de la casa, muy cercano a la sede, fue director de esta sede durante mucho tiempo, también trabaja muchísimo de la mano con la profe ASM, es un líder del tema de manglares en Colombia y también en pastos marinos, y él está liderando este componente dentro del proyecto, entonces, pues también ha sido un honor trabajar con él de la mano. Louise Lowe, que es de mi equipo interno de CEMarin, ella es un puente también, hablando de puentes, a mí me parece fundamental, ella es de Escocia, no es Unión Europea, pero es nativa, digamos, de habla inglesa, nativa de los mares del norte, pero lleva 10 años en Colombia y es experta en política pública. Entonces, de alguna manera el reto con ella es que nos ayuda a traducir este documento, no solamente en lenguaje de política pública, sino en dos idiomas, inglés español, que llegue a Europa, pero que llegue a Colombia, y entonces ella hace parte del equipo. Y el profe JDOC está acá, que también hace muchísimos años viene trabajando el tema de soluciones híbridas, ¿cierto? La hidrodinámica de arrecifes de coral y de soluciones híbridas, y pues con él estamos encargados de este componente de soluciones híbridas, entonces también va a tener una óptica acá de la isla.  […] </t>
  </si>
  <si>
    <t xml:space="preserve">[…]Recogemos fondos de diversas fuentes, europeos, alemanes, pero en los últimos años también hemos hecho un esfuerzo grande de buscar fondos como The National Geographic, el World Bank, Naciones Unidas y actuar en política pública. Hemos hecho dos ejercicios muy importantes de política pública como CEMarin. Hicimos la política nacional de los océanos de Panamá, es decir, un centro colombo alemán desarrolla la política de los océanos de Panamá por encima del Smithsonian , que competimos contra ellos y les ganamos en esa licitación. Y creo que es un buen ejercicio mostrar que la ciencia que hacemos en Colombia pues ya también tiene proyección regional. Y actualmente hacemos el plan de manejo costero de Ecuador y el plan de desarrollo de las islas Galápagos, que son un tesoro del planeta. Entonces, el plan de aprovechamiento sostenible de las islas Galápagos lo estamos haciendo nosotros como CEMarin. Entonces, bueno, yo creo que eso es un poco para mostrar el background que tiene CEMarin y el ejercicio que tenemos aquí en la casa. […] </t>
  </si>
  <si>
    <t xml:space="preserve">[…]Hoy fui con el equipo de los profes a la zona oeste a mostrarles una parte de la isla y vemos unas olas de casi 2m. Y entonces iba con unas chicas locales y decían guau, ¿qué es esto? Porque están enseñadas a ver la zona oeste en calma, ¿cierto? Entonces les decía yo a los profes, es que estamos pasando, está un coletazo de un frente frío nos está metiendo olas de hasta dos, tres metros. Si nosotros no los tenemos en cuenta en la planificación, entonces se nos inundan las vías, se nos socavan y se van. Entonces los huracanes y los frentes fríos son una realidad. Y aquí sobra decirlo, tuvimos un huracán que nos dejó destrozos. Entonces ese es un ejercicio fundamental en la planificación y en el diálogo climático. Y otro elemento son la variabilidad climática estacional, multianual, como los fenómenos el Niño y la Niña, que en el continente entonces decimos que hay sequías, que hay inundaciones, pero que acá lo que nos genera es aumentos del nivel del mar y aumentos de las inundaciones, pero también nos generan sequías en un momento dado, que nos genera crisis de agua en algunos momentos. Entonces, digamos que, estamos hablando de que las soluciones son para resolver los problemas fundamentales de la vida, pero hay que entender la física del océano, el clima, cómo está cambiando. […] </t>
  </si>
  <si>
    <t xml:space="preserve">[…]hablando de la planificación espacial marina, entonces me encuentro una vegetación costera y un frente aquí costero, que puede ser vegetación, o puede ser una vía, o puede ser un hotel, o puede ser lo que sea, pero cuando me empiezo a meter al perfil sumergido de la zona marino costera, me encuentro con un manglar, me encuentro con un pasto marino y me encuentro con un arrecife de coral. Ese conjunto de esos tres elementos configura una condición particular que tiene que empezar a jugar como solución basada en la naturaleza. ¿Por qué razón?, Porque nos proveen algo fundamental que hemos estado hablando todos, que hemos escuchado, que son los servicios ecosistémicos Entonces, yo creo que solamente con que nos quedemos con esa idea es fundamental. Ya luego podemos, como en cada uno en su dirección, delegar el del agua, el de la infraestructura, el de la planeación, ¿cierto? ¿Qué acción empezamos a tomar? Porque nos proveen alimento, nos proveen protección, nos proveen agua, nos proveen todos los servicios que necesitamos para desarrollar un territorio. Entonces es fundamental involucrarlos en todas las etapas, restauración, conservación, monitoreo, indicadores, todos los elementos. Esos tres ecosistemas manglares, pastos marinos, corales y soluciones híbridas. Que las soluciones híbridas pueden estar en la estructura sumergida, pero la solución híbrida también puede estar en la vía. Yo puedo tener una solución híbrida en la vía, o sea, yo puedo tener una escollera de protección como las que han puesto históricamente, pero esa escollera no es suficiente, tendría que poner algo que me mitigue también allá, como pasto marino o un arrecife. Pero todos tenemos que empezar a pensar de manera más creativa. […] </t>
  </si>
  <si>
    <t xml:space="preserve">[…]Esto es un paper que sacó el UICN [Unión Internacional para la Conservación de la Naturaleza], que es como la unión, de la convención de naturaleza que define cuáles son las especies amenazadas, cómo estamos a nivel de naturaleza y define algunos conceptos. Entonces, aquí dice que es una solución basada en la naturaleza, es una intervención que se hace para atender problemas humanos de resiliencia, pero entendiendo la condición natural, la condición social. Cuando yo hago un proceso de restauración ecosistémica, simplemente lo que me importa es cuántas áreas de manglar voy a restaurar y monitoreo las áreas. Cuando hago una restauración de coral hago lo mismo. Pero cuando yo planteo una solución tengo que poner como indicador lo humano, lo social, el indicador del agua, de la energía, el alimento, ¿cuánto voy a mejorar la seguridad alimentaria gracias a esa solución? Entonces tengo que tener una línea base y medir ese arrecife.Cuánto nos trajo eso, ese tema de ese arrecife artificial en temas de pesca o no, entonces tendría que poner un indicador. Entonces aquí hay cuatro enfoques de las soluciones basadas en la naturaleza. Uno es el uso sostenible y la protección del ecosistema marino. Ese es el primer enfoque, donde se encuentran las áreas marinas protegidas, por supuesto es una herramienta, pero áreas marinas protegidas ¿para qué? Habría que preguntarse cómo nos va apuntando a esa solución. El otro enfoque es la gestión multifuncional mejorada en los ecosistemas marinos. Por ejemplo, restauración de pastos marinos o de algas, o por ejemplo la protección del litoral por medio de playas, un relleno de playa es una solución, digamos natural, porque yo estoy trayendo una arena de un lado y poniéndola acá, realmente no estoy pavimentando nada, pero tendría que hacerla híbrida tendría que poner unas obras de protección, entonces es una solución híbrida es una solución mejorada para que el ecosistema evolucione. Y el tercero es ecosistemas marinos artificiales restaurados o diseñados. Por ejemplo, un lugar donde combinando una planta de autogeneración de energía o por ejemplo una zona de pesca o de acuicultura, donde ahí en el espacio marino genero un lugar de algas flotantes o de acuicultura, pero yo ya lo estoy condicionando artificialmente, pongo una estructura para que ese ecosistema se desarrolle ahí. […] </t>
  </si>
  <si>
    <t xml:space="preserve">[…]El último, que es menos hablado y este proyecto no lo vamos a tocar es soluciones inspiradas en la naturaleza. O sea, la naturaleza nos ha enseñado muchas cosas y una solución basada en la naturaleza puede ser que yo hago una embarcación, pero para que genere menos consumo energético, entonces la inspiro su navegación. El profe GEBT, con el profe GEBT tenemos un proyecto en Guapi, donde hablábamos de entender cómo se navegaba a través de las velas, ¿cierto? Y cómo empezamos a inspirados en saberes ancestrales y en la misma naturaleza, a rediseñar una embarcación de alguna manera. […] </t>
  </si>
  <si>
    <t xml:space="preserve">[…]. Esto hace parte de la Tesis Doctoral del Profe JDOC, que lo que hicimos fue entender que para hacer una solución de restauración de una playa teníamos que entender la inundación costera. Entonces yo me paro acá en la inundación flooding o en la playa, en los procesos de erosión de la playa y digo tengo que plantear un plan de gestión de esa playa, pero me empiezo a ir para atrás y tengo que empezar a entender que hay una modelación matemática de las olas, de esas olas que hoy veíamos allá fuertes, tengo que modelarlas, tengo que saber el fondo marino, pero entonces ¿qué pasa si el fondo son playas? Entonces las olas se propagan de una manera, pero si yo le meto un pasto marino, si le meto un manglar, si le meto un coral, esa modelación va a cambiar. Entonces esto fue un esquema de gestión que planteamos en el paper del profe JDOC, que es ¿cómo planteamos la naturaleza, como parte de la ingeniería, de la eco ingeniería?Entonces hicimos un modelo matemático que tuviera en cuenta los elementos naturales. Eso es un elemento importante para decir, listo, entonces ya me paro en el manglar o me paro en el coral y empiezo a entender que yo doy un ejemplo simplemente la rugosidad, entonces claro, yo debería monitorear la rugosidad, debería ser un indicador. ¿Qué es monitorear la rugosidad?es que si yo no tengo rugosidad no disipo la energía de las olas, si no disipo la energía de las olas se me inunda, entonces yo debería monitorear eso. ¿Cómo la monitoreo? ¿Con la salud del coral o con la salud del manglar? Entonces yo voy con un sistema de cámaras, tomo unas fotos aéreas o de navegación y saco un indicador de estado de salud de la rugosidad del coral, porque eso me va a decir si el próximo huracán se va a disipar o no. Entonces ese indicador se nos vuelve fundamental.   […] </t>
  </si>
  <si>
    <t>RELACIÓN TEORÍA Y PRÁCTICA</t>
  </si>
  <si>
    <t xml:space="preserve">[…]Desde hace aproximadamente 20 años se han entregado estudios para para San Andrés mostrando el problema de erosión costera, porque eso no es nuevo, ya se había evidenciado desde hace rato, la Nacional entregó algunos, también la Nacional junto con el Ideam han hecho trabajos para varias zonas en el país y, es decir, el asunto se ha demostrado en torno a que hay problemas en términos a las amenazas y lógicamente a la vulnerabilidad. Cuando uno anda por San Andrés encuentra zonas erosionadas, encuentra... sí comienza a escudriñar más, encuentra el problema de las alcantarillas y el rebosamiento y a lo que voy es, se han hecho diagnósticos desde hace aproximadamente 20 años. ¿Entonces, cómo ven ese proceso? Porque muy interesante lo que plantea AFOA en torno a las lecciones aprendidas. Yo creo que a esta altura ya se ha aprendido bastante frente al asunto, pero me parece que en el caso colombiano en general pasa... falta es pasar a la acción. […] </t>
  </si>
  <si>
    <t xml:space="preserve">[…]Lo que se propone acá en términos de una especie de restauración para mitigar y pensar el futuro, me parece excelente. No obstante, en muchos casos se ha logrado demostrar que, por ejemplo, los espolones  y el traslado de arenas no soluciona porque es algo temporal, si uno piensa en la deriva litoral y los ángulos y tal, los vectores, pues ese material se va yendo. Si no hay, como en el caso de San Andrés, una fuente de sedimentos constante, como los ríos, normalmente esos espolones no alcanzan a retener el material, digamos, de arenas. Entonces, a lo que voy es, con ese panorama y con lo que planteas, que me parece muy relevante, sobre todo pensando en futuro, en términos de Antropoceno, cambio global, no solo cambio climático, y lógicamente ascenso del nivel del mar que todo indica, está acelerado, mucho más que los modelos que se tenían hace 20 años del asunto, como lo ve la isla, como lo ven ustedes. Y cerraría este comentario respecto a lo siguiente. Desde hace más o menos, no sé, algunos lo ubican 200 años, se plantea en la modernidad la solución desde la ciencia. La ciencia ofrece soluciones, pero también se ha logrado demostrar que no siempre esas soluciones son realmente certeras y que es un asunto más bien parcial. Entonces, cómo dialogar con la naturaleza para colaborar con ella y no tanto, y lo digo con mucho cariño, no de pronto ofrecer ideas desde la ingeniería que van a solucionar el asunto, porque lo que tenemos es un desastre ambiental planetario. Ustedes que trabajan en el mar, ya creo que sabrán que buena parte de las especies marinas tienen micropartículas de plástico, que esas micropartículas de plástico ya están en la sangre de buena parte de los humanos, sobre todo en las zonas donde la gente consume mucho alimento proveniente de los océanos, y que en realidad es un problema bastante grave, tal vez más grave de lo que nos imaginamos, porque es cancerígeno solo este punto, más acidificación de océanos, etc. Entonces, repito, muy interesante, pero ¿cómo ver eso? ¿Qué ha ocurrido en San Andrés? Porque nada más es recorrer para ver parte de los problemas. Se entregaron trabajos, yo diría que, detallados en torno a geomorfología, que es importante, porque la resistencia, por ejemplo, de las Terrazas Coralinas del Occidente responden muy distinto a las barras de playa de la parte este, que son algunas muy recientes, otras son subrecientes. Entonces, como, mejor dicho, ¿qué ha pasado en esos 20 años con esa información que ha ido circulando? No estoy diciendo tampoco que todo se haya hecho por completo, sino que ya se había iniciado un proceso. Cómo se relaciona con el ordenamiento territorial y cómo ven hacia futuro estas ideas que me parecen supremamente interesantes en torno al asunto regenerativo, por ejemplo, turismo regenerativo. Yo trabajo con turismo crítico y uno encuentra allá lugares donde la gente dice si viene un turista, tiene que ayudarnos a que este lugar mejore en términos ambientales, no a que venga solo y consuma ya, sino ayude a sembrar árboles, ayude, no sé, a trasladar arena, no sé, no sé si han pensado en ese tipo de asuntos, porque creo que podrían dialogar con estas lógicas que son muy de futuro, muy de prospectiva, y que creo que hay que apostarlo.[…] </t>
  </si>
  <si>
    <t xml:space="preserve">[…]GMS: Precisamente una de las cosas, hablando de erosión costera, el profesor de México, ¿tú te acuerdas cómo se llama?
AFOA: Rodolfo Silva. 
GMS: Exactamente. Coincidimos precisamente en Cartagena, compartimos la misma idea, el problema de erosión, no sé, 40 años, 30,40 años atrás no teníamos esa magnitud de erosión como ahora. ¿Qué pasa? El grave deterioro de los corales, de los arrecifes, es lo que ha generado en su gran mayoría este deterioro, precisamente en las zonas costeras, porque uno de los mayores aportes de arena coralina son los corales. Y en la actualidad hemos visto ese deterioro, digamos, creciente, no tenemos la misma calidad de corales, digamos, que, de hace 40 años, entonces, por ende, hay una disminución de aporte de arena, y eso ha generado, por un lado, el crecimiento continuo de deterioro sobre, sobre los ecosistemas costeros y precisamente sobre playas.[…] </t>
  </si>
  <si>
    <t>GMS;AFOA</t>
  </si>
  <si>
    <t xml:space="preserve">[…]un tema que tocaste, fue de turismo regenerativo. Precisamente nosotros, hace un año, venimos proyectando, digamos, el incentivo a los turistas, que un turista llega precisamente con las guarderías de corales, que un turista puede acceder, los llevamos a las guarderías y que ellos pueden acceder a un pedazo de coral y pagar por sembrar ese coral y volver a través de los años a ver cómo su coral ha crecido. Ese es uno de los temas que estamos proyectando, digamos, para el futuro, y, eso genera incentivo para los mismos, los buzos que trabajan con turismo y todas esas cosas, ese incentivo es para ellos, pero también estamos contribuyendo a que los mismos turistas aportan, digamos, al crecimiento y la sostenibilidad de los corales. Y ellos van 5, 10 años y siguen ahí en contacto con la corporación, puede ser con una ONG, con los buzos, y en 10 años vienen pero siguen aportando durante los 10 años, no sé si pagan 20 dólares, 50 dólares, pero ellos regresan en sus 10 años a ver qué tanto ha crecido su coral. Y eso nos parece un proyecto que puede generar tanto repoblamiento de coral como un incentivo para los mismos buzos o ONG que lo quieren implementar. Está en fase de proyecto, pero vamos a ver cómo evoluciona. […] </t>
  </si>
  <si>
    <t>GMS</t>
  </si>
  <si>
    <t xml:space="preserve">[…]Lo que hemos detectado en el departamento es que el turismo ha tenido un crecimiento exponencial y creo que ese crecimiento exponencial que ha tenido San Andrés, la planificación del territorio como tal, no ha tenido el mismo nivel de crecimiento como lo ha tenido el turismo, eso nos ha traído muchísimos problemas, digamos que en cuanto al sistema alcantarillado que actualmente existe en la isla, que es uno de los problemas más graves que tenemos, cuando se diseñó hace 20 años, 30 años, para una capacidad de no más de 40.000, 50.000 personas, hoy sin lugar a equivocarme somos, no menos de 90.000, sin contar la fluctuación diaria de turistas que están en el departamento. Entonces, para el tema específico de San Andrés hace falta bastante planificación, o sea, tenemos que hacer una reingeniería y eso lo tenemos que trabajar, porque lógicamente el departamento no está en las condiciones de financiar un proyecto de esta envergadura, entonces vamos a tener que contar o con apoyo internacional o que el gobierno nacional como tal se concientice de que hay que buscarle una solución al problema de San Andrés, porque si no, por ejemplo, el tema de los desbordamientos de las aguas negras no va a parar, eso no va a dejar de suceder si no se le busca una solución integral, que es lo que requiere una de las principales problemáticas que tenemos. Lo otro es la construcción desbordada que hay en la isla, los humedales los estamos invadiendo todos, estamos sufriendo digamos, de invasiones, es una de las problemáticas más grandes con la que cuenta hoy el departamento. Controlarlo ha sido bastante complicado, no hace mucho, por ejemplo, en cercanías del Parque Regional Old Point, que es uno de los principales humedales de acá, era uno de los reservorios donde el agua digamos, la aguantábamos, y unas entre 90 y 120 familias invadieron un lote, el humedal como tal, lo empezaron a rellenar y eso se perdió. Entonces todas esas acciones del ser humano como tal, son los que nos están generando las afectaciones después de la naturaleza, porque ahí se cortaron manglares, se cortaron árboles, bosque seco tropical que ayudaba como que, a contener, digamos, el avance de esta erosión costera o de todos estos tipos de sistemas, la protección que había contra huracanes, o sea, todo eso se ha ido perdiendo, pero es la sobrepoblación. Uno de los principales problemas que tiene San Andrés es la sobrepoblación y pienso que en algún momento vamos a tener que llegar a unas capacidades de carga para controlar lo que es el turismo en las islas, porque hay demasiado turista y no tenemos la capacidad para efectivamente poder atenderlos a todos, al menos no simultáneamente. Entonces se requiere una reorganización en ese tema a efectos de poder generar, digamos, una coordinación armónica entre la naturaleza y el aprovechamiento sostenible del territorio como tal.[…] </t>
  </si>
  <si>
    <t xml:space="preserve">[…]Hemos hecho varios programas de restauración de corales, hemos hecho también varios programas de reforestación en cuanto a siembra de árboles. En Providencia tuvimos una situación muy particular; después del huracán Iota, sembramos 44.000 árboles en un proyecto financiado por el Fondo de Compensación Ambiental. ¿Qué pasó después de eso? Los primeros seis meses se le hizo el seguimiento, el acompañamiento y después no hubo quien. No tuvieron dolientes, digamos, esos árboles, la gente soltó su ganado, las personas volvieron al bosque a realizar su parcela, su siembra. Los árboles que sembró Coralina. Hoy en día de esos 44.000, si existen 15.000, existen bastantes. ¿Por qué? O sea, no hubo una continuidad en el proceso como tal para la conservación y el crecimiento efectivo de esas especies. Y ¿qué fue lo que consideramos que hicimos mal? O sea, el proyecto fue un proyecto muy cortoplacista. Una de las situaciones que nos han venido afectando y eso nos lo limita el marco normativo como tal, es la cuestión de la anualidad presupuestal en Colombia, el principio de anualidad, que no nos permite que un proyecto que no sea, en diferencia al proyecto de regalías que sí permite que se pueda manejar, digamos, en dos vigencias, a dos años pero los proyectos como del fondo de Compensación Ambiental, como el fondo del Fonam [Se refiere al Fondo Nacional Ambiental] , que es otra fuente de financiación que nosotros utilizamos, solamente nos permiten contratar por una vigencia hasta el 31 de diciembre. Entonces, muchas veces los recursos llegan tarde y no alcanzamos a ejecutar. Al 31 de diciembre tenemos que estar cerrando los proyectos y no se terminan de complementar o no se logra hacer el seguimiento que requiere, digamos, las acciones que desarrollamos para que realmente sean efectivas. Entonces hay una limitante normativa que tenemos que mirar a ver cómo reconvertimos esa situación. Y no solamente tenemos que pensar, digamos, en la siembra o en colocar el coral, sino en el seguimiento. El seguimiento tiene que ser fundamental para que la acción sea efectiva.[…] </t>
  </si>
  <si>
    <t xml:space="preserve">[…]Hay un nuevo fondo, no es que lo hayan cambiado, ese fondo sigue existiendo, pero el gobierno nacional creó uno, o sea, cada gobierno que entra, digamos que le pone un nombre. Actualmente está el Fondo de Vida. Este nuevo fondo de vida lo están proyectando para dos años, o sea, va a ser casi como que regalías, va a ser bianual. Y digamos que cambiaron las metodologías como para darle mayor participación a los diferentes sectores sociales. Nos parece un acierto del gobierno, ellos tienen varias líneas estratégicas o varios, digamos, subfondos dentro del fondo principal. Hay uno que es para municipios de menos de 50.000 habitantes, hay unos que van dirigidos estrictamente a población raizal, indígena y, o sea, van focalizados a diferentes sectores. Hay otro dependiendo de los actores territoriales. Entonces están destinados los recursos y pueden participar. Nos parece súper interesante. Apenas está empezando a funcionar la primera parte de los recursos de ese fondo, que son casi 500.000 mil millones de pesos, lo están destinando al Amazonas. El gobierno nacional decidió priorizar el tema del Amazonas, no más allá de la semana anterior, yo tuve una discusión con la ministra en Bogotá por ese tema, que yo le decía “ustedes están pensando el país como siempre lo hacen, desde el centralismo, ustedes”. Y yo le dije “científicamente está comprobado que el océano produce el 70 % del oxígeno del mundo, pero ustedes están enfatizados en gastar toda la plata en el continente colombiano y dejan de un lado el océano”. Esa es una realidad de Colombia. Y allá lo tuvo que reconocer y dijeron nos equivocamos en el Plan Nacional de Desarrollo, todas las acciones ambientales, el 97 % de las acciones ambientales están pensadas es al territorio continental. Esa es una realidad. Esa es una realidad. Y si nuestro plan de desarrollo nacional está enfocado a eso, ¿cómo hacemos nosotros para gestionar recursos que nos ayuden a blindar todos estos temas oceánicos de los que estamos hablando acá, e insulares? O sea, no tenemos cabida. Y se lo hicimos ver, y ella dijo aquí nos toca replantear, hay que tomar acciones. Entonces, son situaciones que muchas veces nos limitan, porque digamos que en la parte terrestre podemos reforestar, pero ahí no hay cabida en el plan de desarrollo nacional a la conservación de pastos marinos. O sea, no lo hay, no hay por dónde. O sea, ellos pensaron el país desde el centralismo en el que viven, pero no conocen las regiones costeras, y no conocen la insularidad, y es una realidad. Otro problema que tenemos gravísimo es el problema de interdicción marítima con las cinco fronteras que tenemos. O sea, no tenemos la capacidad institucional de protección de los Callos, como Bajo Alicia, Serrana, Bajo Nuevo. ¿Y qué está pasando? Todos nuestros recursos naturales, los piratas de Nicaragua, de Jamaica, Honduras, llegan allá, se llevan absolutamente todo. En las últimas investigaciones que hemos hecho, en un convenio que hicimos con National Geographic, nos dimos cuenta que todo el caracol pala  la de allá se lo llevaron, que se llevaron todos los peces loros , que se llevaron toda la langosta espinosa . Y son estudios y cifras que nosotros desde la corporación fácilmente les podríamos facilitar, y de lo que tenemos conocimiento. ¿Y qué es lo que necesitamos para mejorar esa situación? Que la Armada Nacional haga una presencia efectiva, que no limiten tanto a los pescadores artesanales, porque ellos en su afán de decir “¡Hey es que no quiero que se metan en problemas!” los pescadores de nosotros, tratan de salir a pescar, y que eran quienes protegían ancestralmente, digamos, esas zonas, y le dicen “no vayas, porque te puedes meter en un problema afuera con Nicaragua, no vayas, porque te pueden asaltar los piratas”. Entonces, limitan que el raizal vaya, que era el dueño ancestral del territorio, pero ellos tampoco están haciendo ninguna acción de protección. Entonces, digamos que eso quedó como algo totalmente libre, que el que quiera va y se lleva lo que encuentre, pero ya no hay nada. Es una de las problemáticas más graves.[…] </t>
  </si>
  <si>
    <t xml:space="preserve">[…]Y completando lo que estaba diciendo aquí el director, eso es lo que nos ha generado esos graves problemas en el momento de formular proyectos para poder adquirir a esos recursos. Porque como yo formulo mi proyecto dependiendo de la problemática que yo tengo, pero en el momento de formular un proyecto con esos lineamientos nacionales, yo tengo que ir a través de esas herramientas que ellos ponen y automáticamente no estoy atacando la problemática real que yo tengo acá, porque no, al formular el proyecto no cabe dentro de las de los lineamientos que ellos plantean. Y así hemos tenido que estar trabajando con nuestras uñas o buscar esos recursos con donantes internacionales y ahí entra el GEF [Se refiere al Global Environment Facility o en español, Fondo para el medio ambiente mundial], ahí entra el de Alemania y eso es nuestra realidad. Y a veces es más fácil adquirir, conseguir esos recursos internacionales que el mismo recurso nacional. Y otro problema, cuando conseguimos los recursos nacionales, nos entregan la plata faltando tres meses para que acabe el proyecto y hay que ejecutarlo. Pero con este nuevo fondo para la vida, pues ya nos dan un respiro, porque es hasta que se acaba el proyecto[…] </t>
  </si>
  <si>
    <t xml:space="preserve">[…]El gobierno nacional, tiene un programa que se llama Pagos por Servicios Ambientales. Ese programa bien estructurado, bien identificado el actor ambiental, es exitoso, lo comprobamos desde la corporación que mientras se les dio el incentivo a las personas que estaban ubicadas dentro del programa, realmente protegían lo que estaban comprometidos a proteger. Pero hay un problema con el Gobierno Nacional que no le da continuidad a las cosas, o llega un nuevo gobierno y hasta ahí se acabó esa acción. Entonces mientras estuvo el gobierno anterior y digamos se estuvo pagando por el servicio ambiental que prestaban 500 familias de Providencia, contamos con, digamos, una gran participación activa de la comunidad en la protección de lo que estábamos intentando restaurar. Pero cuando se acabó el programa ya las cosas cambiaron. Entonces digamos que ese puede ser un punto de partida. Yo creo que si incentivamos realmente a la comunidad podría ser una acción muy exitosa y algo que podría entrar a beneficiar al medio ambiente como tal. Y ese programa lo podríamos inclusive llevar más allá, no solamente dejarlo en tierra como se planteó en esa oportunidad con los buzos, con los pescadores artesanales, lo podríamos plantear que alguna fundación internacional o que el mismo gobierno ayude a los pescadores para que ellos protejan los ecosistemas, que nosotros consideramos estratégicos para la conservación, digamos del medio ambiente. Eso sería fundamental, pero a este tema hay que invertirle recursos, se requiere totalmente eso. Hay un Decreto del Año 2023 que nos parece genial, no me acuerdo el número ahorita, pero se los puedo hacer llegar, anteriormente la norma tenía un vacío, que solamente permitía que los grandes terratenientes o las personas que tenían digamos, el dominio como tal, sobre los bienes, eran los que podían acceder a este tipo de Pagos por Servicios Ambientales o de estos Incentivos por Conservación como tal. El gobierno, abrió de alguna manera el espectro y permite que una persona, aunque no sea dueña, por ejemplo yo puedo ser un ambientalista y me gustan los manglares y todos los días me dedico a ir al manglar, a limpiarlo, a sacar lo que dejan los turistas, a restaurar, veo un bache, entonces siembro un manglar nuevo, por esa actividad que yo realizo sin tener ningún título de propiedad o sin tener ninguna acción, ya puedo ser objeto de un Pago por Servicio Ambiental. Eso fue una novedad que quedó en el decreto reglamentario de este nuevo ministerio. Me parece un acierto muy bueno y me parece que es una acción que va a beneficiar a muchas personas que realmente son conservacionistas y ambientalistas, porque no todos los que son conservacionistas y ambientalistas tienen digamos esas extensiones de tierra para reforestar pero ahora hoy en día con la nueva normatividad, cualquier ciudadano puede hacerse digamos responsable de una cuenca, responsable de un humedal y por eso obtener digamos algún beneficio de parte del Gobierno Nacional. Esa es como una novedad. Un tip que les quería dar, que en materia de legislación sabemos que acaba de entrar.[…] </t>
  </si>
  <si>
    <t xml:space="preserve">[…]JDOC:Solamente se me vienen a la cabeza un par de ejemplos que encajan dentro de lo que el profe AFOA nos mencionaba sobre soluciones basadas en la naturaleza, o distingo dos acciones que... una tiene que ver con la restauración de la vegetación dunar en las playas de Spratt Bight. Creo que eso le apunta a lo que eventualmente uno quiere lograr y es conservar por lo menos lo que medianamente en algún momento fue una duna. Me imagino hace 20 o 30 años, quizás los registros lo presenten, que eso es clave para garantizar la estabilidad del sistema de playas al frente. En algún momento, quizás cuando se construyó la peatonal, o lo mismo pudo haber pasado acá en la vía, que se construye sobre la zona dunar, se pierde esa bolsa de sedimento disponible para que, ante un evento extremo, pues tengamos de dónde alimentar el sistema. La duna luego se recupera, pero pues la intervención, no sé, el paseo peatonal o la infraestructura vial, pues van a afectar este equilibrio natural del ecosistema. Entonces me di cuenta que en algún momento se hizo ese trabajo. Parte de lo que de pronto AFOA quisiera también tener en ese panorama es ¿funcionó? ¿Se le ha hecho el seguimiento?, ¿Se ha notado que en la zona donde se tiene recuperación, digamos, de la vegetación dunar, ha atrapado mejor sedimento? Además, tiene que ver con un tema infraestructura, porque justamente tenemos allí, gran parte del sistema de recolección de aguas lluvias que también se colmata cuando la arena ingresa y con las implicaciones que eso tiene en materia de capacidad, digamos, hidráulica del sistema alcantarillado o fluvial en ese caso, aunque se conectan en algunos puntos y se sabe. Nos pueden contar si ha funcionado, si hay alguna estrategia de preservación o ampliar este escenario de revegetación dunar en otras partes de la isla, creo que puede ser un punto de ir encontrando ese equilibrio.Escuché que como medida de compensación con uno de los buques o barcos que estuvo encallado, Goby. Como parte de compensación, se sembraron o se dispusieron reef balls en concreto en ese sitio, digamos como medida de recuperación en parte de la barrera perdida. Ese es el tipo de acciones que quisiéramos saber, ¿funcionaron para lo que fue dispuesto o no? ¿Si se le hace seguimiento, qué tipo de seguimiento? Porque nos da pistas de ¿ese es el camino o hay que encontrar otra alternativa? Es un poco eso. 
GMS: La primera que es playa Spratt Bight, funcionó perfectamente. Y eso lo podemos ver en esta época cuando tenemos los vientos alisios, vientos del norte esa cantidad de arena que queda precisamente en la peatonal. Eso fue un error desde un comienzo, antes de la peatonal existía la vía, pero cuando hicieron la vía lo que hicieron fue interrumpir la dinámica normal que había, que era la duna precisa de esa zona, que toda esa peatonal y muchas de las construcciones que están más allá de la peatonal ocuparon zonas de duna, y esa es la gran problemática que tenemos hoy en día, pues obviamente, lo que nosotros hicimos hace ocho años más o menos, la primera revegetalización, que sembramos con diferentes especies, está precisamente la avicennia  o el mangle botón también que tenemos en la parte costera, y tenemos también la uva playera, que es una de las que más retienen, y tenemos la lavinda. Hicimos la resiembra con esas tres especies y eso es lo que ha minimizado más o menos el 70 % de la retención de arena cuando hay esos fuertes, fuertes vientos. Si no estuviera eso, yo creo que ya la mitad de la playa de Spratt Bight no existiría, estarían de pronto metida en los hoteles o en el mismo estadio ahí atrás, pero eso es lo que ha generado o ha amortiguado que la arena, se vaya para el otro lado. Entonces el seguimiento que hemos hecho, hemos visto el crecimiento inmenso, más de lo que nosotros habíamos pronosticado, toda la parte desde la cooperativa de los pescadores casi hasta el, donde está el restaurante ese de hamburguesa, El Corral, toda esa zona, ustedes han visto las, fue lo que sembramos hace ocho o nueve años, y eso es lo que ha mantenido digamos, la sedimentación en esas zonas. Con referente al reef ball, eso sí fue un éxito, fue un éxito total. Lástima pues no tuve la oportunidad de traer y mostrar ahorita mismo las fotografías de seguimiento y los vídeos que hemos hecho de los reef balls en compensación del Goby, pero hemos visto que las colonias ya están grandes, inclusive están creciendo más rápido de lo que nosotros habíamos pronosticado, pero creo que, en otro escenario podemos hacer esa presentación para que vean, todo el proceso desde la siembra hasta la fecha, que tanto han crecido y ya estamos prácticamente pensando en hacer reef balls en otros sitios, que hemos hallado gran deterioro y avanzado de erosión, porque es un proceso muy bonito, además las colonias crecen muy, muy, muy chéveres y si los podemos ver de noche mucho mejor.   […] </t>
  </si>
  <si>
    <t>JDOC</t>
  </si>
  <si>
    <t xml:space="preserve">[…]LFS: Pues específicamente desde la Secretaría de Servicios Públicos y Medio Ambiente pues tenemos un componente casi que directo también con todo el tema del manejo de los residuos, con el tema de nuestras redes de alcantarillado que también suponen un problema en el tema de los ecosistemas en este gobierno y en este plan de gobierno que se tiene y futuro plan de desarrollo, contemplando todo el tema de expansión y renovación de redes para mitigar todos esos impactos que se producen al ecosistema y de igual forma yo creo que la principal meta es articularnos bien con la corporación y entre nosotros como administración, con las demás dependencias, incluso con las demás instituciones como la Dimar [Se refiere a la Dirección General Marítima y Portuaria Colombiana] y pues con todos los estudios que ya se tienen, porque como ustedes lo han dicho, las herramientas están es únicamente dirigirnos hacia la acción, hacia la ejecución de esas herramientas y buscar la mejor solución, que una solución inmediata no nos lleve a otra problemática más adelante, sino que sea una ruta clara que conduzca a las mejores condiciones para todos. De igual forma controlar el turismo, de igual forma es responsabilidad de nosotros como administración y acatar todas las indicaciones que tenga la corporación, que al fin y al cabo son quienes han hecho los estudios y nos brindan ese tipo de herramientas que nos conducen hacia la sostenibilidad.
AFOA: Una pregunta LFS. Hablando por ejemplo de soluciones otra vez, basadas en la naturaleza, por ejemplo, que ustedes están pensando en el tema de la renovación de esas redes, ¿qué han pensado para incorporar acciones por ejemplo de sistemas urbanos de drenaje sostenible? Los SUDS cierto ¿Qué han pensado en eso?
LFS: La principal problemática que se tiene es debido, de pronto el colector principal de la red de alcantarillado sanitario, pues aparte de la expansión de red que se requiere por el crecimiento, la sobrepoblación que tenemos en, en la isla, pero en los reboces que se evidencian en la zona céntrica de la isla, es debido a eso, al colector principal que pasa pues por la zona céntrica, valga la redundancia y tiene infiltraciones debido a que está por debajo del nivel freático, entonces pues nosotros como primera necesidad tenemos el cambio de ese colector, primero para reducir los reboces y eso, pero tenemos en conocimiento que dichas infiltraciones de una u otra forma también producen que el agua, por decirlo así, o el residuo se diluya un poco. Entonces con el residuo más concentrado, con las aguas residuales más concentradas, obviamente habrá la necesidad de implementar una planta de tratamiento de aguas residuales para poder entregar, actualmente ellas se entregan a través del emisario submarino, si las entregamos más concentradas podríamos tener un problema mayor ambientalmente. Entonces como le dije, tenemos que articularnos para que lo que planteemos como una solución inmediata no nos produzca un problema mayor a futuro.
AFOA: Pero a día de hoy, con lo que me acabas de contar, alguna de esas soluciones son como soluciones basadas en la naturaleza, son como.
LAP: No son de ingeniería. No son soluciones basadas en la naturaleza.
LFS: Exactamente, nosotros manejamos el tema técnico y nos basamos en el apoyo de la corporación para manejar el tema ambiental.
AFOA: O sea que sería un reto pensar...
LFS: Articularnos. 
AFOA: Como algunas de esas soluciones podría incorporar temas de soluciones basadas en la naturaleza.
LFS: Yo creo desde que desde que se inician, o sea, nosotros no podríamos plantear un proyecto desde la administración sin tener en cuenta el concepto ambiental, el concepto técnico de la corporación, si me entiendes, desde que vamos a plantear el proyecto, desde el inicio se debe tener en cuenta esa articulación, no es que luego que lo viabilicemos técnicamente y por la necesidad de conexión al servicio, vayamos a la corporación a consultar, bueno, ¿cuál es su concepto ahora? Sí, yo creo que, desde el inicio del proyecto, desde que se tiene la necesidad, hay que trabajar de forma articulada para que ellos nos vayan como reorientando, como usted lo dice, en el tema ambiental y las soluciones sean vistas de forma integral. Es el principal reto y es la directriz que se tiene en este gobierno.[…] </t>
  </si>
  <si>
    <t>LFS;AFOA;LAP</t>
  </si>
  <si>
    <t xml:space="preserve">[…]yo traigo a colación un tema que en lo personal toda la vida me ha parecido relevante y que creo que a veces dejamos de un lado y es el tema de las corresponsabilidades, porque siempre es que hace Coralina, que hace la Gobernación, pero digamos esos comportamientos ciudadanos o esos hábitos ciudadanos, cómo impactan también, digamos, nuestros ecosistemas estratégicos. Entonces digamos que hay un poco es que alguien me traiga la solución, pero yo sigo viviendo como un poco igual, entonces digamos cómo eventualmente, esa incorporación de nuevas estrategias o nuevos procesos son sostenibles, si no hacemos como esa articulación. Ahí de manera también como particular, por ejemplo, el tema de residuos sólidos también, digamos que es la capacidad consumista que tenemos como seres humanos, pero cómo cambiamos el chip para decir hombre, si queremos que gestionemos de manera más eficiente el tema de los residuos, pero yo ¿qué hago desde mi entorno para bajar esas cargas?, por ejemplo. Entonces ahí yo quiero como colocar ese tema, como que creo que es fundamental el tema de articulación también comunitaria desde un punto de vista diferente, porque y lo digo con respeto, una cosa es que bueno, generemos capacidades para generar empleo, para que podamos manejar el tema, pero también como a nivel de ciudadanía podemos tener un tema de cambios de hábito también que creo que son fundamentales y claves y en general no sólo en San Andrés, sino en el mundo, que creo que es el gran reto que tenemos como humanidad, entonces eso, quiero colocarlo de presente. Otra cosa y pues complementando un poco el tema de los proyectos o de las iniciativas que tenemos desde el gobierno, el tema de la recuperación, nosotros tenemos como gran proyecto también el tema de recuperación de playas, entonces eso tiene que ver un poco con que también cuidemos nuestros ecosistemas estratégicos, pero lo articulamos desde lo productivo, porque igual históricamente como territorio hemos explotado nuestras ventajas comparativas y siendo muy extractivistas de que venga el turismo, porque hay una playa, hay una playa bonita y digamos ¿qué hay detrás? Ahorita hablamos del turismo regenerativo, ¿cómo podemos nosotros hacer esa reconversión de modelo económico que tenemos? y dándole una mirada, bueno, si queremos seguir siendo turismo o tenemos el potencial de seguir siendo turismo, pero cambiemos. Yo creo que también y rescato eso como de lecciones aprendidas en el tema de recuperación de corales, de la organización de María Fernanda, Blue Índigo, yo creo que ahí hay experiencias súper bonitas, yo diría que esa es una experiencia exitosa, una lección aprendida bonita, pero creo que cómo nos vamos concentrando o reorientando hacia allá, qué chévere que hubiera, uno diría bueno, sí es el turismo, pero entonces ¿cómo cambiamos la forma de ver ese turismo? Y no solamente desde lo extractivo, porque entonces si a alguien le fue bien con los pontones, entonces vamos a tener todos pontones, pero eso ¿qué impacto ha tenido, sobre el mar, sobre los ecosistemas, sobre los recursos que están ahí? Entonces un poco también esa proyección o esa visión productiva de territorio que la podamos articular precisamente a la preservación de los ecosistemas, porque yo creo que es como la afectación que se hace, pero al final de cuentas que estamos haciendo para conservarlo. En lo que corresponde al tema de materia normativa, creo que también han existido, han existido como instrumentos, pero coincido ahorita el tema de los controles, porque bueno, han existido instrumentos de planificación territorial, pero ¿qué seguimiento le hacemos a que efectivamente las áreas de conservación se conserven que podamos nosotros decir que estamos protegiendo esas zonas o áreas? Tenemos un nuevo POT [Plan de Ordenamiento Territorial], lo estamos estrenando literal, hay temas de riesgo, pero creo que también pasó algo natural que debió pasar y no ocurrió y fue como un poco el ejercicio de poder debatirlo, porque digamos que desde la consultoría encontramos que se recogieron todas las cosas que dijo la comunidad, pero digamos que no hubo en alguna manera como un filtro técnico y esa falla creo que ahorita, ahorita que pues la vamos a analizar nosotros como nuevo gobierno, hay digamos como un planteamiento interesante en términos de conservación, pero vuelvo al tema de cómo nosotros ejercemos como los controles correspondientes para que efectivamente eso que quedó bonito en el papel o en el instrumento normativo pueda verse reflejado en una realidad. […] </t>
  </si>
  <si>
    <t xml:space="preserve">[…]Esta mañana con el Ministerio del Interior teníamos una conversación en torno al tema de la sobrepoblación y cómo en ecosistemas estratégicos o en áreas de conservación hay gente viviendo, en esos lugares, teniendo comunidad en asentamientos que bien tiene que ser de protección, pero entonces por x o y de la vida, entonces hubieron urbanizaciones o de manera ilegal que se fueron formando y ahí se fue creciendo un entorno, entonces ahí tenemos como unos problemas sociales también articulados. Entonces yo creo que en materia un poco de ordenamiento territorial está el tema de controles y yo vuelvo e insisto con el tema de la corresponsabilidad también, o sea, qué sentido hay también de esas responsabilidades ciudadanas de, aunque bueno, hay unos factores sociales que ahí influyen, entonces es el único lugar o espacio que no sé, qué encontré para ubicarme, para establecer como como lo que tenemos.  […] </t>
  </si>
  <si>
    <t xml:space="preserve">[…]hablando ahorita muy particularmente del tema de ampliación de redes y demás, y de solucionar ese tema de servicios públicos, que es una situación básica, pero que es un reto para el territorio, cómo podemos mirar referentes o modelos que podamos decir bueno, si vamos a hacer esta apuesta, miremos de una vez ¿qué referentes basados en la naturaleza existen que podamos implementar?, porque al final la solución convencional lo que lo que va a hacer es como mejorar la cobertura algunos temas de prestación del servicio, pero al final el impacto ambiental, porque ¿a dónde va? Va a el mar ¿cierto? Entonces, ¿qué impacto tiene? ¿Qué impacto tiene eso? Y son los retos de la vida en un territorio insular, que al final, queramos o no, digamos, estamos generando ese impacto a nuestro entorno, con el tema de basuras, el tema, el tema del alcantarillado y demás. Entonces, digamos, desde lo productivo también mirar a partir de este proceso y digamos en este momento que, pues estamos hablando de, que estamos creando una hoja de ruta, ¿cómo podemos mirar esas experiencias? que uno pudiese decir, bueno, no vayamos tanto por lo convencional, sino que miremos esta experiencia exitosa a ver en cómo eventualmente se podría implantar en el territorio. […] </t>
  </si>
  <si>
    <t xml:space="preserve">[…]De pronto un apunte chiquito como para tratar de ayudar a enlazar, porque yo creo que aquí, además, y lo has comentado, hay un asunto educativo. ¿Por qué educativo? Porque tiene que ver con el comportamiento de las personas, y ahí entra el asunto de escuelas, colegios, universidades incluso, pero lo quería mezclar con otros asuntos sobre sobre la cuestión de, el cambio en las zonas costeras. Si no estoy mal, en este momento más o menos el 90 % en el mundo tiene problemas de erosión por diversas razones, incluyendo ascenso del nivel del mar. O sea que es inevitable, además que, si uno se para en el final del Pleistoceno y el inicio del Holoceno, o sube o sube el nivel del mar. Es decir, ya hay evidencias, incluso, acá hay evidencias de terrazas marinas más altas, es decir, el mar ha estado más alto, sobre todo en el pleistoceno. Entonces, es decir, es algo con lo que hay que convivir de aquí en adelante, nos guste o no nos guste. Lo otro que quisiera plantear es ese asunto de la restauración o regeneración asistida. Hace poco me enteré de unos casos en los cuales se está planteando lo siguiente, “dejen a la naturaleza que haga lo suyo, porque la naturaleza es sabia y lleva millones y millones de años trabajando en sus mecanismos de adaptación”. Entonces yo pregunté ¿cuál es el asunto de lo asistido? Lo que me dijeron es, “la asistencia es ayudar a que nadie meta mano ahí”, es una forma de asistencia, como “por favor, acá déjemelo quieto”, que eso en el fondo es conservación. Ahí lo planteaban como restauración o regeneración asistida, por ese asunto de ayudar, puede ser por las normas, puede ser por las acciones, a que no lo afecten, porque la naturaleza, ella sabe qué hacer, lo que pasa es que responde con otros ritmos temporales. Repito que me parece muy interesante lo de las soluciones basadas en la naturaleza, y creo que hay que seguir escarbando, porque por ahí debe haber opciones, pero nosotros desde la lógica del turismo alternativo, turismo crítico. Hemos encontrado casos como el siguiente, pongo un caso extremo páramo y el oso de anteojos en Chingaza. Llega alguien, ve un venado, ve un oso y vuelve a Bogotá, vuelve a su país ultra conservacionista porque lo vio, no era una foto, lo vio, estuvo allá. Y si hay un taller en el cual se le plantea, por ejemplo, que cualquier lugar donde estemos y respiremos deberíamos respetarlo porque es sagrado, la gente comienza a tener una conciencia distinta. ¿A qué voy? Resumiendo, muchas cosas. Un turismo muy serio en términos ambientales se convierte en un dispositivo de aprendizaje muy fuerte, que en ocasiones es más sólido que lo que pasa en un salón, porque es vivido. Si uno mira la pirámide del aprendizaje, el mayor nivel de aprendizaje es la experiencia directa, el resto sirve, pero el mayor es ese porcentaje de retención incluso de la información, o sea, por eso queda grabado, no es algo ahí efímero y la gente lo recuerda. Entonces, si han tenido algún caso también, como de una acción de ese tipo, un turismo como más profundo, más del alma, que creo que podría contribuir al asunto de las soluciones basadas en la naturaleza, porque creo que pueden dialogar y además porque nosotros también somos naturaleza, los humanos somos naturaleza, somos parte de las expresiones infinitas de la naturaleza. Entonces creo que hay un asunto fuerte en los cambios de hábito, educación, el papel de la universidad, los colegios, repito, porque el comportamiento de la gente, el comportamiento como ciudadanos, el comportamiento cotidiano, inevitablemente nos lleva a la familia, pero también nos lleva a la escuela, sea a nivel superior, sea lo más bajito, sea educación alternativa. Y repito, ahí entra el turismo como un elemento que hemos notado que puede funcionar. Entonces era un poco eso, no sé, como para tratar de enlazar cosas, porque creo que todo esto en el fondo se relaciona con lo mismo y es como la gente se relaciona con la naturaleza, con la isla, tiene efectos a futuro, pero además cómo se comporta. Y además me parece muy interesante incorporar el comportamiento del turista, eso debería ser un asunto realmente serio, analizar bien las capacidades de carga, porque si se rebosa la capacidad de carga, qué pena, pero los ecosistemas son los primeros que pagan. Además aquí hay un problema serio de agua, que hay que pensarlo para la gente local, problema grave de agua desde hace rato, incluyendo el asunto de ruptura de alcantarillas que afectan los acuíferos[…] </t>
  </si>
  <si>
    <t xml:space="preserve">[…]Bueno, lo que tengo, yo vivo en Rocky Cay. Yo anteriormente, caminaba de la playa Rocky Cay hasta la islita y el agua me cogía lo más alto por la cintura. Hoy en día ya no se puede hacer. Yo preguntaba a mucha gente, mayores, mis abuelos, ¿cuál es la razón? Me dicen, anteriormente había unos espolones, no sé qué función tiene el espolón bien, me dicen que hay unos espolones que ya no los permiten hacer. Ahora mismo, donde está la erosión aquí en Sound bay, donde se cayó la carretera, me dicen que enfrente había un espolón que protegía mucho eso, todo Rocky Cay había enfrente, pero hoy en día no están, que ya no los permiten hacer. Lo otro en acuario, si ven que también se está yendo en Rose Cay, ahora mismo se está acabando toda la playa que está ahí. La compañera habló ahora mismo de que si alguien va bien con pontón, no todo el mundo debe conseguir pontones. Y eso yo veo, lo que he visto personalmente es una problemática. Está la playa, no hay lugar de embarque ni desembarque de las embarcaciones, se suben directamente hasta las playas y para que la corriente no lo esté moviendo, todos ellos mantienen el motor prendido. Donde ese motor está prendido no puedes pisar de ahí muy profundo. ¿Por qué? Porque el motor obviamente está haciendo su trabajo, esa hélice y está cavando unos huecos. La playa se está desplazando. Otra cosita que me dicen que, con la comunidad, aquí hay muchos pescadores, hablo yo a veces salgo a pescar también. Yo he preguntado en los islotes que hay cercanos a Cayo Bolívar y Alburquerque, me dicen ellos... Bolívar ya está acabado, no hay nada de productos. Bueno, en sentido de la pesca, voy con lo de la pesca. No hay nada de pesca. Hay unos rinconeros, los isleños raizales, que para ir para los islotes, tienen que pedir un zarpe, se lo niegan varias veces, Pero hay otros que vienen de afuera, que rinconeros, me dicen, que vienen sin zarpe desde las cuatro de la madrugada ya están parqueados hasta que aclarezca y empiezan todos los días. Tienen los islotes acabado. No sé si la Secretaría de Agricultura no tiene para ver investigación, quiénes realmente son los pescadores que pueden intervenir, porque hay muchos que dicen que son pescadores. Yo tengo carnet de pescador, pero yo realmente no soy pescador. Yo voy a pescar algunas veces, entonces yo no me considero pescador. Hay pescadores que sí, no sé si pueden sacar un recurso, porque ellos dijeron yo quisiera que los islotes descansaran, pero ellos si descansen los islotes, como come mi familia. Entonces buscar un recurso para decir un salario mensual, hacer que esos islotes descansaran unos 3, 6 meses, no digo yo para ver si se refortalece también. Entonces no sé si hay recursos que eso se puede generar y la parte de lo que estoy diciendo con la de las erosiones no sé si los espolones serían muy buenos para tenerlo en cuenta.[…] </t>
  </si>
  <si>
    <t>LAH</t>
  </si>
  <si>
    <t xml:space="preserve">[…]Hay muchas organizaciones sociales, las juntas de acción comunal, ONGS, que están desarrollando diferentes proyectos o acciones enmarcados en esto de soluciones basadas en la naturaleza, algunos de manera voluntaria, otros con recursos de cooperación internacional, etc. Creo que sería interesante poder hacer el ejercicio de averiguar cómo les ha ido a ellos, qué han hecho, cuál ha sido el impacto. Hablo por ejemplo de lo que conozco que ha hecho Fundación Providence  en los últimos dos años se han desarrollado diferentes proyectos con la comunidad, lo que yo les decía al principio. De hecho, en este momento también se está pensando en un proyecto grande para desarrollar con recursos de Blue Action Funds   y se está formulando el proyecto con la comunidad. No es algo implementado, que viene ya diseñado por expertos, académicos, etc. Sino que se puedan involucrar los saberes ancestrales y las realidades actuales de la comunidad. Porque LAH lo mencionaba ahorita, o sea, en Rocky Cay, en la época de sus abuelos se manejaba de una manera, ahora ¿cuál es la realidad que se está viviendo? Entonces nos toca adaptarnos a esos cambios, ¿cómo enseñarle a la gente? que es una realidad, ¿cómo pueden reaccionar ante esas nuevas acciones? y ¿qué cosas pueden funcionar? y otras que tal vez no. Por otra parte, se han hecho visitas ya a Holanda, hubo un grupo de la comunidad, tanto de personas de Providencia como de San Andrés, lástima que Joseph se fue, vino con el secretario. Joseph estuvo el año pasado en un intercambio que se hizo en Trinidad Tobago, Barbados y pudieron de primera mano tener esa experiencia con expertos de esas otras Islas del Caribe que han tenido las mismas problemáticas. De hecho, entiendo que la gente de Barbados les decía nosotros destruimos los ecosistemas, destruimos los manglares, no vayan a hacer ustedes eso. Entonces gente de Barbados vino acá, en estos días vienen unas personas de Dominica, gente del archipiélago estuvo en Trinidad, en Tobago, en Barbados, en Dominica, no recuerdo en qué otra parte estuvieron. Entonces pudieron hacer ese intercambio de conocimientos, ese intercambio de ideas y hay gente experta de esas regiones que está dispuesta a venir a apoyar, tienen los recursos de sus gobiernos que les permiten venir a hacer como ese intercambio y decir métanse por aquí, eso no nos funcionó, esto sí funcionó. Pero es necesario esa integración gobierno, academia, comunidad, entes ambientales, para poder generar esa sinergia y esa responsabilidad que a largo plazo pueda beneficiar. Eso es lo que decía QBG, involucrar a la comunidad es necesario. […] </t>
  </si>
  <si>
    <t>KJR</t>
  </si>
  <si>
    <t xml:space="preserve">[…]De hecho, el sábado estuvimos una reunión con unas personas, una organización de mujeres de Sound Bay y nos decían chévere, muy chévere lo que ustedes están planteando, el proyecto, ver qué actividades podemos desarrollar turísticas cuando no podemos salir a pescar, pero y ¿con qué comemos? O sea, nosotros podemos ir a las reuniones, podemos ir a los talleres, podemos ir a las capacitaciones, pero ¿quién alimenta a mi familia? mientras yo estoy metida en un salón recibiendo talleres o haciendo un monitoreo de manglares, haciendo, qué sé yo, jornadas de limpieza, ¿quién alimenta a mi familia? Entonces esa política nacional de pago por servicios ambientales es fundamental darle continuidad, pero definitivamente el trabajo con la comunidad también es necesario. […] </t>
  </si>
  <si>
    <t xml:space="preserve">[…]Y lo otro que es el reto grande que tiene también el gobierno, es cómo con ese POT que LAP menciona, que es lo que hablábamos también en algún momento y es si la comunidad quiere esto, pero vengan acá expertos, profesionales, académicos, ustedes como lo ven, eso sí es viable, eso no es tan, venga que la comunidad puede tener buenas intenciones, puede tener buenas ideas, puede venir con prácticas ancestrales que son positivas, otras no lo son. Un claro ejemplo de eso son nuestros ancestros acostumbraban a quemar la tierra antes de volver a sembrar....
AFOA: A pescar con dinamita.
KJR: Ahora eso ya y ¿cuántos años llevamos tratando de quitarles esa práctica? Resultado de eso, no es necesario mencionar todas las tragedias que hemos tenido recientemente, otra vez en Providencia. Entonces es ok, es una práctica ancestral, ¿funciona, no funciona? ¿Ambientalmente es sostenible, ecológicamente, estratégicamente, los ecosistemas cómo se ven afectados o no? Entonces vamos a articular, porque vuelve y juega, o sea, la comunidad puede tener muchos deseos aquí se puede, no se puede, pero ¿técnicamente es viable o no es viable? Esperen un momentito, hagamos acuerdos, hagamos concertación, pero definitivamente es importante.  […] </t>
  </si>
  <si>
    <t>KJR;AFOA</t>
  </si>
  <si>
    <t xml:space="preserve">[…]Hay una preocupación muy grande también con respecto a la cantidad o la proliferación de negocios económicos chiquitos, grandes, medianos, alrededor de todo el borde litoral y costero en el archipiélago. No sé si en Providencia ocurre igual, pero San Andrés, Sound bay, ya para tú poder entrar a la playa de Sound bay tienes que atravesar yo no sé cuántos negocios particulares, planeación, POT, ¿qué vamos a hacer con eso? ¿Cómo vamos a controlar eso? ¿Qué vamos a hacer con los que ya están, que de frente te dicen este es mi medio de trabajo, con esto es que mi familia subsiste porque ya no puedo ejecutar x o y actividad, ¿qué opciones le vamos a dar a la comunidad para que puedan? Entonces ahí son muchas cosas que tienen, que tienen que sentarse en la mesa y revisarse, pero tiene que ser un proyecto completamente integral, o sea, no se puede mirar solamente desde una óptica. Es mi aporte.[…] </t>
  </si>
  <si>
    <t xml:space="preserve">[…]Bueno como todos sabemos en el sector de Sound Bay hubo una erosión costera el cual nos tocó hacer una declaratoria de emergencia por ese... por lo que pasó allá. También como todos sabemos eso es algo que ya ha venido desde 20 años, han hecho estudios, les han prometido, pues gracias a Dios la gobernación ya ha venido como encaminando una evacuación de esa zona, ya las personas que vienen esa zona ya las vamos a evacuar con el favor de Dios con un proyecto que es con Ecopetrol, el cual ellos están donando las casas y vamos a reubicarlos de ahí. Esto ha sido un problema ya de 20 años como les comenté, porque ahí también entra el factor económico, muchas personas también tienen como, un negocio ahí, a ellos no les importa tanto la vía, a ellos les importa más como sus viviendas. Nosotros hemos tratado de tener charlas con ellos y decirles como “si ustedes viven hasta aquí no les afecta la vía, pero el que vive en el Sibar o más allá cuando se presenta una emergencia necesita pasar bomberos o la ambulancia, ¿cómo se va a hacer? O sea, pasar por Four corner se vuelve más largo, entonces pudimos convencerlos, gracias a Dios llegó INVIAS y ellos van a tomar las acciones para recuperar la vía. También hay que saber que el año pasado ellos quisieron hacer un muro de contención ahí, pero la comunidad no quiso, ellos quisieron, como que ese muro se hiciera del lado donde ellos vivían. […] </t>
  </si>
  <si>
    <t xml:space="preserve">[…]Como dijo el compañero, el secretario de servicios públicos, [Señala a LFS] nos toca sentarnos en una mesa con Coralina y ver porque ya hay estudios, toca sentarnos y ver cuál es la mejor manera de evitar esta erosión costera, porque hacer espolones en un lugar puede afectar el comportamiento de la playa de otro lugar, toca sentarnos con Coralina, estudiar esos estudios y ver cuál es la mejor opción y también con la Universidad Nacional que también nos han comentado que han tenido varios estudios con este tema y nosotros nos regimos básicamente de la ley 1523, el cual es como nuestra hoja de ruta para la gestión de riesgo, pues como no sé si saben la gestión de riesgo es como jugar béisbol, nosotros siempre tenemos que estar como ver qué viene para para poder batear, entonces nosotros siempre tenemos que estar como a la defensiva, pero esta administración quiere como tratar de hacer muchas campañas de prevención y evitar llegar a que pase una emergencia para darnos cuenta que tuvimos que recuperar o mover o tratar este tema de esta manera.[…] </t>
  </si>
  <si>
    <t xml:space="preserve">[…]Las recuperaciones de los ecosistemas son temas complejos, son temas que a veces duran muchísimo tiempo, las acciones que se puedan realizar para buscar una recuperación natural de los ecosistemas, una recuperación de ellos por su propio medio, de pronto con alguna ayuda, son temas que son temas lentos, son temas de, un ecosistema puede durar de 5 a 10 años para volverse a estabilizar después de cualquier tipo de intervención antrópica y entonces a veces son soluciones que de pronto van mucho más lentas o mucho más retrasadas a lo que en este momento viene avanzando. Temas como las afectaciones por cambio climático, o sea es una realidad y lo que plantean en esta mesa acerca de que antes yo podía caminar de Rocky Cay a no sé dónde y el agua me llegaba hasta la mitad de la rodilla y ahora el agua ya me está llegando hasta la cintura, pues es que eso es el cambio climático, esas son las afectaciones que está viviendo el mundo entero por temas de cambio climático y por temas de los grados de temperatura que está estamos subiendo y por el tema de los deshieles de los casquetes polares y de toda la toda la problemática ambiental que está generando todo ese tema con los gases de efecto invernadero y todo lo que viene presentando. Entonces digamos que mi parte ambiental apoya toda la recuperación de los ecosistemas estratégicos por medios naturales, pero ya mi parte de ingeniero civil dice que hay que tomar unas acciones un poco más, no sé, como de infraestructura para poder ayudar a esa recuperación. Yo he seguido de cerca un poco el tema de todo el desarrollo de protección costera en ciudades como Cartagena y pues tengo claro y entiendo que cualquier espolón que uno coloque, lo que quita en un lado lo pone en el otro y tengo claro que el tema de la dinámica costera y todo lo de la sedimentología es un tema bastante complejo y ningún modelo por más detallado que sea y por más amplio que sea, va tan siquiera a acercarse a lo que real, al comportamiento real de la dinámica costera al momento de la instalación de un espolón, así que ese tipo de obras duras pues terminan afectando de alguna manera, pero es que realmente en este momento cualquier cosa que se haga afecta, así sea una recuperación del ecosistema, así sea un reef ball, así sea cualquier tipo de intervención que se haga, inclusive la simple siembra de manglar, como un manglar rojo, que pues si de alguna manera detiene algunas afectaciones, pero el manglar rojo ayuda a que se sedimente más y ayuda a retener sedimentación, entonces así sean obras duras, obras blandas, obras verdes o soluciones verdes, de alguna manera afectan el ecosistema. El tema es hay que buscar una sostenibilidad, hay que buscar la manera de implementar esas obras duras que nos entreguen soluciones más rápidas y de pronto más inmediatas para la afectación que tiene la población como tal, porque bueno, Sound Bay es uno de los ejemplos y no solamente eso, hay muchas partes del centro, yo me acuerdo cuando estaba pequeño que no existía la vía peatonal, sino eso era una doble vía y por ahí quedaba algo que se llamaba una tienda muy famosa para todos, que se llamaba el Rodi, entonces ahí había una playa, una playa grandota, había una playa muy ancha. Entonces para mí el tema de los proyectos de recuperación costera de alguna manera podrían llegar a mitigar el impacto que se está teniendo, porque es que, todo el mundo ve los espolones como la recuperación de playa, y la recuperación de playa entonces incentiva el turismo, pero es que la recuperación de playa tiene otro beneficio y la recuperación de playa es que yo estoy obligando al mar a que retroceda y al obligar al mar a que retroceda, entonces yo estoy protegiendo a la población y estoy protegiendo otro desarrollo de infraestructura sobre esas zonas y para mí fundamentalmente las obras de protección costera tienen esa finalidad, aunque bueno, tiene otros beneficios anexos y otros beneficios adicionales. […] </t>
  </si>
  <si>
    <t>CCB</t>
  </si>
  <si>
    <t xml:space="preserve">[…]En una zona turística como San Andrés, pues bien, bienvenido sea una recuperación de playa, porque habría mucho más que ofrecer al turismo, sin dejar a un lado que, si bien el turismo debe ser sostenible, pero el turismo es una base importante de todo el tema económico de la isla. Entonces sí, de pronto el control del turismo es válido, es completamente válido, pero la afectación que podría llegar a tener eso sobre la economía de la isla y entonces ahí, entonces es más encaminado como a buscar esa sostenibilidad entre el ambiente y entre otras obras que permitan proteger la población y proteger ese desarrollo.[…] </t>
  </si>
  <si>
    <t xml:space="preserve">[…]CCB:Creo que el último y el más nuevo es como de la Universidad del Norte, si mal no estoy, al tema de recuperación costera y una recuperación de playas, lo que se propone desde el gobierno es que esa recuperación de playas se le va a ayudar a la playa para que se recupere más rápidamente. Entonces lo que se está planteando es una profundización del calado del canal de entrada al muelle departamental y la arena que salga de esa profundización del canal, del canal de entrada, se utilice para disponer en algunas zonas donde se ha perdido la playa o en esas zonas donde se requiere un poco más de playa para poder proteger alguna infraestructura o alguna población que ya se encuentra en este momento en zona de riesgo no mitigable.
AFOA: O sea, básicamente es coger la arena del dragado y hacer el relleno de playa y pues hacer las obras que haya que poner ahí, pero como tal no se ha pensado como restauración de ningún tipo de ecosistema en ese sentido. 
CCB: Directamente no.[…] </t>
  </si>
  <si>
    <t>CCB;AFOA</t>
  </si>
  <si>
    <t xml:space="preserve">[…]Como proyecto, a mí personalmente me parece que de adaptación y de mejora para los temas del cambio climático, yo sí incentivaría desde el gobierno nacional como la reconstrucción de la barrera coralina natural que ha tenido la isla durante mucho tiempo, hay unas zonas de esa barrera en los que ya no está esa barrera y de pronto esas zonas de recuperación desde un proyecto desde el gobierno nacional que nos ayude, eso mitigaría mucho la afectación que en este momento viene teniendo la isla por el oleaje tan fuerte en algunos momentos, en algunos tiempos del año.[…] </t>
  </si>
  <si>
    <t xml:space="preserve">[…]yo sí plantearía varios temas importantes como para tener visibles en la construcción de la política nacional en términos de la comprensión de los territorios insulares. Primero desde el nivel nacional, en la emisión de una ley de ordenamiento del territorio para espacios insulares. Esta es una discusión que hemos tenido en mesas de trabajo con el Ministerio de Vivienda, ha nacido, digamos, desde acá, desde las islas, y nos expresó precisamente la ministra que en otros espacios en Colombia le han hecho la misma solicitud en las islas de San Bernardo, en algunos otros sitios han dicho la Ley 388 y la Ley Orgánica no nos facilita el ordenamiento del territorio por los elementos que maneja dentro de su contenido. Entonces es muy probable que lo que nos esté sucediendo con nuestro plan de ordenamiento tenga que ver mucho con esa, con ese modelo, con esa estructura que hay que cumplir y que no siempre considera las particularidades de un territorio como lo es el archipiélago San Andrés Providencia y otros espacios archipiélago que aunque no son tan lejanos, que aunque no son, digamos, territorialmente tan grandes, son archipiélagos y hay vidas y hay turismo, y están sujetos a los mismos fenómenos que estamos sujetos aquí en el archipiélago San Andrés y Providencia. Plantearía, además, y digamos que,en ese mismo nivel del orden nacional, de la construcción de políticas nacionales que se llevan a los territorios, y es el tema de gestión del riesgo. Hemos tenido en las avanzadas de ordenamiento territorial un cuello de botella muy grande. Las políticas nacionales regulan con mucha claridad todos los fenómenos andinos y los fenómenos que corresponden al continente, los que son todo lo que es el manejo de sismos, el manejo de avenidas torrenciales, el manejo de movimientos en masa, se me escapa otro que no me acuerdo cuál, incendios forestales. Y para todo esto hay todo un andamiaje jurídico y técnico que explica el problema y que da pautas para solucionarlo en los territorios. Nosotros tenemos otros fenómenos que ya los tenemos sobre la mesa ascenso del nivel del mar, erosión costera, ciclones y huracanes, tsunamis, que parece que nosotros no estamos en una región en la que estemos sujetos o vulnerables a ese posible riesgo, las altas temperaturas, O sea tenemos, unos otros riesgos que en el país pues de pronto no son tan visibles y que necesitamos que sean reglamentados, porque esa ha sido la gran dificultad para poder incorporarlo en nuestros instrumentos de ordenamiento territorial y de ordenamiento ambiental. O sea, necesitamos que nos den pautas técnicas por experiencia del orden nacional e internacional y que se vaya adaptando a los territorios costeros y en este caso insulares. Ya digamos, entrando en el tema del ordenamiento, la Planificación del Territorio, entendiendo que muchos municipios estamos en el país, estamos recibiendo la segunda generación de Planes de Ordenamiento Territorial, o sea, ha sido muy difícil que los territorios hagan su primer plan de ordenamiento, fue como una locura, todo el mundo lo hizo como pudo y como se pudo, como se entendió la ley. Luego aparecen todos los aparatos reglamentarios que nos van dando más pautas y cada vez nos enseñan más cómo se debe ordenar cada territorio, pero por el tamaño de nuestras islas, por las condiciones y la forma de nuestro territorio, que su materia principal es agua, es mar, hay recursos marinos, hay ecosistemas marinos, entra con una dificultad grande en esos procesos de ordenamiento y por el tamaño de las islas. Cuando alguien aborda el ordenamiento de un territorio como San Andrés o Providencia, dice ah, pero es que se San Andrés es tan grande como la localidad chapinero, Providencia es tan grande como Bosa, ¿cierto? Se compara con una ciudad continental y pues es una cosa pequeña. Entonces hay un urbanismo o un desarrollo del ordenamiento muy genérico, muy general y les cuesta aterrizar a un urbanismo de escala, que es el que nosotros necesitamos. Las grandes ciudades pueden quedarse con su urbanismo a escala general porque ellos necesitan unos trazados de vías gigantescos, la ampliación o la incorporación de unos suelos para la expansión, la protección de grandes ecosistemas, cerros orientales, ríos super grandes. Nosotros tenemos una filigrana en la que cada barrio tiene un micro sistema ecológico que hay que proteger, un microsistema de espacios públicos, un micro sistema de vivienda que hay que mejorar, que hay que arreglar, que hay que ordenar. Entonces, como los ejercicios de ordenamiento nunca han bajado a esa escala del problema real, que es el que tenemos cuando abrimos la puerta y es barro y no tenemos espacio público, o que estamos en la casa y no tenemos sombra porque no hay árboles, porque no hay siembra, yo plantearía que haya un mecanismo para que, en nuestros casos, en los ámbitos insulares, se llegue a ese urbanismo de escala. Si ustedes revisan los resultados de nuestro plan de ordenamiento, que está recién adoptado, incluso el anterior, incluso si miramos el EOT [Esquema de ordenamiento territorial] de Providencia, hay una particularidad y es que cuando uno mira cómo se describe en el contenido, las áreas habitadas son manchas grises, o sea, no tienen un carácter, no tienen una estructura, parece como si ahí no pasara nada, resulta que ahí es donde pasa todo, pero hay una gran construcción y es maravillosa. En el resto del territorio, los territorios rurales tienen claro cuáles son sus ecosistemas, cómo se deben proteger, dónde va a haber vías, donde no, dónde debe haber caminos, digamos, de comunicación terciaria, en fin, la escala que le corresponda. Pero cuando uno ve los pequeños centros poblados, el área urbana de San Andrés, el casco suburbano de San Luis, es una mancha. Entonces no existe ese urbanismo de escala que es donde nosotros entramos a aplicar estas soluciones basadas en naturaleza.  […] </t>
  </si>
  <si>
    <t>AAD</t>
  </si>
  <si>
    <t xml:space="preserve">[…]¿Qué hago yo si mi barrio no tiene vegetación? Si le pongo vegetación, ¿cómo puedo seguramente bajar la temperatura?, seguramente voy a tener espacios de sombra, voy a poder generar espacio público, en fin, se derivan otras cosas en el mejoramiento de la calidad de vida y en la incorporación precisamente de esas soluciones basadas en la naturaleza y quiero puntualizar ya para cerrar y es que, si revisamos nuestro ordenamiento ambiental y nuestro ordenamiento territorial, al final, si revisamos la estructura ecológica o las áreas protegidas de nuestro territorio archipiélago, eso no existe en las áreas urbanizadas. Fíjense que en las grandes ciudades hay una estructura ecológica fuerte que atraviesa, atraviesan ríos, humedales, se le dan sus zonas, digamos, de aislamiento vegetal, se estructura de alguna manera. Nosotros no tenemos eso y esa es una solución a muchos de nuestros problemas en espacio público, en calentamiento, digamos, de subida de temperaturas e inundaciones. Hay muchos factores que podríamos abordar en la incorporación precisamente de esa estructura ecológica en las áreas que han sido urbanizadas. Es un concepto que reitero, es un urbanismo de una escala más próxima a la realidad y menos genérica porque está digamos muy vinculada al cumplimiento de unas normas y de unos reglamentos y de unas leyes que nos dicen cómo se debe hacer. […] </t>
  </si>
  <si>
    <t xml:space="preserve">[…]hay una figura que ha venido cogiendo auge en Colombia que yo pienso que la debemos aprovechar.Es que los recursos naturales se les reconozca como sujetos de derecho. Esto ha pasado con el río Atrato, ha pasado con los cerros orientales de la capital y con la Amazonía también pasó. Por eso esta gran inversión que está haciendo Colombia en la Amazonía, en el río Atrato, en la recuperación del río Magdalena y la conservación de los cerros orientales. Este reconocimiento se logró a través de acciones judiciales, en estos casos fue a través de acción constitucional de tutela. Los pobladores, digamos, arraigados en estas comunidades, lo que le alegaron a la Corte Constitucional fue que, si se continuaba, por ejemplo, en el caso del Amazonas, con la deforestación y la interrupción de los ciclos naturales de su medio ambiente, los iba a terminar perjudicando. Y la Corte terminó dándoles la razón y declaró a todo el ecosistema del Amazonas como sujeto de derecho y le dio unas obligaciones al gobierno nacional y por eso todas esas inversiones que hoy se tienen que hacer. Nosotros en este momento contamos con una reserva mundial, la reserva de Seaflower, y pienso que vamos a tener que encaminar acciones a efectos de declarar a esta reserva como sujetos de derecho para que el gobierno nacional y debería quedar en la política, o sea, en la política de estado, la reserva de biosfera que es tan fundamental, el océano que genera tanto oxígeno, debería estar en primer lugar dentro de las consideraciones ambientales para protección. Eso nos ayudaría muchísimo y generaría todos los recursos del mundo de parte del gobierno nacional a efectos de poder conservar lo que aún nos queda. Entonces pienso que esa sería una medida fundamental, lograr que reconozcan a la reserva de biosfera y eso implica no solamente, digamos, el litoral costero, sino todas las especies ambientales vivas que están, buscar la protección de ellas y la conservación de nuestra etnia raizal como tal, que es ya reconocida como sujeto de derecho, pero tenemos que hacerla extensiva a la reserva de biosfera y hacerla extensiva a la naturaleza y al medio ambiente como tal. Hay que buscar eso de alguna manera y es, digamos, que el aporte último que Coralina lo ha venido hablando internamente y que estamos buscando cómo exteriorizarlo y lograr que eso sea una realidad, que nuestra reserva sea considerada por parte del gobierno colombiano o de parte de todo el mundo. Ojalá pudiéramos lograr una sentencia internacional, que sería mucho más favorable, que todo el mundo reconozca el aporte de la reserva de biosfera en la conservación y en, digamos, en el equilibrio del medio ambiente a nivel mundial, porque hay países que se dedican solamente a contaminar, pero no están viendo y no reconocen toda la importancia de esta reserva de biosfera, y lo poco que nosotros tratamos de conservar, el beneficio que le hacen a ellos, que lo único que hacen es contaminar. Entonces hay que buscar ese reconocimiento tanto nacional como internacional y que de alguna manera se le reconozca a la reserva de biosfera ese papel fundamental que juega en, digamos, la estabilidad ambiental mundial.[…] </t>
  </si>
  <si>
    <t xml:space="preserve">[…]todos los modelos actuales de cambio climático y de ascenso a nivel del mar, todos, no he encontrado ninguno que vaya en contravía, consideran que el ascenso del nivel del mar es inevitable y que cada vez se va a fortalecer más. Lo otro, San Andrés está en una zona ciclogenética y en una zona donde hay ruta de huracanes y todo indica que van a aumentar en frecuencia y en magnitud. Lo digo porque es lo que uno encuentra en la literatura de gente que le está dedicando su vida a eso. Yo le dediqué un par de años a estas cosas por acá y luego me fui para otros lados, pero todavía tengo a San Andrés acá adentro, en el corazón. Planteo esto porque yo creo que hay que pensar en filosofías de las ciencias realistas, listo. El realismo es, las cosas son lo que son. Claro que la idea es tratar de mejorar, de construir con la gente, eso hay que hacerlo, pero también hay que ser muy realistas. Hasta que no llegue la próxima glaciación, el nivel del mar no va a parar de subir. Y todavía no se sabe cuándo va a llegar la otra glaciación. Algunos plantean que se va a acelerar precisamente por los mecanismos homeostáticos de autorregulación del planeta, pero eso no se sabe, por ahora temperatura, más ascenso del nivel del mar, los glaciares, etc. Expansión térmica de los océanos que a veces no se tienen cuenta. Y ya, por último, yo no sé si estoy equivocado, pero hasta que yo tenga información, antes de la llegada de los raizales acá no había población permanente de los misquitos , supuestamente no había población permanente porque ellos sabían que pasaban huracanes, y que el mar de leva era fuerte y que no convenía vivir de manera permanente acá. Lo digo sobre todo porque hay que adaptarse o hay que adaptarse y sobre todo aprovechar las cotas más altas y no seguir construyendo en las bajas, porque por más que se pongan espolones, y eso lo está demostrando Venecia, está pasando incluso en los Países Bajos, en otras partes del mundo, el mar es tan potente que a veces la prepotencia del humano con la ingeniería y tal, en el fondo genera más gasto de recursos en lugar de irse ubicando en otras zonas más altas. […] </t>
  </si>
  <si>
    <t xml:space="preserve">[…]GHB: Algo muy breve que comentaba usted ahora sobre los humedales que han secado, pues esto es como un bache que hemos visto, no sé si se haya corregido, pero en la política nuestra el estado es dueño del espejo de agua. Entonces no pasa nada si yo ese espejo lo reduzco. O sea, no hay nada que delimite realmente dónde está el acuífero, lo que hay que proteger en su momento. Entonces ahí hay como algo para pensar que no aparezca, así como dueño del espejo de agua. Entonces pues yo lo puedo ir reduciendo, reduciendo, reduciendo. No está atado al área de la zona.
AFOA: No digamos que, en humedales, pero en cualquier espacio acuático, esto es dominio público. En el caso costero se llama el dominio público marítimo terrestre, que no es de nadie, sino que es de todos, del Estado. Entonces lo que dice, plantea la profesora [Se refiere a GHB] es que, si en la normativa es de todos, pero no es de nadie, pues no pasa nada si se pierde porque nadie.
GHB: No, no, no, no. Tú tienes un cuerpo de agua y en la norma nuestra, en la política aparece como que el Estado es dueño del espejo de agua. Entonces los vecinos van secando...
AFOA: No por eso, a eso me refiero, o sea, el espacio acuático, o sea, el dominio público marítimo terrestre, o sea, el agua es de todos, del Estado. Entonces, pero digamos desde la óptica del mar, ¿qué pasa cuando pierdes, cierto, territorio? Entonces, claro, yo me quejo de mi casa que perdí aquí, pero el agua pues es del Estado, es responsabilidad del estado. Entonces digamos que el problema es ese. Pero lo entiendo.
GHB: Y, o sea, pues si tú tienes un humedal y tienes ganado...
AFOA: Lo ocupo.
GHB Lo ocupas y no hay una cosa que la norma te permita actuar. Entonces, digamos aquí por el tema de agua dulce y esto. 
GMS: Pero el, tanto la legislación colombiana, lo protege al Ramsar .
AFOA: Ramsar, pero cuando estamos en un humedal de protegido. Pero sí, es que.
QBG: Hay dos situaciones ahí, o sea, digamos nuestra legislación colombiana, nuestro código civil, lo que establece es. Si estamos en un espacio y es. Lo que dice la profesora. Sí, ya muy correctamente lo que ella expresa es si, por ejemplo, yo estoy al lecho de un río y se forma una playa, el lote que está contiguo a donde se forma esa playa es el que tiene el derecho adquirir lo que ahí se genera. Y lo mismo pasa con los humedales, o sea, las personas llegan, rellenan y eso el espejo de agua antes era el estado, pero como ya no hay espejo de agua, entonces ya pertenece a una propiedad privada y es una situación real que nos está ocurriendo y la gente se ha ido rellenando los humedales y se apoderan de la tierra y ya eso no es un humedal, entonces se convierte en un inmueble de propiedad privada y es lo que ha estado ocurriendo.
GHB: Porque la escritura pública dice que linda con el espejo de agua y entonces ya no hay espejo de agua.[…] </t>
  </si>
  <si>
    <t>GHB;AFOA;GMS;QBG</t>
  </si>
  <si>
    <t>CATEGORÍAS UA10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</si>
  <si>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</si>
  <si>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todas las temáticas alrededor de la educación que se enfocan en el aprendizaje de habilidades y conocimientos para desempeñarse en el ámbito laboral.</t>
  </si>
  <si>
    <t>Se refiere a la relación entre la impartición del conocimiento teórico y la aplicación práctica. Se desarrolla la importancia de ambos tipos de conocimiento, resaltando que lo que se ha teorizado puede dar las bases para realizar la parte práctica, la cual da una luz de realismo a lo que se ha teorizado. Se desarrolla frente a esa complementación.</t>
  </si>
  <si>
    <t>1. 2024/02/08</t>
  </si>
  <si>
    <t xml:space="preserve">4.
RVM, AFOA, BBC, EDGL, PVS, AIOM, GEBT, MLR </t>
  </si>
  <si>
    <t>5.
11</t>
  </si>
  <si>
    <t>10. Laboratorio TecMarin: Tecnología e innovación en ciencias del mar. Canal de olas y Estación meteorológica</t>
  </si>
  <si>
    <t>LABORATORIO TECMARIN: TECNOLOGÍA E INNOVACIÓN EN CIENCIAS DEL MAR. CANAL DE OLAS Y ESTACIÓN METEREOLÓGICA</t>
  </si>
  <si>
    <t>ENSEÑANZA DE LAS MATEMÁTICAS</t>
  </si>
  <si>
    <t xml:space="preserve">[…]mi nombre es RVM, yo soy ingeniero mecatrónico. Bueno, inicié a trabajar con el profe JDOC en el 2019 cuando empezamos a hablar de consolidar el equipo de trabajo para poder sacar adelante el canal de olas que tenemos por acá, pensado como una herramienta para potencializar las capacidades de los estudiantes en matemáticas.[…] </t>
  </si>
  <si>
    <t>RVM</t>
  </si>
  <si>
    <t xml:space="preserve">[…]Trabajamos el canal de olas y fue interesante porque se había pensado en vincular un estudiante para trabajar el canal de olas, pero normalmente los estudiantes acá Peama duraban uno o dos semestres, entonces yo estaba de tutor en esos momentos, él logró hablar conmigo y él me dijo necesito un estudiante, pero no hay precisamente mecatrónica y yo bueno, yo tengo conocimientos, te puedo ayudar y desde entonces pues seguimos trabajando, proponiendo mejoras en esa área. Además de eso, después se pudo integrar al equipo el ingeniero BBC, él es ingeniero electricista egresado de la universidad también y PVS, estudiante de ingeniería mecatrónica de Bogotá. Con PVS es interesante que a pesar de que, los semestres que ha estado acá han sido dos que pudimos trabajar con él, él desde allá de Bogotá nos ha podido apoyar de una manera virtual ¿no? en cuanto a la programación de los dispositivos, en cuanto a la preparación de las guías de aprendizaje que también es parte fundamental […] </t>
  </si>
  <si>
    <t xml:space="preserve">[…]antes de que iniciáramos a trabajar el proyecto, este espacio no existía, este espacio pues era un aula normal que se utilizaba de vez en cuando para dar clases o tutorías y nosotros vimos pues el potencial para adecuar el lugar como un laboratorio. De hecho el laboratorio tiene un nombre Tecmarín, que es Tecnologías Marinas e Innovación, que es lo que hemos estado trabajando y es curioso que antes este lugar nadie lo veía, nadie le prestaba atención, pero a partir de los trabajos que empezamos a trabajar, los estudiantes no querían salir de aquí les gustaba el ambiente, digamos es un poco pequeño pero es acogedor, la experiencia de poder trabajar con electrónica, con programación, entonces este lugar estaba siempre como que lleno de estudiantes[…] </t>
  </si>
  <si>
    <t xml:space="preserve">[…]puntualmente lo que pudimos trabajar con el canal de olas, sacarle provecho en matemáticas básicas fue la aplicación en funciones. Funciones es un tema que es muy amplio en cuanto a aplicación y tal vez a los estudiantes se les hacía muy difícil aplicar o aterrizar el concepto, entonces nosotros empezamos a pensar en desarrollar herramientas pedagógicas pero aterrizadas al contexto que algo que le compartía a los estudiantes, digamos pensemos en desarrollar una herramienta que nos sirva para estudiar sismos, por ejemplo, pero ¿cada cuánto hay un sismo aquí en San Andrés? No tiene sentido, sin embargo, ellos están constantemente pues relacionados con el mar, con las olas. […] </t>
  </si>
  <si>
    <t xml:space="preserve">[…]Entonces tiene mucho sentido tener una herramienta que nos permita estudiar este tipo de fenómenos [Se refiere al canal de olas]. Además de eso, pensamos en la estación meteorológica por lo mismo, ¿cierto? porque está relacionado con lo que ellos tienen que vivir diariamente. Y eso es lo que estamos apuntando, generar esa experiencia bajo un contexto real, no tanto en contextos simulados, artificiales, sino cosas con los que ellos se encuentran diariamente. Entonces, voy a hacer una demostración del canal de olas. [hace una demostración con los dispositivos que tienen en el laboratorio][…] </t>
  </si>
  <si>
    <t xml:space="preserve">[…]quería agregar algo, aprovechaba por lo que pasó hace unos días, que se cayó la carretera en Sound Bay. Lleva unos dos años más o menos. Y ya se cayó otra vez. Entonces, estudiar temas como la erosión costera, por ejemplo. Entonces, el abanico para explorar cosas que ellos tienen que ver diariamente es amplio[…] </t>
  </si>
  <si>
    <t xml:space="preserve">[…]RVM: Como hemos ido adquiriendo también presupuesto para comprar otras cositas, el canal está en constante mejora, estamos tratando de poder sacarle mucho más provecho. Hasta ahora tenemos un sistema que funciona con dos motores y un sensor ultrasónico que nos puede medir la superficie libre. He alcanzado a colocarle dos sensores precisamente para poder también estudiar qué pasa, por ejemplo, cuando colocamos un obstáculo o lo que podría ser la barrera o el arrecife que conocemos. Qué pasa, por ejemplo, con un obstáculo como ese ¿Cuál es el efecto sobre las olas? Porqué es tan importante la barrera de coral para San Andrés. Por aquí teníamos para simular una playa. [Introduce una pieza acrílica en forma de rampa en el simulador]
EDGL:En ese sentido, pues yo celebro todas estas cosas que es mostrarle a nuestros estudiantes el aula viva, el aula de la realidad, el aula de lo que se va a enfrentar. Y pongo de manifiesto, en Palmira tenemos un canal, pero está relacionado para nuestros estudiantes de ingeniería agronómica e ingeniería agrícola, que tienen que ver con la distribución del agua en el suelo y cómo hacer riego. Entonces tenemos un canal de aproximadamente unos 10 metros, donde con una serie de… ahorita que estaba colocándole la playa allí al canal, se me vino a la mente pues que nosotros también hacemos algo parecido, colocar obstáculos allí en ese sentido, para que el estudiante vea cuál es el ángulo de inclinación que tiene que colocar para hacer un riego, un riego por gravedad. Generalmente trabajamos en el Valle, como es plano, casi todo lo hacemos por gravedad. Entonces esto pues realmente conecta al estudiante con la realidad, y donde puede sumarse muchas asignaturas, no solamente riegos y drenaje, sino que entra las matemáticas, porque se hace la ola, entra la física, entra una serie de asignaturas que apoyan estos procesos y que ya el estudiante mira la realidad, porque me están dando física[…] </t>
  </si>
  <si>
    <t>RVM;EDGL</t>
  </si>
  <si>
    <t xml:space="preserve">[…]es importante hablar de las dificultades que hemos tenido, una de ellas pues trabajar con los estudiantes de forma permanente, como ellos duran nada más dos semestres, pues consolidar, digamos, estudiantes para un semillero, por ejemplo, es complicado. Sin embargo, nosotros pensamos en iniciar un proceso con ellos acá, por eso también es importante poder comunicarnos con las sedes andinas para poder hacer un trabajo mejor articulado y que el proceso que ellos inicien acá pueda continuar allá y de hecho también que ellos puedan sentir la necesidad de devolver y aplicar un poco el conocimiento que han adquirido durante el desarrollo de su carrera. […] </t>
  </si>
  <si>
    <t xml:space="preserve">[…]Anteriormente, antes de iniciar el proyecto, nosotros no contábamos con una impresora 3D, llega la impresora 3D y también se abre, digamos, un abanico de posibilidades para hacer desarrollos. Alcanzamos a imprimir un coral [enseña el coral que sacaron en 3D] como para darle más vida al canal, hacerlo un poco más realista. También la mayoría, digamos, de elementos que hemos desarrollado pues hemos aprovechado la impresora 3D para eso.[…] </t>
  </si>
  <si>
    <t xml:space="preserve">[…]soy estudiante de Ingeniería Mecatrónica, inicié aquí como Peama en la sede Caribe y pues actualmente ya hice movilidad hace ya unos años a Bogotá. Ahorita mismo, como les comento RVM, estoy aquí como par tutor del área de matemáticas y también pues voy a estar apoyando con el proyecto de la DNIA, en este caso, el siguiente, el de la estación meteorológica. En el del canal de olas no tuve la posibilidad de vincularme, en ese entonces, pues como les comento RVM, estaban buscando era algún estudiante acá y pues era más complicado. […] </t>
  </si>
  <si>
    <t>PVS</t>
  </si>
  <si>
    <t xml:space="preserve">[…]para el de la estación meteorológica, ahí fue cuando me comentó RVM lo que estaban trabajando, pude ver lo que se había hecho con el canal de olas, pues he visto todo el avance que se ha hecho y las mejoras, porque también cada vez se va mejorando el sistema y más cosas que se han ido implementando y he trabajado más que todo con el de la estación meteorológica. RVM hace un rato comentó, pues inicialmente que fue el semestre pasado cuando iniciamos con el proyecto de la estación meteorológica, estuve virtual, estuve todo el semestre pasado trabajándolo virtual, más que todo en la parte del sistema. Después de hacer el monitoreo y recibir datos de la estación meteorológica, se debe poder hacer un análisis y visualización del sistema, que es el que vemos en la pantalla de allá al fondo [Señala la pantalla de un computador], que ahí inició BBC. Entonces la idea de la plataforma es que podamos de una manera sencilla visualizar los datos meteorológicos, las variables ambientales que obtenemos de la estación. En este caso elegimos la plataforma de Thingspeak . Al inicio del proyecto era importante mirar en qué queríamos enfocarlo, o sea, en qué iba enfocado el proyecto, que en este caso como es académico, la intención era que todo lo que se tenga dentro, tanto el Arduino, que es la tarjeta sobre la que corre la estación meteorológica, como la plataforma que vamos a usar para observar los datos y visualizar, fuera lo más amigable posible con los estudiantes, que pudieran entenderlos. Y en algún momento recuerdo que RVM me dijo revisa tú, porque yo las estaba buscando para darles opciones y elegir cuál íbamos a usar, me dijo revisa y vas mirando, empápate de información, investiga y mira cuál sería la que te resulta más amigable para aprender, que tenga más información, que tenga mayor documentación y guías y de ahí pues esa es la que uno elige para poder después enseñarle y transmitirle a los demás estudiantes que van a aprender sobre estos proyectos.[…] </t>
  </si>
  <si>
    <t>INTERRELACIÓN ESTUDIANTE - DOCENTE</t>
  </si>
  <si>
    <t xml:space="preserve">[…]en una capacitación en la que estuvimos el semestre pasado, nos hicieron reflexionar sobre algo. Normalmente el plan de clases o el contenido de una asignatura, digamos, se planea desde el punto de vista de un experto y no desde el punto de vista del estudiante que nunca ha aprendido, ¿cierto? Entonces, para mí fue muy importante la ayuda de PVS en ese sentido, porque tal vez en el punto en que uno está ahora ya piensa de una manera como un experto y no tiene en cuenta la visión del estudiante, que es el que no sabe. Entonces, parte fundamental es poder integrar a los mismos estudiantes en el proyecto y que ellos puedan manifestar sus dificultades. No asumir que ahora que estoy, precisamente como profesor de matemáticas, desde mi experticia ellos necesitan esto y necesitan aprenderlo de esta forma, sino que ellos puedan manifestar realmente cuál es la dificultad, dónde es que está la dificultad. Entonces, por eso fue muy importante la retroalimentación de PVS en cuanto a cómo le podemos sacar provecho a lo que estamos haciendo. También, de hecho, fui tutor de PVS cuando él entra y él, o sea, esto para él fue nuevo en el sentido de que nunca se había tenido un laboratorio para trabajar electrónica, siempre estaba hacia la parte ambiental o la parte de energía, etc. Pero la parte de ingeniería para, digamos, trabajar electrónica o algo mecánico no tenía. Ahora él tiene una razón para volver y quiere probar cosas aquí, lo que él está aprendiendo, antes no se tenía. Ahora, también hay que decir que la mayoría de cosas que tenemos acá, hemos tenido que rebuscarlas nosotros mismos. Siento que ha hecho falta un poco más de apoyo de parte de la universidad en ese sentido, porque les hemos mostrado, tenemos una necesidad, necesito que metan la mano aquí […] </t>
  </si>
  <si>
    <t xml:space="preserve">[…]RVM: También me gustaría que BBC hablara de su experiencia, porque precisamente él también fue Peama o es Peama. 
BBC: Buenos días a todos. Mi nombre es BBC, soy ingeniero electricista egresado de la sede Bogotá. Efectivamente inicié en esta sede como Peama, hice tres semestres aquí, en ese tiempo todavía se hacían tres semestres, luego el traslado a Bogotá y allá terminé todo el programa de ingeniería eléctrica. Los muchachos aquí, todos los que están en primer semestre o segundo semestre de ingeniería ven solamente la parte de matemáticas, lectoescritura, una que otra electiva y no tienen como esa conexión de pronto como cuando uno ya se va a la sede y tiene por ejemplo introducción a la ingeniería que ya uno comienza a ver unos conceptos diferentes, uno puede ver qué es la ingeniería, cómo se puede desarrollar, etc. Aquí todavía se estaría viendo esa parte de, la parte básica, matemática, los cálculos, lectoescritura, etc. Entonces como que hemos visto que por ser el primer o segundo semestre ellos tienden como a desanimarse porque de alguna forma no alcanzan a ver todo lo que podrían ver en un primer o segundo semestre en el interior del país. […] </t>
  </si>
  <si>
    <t>RVM;BBC</t>
  </si>
  <si>
    <t xml:space="preserve">[…]Mi experiencia desde que, entre comillas, me reclutaron ha sido bastante satisfactoria, sobre todo en la parte de, aunque ya lo mencionaron, cómo aterrizar todos estos conceptos a lo que estamos viendo en aula. Sí, es muy chévere verlo en el tablero, o bueno, más bien a veces es un poco aburridor verlo en el tablero, porque en la ingeniería a nosotros nos decían “en el tablero cabe todo”. Entonces, claro, uno puede venir y hacer cálculos, hacer proyecciones, cualquier cantidad de cosas en el tablero, pero ya cuando uno lo ve algo físico, algo tangible, algo que uno puede ver que se está trabajando en ese momento, pues se vuelve un poco más motivador en cuanto a este campo[…] </t>
  </si>
  <si>
    <t>BBC</t>
  </si>
  <si>
    <t xml:space="preserve">[…]hablando un poquito ya de la estación meteorológica, ya PVS lo había mencionado, estamos trabajando con un Arduino, tiene varios sensores y un módulo wifi, estamos trabajando con variables de temperatura, presión atmosférica, humedad, radiación solar, lluvias, velocidad de viento y su dirección. Aplicado a la parte de los estudiantes sobre todo en la geometría vectorial, teniendo en cuenta que el viento y su dirección pues estaremos hablando ya de un vector, entonces sería como su principal aplicación en cuanto a aplicado a la parte académica. Esta estación meteorológica también está… en estos momentos está enviando señal por medio wifi y se estaría actualizando la plataforma de IOT [Internet of things] que sería thingspeak en este momento.[…] </t>
  </si>
  <si>
    <t xml:space="preserve">[…]Actualmente nos encontramos en desarrollo de las guías para poder hacer las aplicaciones con los estudiantes, RVM de pronto no lo mencionó, pero la aplicación de la guía con los estudiantes en el canal de olas, ha sido bastante gratificante, sobre todo la parte de los, con los tutores de GEA principalmente porque ellos tienen que hacer una parte de trabajo de talleres, entonces nosotros nos articulamos con ellos para que esos talleres que se hagan con los estudiantes sea precisamente con estas herramientas que nosotros tenemos. Estamos precisamente terminando ya las guías de la estación meteorológica para comenzar a aplicarlas y tomar esa retroalimentación.[…] </t>
  </si>
  <si>
    <t xml:space="preserve">[…]todo lo que queremos hacer, los materiales tienen que venir del interior del país y digamos eso puede retrasar bastante el proyecto. En ese sentido, tener en cuenta el ambiente salino, puede llevar a que las herramientas se desgasten mucho más rápido, aunque eso creo que es general, los temas administrativos también retrasan bastante, pero está la motivación de trabajar con los estudiantes y ver que ellos se están apropiando de lo que estamos haciendo es muy importante. Es decir,es un privilegio nosotros poder desarrollar este tipo de herramientas aquí mismo. Por resaltar. […] </t>
  </si>
  <si>
    <t xml:space="preserve">[…]la estación meteorológica va a estar también auto sustentada por un panel solar y una batería abajo de esto [señala el dispositivo], aquí tiene una batería y tendrá una autonomía, digamos que pueda durar dos hasta tres días de funcionamiento. Si por alguna razón no haya sol, no haya radiación solar, sería autosustentable.[…] </t>
  </si>
  <si>
    <t xml:space="preserve">[…]GEBT: Este es uno de los proyectos de innovación académica con mejor ejecución RVM, hay que decirlo, ha sido un proyecto muy bien ejecutado y también con unos alcances muy claros, muy bien definidos. Entiendo por ejemplo entre eso, que la idea también es que los datos, especialmente los que reporta la estación, se puedan visualizar ¿no? Creo que esa parte también es importante porque es algo de lo que se espera contribuya inclusive hacia la comunidad.
RVM: El profe JDOC me dijo que se adquirió ahora un televisor, todavía no tenemos el lugar claro dónde, pero la idea es que en ese televisor se puedan proyectar los datos de las herramientas que estamos desarrollando, entre otras cosas para hacer digamos atractivo lo que estamos haciendo y que la universidad también sepa lo que estamos haciendo, porque muchas veces estamos desarrollando cosas y dentro de la misma universidad no se tiene conocimiento, de hecho tengo entendido que algunos todavía no saben que este espacio existe, entonces de esa forma pensamos pues manejar la transmisión de la información de lo que estamos haciendo, correcto.
BBC: De hecho, ahora mismo se está transmitiendo la información, el último dato que envió fue hace un minuto, entonces él ahora mismo está enviando datos, entonces se puede visualizar por medio de ThingSpeak, que ha sido la plataforma que escogió PVS como para poder trabajarlo. Entonces en esa plataforma tenemos acceso a todos los datos, yo puedo venir, descargar todos los datos en Excel, el me lo descarga sin ningún problema, los datos de temperatura, viento, velocidad de viento, su dirección, etc. y ya teniéndolos en Excel ya uno lo puede trabajar ya a la necesidad que uno tenga.
RVM: No dato menor, cualquier persona puede acceder a los datos también, que tal vez es una dificultad que se ha encontrado para hacer investigaciones, que acceder a datos no es tan fácil, pero ahora nosotros estamos creando herramientas para poder tener nuestros propios datos y va a estar accesible al público.[…] </t>
  </si>
  <si>
    <t>GEBT;RVM;BBC</t>
  </si>
  <si>
    <t xml:space="preserve">[…]AIOM: Aquí ya hay un camino súper andado, entonces ¿es algo que se esté contemplando por ejemplo para programa completo PAET con una mecatrónica o algo así?
RVM: Creo que para eso todavía nos hace falta en cuanto a infraestructura, sobre todo ¿cierto? pero podíamos iniciar con algo una parte técnica, no sé, pero la universidad tiene potencial para eso. La universidad saca no sé cuántos profesionales cada semestre, pero ¿qué pasa con esos profesionales? Por ejemplo, ellos tienen la opción, los Peama de regresar a San Andrés para hacer digamos su último semestre, pero normalmente no viene, sobre todo los de Ingeniería, ¿por qué no vienen? O sea, igual ¿qué les está ofreciendo la universidad para que vuelvan?, entonces toca tener en cuenta esos detalles.
BBC: Una de las que se tuvo en cuenta antes de Ingeniería Ambiental fue Ingeniería de Sistemas, pero tengo entendido que hubo bastantes complicaciones en cuanto a la parte profesoral e infraestructura de la sede Caribe, por eso optaron más por la parte ambiental, teniendo en cuenta de que la sede de Caribe siempre ha sido como inclinada a la parte de biología, a la parte ambiental, a la parte pues el contexto que da la isla, es mucho más sencillo hacerlo en la parte ambiental que de pronto una ingeniería de sistemas. Pero creo que… si no estoy mal, sí se ha estado como tratando de abrir esas posibilidades.[…] </t>
  </si>
  <si>
    <t>AIOM;RVM;BBC</t>
  </si>
  <si>
    <t xml:space="preserve">[…]MLR: Yo tengo una pregunta para ti [se refiere a BBC], ¿qué te motivó para volver?, como para que justo esa sea una perspectiva a tener en cuenta para ver cómo motivamos para que la gente retorne a sus regiones.
BBC: No sé, a mí me inculcaron de que vaya, estudie, sea profesional y venga y construya. De alguna forma no hay de pronto esa motivación aquí en San Andrés, precisamente porque no hay como esa parte de trabajo para innovar aquí en San Andrés. Ahorita lo mencionaba RVM, muchos de mis compañeros, lo más sencillo es bueno, termino mi carrera, me quedo en el interior o salgo del país. Entonces se ve mucho aquí en San Andrés esa fuga de cerebros precisamente, porque de pronto no hay algo que los pueda motivar para que se queden acá. Entonces, el estilo de vida del interior del país es muy diferente al de San Andrés y una de las cosas que nosotros como profesionales nos hemos dado cuenta aquí es que los pocos que llegan aquí se adaptan nuevamente al estilo de vida de San Andrés, mucho más calmado, mucho más tranquilo. […] </t>
  </si>
  <si>
    <t>MLR;BBC</t>
  </si>
  <si>
    <t xml:space="preserve">[…]Entonces a veces uno saliendo de la Universidad Nacional, se podría decir que lo que a uno le queda de la universidad es, como buscando retos, voy a superarme, voy a hacer investigación, la universidad es muy enfocada en la parte de investigación y llegar aquí a San Andrés y que San Andrés sea un diamante en bruto en investigación, porque aquí lo que hay es para investigar, pero no, de pronto no están las herramientas necesarias para poder hacerlo. Entonces creemos nosotros acá, RVM, mi persona, que precisamente se ha creado esto es por la necesidad que hay aquí en San Andrés de que desarrollemos tecnología, qué los profesionales, ingenieros, cualquiera de esas áreas pueda regresar aquí a San Andrés y que haya qué trabajar o cómo trabajarlo, porque para investigar aquí San Andrés, aquí lo que hay es para investigar. Y precisamente nos hemos dado cuenta con todo esto de lo que hemos estado haciendo aquí. Un ejemplo, la parte energética. Si hablamos de la parte energética, San Andrés depende del diésel para la generación de energía eléctrica, pero estamos hablando de una isla, territorio en el cual la radiación solar es muy buena, los vientos son buenos, el oleaje es bueno, las corrientes son buenas, pero no se ha tomado el espacio para poder indagar por qué razón todavía seguimos dependiendo del diésel, cuando tenemos otras variables en San Andrés las cuales podríamos utilizarla para que no dependamos el 100 % del diésel, porque igual seguimos siendo reserva de biosfera y eso sigue siendo también contraproducente con lo que realmente es San Andrés, reserva de biosfera, pero dependemos del diésel y seguimos contaminando. Otro ejemplo que dábamos y estábamos hablando sobre la parte de los basureros de aquí de San Andrés, ¿dónde colocamos la basura aquí en San Andrés? estamos en la mitad del mar ¿dónde colocamos esa basura? Entonces nos hacíamos esa pregunta qué posibilidades para desarrollar con esa misma basura esa generación de energía, podemos utilizarla también hablando un poquito de la parte de la energía eléctrica y todo eso. Pero me imagino yo, que así como en el área mía hay esa cantidad de temas, me imagino que, no sé, en mecatrónica, en la ingeniería civil, en cualquiera de las otras áreas que habrá temas de investigación de cómo construir San Andrés, porque igual se sigue deteriorando[…] </t>
  </si>
  <si>
    <t xml:space="preserve">[…]Digamos que necesitamos una nueva generación que cambie muchísimas cosas de acá de San Andrés. Y creo que un profesor mío decía, “si usted está en un sitio de trabajo y ve que solamente son cabezas blancas, ahí hay un problema”, diciendo de que había solamente personas de mayor edad, decía “no, es necesario que haya una articulación entre la vieja escuela, por así decirlo, y los nuevos para que podamos hacer el relevo y podamos ir como oxigenando el sitio de trabajo”. Y yo creo que San Andrés también podría también hacer como ese cambio, ese relevo para comenzar a aplicar cosas que realmente necesita San Andrés. Un ejemplo, vivimos del turismo, llegó la pandemia y eso fue un caos aquí en San Andrés, o sea que hay que ver otras alternativas, hay que ver otras posibilidades de qué puede más producir San Andrés que solamente turismo. […] </t>
  </si>
  <si>
    <t>[…]una de las motivaciones, pues aprovechar y trabajar no solamente con lo del proyecto, sino también como dijo RVM, como par tutor de GEA en el área de matemáticas y programación y además también aprovechar y adelantar de lo que me falta de créditos, ahorita mismo se hizo la gestión con la sede para poder ver varias materias virtuales, dado que sigo como estudiante de Bogotá, toca así de manera virtual. Entonces todo eso ya se coordinó, por suerte hay bastante flexibilidad en eso, yo creo que también con RVM lo hemos hablado, tanto flexibilidad como en el rol de tutor, como en lo que vayamos a trabajar aquí, pues con los horarios y todo, por las materias que esté viendo. Y me motivó, yo creo, hablando desde el semestre anterior que me vinculé al proyecto, RVM, RVM fue el que más me convenció en ese caso, porque me dijo bueno, hemos seguido trabajando esto, hay oportunidad de hacer cosas en la sede y yo creo que él lo mencionaba hace un rato, cuando yo ingresé aquí a Sede Caribe, pues realmente no había nada, o sea, no había una razón por la que yo dijera, quisiera volver acá en algún momento, porque pues no había nada para trabajar en temas de ingeniería, pues para un mecatrónico, realmente no había nada aquí en la sede que uno dijera “esto me interesa, es algo que quisiera llegar a hacer en Bogotá”, que es una cuestión que hemos hablado bastante. RVM decía que, al menos los que están los dos semestres acá puedan empaparse un poco de los temas, decir “esto me gusta, esto me interesa” y quizá poder orientarlos y decirles “bueno, a la sede a la que vas a encontrar un montón más de posibilidades para hacer investigación, más laboratorios, semilleros de investigación que también hay un montón, por lo menos en sede de Bogotá y sé que en Medellín también hay”. Entonces es como tener eso, esa motivación inicial, pues yo en mi momento cuando entré acá no la tuve.  […] Yo en mi momento quizá no tuve la oportunidad de tener más espacios y laboratorios para desarrollar y ver lo que se podía hacer de ingeniería, entonces pues ahora que se está creando creo que es importante poder apoyar ese proceso y también acercar a los muchachos que van entrando en Peama y decirles “bueno, son algunos de los aspectos, porque no son todos”, que se pueden ver desde ingeniería, en este caso orientado más a sistemas, electrónica, mecatrónica, pero también se abre un gran abanico de posibilidades para todo el mundo que le gusten estos temas, quizá que quieran aprender a programar, pues ahorita mismo está en auge todo el tema de la programación, no precisamente deben ser ingenieros. Entonces es como un inicio creo, como darles esa primera base a los estudiantes para que puedan decir, voy a la sede y me interesa eso y luego regreso a seguir ayudando acá a crear lo que se está haciendo.</t>
  </si>
  <si>
    <t xml:space="preserve">[…]hubo una materia que se estaba ofertando a nivel nacional, la de introducción a la ingeniería, que fue cuando entró RVM como tutor en ese momento, y desde ahí yo creo que se empezaba a hacer el esfuerzo. Esa después no se siguió ofertando. Sin embargo, hasta hubiera sido interesante en esa materia tener espacios, porque yo recuerdo solamente teníamos los salones del jardín botánico en ese momento, pues era ahí donde se dictaba esa clase y pues llegaban los profes de las distintas sedes, ellos tenían que traer sus propios materiales, sus herramientas y ellos pues nos iban explicando y aun así era complejo porque falta algo tangible, o sea, en ningún momento ellos pudieron como llevarnos a tal laboratorio y decir bueno, así se vive la ingeniería realmente. […] </t>
  </si>
  <si>
    <t>BIENESTAR UNIVERSITARIO</t>
  </si>
  <si>
    <t xml:space="preserve">[…]RVM: Quiero terminar agregando algo que tal vez PVS me hizo recordar y se pasó por alto, y es que, pues esto no es gratis, hay una remuneración detrás del trabajo que hacemos, ¿verdad? Y el costo de vida aquí en San Andrés es alto y el hecho de que él tenga que trasladarse también a la sede Andina, hay un gasto detrás de eso. El proyecto también le ha servido a él para mantenerse, para sostenerse allá. Hay proyectos, hay cosas que salen allá en la sede donde él está, pero la cantidad de estudiantes que pelean por eso, wow, tremendo. Ahora, él tiene un privilegio que desde acá lo conocemos, desde acá tenemos cómo ayudarle y el ayudarnos a nosotros. Entonces algo también positivo que resalta el proyecto que ayuda al sostenimiento de los estudiantes y le damos prioridad a los de la sede.
AFOA: Hablando de las fronteras, hablando de las fronteras que hablábamos el otro día de que usted corresponde a la vicerrectoría académica, es decir, usted no se puede meter con temas de investigación ni innovación, ¿cierto? Y entonces esto ya se mete con las fronteras de bienestar, es decir, como un proyecto que es de innovación académica, realmente está impactando los temas de bienestar, no solamente en bienestar, a veces hay auxilios, hay cosas que están muy bien, el programa que tenemos en la universidad, pero como realmente hace falta esta transversalidad de las unidades, ¿cierto? Dentro de la Dirección General como un programa integral que es de innovación académica, impacta la educación, impacta la investigación, impacta el bienestar y al final pues todos ganamos. Y exactamente, no son proyectos de mucho dinero, pero ayuda, mire todo lo que se transforma.[…] </t>
  </si>
  <si>
    <t>RVM;AFOA</t>
  </si>
  <si>
    <t xml:space="preserve">[…]GEBT: Entiendo que ha motivado a otros profesores de aquí de la sede a pensar en cómo convertir sus cursos también, digámoslo, en cursos que tengan elementos teórico prácticos y que pueda haber muchas experiencias.
RVM: Claro, este semestre ya iniciamos conversaciones con los docentes del área de matemáticas, matemáticas básicas, cálculo, geometría, el de programación y aún tocamos temas de la biología también que podríamos trabajar, pero más que todo con matemáticas y programación estamos tratando de articular el trabajo. Lo había mencionado antes, había docentes que no sabían que esto existía, ahora, uy bacano, sentémonos ahora a pensar en proyectos integradores, por ejemplo, llevemos lo que se está enseñando en matemáticas a la asignatura de programación y pensemos en un proyecto integrador de estas asignaturas. PVS mencionó antes, yo me vinculé por la asignatura de introducción a la ingeniería, se hacía con profes de las sedes andinas, ellos tenían que traer sus materiales y todo, y él mencionó algo muy importante, hubiese sido genial que en ese tiempo este espacio ya hubiese estado establecido para poder hacer más cosas y la metodología que se estaba manejando en presentar propuestas de proyecto, bueno, vamos a aterrizar un poco más, ya no solamente es una propuesta, sino tratemos de sacar algo adelante. Entonces ese trabajo es el que estamos tratando de realizar ahora con los profes, hagamos proyectos integradores.[…] </t>
  </si>
  <si>
    <t>GEBT;RVM</t>
  </si>
  <si>
    <t>FORMACIÓN DOCENTE PERMANENTE</t>
  </si>
  <si>
    <t xml:space="preserve">[…]a veces se piensa también que la formación de profesores, que claro es una parte, puede ser, es una serie de cursos teóricos, de pedagogía y eso, cosa que no a todos les motiva, a una minoría, pero como cuando aparece la posibilidad de desarrollar experiencias, en cooperación, conjuntas, pues eso necesariamente lleva a una transformación pedagógica, pero también obviamente en el profesor a unos cambios hacia mejorar sus prácticas, o sea, lo hace, mejora las prácticas pedagógicas porque ya también encuentra otros recursos que vale la pena vincular. […] </t>
  </si>
  <si>
    <t xml:space="preserve">[…]Yo quería complementar algo también con el tema de... de pronto RVM no tiene toda la historia de cómo con el profe JDOC. Todo esto es un proceso largo,que digamos que también pues yo puse mi granito de arena en su momento, de todo lo que es como la integración intersedes, y lo que también significa pues tener como un sueño o una ilusión frente a un tema en el que tú investigas o trabajas, ¿cierto? O sea, yo llegué como profesor a la Universidad Nacional hace 18 años, 19 ya, y empecé también allá en Medellín, en Medellín al revés, ¿no? O sea, a ustedes les toca traer el mundo de la electrónica, el desarrollo, la ciencia, la física al mar. A mí me tocó llevar el mar allá. Y cuando llegué allá era como ¿usted qué hace investigando el mar en Medellín?Esto me parece muy importante como hacer la reflexión, porque allá era como, “o sea, usted está loco pues, o sea, pues por qué no se va para la sede de San Andrés” Y resulta que es que en ese momento yo tenía la posibilidad de ser profesor y haber escogido la Sede de San Andrés, pero las condiciones para haber desarrollado una carrera investigativa, e incluso de docencia en San Andrés en ese momento, hace casi 20 años, pues si hoy son difíciles para el profe JDOC, pues para mí en ese momento era nada, porque en ese momento, estamos hablando que, aunque la sede tiene 30 años, los temas con los que arrancó la sede y hoy sabemos que hay más temas que faltarían abordar, eran los temas biológicos y los temas socioculturales. Es decir, a nadie aquí en la sede San Andrés se le ocurría que había que tocar temas de la física, la matemática, la ingeniería. Hoy es difícil, pero ya vemos un gran desarrollo. En ese momento yo como que, un ingeniero civil en la sede San Andrés, pues como que no encajaba, no encajaba por ningún lado, entonces yo terminé en Medellín. Pero así todo fue como empezar a decirle a los profes de allá, de un grupo que es expertos en aguas todos, que el agua también era mar, que el agua también tenía el mar y hablar del ciclo hidrológico integral, o sea, atmósfera, río mar, entonces fue como el reto hace 20 años. Y ahí pues en todo ese proceso, el propio JDOC fue estudiante mío de maestría, de pregrado, ya se estaba graduando, de maestría, de doctorado, y estamos caminando juntos pues hace 16 años. O sea, prácticamente, él fue mi primer estudiante de maestría, de doctorado, y pues él tenía esa motivación de investigar el mar, enamorado del mar, buzo, toda la cosa. Entonces yo creo que, pues eso ya viene uno con una especie de chip y entonces empezamos como a juntarnos ingenieros diferentes que nos gustaba el mar y aquí estos son ingenieros que nacieron en el mar. Entonces yo creo que de ese ejercicio que se arranca allá de formación, se construyen unas habilidades pedagógicas, educativas, que vienen de un proceso también de investigación, de mucho trabajo en campo y luego entonces empieza a construir la manera de cómo transmitir ese conocimiento a otros. Entonces luego él empieza a desarrollar estas cosas, que allá en Medellín no las hicimos, hicimos un canal de olas grande pero no teníamos el campo, entonces digamos que nosotros tenemos equipos que de hecho traemos acá a hacer mediciones en campo, juntos con ellos, pero los mandamos y los volvemos, los mandamos y los volvemos.  […] </t>
  </si>
  <si>
    <t xml:space="preserve">[…]Entonces aquí por ejemplo el profe JDOC, en tres años en la sede, pues ha ido construyendo no solamente esto, sino también equipos para estar midiendo acá, hablábamos de temas en cuanto al tema pedagógico, que nosotros aquí en esta isla, con fenómenos de huracanes, con eventos extremos, con inundaciones, ¿cierto? Y el sistema de monitoreo y el sistema de alerta temprana, los compañeros lo acaban de decir, sistema de predicción ¿qué está pasando?, no existe, o sea, aquí no existe una estación meteorológica en tiempo real que la gente de la isla pueda mirar y decir ah, sí, venga, el viento. No, la gente depende de lo que les diga la NOAA [National, Oceanic and Atmospheric Administration] Cuando ocurrió el huracán Eta e Iota, la gente se salvó porque veían en la NOAA, qué podía tener los errores que quisieran, pero bueno ahí más o menos les llegaba una información, porque la Ideam  les llegó después y aunque el Ideam venga o esté tratando de hacer aquí, no está aquí realmente, y hay unos técnicos, pero, pero pues falta formar estas capacidades. Es que es un proceso de largo aliento, estamos hablando entonces de 20 años, desde que empezamos a soñarnos estar con más presencia en San Andrés, en nuestras sedes de frontera, haciendo formación, haciendo educación   […] </t>
  </si>
  <si>
    <t xml:space="preserve">[…]creo que, de alguna manera lo que tenemos que hacer es visualizar el centro, el instituto con esas metas al 2050 y al 2100, cuál es el futuro que queremos para una isla al 2100. Entonces la gente diría ¿2100?, sí, al 2100, ¿qué queremos que sea esta isla? Queremos que siga siendo una isla de turismo donde acabamos con todo y todo quedó pavimentado o realmente queremos que sea una isla de biodiversidad y de ciencia y realmente donde se muestran otras visiones de desarrollo. Entonces esa visión de desarrollo pasa por cómo hemos estado reflexionando sobre la educación y hay que empezar por estas cosas, porque aquí tenemos tecnología para el bien, para el bienestar, para la salud, para el buen vivir. […] </t>
  </si>
  <si>
    <t xml:space="preserve">[…]AIOM: Algo que me asombró mucho es, lo que nos decían dos profes de aquí de la sede, y es todo el conocimiento, por ejemplo, que tienen los pescadores. Que ya toda esa tradición que viene con la gente, que ya pueden leer una cantidad, no tienen este dato, en matemático, no tienen el modelo que ustedes construyen, pero tienen una lectura y también hacen una construcción de datos. ¿En algún momento han puesto a conversar esto con eso? Es decir, me refiero a que ellos también salen, van a pescar y conocen el mar, ¿Han puesto a conversar esos datos con estos datos? ¿Los han encontrado?
RVM: No, no se ha puesto
AIOM: ¿Y lo ven posible?
RVM: Sí, hay posibilidades para hacer eso. Claro, por eso resaltaba, cuando uno piensa, digamos, en un plan de asignatura, uno lo piensa desde el punto de vista de un experto. Ahora, tiene sus ventajas y desventajas. Por ejemplo, yo tengo un poco ahora de conocimiento sobre matemáticas, hay cosas que yo le puedo sacar más provecho a una persona que no tiene el conocimiento. Ahora, eso también en cierto sentido me puede limitar hacia un punto de vista. Aquí llegó un estudiante y dijo, yo puedo pensar en diseñar, por ejemplo, un sistema para generación de energía por medio de corrientes, y yo ok. Y él empezó a dar las ideas yo podría colocar esto aquí, acá, porque en mi casa mi papá me enseñó tal cosa. Entonces, claro, es una posibilidad que no hemos contemplado totalmente, pero está sobre la mesa.
AIOM: Ya uno piensa que eso puede llevar a un desarrollo tecnológico propio también[…] </t>
  </si>
  <si>
    <t>AIOM;RVM</t>
  </si>
  <si>
    <t>CATEGORÍAS UA11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</si>
  <si>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</si>
  <si>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las visiones y/o expectativas frente a las funciones de la dependencia de Bienestar Universitario de la Universidad Nacional de Colombia.</t>
  </si>
  <si>
    <t>Se refiere a los inconvenientes sistemáticos que se han evidenciado en cuanto a la enseñanza y el aprendizaje de las matemáticas en los jóvenes que ingresan a la Universidad. Así mismo, plantea metodologías adaptadas a los contextos de los estudiantes para contribuir a la atención de este fenómeno.</t>
  </si>
  <si>
    <t>Se refiere a las estrategias que se están implementando o no, para la formación, principalmente a nivel pedagógico, de los docentes permanentes. Puede contener posturas críticas al respecto.</t>
  </si>
  <si>
    <t xml:space="preserve">Se refiere a la iniciativa que surge por parte de los estudiantes  y en algunos casos con apoyo de la Universidad para realizar grupos para estudiar por aparte temas como las matemáticas, refuerzos de ciertas asignaturas y también como entorno de integración alrededor del estudio que realizan algunos estudiantes Peamas para integrarse. </t>
  </si>
  <si>
    <t xml:space="preserve">Se refiere a las temáticas alrededor de las edificaciones de la Universidad Nacional de Colombia, así como a las necesidades en torno a espacios para desarrollar actividades en torno a la academia. </t>
  </si>
  <si>
    <t>Se refiere a la relación entre los estudiantes y docentes de la Universidad Nacional de Colombia y las visiones desde cada uno de estos frentes hacia el otro.</t>
  </si>
  <si>
    <t xml:space="preserve">4.
GEBT, AFOA, CMOS, AIOM, JDOC, AFMC, MLR, SCM, </t>
  </si>
  <si>
    <t>5.
12</t>
  </si>
  <si>
    <t>10. Navegando el maritorio: flujos que conectan educación e innovación, Presentación de la experiencia y estructura organizativa de CEMarin</t>
  </si>
  <si>
    <t>NAVEGANDO EL MARITORIO:FLUJOS QUE CONECTAN EDUCACIÓN E INNOVACIÓN, PRESENTACIÓN DE LA EXPERIENCIA Y ESTRUCTURA ORGANIZATIVA DE CEMARIN</t>
  </si>
  <si>
    <t xml:space="preserve">[…]la propuesta es como a través del diálogo, pasar a la acción quisiéramos, no sé si estén de acuerdo. Profesora MLR, FGP por supuesto SCM, en fin. El profesor EDGL quisiéramos pensar… Llamémoslo como una actividad, un proyecto, en donde estos principios que hemos compartido en estos días pudieran llevarse a la práctica probablemente a una propuesta educativa, así sea algo pequeño por ahora. A manera de piloto, así como algo preliminar, pero que podamos pasar a la acción. Digamos habiendo comprendido algunos elementos del contexto, esa es como la propuesta que tenemos. No está la profe GHB. Me podría anticipar que ese tipo de propuesta sería apoyada por el Instituto y entonces, no sería simplemente estar echando globos, sino casualmente, de pronto construyendo un acuerdo en torno al cual se pueda mantener la dinámica que hemos querido, pues proponer, entonces si estamos de acuerdo para pasar entonces a desarrollarlo así […] </t>
  </si>
  <si>
    <t xml:space="preserve">[…]El CEMarin, como me han escuchado hablar, es un centro de excelencia en ciencias marinas que se creó en el año 2009, 2010, ya hace como 12, 13 años, como una red académica de universidades para impulsar la formación en las Ciencias del Mar de manera transdisciplinar. Colombia es o ha sido un país que tenía una tradición importante en biología marina. Nosotros pues gracias a una de las universidades socias del CEMarin, que es la Universidad Tadeo, la Universidad del Valle, se han formado centenares, si no miles de biólogos marinos en el país, atendiendo una necesidad o un interés de hace 50 años o más, obviamente, de 100 años yo creo, de que Colombia era un país megadiverso en biodiversidad marina, pero que no la conocíamos. Eso fue… en un momento una apuesta visionaria, esos antecedentes de estas universidades, incluida la Universidad Nacional, que, aunque no ha tenido un programa específico en biología marina, siempre ha estado formando desde la biología. En Bogotá se impulsó la creación de programas en biología marina. […] </t>
  </si>
  <si>
    <t xml:space="preserve">[…]AFOA: La Sede Caribe particularmente surge hace 30 años como un esfuerzo de algunos profesores, tengo a uno de ellos, que fue como precursor de las ideas que en su momento hicieron parte de la creación de esta sede Caribe. El profe Germán Márquez, que bueno, tú también sabrás, había otros colegas de esa época, de hace 30 años con los primeros, ¿tú recuerdas algún nombre? [Le pregunta a SCM] 
SCM: Profesor Germán Márquez, el profesor Polanías, el profesor Avella
AFOA: Bueno, y entonces esos profesores en ese momento crearon, identificaron, así como nosotros hoy identificamos una necesidad de innovación en la educación de las pedagogías activas, justamente que la Universidad Nacional, por mandato, hablando de lo que nos decía también el profe AFMC de política pública, la Universidad Nacional tenía que hacer presencia en sus territorios de frontera, pues se crea esta sede, en ese momento esas apuestas ayudaron a que se creara esta sede, pero digamos que en ese proceso de formación, seguíamos siendo disciplinares, es decir, con un foco en la biología marina y de repente algunos profesores que ya llegaron al territorio se dieron cuenta que esto no podía ser biología marina, porque la visión que se tenía, quiero que tomemos nota de este concepto y es la visión humboldtiana , y es como el científico, el gran científico que viene al territorio y observa el territorio como para aprender de él.[…] </t>
  </si>
  <si>
    <t>AFOA;SCM</t>
  </si>
  <si>
    <t xml:space="preserve">[…]asimismo, como en ese aprendizaje desde la biología empezamos a entender la antropología, la etnografía y aquí la profesora AIOM hablará mejor del tema, y es donde la comunidad, el territorio, también se vuelve objeto de estudio, porque les parece fascinante, como venga, ¿cómo vive esta gente? ¿cómo vivió? Entonces todo se vuelve objeto de estudio y entonces empiezan a desarrollarse como esos dos elementos de la investigación en las ciencias biológicas y la investigación en las ciencias sociales. Bien o mal, simplemente fue la apuesta que como universidad tuvimos.12 años después aparece la pregunta en estas universidades. Venga, pero ¿cómo estamos haciendo un diálogo de saberes?, o sea, ¿cómo están hablando los biólogos con los antropólogos? Y si ahí le estamos metiendo los químicos, los físicos, los problemas de ingeniería, los problemas de la sociedad, que es lo que estamos hablando hoy, el acceso al agua, a la energía, al alimento, y si esos problemas están siendo realmente atendidos desde esa formación disciplinar o no. Entonces surge la intencionalidad de crear un centro de excelencia en ciencias marinas, entendiendo las ciencias marinas no como las ciencias biológicas o las ciencias sociales, sino como toda la integralidad del saber que se puede encontrar en el mar, esa es la intención que sale en ese momento. Y se crea una red, como el cuenco, una red de colegas, de amigos que empiezan a conversar y a discutir y que eventualmente traen sus prácticas de cada lugar.[…] </t>
  </si>
  <si>
    <t xml:space="preserve">[…]2015, seis años después, esto empieza a funcionar con fondos, en ese momento del DAAD [Deutscher Akademischer Austauschdienst], el servicio de intercambio alemán de estudiantes. Y lo que primero pone sobre la mesa, que además fue fantástico para una de las universidades, es financiación para tener becas doctorales. De hecho, en ese momento se dice es formación de excelencia, es decir, aquí solamente se va a recibir estudiantes de doctorado. Alemanes y colombianos con un programa de formación de las universidades en Ciencias del Mar. Entonces surge en paralelo del centro se crea un doctorado interinstitucional en Ciencias del Mar, donde estamos estas mismas universidades, pero los Andes no está, las demás sí están, y además la Universidad de Magdalena y la Universidad del Norte. Ese programa es el programa Interinstitucional en Ciencias del Mar, doctorado y empieza a tener, por ejemplo, estudiantes de doctorado en Economía de las Ciencias del Mar, o sea, es el doctorado en Ciencias del Mar, pero su tesis es en economía, o es estudiante de Ciencias del Mar, pero su tesis es en ingeniería. Entonces ya empezamos a lograr poquito a poco a que otras disciplinas empiecen a entender las Ciencias del Mar. Y en ese momento, pedagógicamente se plantea aquel doctorado, por lo menos el primer año del doctorado, los estudiantes se van a una sede, empezó en Santa Marta, luego se empezó a rotar, luego estuvo en Cali, en la Universidad del Valle, en Urabá. Los estudiantes de ese doctorado, ese primer año van y toman materias de lo que son las Ciencias del Mar de manera integral. Y es una buena idea[…] </t>
  </si>
  <si>
    <t xml:space="preserve">[…]Entonces ya los estudiantes, llega el economista, el ingeniero, el biólogo, el antropólogo y se ponen allá a estudiar Ciencias del Mar. Entonces les dan los módulos sobre las cosas que yo les he contado aquí, la física del océano, la química del océano, la biología del océano, la economía del océano, la antropología del océano. Y entonces aquí los estudiantes del doctorado en Ciencias del Mar[…] </t>
  </si>
  <si>
    <t xml:space="preserve">[…]AFOA: Entonces el CEMarin se vuelve ese ente ejecutor de esos fondos que venían de Alemania para dar las becas. Entonces, ¿qué hacíamos en el CEMarin? Recibíamos una plata y asignábamos unas becas doctorales. Pero nosotros como CEMarin no damos títulos de doctorado. Y eso es muy importante entender como los roles de cada actor, porque aquí estamos en una discusión de cuál va a ser el rol de Cuenco, ¿cierto? Entonces, ¿qué hacía el CEMarin? El CEMarin, nosotros no vamos a tener programas académicos. Por ejemplo, esto es una discusión interna dentro de la universidad de, si un instituto o un centro tiene programas académicos. Y al final, pues sí, algunos sí los tienen. Entonces un poco esa discusión es muy importante tenerla clara, porque en el CEMarin la dimos y en su momento se quedó claro que el CEMarin no iba a tener programas académicos dentro de su estructura, sino que el CEMarin iba a apoyar a todas esas instituciones en los programas académicos que tuvieran que ver con las ciencias del mar. Doctorado en ecología, perfecto. Doctorado en economía con énfasis en el mar, perfecto, no importa. Cualquier doctorado se iba a apoyar, pero se creó, pero cuando se vieron todos los doctorados, se identificó la necesidad de crear un doctorado que fuera transdisciplinar y se creó. Ese doctorado también tiene 10 años, igual que CEMarin que tiene 13 años. En el año 2015, ya cuando los fondos del DAAD, llega el día y dice bueno, muy chévere que nosotros les demos esa platica, los estamos apoyando, pero ¿ustedes para dónde van?, como CEMarin. Entonces nos dicen… se reúnen los rectores a discutir para dónde tienen que pensar el CEMarin y se llega a la idea…. También había en esa época como una discusión, un auge dentro de la ley de ciencia y tecnología de la posibilidad de crear Centros de Ciencia y Tecnología basados en la, en la ciencia y tecnología, donde surge la figura de corporación. O sea, es una figura ya jurídica, existen las fundaciones, jurídicamente en la ley de, ESAL, Entidades Sin Ánimo de Lucro, están las ONG, están las fundaciones y están las Corporaciones de Ciencia y Tecnología. Entonces el CEMarin se crea como una Corporación de Ciencia y Tecnología, amparada en la Ley de Ciencia y Tecnología. Y se decide que como es una corporación, entonces sale de la universidad, ya no pertenece a ninguna estructura de la universidad, no hace parte ni de la rectoría, ni de la vicerrectoría, ninguna cosa, que en ese momento se ve como una ventaja, ¿Por qué se ve como una ventaja? Porque claro, no vamos a depender lo que estábamos discutiendo, en la estructura, en su cuerpo de gobierno, no vas a depender de lo que diga o no diga el rector o el consejo académico o el superior. No, para nada. Pasamos a ser una de esas organizaciones más en las que la universidad es socio, es miembro, que en este caso iba a ser miembro fundador. Nosotros somos miembros de la junta del Humboldt, somos miembros de la junta del Invemar [Instituto de Investigaciones Marinas y Costeras José Benito Vives de Andréis], somos miembros de la junta del Sinchi [Instituto Amazónico de Investigaciones Científicas] y somos miembros de la junta, yo no sé si el Ideam [Instituto de Hidrología, Meteorología y Estudios Ambientales], pero a 30 instituciones, somos miembros.
GEBT: Cotecmar. [Corporación de Ciencia y Tecnología para el Desarrollo de la Industria Naval Marítima y Fluvial][…] </t>
  </si>
  <si>
    <t xml:space="preserve">[…]Y Cotecmar también es una Corporación de Ciencia y Tecnología. Y es muy importante, profe, ya que hace esa aclaración, usted que estuvo en Cotecmar y conoce cómo funciona, que la naturaleza de esta corporación, igual que Cotecmar, que es una corporación, es una naturaleza académica. Cotecmar, la universidad es socio, pero la naturaleza de Cotecmar nunca se le va a quitar, es militar, surge del entorno militar,y por más que tenga 20.000 socios, y de hecho ellos lo van a querer siempre, la gobernanza es militar. Es decir, allá nunca vas a tener un director, un presidente de la junta de Cotecmar que no sea militar, porque esa es su naturaleza. Así surgió, como una estructura para ayudar la investigación, la innovación en cuanto a la navegación, en cuanto a construcción de barcos, pero militar. Con el tiempo aprendieron que eso que habían aprendido podía servir,para el mundo civil. Y entonces ya empezaron a entender que podían arreglar barcos, vender barcos a otros y empezaron a abrir su modelo de negocio, porque era una corporación externa, o sea, no es militar,tiene una naturaleza militar, pero no es militar, porque es una corporación de ciencia y tecnología. Nosotros nunca nos vamos a quitar que somos académicos, es una corporación de ciencia y tecnología externa en las universidades, pero todos los socios son académicos. Entonces ahí las discusiones siempre van a ser académicas. Pero queremos que sea eso. No queremos perder nuestra naturaleza. Entonces, eso es el CEMarin. Y a partir de que el año 2015 se crea como una corporación, es un líder en insvestigación interdisciplinar para ecosistemas marinos en Latinoamérica[…] </t>
  </si>
  <si>
    <t xml:space="preserve">[…]AFOA: Yo a esto no le llamaría ecosistemas marinos. Esto es porque el 90% de los colegas y los socios que impulsaron el CEMarin sabían que necesitábamos investigar en ciencias sociales, sabían que necesitábamos la ingeniería, pero todos eran biólogos. Y eso es muy importante desde la perspectiva epistemológica, porque para ellos el objeto de estudio sigue siendo el ecosistema. Y entonces dicen, de hecho, un día yo tuve una discusión con uno de mis colegas, porque yo les decía yo tengo preguntas de investigación desde la oceanografía. Y me decía, pero ¿qué pregunta de investigación hay ahí? Usted mide y eso es lo que hay, mide la ola, mide la atmósfera y ese es el resultado. Y eso es una variable de contexto, mira, ponle cuidado, que te permite entender cómo se va a comportar las especies en el ecosistema, que ahí es donde está la pregunta de investigación.
Entonces, de ahí ellos dicen investigamos en ecosistemas marinos y todo lo que los rodea, la sociedad, la física, lo que sea. Entonces eso se quedó así. Yo ya no lo he discutido mucho porque esto implica cambiar un poquito la misión, la visión del CEMarin, pero pues he demostrado como ya, digamos, en el plan de investigación sí hacemos unos matices sobre socio ecosistemas, por ejemplo, y sus interacciones. La región, queríamos siempre impactar la región de Latinoamérica, es decir, era un centro colombo alemán, pero con visión de empezar a desarrollar las ciencias marinas. De hecho, yo diría más ciencias marinas, ciencias en general en la región, Ecuador, Panamá, Venezuela, Perú, es todo Centroamérica, las islas del Caribe, ¿cierto? Y teníamos como todo un potencial para que el CEMarin se convirtiera en eso. 
SCM: Profe entonces le falta el apellido y el Caribe. Yo creo que siempre hay gente en esa parte del país… nos quedamos en el sur, abajo y no…
AFOA: Claro, claro, Latinoamérica y el Caribe, tienes toda la razón. […] </t>
  </si>
  <si>
    <t xml:space="preserve">[…]Entonces, bueno, es un hub, es un lugar donde varias universidades se integran, universidades en Colombia, así surgió. Es una plataforma de cooperación nacional e internacional para investigadores de las ciencias marinas. Y es un centro de entrenamiento, que no quiere decir que opte a títulos, pero sí da apoyo a los procesos de formación, ¿cierto? Y de entrenamiento. Hablando un poquito de, cuando hablamos de pedagogías y de educación, pues entonces hablamos de,entrenamiento en alto nivel para adquirir habilidades, de investigación en laboratorios, en campo, en mar, cursos de verano, todo eso. Entonces CEMarin se vuelve como esa plataforma. Bueno, es un poquito, quería hacer como esta pequeña pausa realmente para explicarles qué hacemos en el CEMarin. Entonces hacemos formación, apoyo a la formación doctoral, hacemos cursos de entrenamiento, hacemos proyectos de investigación, desarrollamos y ejecutamos proyectos de investigación.[…] </t>
  </si>
  <si>
    <t xml:space="preserve">[…]hay una cosa muy importante en este impacto en la región, que es lo que hemos estado haciendo últimamente, es también impactar el tema de política pública, porque ustedes me vieron ayer hablando del otro proyecto, es un proyecto CEMarin, que impacta la política pública a nivel de soluciones basadas de la naturaleza para Colombia, pero con fondos europeos. Pero nosotros hicimos, por ejemplo, la política nacional de los océanos de Panamá, hoy hacemos la política de aprovechamiento sostenible de Ecuador y de las Islas Galápagos. Es decir, CEMarin pasó de ser una red de investigadores académicos a ser un centro de referencia de impacto regional también en política pública, ¿cierto? Entonces, hablando profe AFOA, de política pública, pues tendríamos que visualizar si el Instituto Nacional Cuenco va a ser un líder de política pública en educación en Latinoamérica, por ejemplo, o en Latinoamérica y el Caribe de educación[…] </t>
  </si>
  <si>
    <t xml:space="preserve">[…]CMOS:¿Como llegaron a decidir que tuviera la figura de corporación? 1 y 2, ventajas, desventajas y tú decías, que no perteneciéramos a la universidad, se convirtió en una cosa muy buena, pero ¿qué tiene de malo?
AFOA: Sí, es un muy buen punto. Nosotros nos creamos como corporación de ciencia y tecnología, porque yo participé en el proceso con profes abogados que se dedicaban a entender la naturaleza jurídica de las entidades sin ánimo de lucro y a analizar qué era mejor, ¿cierto? Pues primero se había decidido que sí tenía que estar fuera. Había una opción que ha funcionado en otras redes y es como eso es una red itinerante, pero entonces hoy la tienes tú, Universidad del Valle, y la coordinas, y mañana la tienes tú, Universidad de los Andes, y la coordinas y nos convocas y vamos y nos reunimos y todo eso, y eso funciona para trabajar en red. Pero entonces la financiación es como no, pues vamos buscando proyectos y el que la esté liderando pues gestiona proyectos. Eso es como una manera de funcionar en red. Pero ¿qué pasa cuando no hay proyecto? Pues entonces el líder de la red dice ah, no, pero es que yo estoy cargando esto solo con mi presupuesto, y yo entonces tengo que poner acá dos, tres, cuatro personas, y además ¿quién me está financiando esto? y sumado a que, como proyecto, pues vas a depender siempre ay, tengo que ir a presentarle al académico, al superior, a la junta directiva de la Tadeo, pues venga, es que esto es un proyecto en el que se comprometió un rector hace 10 años, usted no me lo pueda acabar. Entonces esa conciencia, digamos, en ese momento dijeron tiene que crearse de una manera, no que fuera difícil acabarse, pero que de alguna manera tuviera una autonomía, así como la que tenemos como Universidad Nacional, pero del centro. Entonces por eso se dice creémoslo como una entidad externa, con socios que tengan gobernanza sobre el centro, pero que sea autónomo como centro. Es decir, yo soy miembro, opino, tengo un voto, pero no tengo la potestad de disolverlo mañana, porque no es un proyecto mío único, es de todo. Ese es como el punto. Desventajas eso sí es muy importante, lo vivo yo un poquito más en el día a día, tengo todo el tiempo que explicarle a los profesores, a los investigadores, que tengo 200 investigadores adscritos que son de la Universidad del Valle, que son de la Universidad Nacional, que son de la Universidad Tadeo, que son Investigadores del CEMarin, y que pueden hacer todo lo que quieran a través del CEMarin, pero nunca acabo. Es más, hacen un proyecto que ayudamos a gestionar, participan en el proyecto y otra vez vuelven acá como ah, sí, participamos en el proyecto del CEMarin. Entonces, como cuando yo llego acá y digo ah, sí, sí, soy profesor de la Universidad Nacional, estoy participando en este proyecto del CEMarin, como si fuera una cosa externa. Y eso es muy difícil. 
CMOS: No hay apropiación
AFOA: No hay apropiación, eso es muy difícil por la naturaleza de las instituciones. Es decir, ¿yo a quién respondo? Hablaba con el profe JDOC ayer, él tiene que hacer un PTA [Programa de Trabajo Académico], y su PTA tiene que entregárselo a su directora de sede, o en nuestros casos, pues a su Decano, Vicedecano, a su director de departamento y entonces él tiene que poner porque ¿quién me paga mi salario? Entonces yo no les puedo estar actuando, así como investigador CEMarin. Tomen mi tarjeta de investigador CEMarin y tengo un proyecto CEMarin. Entonces porque un día va a venir el director de departamento y va decir “es que usted no es ningún investigador CEMarin, usted tiene que venir a darme estas clases porque usted está adscrito a este departamento”, que es el mismo lío que tenemos cuando hablamos del Instituto Nacional. ¿Cómo así que usted es investigador del Instituto Nacional? Usted tiene que dar clase en el departamento de Economía, su clase es esta. No, no, pero es que yo tengo aquí una comisión también para este proyecto, para el Centro de Pensamiento. Ah, pues inscríbelo como un proyecto. Entonces esa complejidad y cada universidad tiene sus reglas. Yo me conozco las de la nacional, entonces le digo a los profes de la nacional, pero me llega un profesor de los Andes, un profesor de la Tadeo, algunos, por ejemplo, no son dedicación exclusiva, entonces traemos un proyecto y dicen ah, sí, pero entonces yo cobro por eso. Y está bien, pero entonces yo tengo que entender cómo funciona, pero entonces también tengo que entender si él cobra o si cobra su universidad. Y si hacemos un acuerdo o cómo funcionamos. Entonces la dificultad radica en que, aunque la junta directiva esté integrada por rectores o delegados de los rectores, a la hora de operar con la base, con lo que son los profesores, los aliados, pues en cada caso hay que gestionar.
CMOS: Y por estatutos no se puede tener gente adentro
AFOA: No se puede tener gente adentro.
CMOS: ¿Por estatutos?
 AFOA: No, ese es un buen punto. Gracias por tocarlo. CMOS está enchufada. Eso ya tiene que ver con el director. Yo podría tener investigadores de planta del CEMarin, pero ya depende es de mí presupuesto. Pero tengo un miedo. Y lo hemos hecho y hemos avanzado. Yo tengo algunos contratistas, no tengo investigadores de planta. Yo tengo cuatro personas que son funcionarios de planta del CEMarin, o sea que tienen un contrato laboral, pero que son los administrativos. Cuatro. Pero empezamos con uno y hoy pues hemos crecido a cuatro, porque el CEMarin ha crecido, que son el director administrativo, el asistente administrativo, la directora, la coordinadora de recursos humanos y la coordinadora científica de proyectos. Pero tenemos contratistas, 12 contratistas.
CMOS: Pero el Core está afuera.
AFOA: Exacto, claro, pero la masa crítica científica que son los profesores está en las universidades. Listo. Entonces yo podría decir voy a tener un investigador de planta. Enseguida hablamos de esa estructura. Nosotros somos figuras de investigador CEMarin, investigador joven CEMarin, investigador asociado, hay varias figuras. Pero cuando yo digo tenemos esas figuras de investigadores, pero todos están afuera, yo no les pago en la nómina. Claro, les pago en un proyecto. Si usted lo contrata en un proyecto, depende, si es de la Universidad Nacional de dedicación exclusiva, hay un convenio, la plata se la pasa a la universidad y la universidad le paga un SAR, un servicio académico remunerado. Esa es la figura cuando es un profesor de Nacional. Si es un profesor de los Andes o de la Tadeo, pues lo inscribe en su universidad, pero le paga a usted, porque usted no es dedicación exclusiva. Entonces tiene la posibilidad usted cobrar esto, pero le decimos a la universidad que usted hizo parte de este proyecto, pero están afuera. ¿cuál es el miedo de empezar a llenarnos? Imagínate que somos súper exitosos y conseguimos los proyectos de regalías y tenemos 30.000,100.000 millones de pesos. Y entonces de repente yo tengo 20 investigadores de planta en el CEMarin. Ya lo hemos vivido, no voy a dar nombres propios. Hay algunas instituciones en el país que empezaron con esta naturaleza y se llenan de esos investigadores de planta y ya nunca vuelven a llamar a los investigadores de las universidades. Entonces el día de mañana, no, yo no necesito ningún profesor de la universidad. Y entonces hoy nos quejamos en algunas instituciones del país porque no nos llaman a participar, aunque somos socios de ellas. Entonces decimos y sí, pues Cotecmar es uno de ellos, el Invemar es otro, pues el mismo, el Humboldt, en fin, porque han crecido tanto que tienen investigadores de planta. Entonces, como que la universidad solamente va a la junta directiva a dar una opinión, pero no es que hagamos parte activa de los procesos de formación, educación.Entonces, ese es el riesgo de empezar a robustecerte. Pero tiene una cosa positiva y esa sí ya la he visto, es que estamos formando investigadores, doctores que nos están pidiendo espacio en el sistema nacional de ciencia y tecnología y las universidades ya no los van a poder recibir a todos. Y, además, no todos tienen que estar en la universidad. Entonces usted puede entrar a un centro como CEMarin, es egresado de una de nuestras universidades y es investigador de planta y desarrolla su carrera académica en el centro, ¿cierto? Y, es más, luego podría emprender a través del centro. Entonces, digamos que el CEMarin se vuelve ese catalizador para recibir a estos externos, pero que sí formamos nosotros. Pero hay que tener cuidado en el balance.
CMOS: Lo que pasa es que yo creo que el tema, tal vez el peligro estaría en la burocracia, no en la figura de tener gente más cercana, si, ahí hay una línea muy delgada… el proceso burocrático, o sea, el atornillado, el que está ahí y el cerramiento…
AFOA: Total    […] </t>
  </si>
  <si>
    <t>CMOS;AFOA</t>
  </si>
  <si>
    <t xml:space="preserve">[…]Colombia con dos océanos, 12.000 kilómetros de ríos navegables, en fin, y sin una industria naval propia. ¿Qué pasó? 1.934, guerra contra el Perú. Los cañoneros se fabricaban en Barranquilla. Hubo fábrica de embarcaciones cañoneras. Pero ¿cómo los metemos por el río Putumayo? Cómo hacemos para que lleguen a Puerto Leguízamo, que fue la base. De hecho, la base naval de Puerto Leguízamo se crea en la guerra contra el Perú. Y ahí nace de algún modo el concepto también de marina de guerra, 1.934. Hacia la década del 50, con Unial [Unión Industrial y Astilleros Barranquilla], que era la fábrica de embarcaciones en Barranquilla, se piensa bueno, ¿cómo le damos también mantenimiento a las flotas mercantes? Tenemos, digamos, lo de comercio, somos la esquina, el local esquinero de Latinoamérica y no tenemos ningún manejo de los mares, desde lo que pasa en los mares, de la industria del mar. Canal de Panamá, todas las embarcaciones pasan por aquí al frente, muchas necesitan reparaciones. Se fortalece Panamá en industria astillera, se fortalece Venezuela. Y Colombia tiene un astillero que crea en Cartagena, en Mamonal , el Conastil [Compañía Colombiana de Astilleros Ltda.], del cual la armada se hace socia, pero poco a poco los privados comienzan a capitalizarla más, de modo que el gobierno nacional, el país, pierda participación sobre el astillero y los privados tengan toda la posibilidad de tomar decisiones ellos. Para resumir el cuento, hacia el 70, habiendo llegado por donación, también hablábamos de eso, de la soberanía del conocimiento. No solamente la soberanía del territorio y del maritorio, sino del conocimiento. Muchas de las embarcaciones, la gran mayoría de la flota militar de Colombia es donada y son tecnologías de la segunda guerra. Los submarinos oceánicos de Colombia, son submarinos de la segunda guerra, el Tairona y el, Pijao. Y llegan en 1974 y es 1998 y no se les ha hecho mantenimiento. El mantenimiento que a esos submarinos hay que hacerles cada dos años, cambios de baterías, unas baterías Varta, son baterías Varta, alemanas. No se les ha hecho cambio. Para hacerlo hay que mandar las tripulaciones completas a Alemania, seis meses. Astillero de Kiel  en Alemania. Con lo que le cuesta al país mantener esa tecnología vieja. Entonces, en el conflicto con Nicaragua, los mandan a la zona rosa, porque en Bogotá, la zona rosa era la calle 85. Los mandan al meridiano 85 para decirle a Nicaragua, aquí está la fuerza militar de Colombia ejerciendo soberanía. Pero la verdad era que, eran submarinos que difícilmente se sumergían. Entonces una debilidad muy grande y no solamente en la capacidad militar, sino en términos de soberanía. Ya sabemos lo que pasa con Venezuela, y las embarcaciones militares, las fragatas colombianas reparadas por los astilleros en Venezuela. Entonces Colombia dice, no, definitivamente hay que recuperar la industria astillera, es un tema de soberanía, ahí hay unos elementos de geopolítica supremamente importantes. Entonces esto no es una industria simplemente que los militares les dio por construir barquitos, sino porque es un tema estratégico de país. Entonces un ministro de defensa, vamos hablando ya de 1.998, en una reunión dice, nos hemos dado cuenta por los estudios ya que se han hecho, que el atraso en el desarrollo y en el sostenimiento de una industria naval en Colombia es un atraso en ciencia y tecnología. Entonces esto nos toca sacarlo de la ley 80, porque con ley 80 ¿quién investiga? los problemas administrativos que decimos que estamos teniendo de contratación, de esos periodos fiscales y todo lo demás, ¿cómo lo manejamos? con el sistema de contratación de la Armada. Lo otro, si el atraso es de ciencia y tecnología, ¿la Armada tiene todo ese conocimiento?, cuando sabíamos un poco la caricatura que se hacía, pues, mientras uno trota y saca pecho y también va y se forma y mientras presta guardia, pues ¿cómo hace?, ¿cómo incorpora el conocimiento?, ¿no? Las universidades y paradójicamente pues porque uno a veces desde la Nacional también tiene unos preconceptos de los militares, pero los militares dicen, la Nacional, porque está además en todo el país y necesitamos apoyarnos con investigadores de la Nacional. Ahí hay una figura muy importante y es, justamente, cómo se vuelve contraproducente tener investigadores propios […] </t>
  </si>
  <si>
    <t xml:space="preserve">[…]se crea como corporación de ciencia y tecnología, primero porque se necesita garantizar que los recursos que le lleguen no se gasten en cosa distinta al objeto social estatutario, no para que sea una corporación sin ánimo de lucro simplemente, no significa eso que algunos dicen, sin ánimo de lucro, pero sin ánimo de pérdida, no, sin ánimo de lucro es que todo lo que reciba se reinvierta en su objeto social. Y eso era muy importante en la Armada, porque lo que había sucedido con organizaciones anteriores era que los ingresos que entraban en los departamentos técnicos de la Armada por prestar servicios de astillero se iban para remodelar la oficina de x persona, comprar un carro de mejor modelo y la ciencia y la tecnología un reflejo de la inversión en ciencia y tecnología. Entonces se pensó en esa corporación por el objeto social, para que se basara en conocimiento, porque el rezago era de conocimiento, para tener una figura administrativamente mucho más ágil en lo contractual, en el manejo de los recursos. Entonces se crea así y se llama, a que sea socia la Universidad Nacional de Colombia, entre otras universidades, las privadas no lo entendieron muy bien, las privadas eran ¿cómo vamos a repartir utilidades? Pero cómo no se trataba de repartir utilidades, la Nacional encontró la figura y cada vez que participe uno de nuestros investigadores, esos aportes que se cuantifican en horas, así como lo hacemos en el Hermes, ¿cierto? Van a Cotecmar y usted me devuelve una cuenta de cobro en donde dice, en el año tal, los aportes de la Universidad Nacional han sido estos, lo que yo necesito es tener claridad de cuáles han sido mis aportes. Y así funcionó muy bien por un buen tiempo. […] </t>
  </si>
  <si>
    <t xml:space="preserve">[…]Crea Cotecmar entonces un sistema de innovación para la industria astillera y ahí hay algo muy importante, las capacidades no se construyen solamente en Cotecmar o llamémoslo en los astilleros, sino que, por ejemplo, porque conozco sede Medellín, hace mucho tiempo. Intentamos trabajar con las distintas sedes de la Universidad Nacional. Yo fui parte de ese proceso, fui el primer director de ciencia y tecnología en una corporación de ciencia y tecnología para la industria astillera. Sí podíamos llegar los civiles a ejercer cargos de dirección, pero la gobernanza era militar. Y ellos lo tenían claro. ¿Por qué tenía que ser militar? No con el uniforme, no gritando o ejerciendo lo que llaman la actitud naval, no es el que más eleve la voz, no, ellos tenían claro cómo tenía que funcionar el asunto, un poco desde una perspectiva de un sistema de control, ¿cierto? Pero a lo que iba es, comienzan a participar las universidades y los problemas de la industria naval comienzan a identificarse de modo pertinente. Eso es clave. […] </t>
  </si>
  <si>
    <t xml:space="preserve">[…]el tema de la corrosión, el tema de la corrosión marina, no se investigaba en Colombia antes del año 2000. La corporación para la investigación de la corrosión, donde hay un profe egresado, creo que es de la Nacional, el profe Jorge Fernando Panqueva , que ha sido el director de la corporación corrosión hace mucho tiempo, no tenía una línea de investigación en corrosión marina, Universidad de Antioquia no la tenía, y estaba el profe Arroyave con Félix Echeverría , no tenían una línea de investigación en corrosión marina. Trabajaban corrosión atmosférica, corrosión de las tuberías, de los ductos de petróleo, pero corrosión marina no. Porqué… Y entonces es cuando Cotecmar comienza a decirles no, es que nosotros tenemos un grave problema de corrosión marina, o sea, el trabajo de astillero es inhibir la corrosión, ese es el trabajo de un astillero, las capas de pintura para que la corrosión... o los sistemas electromagnéticos, toda la protección catódica  del casco de la embarcación para que no se la coma la corrosión, en fin, ¿a qué voy? La Nacional de Medellín, que en ese momento nos prestó atención, dice, “¿ustedes tienen un problema de soldadura subacuática? y ¿ustedes tienen buzos industriales?, ah listo, vamos a crear un grupo de investigación en soldadura.” Entonces cómo se desarrollan capacidades mutuamente. […] </t>
  </si>
  <si>
    <t xml:space="preserve">[…]no necesitaba Cotecmar investigadores propios porque dentro de sus socios estaban las universidades. ¿Qué es lo que pasa? Y ahí le doy, digámoslo en ese sentido razón, profe AFOA, se comienza a desfigurar un poco ese principio, porque el investigador de la universidad ya no dice, no, eso de que contabilice los aportes y lo lleve allá a su cuenta de orden, no, a mí págame los servicios. Entonces ya no somos socios, sino que tenemos una relación comercial. Y eso ha sido muy difícil recuperarlo, porque entonces ahora que necesitamos de Cotecmar en el proyecto de Guapi, ya nos pasó. “Hey, vengan como socios”, ¿ahora sí somos socios?, ahora que nos necesitan para construir una embarcación, ¿ahora sí somos socios? Si ustedes miren, desde el año tal nos vienen cobrando todos los servicios. Entonces ahí esas figuras sí son de un manejo muy, digo yo, cuidadoso, porque no todas las relaciones entre socios se pueden manejar de la misma manera, como se manejan con otros que no lo son. Y ahí tanto la Nacional, seguramente también Cotecmar, cometieron el error, se desfiguró completamente un poco la naturaleza jurídica de ser corporación de ciencia y tecnología, de ser socios fundadores, y ahora el trato es eminentemente comercial, de cliente. Y entonces la universidad va y dice esto le cuesta tanto, y el otro le dice ah, ¿usted necesita esto?, eso le cuesta tanto. Y es difícil dentro de esa figura que hayan vuelto a aparecer proyectos de cooperación que antes eran, digamos que así nació y se desarrolló durante siete años, todo a través de proyectos de cooperación en donde aparecían así siempre todos los socios. Entonces digamos que eso ha venido afectando el funcionamiento como corporación de ciencia y tecnología, y eso ha llevado a que Cotecmar haya dicho tenemos que formar nuestros propios investigadores y tenemos recursos para hacerlo. Entonces, en la medida que las relaciones con los socios de algún modo no se entendieron, por eso digo que en las universidades privadas hubo unas que salieron rapidito, no, es que esto cuesta tanto, no, somos socios, eso no es así, no nos sirve, salieron, la Universidad de los Andes no quiso ser socia de Cotecmar, otras universidades no quisieron ser socias de Cotecmar, y otras que entraron como socias en el año 99, ya para el año 2003 no eran socias. Entonces queda la Nacional, queda la Universidad del Norte y la Tecnológica de Bolívar que está ahí pegadita y pues que también tiene una gobernanza medio militar. Solamente para decir, si esa figura de investigadores propios a veces trae muchas dificultades, en su momento nosotros lo estudiamos, cuando se crea Cotecmar, lo estudiamos con el Instituto de Investigación del Petróleo, el de Ecopetrol, el ICP, 70 investigadores propios, proyectos muy poquitos, poquiticos proyectos. Mientras que la CIC trabajaba más con una figura muy liviana y de vincular investigadores por proyectos, y eso llevaba a que el equipo de la CIC tuviera casi que anualmente 26 proyectos de investigación. ¿Quiénes son los socios de la CIC? La Corporación para la Investigación de la Corrosión. Está en el parque de Guatiguará, ahí en Piedecuesta. Son BP , OXY , SIKA , todos ellos crearon esa corporación de investigación de la corrosión, para no tener los investigadores propios en su nómina, además, sino que trabajen por proyectos para toda la industria del petróleo. Entonces fue una figura supremamente flexible y realmente, digamos, les funcionó porque iban en alianza, en un proyecto podían ir en alianza Sika y Occidental. No sé cómo han cambiado ahorita el tema de las petroleras, pero en su momento pues, estaban OXY, BP, había por lo menos seis petroleras, que eran parte de la corporación de la investigación de la corrosión y por supuesto que investigaban para la industria petrolera. […] </t>
  </si>
  <si>
    <t xml:space="preserve">[…]Cuando salimos nosotros a decir corrosión marina,se crean proyectos supremamente interesantes en donde Ecopetrol en Cartagena apoya, los campos para exposición al fenómeno de la corrosión, ahí metidos en el mar. Y eso es bien interesante porque comienza a generar servicios, hacen parte de una red, yo le perdí la pista, no sé si eso todavía funciona, la Red Atlas. A Cotecmar llegaban probetas de materiales de diferentes partes del mundo, uno no sabía qué empresa era, solamente se pedía que se colocaran las probetas en las boyas de exposición al fenómeno de la corrosión en zonas de splash, o abajo en inmersión, o arriba en corrosión atmosférica, y comenzar a hacer seguimiento y el reporte de esos resultados lo pagaban, se vendían servicios también de investigación y se formaba gente para que hiciera seguimiento y monitoreo en campo.[…] </t>
  </si>
  <si>
    <t xml:space="preserve">[…]esa figura flexible le sirvió mucho a la Armada. Los profesionales que están en Cotecmar van en comisión de servicio de la Armada a Cotecmar, y pues digamos que la nómina de Cotecmar, la que mantiene la gobernanza, son funcionarios del ministerio de Defensa, militares, civiles, pero en comisión de servicio casi que permanente en Cotecmar. En ocasiones rotan, mandan a alguien que está en la Armada a Cotecmar y alguien que está en Cotecmar lo devuelven a la Armada, pero esa es un poco la dinámica. Se quiso que en algún momento, por ejemplo, y se ha hablado de eso, de que profesores de la universidad que quieran en su sabático irse ese año para Cotecmar, lo hagan, que desarrollen un trabajo allí también de investigación académico, pero eso digamos que nunca se ha podido concretar porque, por el contrario, lo que comentaba, la figura se distorsionó un poco, pero ese ha sido como el principio y durante siete años por lo menos funcionó bastante bien, permitió el desarrollo de capacidades de manera recíproca y creo que eso le permitió a Cotecmar despegar realmente.[…] </t>
  </si>
  <si>
    <t xml:space="preserve">[…]cuando la Universidad Nacional hizo su Plan de Desarrollo en Investigación, ¿cierto? Pues nunca nombra al CEMarin por ninguna parte y debería de nombrarlo ¿no?, como un centro de la institución, con otros socios, pero... igual el resto de las Universidades. Entonces, me di a la tarea de ir a cada universidad a decir “Vea, es que esto es de ustedes y esto funciona en la medida que todos pongamos un esfuerzo, no es que yo nombro un director y allá ese director pues tiene que hacer todo”. Entonces me parece que eso es importante, en la gobernanza, entonces los investigadores de planta o en comisión, me parece que es una figura interesante. Cuando decimos de planta, es contratados de alguna figura ¿Cierto?
GEBT: Con una nómina propia.
AFOA: Exacto con una nómina propia, pero obviamente si son de la institución, van acá. Y el tema, estar incluido en los planes de desarrollo de los socios, ¿cierto? Entonces a mí me toco ir a UniAndes, entonces ya logré que la vicerrectoría de investigación de UniAndes nos pusiera como un centro de UniAndes, ¿cierto? Ellos tienen un centro de Objetivos de Desarrollo Sostenible, pues ya pusieron que el CEMarin es uno de esos centros. En la Nacional no lo he logrado. Todos me dicen, super bien, tenemos convenios, pero cuando uno va a ver, la p[agina, la estructura,no está como en el panorama porque no hay un programa o un proyecto del Plan de Desarrollo que diga financiamos este centro, entonces tengo que entregarlo como indicador, no, porque esto es como una rueda suelta.En mi PTA, ante mi directora de departamento, que a su vez tenga un permiso de mi decana, y a su vez de la rectora, porque la comisión la firma, la rectora, ¿Que estuve haciendo con ese 60% del tiempo que me dieron? Entonces yo al final tengo que decir, en un informe de gestión qué hice. Entonces, si los profesores somos parte con comisión, en el centro, instituto, corporación, lo que sea, pues tenemos que de alguna manera tener un plan de acción[…] </t>
  </si>
  <si>
    <t xml:space="preserve">[…]hoy soy yo, porque el acuerdo de las universidades en la junta directiva era que el director, así como en Cotecmar, la cúpula de gobierno es militar, ¿cierto? En el CEMarin la dirección la tiene un profesor siempre que está comisionado por su universidad. Y los que hemos estado, han venido de su universidad en una comisión. Pero solo ese cargo. Pero yo sí creo que yo puedo llevar a la junta directiva y decir que en esa estructura, el director de proyectos científicos, prodría ser un profesor con una comisión...yo tengo el 60, puede ser que tenga el 30 o el 40%, Para que dirija proyectos, por ejemplo, y eso sería una manera también, porque hay un riesgo que hoy tiene el CEMarin y es que cuando yo salga no está muy claro quién sigue, porque no conoce muy bien cómo funciona el CEMarin por dentro. Entonces si traemos un profesor nuevo de la Tadeo o de los Andes, va a llegar de la nada a decir y bueno, cuénteme esto cómo es que funciona. Mientras que normalmente en los cargos de dirección pues uno se va preparando, uno no llega a ser vicerrector o rector de la nada, por allá fue primero director de área curricular, luego fue director de departamento, entonces más o menos fue conociendo cómo funciona la universidad y pues si conoce la carrera administrativa dentro de la universidad, pues un día, pues si quisiera puede llegar a decano o rector, pero si usted ha sido siempre profesor de la base y nunca ha tenido ningún cargo administrativo, usted no conoce cómo funciona la universidad a nivel administrativo. Y eso es un tema de que es importante entender de cara a estas estructuras. Entonces, hoy tenemos una asamblea general, la asamblea general está conformada por todas las universidades en cabeza de los rectores, que, como todas las asambleas, mandan sus delegados. Sólo muy pocas veces hemos hecho con los rectores. Yo lo logré una vez, porque vino el rector de Alemania y fue como un encuentro un poquito de cooperación internacional.  […] </t>
  </si>
  <si>
    <t xml:space="preserve">[…]la presidencia de la asamblea y la junta directiva de CEMarin, lo tiene hoy la Universidad Nacional, que eso hace también que tengamos la mayor gobernanza, porque la presidencia la tiene la Universidad Nacional y el director ejecutivo soy yo, pero además el 60 % de los investigadores son de la Universidad Nacional, entonces pues eso hace que tengamos más gobernanza. […] </t>
  </si>
  <si>
    <t xml:space="preserve">[…]AFOAEntonces, bueno, esta es la estructura que hoy tenemos, que está la asamblea, que está integrada por todos los miembros. Esto como es una entidad sin ánimo de lucro, la asamblea está integrada por todos. Entonces si un día tenemos 20 socios, son 20 en la asamblea, ¿cierto? Luego está la junta directiva, la junta directiva hasta el año pasado éramos tres de seis, porque éramos seis socios. La junta directiva estaba integrada por tres, un presidente, un vicepresidente y un secretario, pero hicimos una reforma para poder recibir más socios, entonces también reformamos la junta directiva, y la junta directiva pasó a tener cinco, presidente, vicepresidente, secretarios, y dos vocales que están en la junta directiva. De tal manera que, si el día de mañana somos 10 socios, pues la junta directiva tiene cinco. 
CMOS: ¿Y quiénes son?
AFOA: Hoy la junta directiva es la Universidad Nacional, como les decía, la rectora en la presidencia, la vicepresidencia la tiene la Universidad de Giessen y la secretaría de la Universidad de Antioquia
CMOS: ¿Y mandan delegatarios o son cargos específicos? 
AFOA: No, siempre, casi siempre es delegado, pero, por ejemplo, depende, en la Universidad Nacional suele ir la profesora DASC o el profesor Ernesto Mancera , y en la de Antioquia, por ejemplo, si va siempre la vicerrectora de investigación, ¿cierto? Y en Giessen hay… la encargada de la oficina de Cooperación Internacional. Yo soy el director ejecutivo, soy el quinto director ejecutivo. Primero estuvo la profesora Carmenza Duque , que es profesora nuestra de la Universidad Nacional, jubilada, luego estuvo la profesora Susana Caballero  de la Universidad de los Andes, luego estuvo el profesor Jairo Zapata  de la Universidad de Antioquia, luego estuvo el profe Felipe García  de la Universidad del Valle, y luego estoy yo, que es el director que más he durado en el CEMarin, llevo cuatro años. Tengo un director administrativo, ese director administrativo es de planta, se pagó durante muchos años con los fondos del DAAD, cómo hemos funcionado con recursos, porque claro, la sostenibilidad depende del modelo financiero también. Entonces tenemos un director administrativo, es como el director general de todo, pero luego tenemos una, coordinación administrativa y financiera, que ya va al detalle, la contabilidad, las finanzas, el presupuesto, todo. El director administrativo está con personal, tenemos un coordinador de comunicación, un coordinador de proyectos científicos.Un coordinador de recursos humanos. Luego tenemos personas del nivel profesional o asistencial que apoyan la operación. Entonces tenemos alguien encargado de ejecución de proyectos, que las compras, los viajes, los no sé qué. Tenemos alguien de producción de contenidos en comunicaciones o de temas audiovisuales,Entonces lo que hace LFM, lo que hace KMMO. Entonces aquí hay unos cargos que hemos creado de manera permanente un poquito para funcionar. Y el núcleo fundamental es búsqueda de oportunidades y proyectos, tanto internacionales como nacionales. Ahí hay un núcleo importante. Esto es como la estructura organizacional y así es como funcionamos. […] </t>
  </si>
  <si>
    <t>AFOA;CMOS</t>
  </si>
  <si>
    <t xml:space="preserve">[…]Tenemos tres grandes líneas de investigación. Hay un documento estratégico de investigación, es decir, como el plan estratégico de investigación y hay un plan de desarrollo, o sea, son dos documentos maestros. El plan de desarrollo dice al 2030 ¿qué queremos lograr?, ¿qué queremos hacer como corporación? y el plan de investigación, ¿qué queremos hacer en investigación?, en ¿qué temas queremos trabajar?, ¿cuáles son los temas que requiere el planeta?, ¿cuáles son los temas que requiere la sociedad?, son cuatro categorías, Investigadores CEMarin, que son los investigadores de planta de las universidades, profesores que como decimos, no están en comisión nunca, simplemente entran por proyectos, es decir, hay un proyecto, entran a trabajar en CEMarin, o tiene un estudiante de doctorado, pues usted lo está dirigiendo, entonces es investigador CEMarin porque hay un estudiante suyo. Los investigadores asociados, que son investigadores de otras universidades, que consideramos que por sus méritos científicos y académicos y colaboración con CEMarin pueden ser, entonces van al comité científico. El comité científico, si está integrado por profesores de la universidad que sí tienen una comisión para dedicar al mes una reunión de visión estratégica científica, ¿cierto? Hay uno de cada universidad que están ahí, son los únicos que tienen como una comisión, o al menos en su PTA lo incluyen como parte de una actividad, digamos que tienen, es ser parte de ese comité científico o comité estratégico asesor de ciencia, entonces en ese comité es el que aprueba, aprueba si entramos con un investigador externo, entonces hay un profesor de la Universidad Pontificia Bolivariana, de la Javeriana, o incluso las alemanas, entonces, ah, yo quiero ser investigador CEMarin, entonces pasa por el comité científico, se miran sus méritos académicos y se le aprueba. Están los jóvenes investigadores que son fundamentales y que miren que no existían, estaban ahí como que eran becarios, pero eran muy poquitos, entonces pasamos, hoy hemos ido creciendo, ya este número pasó casi a 70 jóvenes investigadores, y son fundamentales en toda esta discusión que hemos tenido, porque nos hemos dado cuenta que finalmente es con los jóvenes investigadores con los que estamos formulando los proyectos ahora, porque les hemos abierto la posibilidad de ser parte de sus proyectos. Entonces tenemos un estudiante de doctorado o de maestría incluso, que se graduó y que se vuelve una figura que se llama alumni, él trae un proyecto al CEMarin, porque él fue alumni de CEMarin, o sea, egresado de CEMarin, y acá se inscribe con su proyecto, el CEMarin le pone la sombrilla, la estructura administrativa, pero usted es el líder de investigación. Eso en la Universidad Nacional es imposible, es decir, usted en la Universidad Nacional, si es un joven investigador, BBC llega y dice vea, yo tengo este proyecto de electrónica, con el profe JDOC, por un lado, él es el director de su proyecto [Señala a JDOC], toma las decisiones, ejecuta 20 millones, 40 millones, yo quiero tener un equipo así acá, comprar esto, traer esto, viajar esto, medir esto, usted es el director de su proyecto, eso es fundamental, por ejemplo.  […] </t>
  </si>
  <si>
    <t xml:space="preserve">[…]hicimos un proyecto de ciencia ciudadana post huracanes para monitorear los arrecifes de corales con pescadores en Providencia, operamos las expediciones científicas de Colombia con la Comisión Colombiana del Océano, tanto en el Caribe como el Pacífico, el CEMarin fue el operador en un convenio con Minciencias y con la Comisión Colombiana del Océano, o sea, los buques de la Armada, administrativamente fuimos nosotros los que operamos el presupuesto para ejecutar esas expediciones científicas. Y actualmente uno que hacemos con Coralina, que es una planta, un sistema de desalinización a partir de energía solar en Johnny Cay, donde tenemos un componente de monitoreo, que estamos también con el profe JDOC y de un prototipo tecnológico de energía marina.[…] </t>
  </si>
  <si>
    <t xml:space="preserve">[…]Yo comentaba, he comentado siempre, con mucho orgullo, pero es gracias al ejercicio de los investigadores, que hoy logramos hacer la política nacional de los océanos de Panamá, financiado por Naciones Unidas, en una licitación internacional que le ganamos en competencia,con el Smithsonian . 
FGP: Solo una pregunta profe y es como, si me pudiera contar un poco más, de que es la... ¿qué se considera hacer política pública? Si es como hacer los estudios técnicos, la parte... o sea como ¿qué alcance o incidencia hay en la construcción de política pública? ¿Formulación?, ¿ejecución?, ¿evaluación?, en ¿qué en particular? 
AFOA:  Digamos que cada gobierno, tiene que generar, depende de su estrategia o su visión como país, un documento de lineamientos de política, de acciones en cuál es su estrategia en política pública, en un tema, por ejemplo, en la transición energética, no es la ley, ojo, es un documento de lineamientos de política pública, es decir, cómo se va a estructurar todo, desde el nivel nacional, hasta el nivel local, las entidades, cuáles son esas prioridades de desarrollo en esa temática. Entonces, todo eso tiene uno de esos estudios técnicos, científicos, que soportan ese documento de política pública, que se lo apropia el gobierno. El gobierno lo apropia, nosotros somos los consultores, el gobierno lo apropia y lo lanza, el gobierno nacional de Panamá lanza en cabeza del ministerio de Medio Ambiente, estos son mis lineamientos, en esto es lo que tenemos que movernos en los océanos, por ejemplo. Y ese fue el documento de política pública de los océanos de Panamá, la política nacional de los océanos. 
FGP: ¿Ahí termina el relacionamiento? Una vez se expide.
AFOA: Ah, sí, claro, nosotros no la ejecutamos[…] </t>
  </si>
  <si>
    <t xml:space="preserve">[…]esto, por ejemplo, lo aprendí yo sobre la marcha, porque me di cuenta que, los gobiernos tienen lineamientos, pues, como estrategias de cooperación entre gobiernos, con los bancos, con Naciones Unidas, o sea, los organismos multilaterales, se pasan por todo el mundo hablando con los gobiernos, diciéndole ¿usted qué necesita?, ¿En qué le puedo ayudar? Por qué están haciendo eso particularmente los bancos, por ejemplo, es porque luego prestan plata, le dicen al gobierno, yo le voy a prestar tanto dinero, pues usted necesita decirme ¿qué necesita?, y para eso necesita hacer unos documentos de lineamientos y de política pública. Entonces, por eso los bancos y los gobiernos financian este tipo de cosas y lo abren a consultoras internacionales, y por eso nosotros nos quejamos, porque no nos llaman nunca para hacer la política pública. Entonces, por ejemplo, yo he participado por los laditos en la Comisión Colombiana del Océano, en algunos documentos, pero el documento, por ejemplo, de transición energética, que incluye, por ejemplo, la ruta del wind offshore, lo hizo el Banco Mundial con consultores holandeses e ingleses, y no nos llamaron a nosotros, pero seguramente abrió una licitación y se la ganaron los ingleses. Nosotros lo que hicimos fue ah, sí, esto no sabíamos que esto funciona así, entonces vamos a fortalecernos y buscamos alianzas y nos ganamos estos concursos de licitaciones de política pública en otros países, para después volver a Colombia a ver si nos ganamos alguna licitación en Colombia. Pero a veces estás inhabilitado porque buscan que sea un consultor internacional. Entonces, claro, nosotros somos consultores internacionales para Ecuador o para Panamá, pero para Colombia no. Entonces, por ejemplo, nunca podríamos aplicar, si los términos de referencia dicen buscar una alianza liderada por un consorcio internacional, pues Colombia no entra. De hecho, un día nos pasó para un tema con Ecopetrol, y es que habían puesto en los términos explícitos que no podía participar ninguna entidad nacional. Esas cosas son como paradójicas, pero bueno, no me voy a extender. Entonces, el caso es que nosotros hicimos el de Panamá y hoy hacemos la asistencia técnica para el desarrollo sostenible de Ecuador continental y de las islas Galápagos. Este último de las islas Galápagos, el de Panamá es importante, interesante, pero para nosotros como CEMarin, que somos un centro, y ya me escucharon toda la genealogía, es decir, un centro de investigación que apoya estudiantes, que desarrolla proyectos, que apoya el proyecto en San Andrés, en Urabá, que un día, de cara a los rectores de las universidades, de cara a los socios, digamos que fuimos el centro de referencia que hizo la estrategia de uso sostenible de uno de los tesoros más grandes de la humanidad, que son las Islas Galápagos, pues ya eso nos pone en unas ligas distintas de conversación con otros actores. Entonces eso para nosotros fue como un gran logro en ese sentido. También hacemos alianzas con entidades de peso, como, por ejemplo, National Geographic entró aquí, ayer decía los de Coralina, que con una asesoría de National Geographic identificaron que el caracol pala ya no estaba, que se había acabado no sé cuánto, pues muchos de los investigadores que se montaron en el buque de National Geographic para identificar esos del caracol pala o lo que hicimos en el Pacífico, pues eran investigadores CEMarin. Aquí tenemos una investigadora CEMarin [la enseña en la diapositiva] montada en el buque submarino que fue allá, Paula, y acá hay varios investigadores CEMarin. Hicimos un convenio entre National Geographic para hacer la estrategia de conocimiento de manglares en Tribugá, y este ejercicio con National Geographic condujo a la creación del área protegida, digamos, en Tribugá, la declaración como reserva de la biosfera, también igual que Seaflower, pero hay una reserva de la biosfera en Tribugá que se declaró por un proceso de gobierno que fue soportado en este ejercicio técnico científico que CEMarin apoyó. Siempre tratamos de alinear con los ODS [Objetivos y metas de Desarrollo Sostenible], […] </t>
  </si>
  <si>
    <t xml:space="preserve">[…]los proyectos son las fuentes que usamos de financiación. A nivel de pedagogía y educación. Hemos encontrado muchos fondos para los temas de educación, para los temas de formación, para los temas de construcción de capacidades. Entonces, también yo creo que por lo menos en los temas marino costeros, la invitación, profe GHB y profe GEBT, que ya lo sabemos, que por eso me invitaron, es a que también, por lo menos en unas primeras etapas, tengamos unas victorias tempranas, y CEMarin sería ya un aliado para ejecutar o hacer cosas a nivel de pedagogía, por lo menos en los territorios marino costeros, que incluye todo nuestro Caribe continental e insular, y todo nuestro Caribe, todo nuestro, nuestro Pacífico, ¿cierto? Entonces, si se nos ocurre hacer cosas o estrategias de educación o de formación en Tumaco, en Buenaventura, en Chocó, en Urabá, en Cartagena, en la Guajira, ¿cierto? A nivel de pedagogía, o educación, ¿cierto? El CEMarin podría ser ese movilizador de acciones para eso. […] </t>
  </si>
  <si>
    <t xml:space="preserve">[…]los investigadores CEMarin que van aumentando a lo largo del tiempo, los alumnis, digamos que tuvimos un bloque grande cuando empezamos la estrategia, vinculamos 40 alumnis, o sea, egresados, que los identificamos. De ahí para adelante ha habido menos, pero pues porque son los egresados, pero ahí se han ido manteniendo el orden del 10 % anual, ¿cierto? Como que cada año recibimos cinco o seis alumnis, que son los que se van graduando, y hacemos como producción científica, y tenemos mecanismos de financiación. Y eso es como lo que hace que el CEMarin no sea una cosa suelta. Esto es fundamental. Entonces, arrancamos con esta naturaleza, pero necesitábamos fortalecer las otras cosas. ¿Cuál era esta naturaleza? La plata que recibíamos de Alemania, y dábamos becas. Entonces, las universidades estaban aquí en el CEMarin, porque ah, pues es que el CEMarin da becas. Entonces, ¿qué hemos aprendido? A diversificar las becas, porque ya no podemos dar becas de doctorado, porque no tenemos los fondos alemanes grandes, pero podemos seguir dando apoyos a la formación. Entonces, ¿qué damos? Damos becas para una estancia de investigación, damos becas para ir a un congreso, damos becas para escribir una propuesta de investigación. Yo le doy a ustedes 10 millones de pesos para que escriba una propuesta y aplique a un fondo. Entonces, yo creo que es un mecanismo de que el CEMarin ha permitido mantener activa la relación para una publicación científica. Hicimos un libro aquí en Seaflower, nosotros arrancamos en el año 2010, como les decía, con unos miembros, y digamos que el mecanismo financiero en ese momento era el DAAD y los socios simplemente, éramos socios académicos, es decir, la plata la ponía el DAAD. En el año 2015, el DAAD dijo yo le sigo dando una segunda fase por otros cinco años, pero las universidades colombianas tienen que decirme qué van a poner o el gobierno colombiano. Entonces las universidades dijeron vamos a crear un fondo de las universidades, cada una puso 100 millones de pesos, para 600 millones de pesos e iban a dar unas anualidades de $60 millones de pesos para la membresía en el CEMarin. Y así quedó. Es decir, hoy el CEMarin, cambió un poquito, se negoció la cosa y ya hoy el aporte es de $48 millones de pesos anual. Cada universidad o cada miembro nuevo CEMarin pone $48 millones de pesos anuales y el DAAD o la cooperación internacional ponemos el resto de dinero. En ese momento estábamos hablando de unos $1.400 millones de pesos. Luego se mantuvo los aportes del DAAD y los aportes de las universidades siempre más o menos de la orden de unos 1.000 millones de pesos. . En el año 2019, 2020, cuando yo recibo, ese era el dinero que más o menos el CEMarin tenía, unos 400 millones de pesos de las universidades, menos, 300 y pico, 300 millones y unos 500, 600 millones de pesos del DAAD y de un par de proyectos. Ese es el ingreso. De ese ingreso, más o menos entre el 30, casi el 40 % era administrativo. Tener el staff administrativo, el director, todo eso, Entonces, es decir, de los 1.000 millones de pesos, nos estábamos gastando 300, 400 millones de pesos en administración y unos 600 millones de pesos en ciencia, que era bien, pues estamos hablando de un 30-70, 40-70 pero igual, pues no dejaba de ser un reto, cómo crecer más en ciencia, menos en administración, o sobre todo buscar un mecanismo que no dependiera del DAAD. Porque el DAAD se iba a acabar. De hecho, este año es el último año. Entonces empezamos desde el año 2020 en una estrategia para empezar a diversificar los proyectos. Entonces lo que les cuento de Naciones Unidas, del World Bank, de otros proyectos de cooperación, de regalías, todo eso, pues llegamos a hoy, al 2023, a un orden de magnitud de unos 3.000 millones de pesos. Seguramente este año 2024 estaremos cerrando casi en unos 4.000 millones de pesos, que estamos hablando, que nos pusimos como meta el millón de dólares, es decir, CEMarin recibiera 1 millón de dólares de ingresos. Eso no es mucho dinero, eso no es mucho dinero, de cara a una institución grande, de los presupuestos que puede tener la Universidad Nacional u otra universidad, pero como centro que empezamos con un dinero que nos daba el DAAD y unos aportes que nos dan las universidades, pues decir que operamos o recibimos ingresos por 4.000 millones de pesos, pues es un buen ejercicio de gestión y que ese dinero se devuelve en proyectos de investigación, en formación y en construcción de capacidades de las universidades. Entonces ahí estamos y este año esperamos recibir nuevos socios, como les decía, recibimos un nuevo socio alemán y también posiblemente va a entrar la Universidad de Cartagena, la Universidad del Magdalena y la Universidad del Norte también, que nos hacían falta algunas Universidades del Caribe, porque todas éramos como realmente muy continentales. Aunque tengamos investigación en el mar, pues la Universidad de los Andes está en Bogotá, la Universidad Tadeo está en Bogotá, aunque tenga una sede en Santa Marta, la Universidad de Antioquia está en Medellín, la Universidad del Valle está en Cali. Entonces realmente no había ninguna universidad que realmente fuera de naturaleza costera o marina. Entonces por eso la Universidad de Cartagena, la Universidad del Norte y la del Magdalena, que fueron socios originales, no estaban. Pero ya hoy viendo los resultados dijeron ¿cómo no estamos ahí? Entonces si queremos estar. Esa es como la historia. La invitación es a que aprendamos cosas de este ejercicio y pensemos cuál sería la estructura que quisiéramos entonces también para Cuenco  […] </t>
  </si>
  <si>
    <t xml:space="preserve">[…]CMOS:efectivamente, el análisis de qué tipo de figura jurídica es muy importante. Soy una convencida de que la corporación es, para mí es una de las más flexibles, no sé, tiene mucha maleabilidad en términos jurídicos, entonces parece que por ahí hay unas pistas importantes. Qué pasa, cuando tenemos este tipo de configuración, tenemos líneas en gobernanza por lo de los sombreros, cuando soy dueño, cuando soy socio, cuando soy el trabajador. Y esos sombreros hay que clarificarlos mucho para saber ¿quién se sienta en una asamblea?, ¿quién se sienta en una junta?, porque a veces no se cumple el rol que tendrían que ser. ¿Qué doliente eres para que te sientes en un rol?, creo que hay temas muy importantes si quisiéramos como tratar de mirar esa figura y eso tiene que ver con los estatutos, o sea, ¿cómo se configuran los estatutos?, ¿cuáles son los marcos de actuación en los cuales nos estamos moviendo? Hablando con GEBT, yo creo que para ninguno de nosotros es un secreto que ciencia y tecnología ha estado en manos de los militares, o sea, ha evolucionado por la guerra. Entonces de pronto con los institutos que nacen de la guerra y nacen de… pues siempre van a tener rubros y en este caso, pues nosotros no estamos en ese trabajo, no estamos trabajando para la guerra, estamos trabajando para otra cosa y posiblemente ahí es donde está la revolución. Cómo hacer algo que no tenga que depender de cierta manera de todo el problema económico del mundo o de modelos neoliberales, por ejemplo, porque casi siempre hay un tema muy complejo que es donde se nos hace el nudo ¿cuánto vale? ¿Quién da la plata? ¿Para qué dan la plata? ¿Con qué objetivo dan la plata? Entonces yo creo que, hasta el modelo mismo económico, hay que ponerle su toquecito, los modelos financieros tendrían que ser también muy pensados dentro de ese proceso y hasta donde las autonomías que se tienen, pues habrá que mirarlas.
AFOA:Yo creo que ahí hay un punto que he tratado de como de equilibrar y es la autonomía. Voy a arrancar por el final. La autonomía que tenemos me ha permitido, por ejemplo, hacer esa licitación de Panamá o esa licitación de Ecuador, donde para poder ganarme esa licitación me tocó poner perfiles de consultores internacionales que no teníamos en ninguna de las universidades. Es decir, no tenemos, no es que yo haya usado toda la red de investigadores, porque es que, de los 200 investigadores, ninguno era experto en política pública insular internacional, con 20 años de consultoría en Islas del mundo y necesitaba alguien así. Entonces me lo busque no sé dónde, me lo traje de España, me lo traje de no sé dónde y lo puse ahí, porque tengo autonomía para aplicar a una consultoría que, si me la quería ganar, necesitaba poner eso. Porque entonces no voy a presentar, no me voy a presentar solo con gente externa. Entonces yo tengo que decir, meto gente externa, pero voy a meter aquí dos, tres de nuestros investigadores CEMarin, porque cuando me pregunten mi junta directiva, ¿usted qué se ha dedicado? Yo no puedo ir a decirles ah, no, yo tengo puros proyectos internacionales, pero no tengo a nadie del CEMarin, porque entonces ¿qué estás haciendo tú allá como director? Pero eso se logra porque soy profesor de la Universidad Nacional. Seguramente si tuviéramos un director externo, porque ya se han dicho, no, pues eso deberíamos nombrar un director externo que maneje eso como una empresa, [Hace una seña con su dedo, indicando que no] porque el día que le pongamos un director externo, ah si, le trae un montón de plata y utilidades y no sé qué. Pero empezó a decir, ah, si es que ningún profesor me respondía. Mi trabajo es llamar a mis colegas: “Hey, JDOC, ¿cómo vas? Hey, María, ¿cómo vas? Es que tengo esta oportunidad, no estoy muy ocupado, no sé qué, no, pero vení, hagámosle ta, ta, ta, esto, ahí puedes meter un estudiante, podemos hacer una cosa, ah, espérate, yo miro” y así. Entonces como que ese balance al final es como el ejercicio. Entonces yo que busco, tener este posicionamiento y poder luego decirles estamos haciendo el plan, ustedes me escucharon con la vehemencia que digo, es que le ganamos al Smithsonian en Panamá, es que le ganamos a la fundación Charles Darwin en Galápagos. Esto no es un centro cualquiera, miren ustedes el centro que tienen. Eso se lo digo a la junta directiva, ¿cierto? Pero yo sé que eso por acá por dentro me toca manejar también para decir tenemos esto y aquí participaron estos profesores, y estos de ustedes. ? Entonces ese balance es importante, pero yo sí creo que ha sido fundamental tener la autonomía. Yo les digo, si hay licitaciones, que surgen, salen en un mes. Una que nos presentamos ahorita, nos la abrieron el 15 de diciembre y se cerró el 19 de enero. 15 de diciembre, 19 de enero, eso en la universidad estábamos fuera, ¿el 15 de diciembre en que estamos en la universidad?, buñuelo, natilla, ¿cierto? presupuesto cerrado, cerrado completo y se cierra el 19 de enero, cuando los profesores de la universidad no han abierto el presupuesto. Ahora, de repente uno, porque yo lo hice en el pasado, exactamente, teniendo uno como amigo al decano, al rector, pues logra firmar una cosa nacional, pero internacional nunca. Entonces yo creo que esa autonomía sí servía para eso. Pero yo creo que es muy importante que quede, así como muy escrito ¿tú para quién trabajas? Es decir, ¿este centro, para quién trabajas?[…] </t>
  </si>
  <si>
    <t xml:space="preserve">[…]CMOS: Empatas con algo muy importante, el propósito, o sea, los lineamientos del propósito, que la gente entre y sepa a que entró, pues ahí sí hay que darle, casi que evangelizar para no perderse. O sea, me parece que ese énfasis que haces en el propósito, en la razón de ser, ¿porque existimos?, es fundamental, eso no se puede perder, porque es muy fácil perderse en los recovecos de otro tipo de intereses que van a estar sentados ahí.
AFOA: A mí un día y para cerrarte este profe. No, no, una cosita. No, no, sólo el comentario frente a eso, me llamaron a decirme oiga, como usted opera recursos, nosotros tenemos un proyecto de unas casas, no me acuerdo, me llamaron por una vaina, que, si yo podía recibir una plata para ejecutar de un proyecto de unas casas en Bogotá. Y entonces no, profe, le vamos a dar 1.000 millones de pesos. No era nada ilegal realmente, era simplemente pues recibir un dinero para ejecutar un proyecto, unas casas, pues, una investigación, una interventoría, lo que sea, y usted allá en la administración de ese proyecto le quedan 200 millones de pesos. Es decir, simplemente está diciendo, usted opere esa plata, yo soy un centro operador, yo podría recibirla y yo contrato a estas personas, ¿cierto? Dentro de lo legal, toda la cosa y al final por operación administrativa me quedan 200 millones de pesos. Pero entonces es como, yo no opero casas, mi labor...si las casas fueran en el mar, ah, sí, si las casas son para las reconstrucción en San Andrés y Providencia, sí, porque mi foco es ciencias marinas. Y, es más, si las casas son, que es que vamos a hacer la investigación, el desarrollo, las nuevas tecnologías para esas casas. Pero si es para hacer una interventoría de una construcción de unas casas, el CEMarin no se dedica a hacer interventorías de construcción, o sea, eso no es nuestra labor. Entonces eso es fundamental, porque un director tentado por mostrar indicadores de ejecución y de plata y no sé qué, se puede dejar pues atraer por el lado oscuro
GEBT: Es el objeto social. Es el que le da la línea. […] </t>
  </si>
  <si>
    <t>CMOS;AFOA;GEBT</t>
  </si>
  <si>
    <t xml:space="preserve">[…]yo lo poco que me muevo, no me muevo en un campo así, pero, pero encuentro una identidad tenaz en lo que yo hago con los procesos comunitarios y con los y las estudiantes. Y es que mucho de lo que voy haciendo en términos de pedagogía es salirme de la universidad está ahí y es un buen pretexto. Y eso me hace pensar, esto es una estructura también que surgió mucho de algo que se cogió todo el movimiento popular, que fueron las ONG en la parte sociocultural, y eso se volvió un buen modelo, eso se volvió un buen modelo para también negociar una cantidad de recursos, de esas mismas entidades internacionales. Entonces también hay una posibilidad de mover muchos recursos por cooperación internacional para fortalecer procesos con comunidades, ojalá, además, si empezamos a tildarlas de vulnerables, de pobres, y metemos objetivos, no excelente. Y viendo eso allá, eso aquí con este Instituto centrado en Ciencia, Tecnología, donde como bien lo decía el maestro, es académica, esta cuestión académica. Y yo al otro lado también diciendo, estoy metida aquí, pero esto es académico. La verdad es que en medio de esos dos estoy encontrando que la Universidad Nacional sobra, ¿sí me hago entender? Es decir, la figura Universidad Nacional, es decir, yo estoy generando lo que quiero hacer en términos de pedagogía, de organización, de trabajo con la gente, de vínculos comunitarios, de oposición muchas veces a cosas ahí, y la universidad es como un lugar de encuentro. Y miro esto y digo, para política pública, para todo esto también se está pensando, pero no, la universidad, o sea, la institución universidad se vuelve el pretexto, ¿sí me hago entender? Pero también se vuelve la traba. Entonces nos permite encontrarnos, por ejemplo, como en este espacio, de no haber existido el instituto, yo no sabría que existe esto, por ejemplo, pero viendo esto yo decía bueno, pero para esto, uno busca y también llega. Entonces en medio de esto, yo digo tiene sentido, por ejemplo, entiendo una universidad privada ahí metida, porque ellos necesitan esos espacios para hacer sus pros de investigación, sus pros misionales, pero ahí las públicas están en unas condiciones que no sé, a mí me deja mucho pensando eso, porque es lo que dice el profesor, estoy ahí, pero tengo que estar fuera para poder hacer una cantidad de cosas que sencillamente se me vuelve una traba.
CMOS: Con ese cuerpo que perdió el alma.
AFOA:No caigamos en el absolutismo. Es decir, como que yo, a mí el otro día tenía una conversación rápido, me decía una colega, a veces somos muy críticos con la Universidad Nacional, es un monstruo muy grande, de muchas cabezas y es un elefante difícil de mover. 
GEBT: 1867.
AFOA: Exacto. Pero, pero yo no sé qué sientan mis demás colegas. Es el mejor lugar de la vida, tú lo decías ayer, para trabajar, nos podemos criticar lo que sea, pero es el mejor lugar, uno de los mejores empleadores que tenemos. Entonces, gracias a la Universidad Nacional hoy estamos aquí discutiendo y no tenemos una empresa diciendo ¿cuál es el indicador de venta, de venta del producto no sé qué? No, nos dio un tiempo para discutir, para hablar. Y cierro con un punto, pero esa estructura pública, esa estructura universidad también sabemos que tiene sus limitaciones, pero no quiere decir que por eso entonces apague y vamos, no, el reto va a ser esto que estamos discutiendo aquí cómo mantenemos un pie adentro, y un pie afuera que nos permita ver qué está pasando en el mundo, que nos permita ver cómo actuamos, pero que nos permita hacer la revolución desde adentro, decía ayer la profesora MLR de la militancia desde adentro también, nos toca y ese es el llamado que estamos teniendo.    […] </t>
  </si>
  <si>
    <t>AIOM;CMOS;AFOA;GEBT</t>
  </si>
  <si>
    <t xml:space="preserve">[…]Hay veces, tengo esa sensación de estar como un mortal en el Olimpo, invitado a participar, a escuchar y eventualmente uno se entera, pero lo que dice AFOA, baja el pie a la tierra, tenemos estudiantes que están pidiendo pista, tenemos problemáticas en el territorio y cómo nosotros desde la universidad estamos atendiendo esas necesidades. Entonces los procesos o las estrategias que estamos buscando para llevar conocimiento, transformación, ideas, es lo que nos pone a pensar en los problemas que actualmente tenemos y que hay que resolver ya. O sea, nos podemos quedar pensando, filosofando, que nos inventamos y ese es el Olimpo, porque desde que eso se piensa, se trabaja, se estudia, se investiga, que hay que hacerlo, a aterrizarlo, pues van a pasar muchos años y yo no puedo esperar y decirle a PVS espéreme unos 3, 4 años que se tenga esta política de educación para que nosotros pensemos ya cómo resolvemos los problemas en el archipiélago. Y estamos hablando de los mismos problemas básicos, que ya tienen solución, porque son cosas que ya se resolvieron, problema de agua potable, problema de manejo de residuos, problemas de energía, problemas de seguridad alimentaria, conectividad, entonces ya deberíamos estar trayendo esas soluciones o por lo menos aplicando. Estaba hablando un poco ya de investigación aplicada, hemos hablado de bueno, aquí podemos proponer proyectos y podemos tratar de plantear soluciones, pero luego no tenemos la masa crítica. Hemos estado hablando de potenciar o pensar problemas tecnológicos y nos suena mucho porque es que necesitamos ya resolver problemas, pero entonces entra en ese conflicto de cómo hacer en un territorio que necesita soluciones rápidas, ya pensar en estrategias que se conversen con lo que se viene pensando desde el Olimpo, eso es un poco, lo que lo que necesito que bajemos, o sea que necesito que le demos oportunidad a pensar, o más que a pensar, a actuar. Y entiendo esa limitante que todos los procesos toman tiempo, pero la gente también se muere de hambre y la gente también no tiene el recurso para pagar la luz y la gente también no tiene agua, ¿cierto? Son los recursos, es lo básico, lo básico de lo que estoy hablando acá. No podemos comprar el tiempo, pero creo que si podemos plantear soluciones. Yo lo que hago al menos desde esa parte, ya lo vieron en el container, eso es un pelito, tratando al menos desde la academia, desde las clases, por mi formación, que es un poco lo que mostró AFOA y pues tenía una presentación para un poco en esa línea, pero era bueno, ¿cómo bajo todo eso que uno hace en un doctorado, en un postdoctorado, de investigaciones de punta, en las universidades de punta, pero aterrizas y tienes que dar matemáticas y cálculo?, eso ¿cómo se conversa con lo pedagógico? y ¿cómo más allá de eso, desde la motivación propia, transmitir lo que yo conozco, lo que aprendí en lo cotidiano y en lo que es contextualizado?, es decir, ¿cómo traigo ese conocimiento del mar? y de allá vinieron un poco esas ideas de venga, un canal de olas, eso vale 4 millones de pesos, por materiales, un equipo, la otra, eso no es plata cuando lo puedes usar de excusa. Hemos traído los estudiantes de colegio, hemos traído a los chicos del Sena, que es conectar con lo que ellos ya conocen, pero quizás todavía no son conscientes de, digamos, de todo lo que tienen. Entonces esa es la excusa para hablar de medio ambiente, de arrecifes, de corales, de pastos, de soluciones basadas en la naturaleza, de erosión costera, de cambio climático, de huracanes, de monitoreo, son elementos que uno dice pues están ahí todos, creemos que los conocemos, pero no, realmente creo que ese es el esfuerzo que estamos haciendo, al menos desde la universidad, aquí en la sede, con el grupo que venimos construyendo gracias a los recursos que hemos recibido y que ya llevamos dos años trabajando. Y más allá de eso, no les he contado, pero ellos son los que me están apoyando a mí en la formulación de proyectos de regalías de 10.000 millones de pesos, aquí con ellos, porque es que no tenemos en la sede, o al menos no identifico esa, digamos, esa apuesta fuerte de trabajar por proyectos que realmente nos puedan apuntar a resolver dificultades que tenemos en el territorio. O sea, falta todavía trabajar más en esa masa, en ese equipo, desde estudiantes, desde egresados, desde ingenieros, trabajando en conjunto. Entonces es un poco entre el Olimpo y la tierra, tratando de encontrar ese balance, pero hay que seguir rodando y lo estamos tratando de hacer desde estos procesos formativos. Ese es como un poco como lo que recojo.[…] </t>
  </si>
  <si>
    <t xml:space="preserve">[…]nosotros somos una universidad y además pública. Entonces es un poco la pregunta de, digamos que por algún motivo terminas allá peleando y se sale la nacional de esto. La pregunta es, bueno, ¿qué pierde el instituto? Porque se salió la nacional, ¿cierto? ¿Qué perdería, que no lo puede hacer los Andes?, que es también otra universidad, pero que no es pública, o que no lo puede ser, qué sé yo, institución alemana, que puede ser una institución pero no es universidad, que es donde uno empieza a decir mire, es que como universidad estamos es ofreciendo esto dentro de lo que hacemos como universidad, que es como universidad yo no me puedo estar vendiendo a lo que me salga, o sea, no es que me dicen venga, CEMarin vamos a montar allí una casa y entonces echemos ladrillo y métale y yo le doy plata y busque recursos. No, pero lo mismo, ¿qué perdería la universidad si un instituto de estos, digamos, se aleja de la universidad? Y ¿qué perdería en términos del cumplimiento de las funciones misionales que tiene la universidad?, pensándonos cómo universidad. Yo creo que ahí es donde está un poco la discusión finalmente, o sea, cómo en tanto universidad y universidad pública pensamos estos elementos, que es algo con lo que comparto también que decías, profe [Señala a JDOC] y lo pensaba en estos términos y volvamos a ese plano un poquito de la política pública. Hoy en Colombia existe un decreto en donde cualquier instituto puede ofrecer doctorados, entonces Fedesarrollo puede ofrecer un doctorado, el Instituto Nacional de Salud puede ofrecer doctorados, y entonces uno dice bueno, y ahí ¿qué pasa con las universidades? Porque ese instituto puede decir mire, además Fedesarrollo, entramos por otro lado, aquí vienen a hacer pasantías también todos los investigadores de los Andes, aquí no solo hacen pasantías sino que les podemos garantizar trabajo, aquí los proyectamos para que lleguen al Ministerio de Hacienda y lleguen al Banco de la República, pero además estamos haciendo la asesoría en la formulación de políticas en los lineamientos para varios departamentos, varios municipios y todas estas cosas, pero adicionalmente entonces damos doctorados, es como que también formación, investigación, todo. Y uno dice bueno, ¿En qué se diferencia un Instituto de la Universidad Nacional, de Fedesarrollo? Es decir, ahí donde vamos a tener algo que Fedesarrollo no hace, algo que de pronto nosotros no podemos hacer, algo que como universidad y en nuestra naturaleza no deberíamos hacer. Yo creo que la pregunta pasa es por ahí justamente, o sea, siempre volver a la idea de que somos una universidad o una universidad pública, y que eso nos brinda una especificidad dentro de cualquier tipo de organización. Y en el marco también de un sistema que es complejo, en donde por muchas políticas se intenta desnaturalizar a las universidades. O sea, como que las universidades pierden una hegemonía y una suerte de monopolio que había en la sociedad para que otros empiecen a hacerlos. Otros institutos, otros, sí, en términos de formación, en términos de investigación, todas esas cosas. Es decir, como que se pierde la hegemonía en la expedición de títulos y la hegemonía también en la expedición de investigaciones que tengan un sustento científico. Entonces hay como que nos llaman a bueno, ¿qué va a hacer la universidad ahora? Pero además donde tenemos el otro ataque también, y es las carreras duran mucho tiempo y otros institutos pueden ofrecer cosas mucho más prácticas. Entonces, creo que la pregunta pasa también por ahí, una reflexión honda sobre qué es la universidad y que desde la universidad se ofrece a un instituto tan valioso como este, pero desde lo que ofrece la universidad misma. O sea que ahí es donde uno empieza a ver, incluso aquí en la universidad también, toda una discusión sobre lo que algunos han llamado líneas de trabajo académico. Es decir, cómo logramos entender que, en la universidad, al ser universidad, hay tres funciones misionales, y que esas funciones misionales tienen que estar involucradas en lo que algunos llaman como unas líneas de trabajo académico. Bueno, pero que estén todas ahí, que es tal vez lo que otros institutos u otras instituciones no pueden hacer. Entonces aquí entiendo yo, y no lo puedo resolver, y seguramente será un debate, es un llamado a identificar ¿cuál es la identidad de una universidad pública como la nuestra?, en un contexto en el que por todo lado le salen competidores, y en el que por todo lado salen institutos o instituciones que creen que pueden hacer lo mismo y que tal vez lo pueden hacer mejor. Entonces que esta universidad no nos sirve, entonces como que hagamos las cosas directamente con la gente, porque la universidad más bien me bloquea. Pero es bueno ir con el sellito de la Nacional, y para algunos la Nacional es una buena franquicia, entonces el sellito y esto me ayuda. Entonces, cómo pensar el instituto verdaderamente. Si queremos, por ejemplo, el instituto en otros términos, pues Fedesarrollo está haciendo un montón de investigaciones sobre educación y puede lanzar un doctorado en educación, y puede llamar a un montón de gente para que vayan y hagan sus tesis, y le consigue profesores y todo eso, ¿cuál sería la distinción ahí que podríamos tener?, pensando también en esta experiencia que se nos muestra, que tiene digamos acá unas labores en todo el país, pero que está también buscando recursos, que tiene que alejarse de una inercia dentro de la universidad, etc. Entonces creo que ahí hay un problema muy importante a resolver.  […] </t>
  </si>
  <si>
    <t xml:space="preserve">[…]Es que bueno, cuando se hace la pregunta de qué brindaría la universidad, yo no sé, a mí me sale, pues mucho, la verdad digo que ese espíritu crítico de la universidad y esa cosmovisión de país, pues también es una apreciación personal, creo que sólo lo tiene la nacional y yo creo que eso hace el toque diferenciador allí. Me llama mucho la atención el tema de la emergencia de procesos de formación y demás, porque entendiendo también lo que el profe mostró, eso sale per se al ejercicio de las reflexiones y consensos y demás que se dieron en ese escenario y que a mi juicio en educación también va a pasar y que además son necesarios porque la educación ha sido el escenario digamos lamentablemente más pervertido que se ha dado en el sistema y que somos precisamente fruto de ese escenario de perversión, cuando debería ser el escenario que más se cuide. Entonces lo vemos por ejemplo en las ofertas, en las demandas, en las licitaciones, es verdad que hay mucha plata para estos temas de educación y cada quien entra a las regiones, por ejemplo, manda sí, me imagino que hay filtros y demás, yo no puedo negar que eso no pase, pero hacen lo que quiere con la gente, hacen lo que quiere con los territorios, un montón de cosas que deja ya solo la conveniencia de los lugares a donde vamos, etc. Entonces a mí sí me parece importante esa esa búsqueda de un espacio de reflexión que llame a consensos, que respete a las autonomías, pero que de esa mirada de país empiece a gestar caminos un poquito más honestos de ese tipo de construcciones, en donde siguiendo a la profe… [ Se refiere a AIOM] además deben participar los grupos, las comunidades, los territorios, que de manera más horizontal puedan entrar a reconocer sus voces, a trabajar desde la co investigación, etc. Eso hace muchísima falta y ellos en los territorios lo extrañan muchísimo, ven cómo hay un gran vacío y como nuevamente las academias se empoderan de esas cosas y el estado termina sirviendo para que el empoderamiento sea todavía más impuesto. Entonces a mí me parece que, por ese lado, eso que él presentó el profe me parece muy, muy interesante como para repensarlo al interior del instituto. Honestamente me preocupa un poco lo que pasa, lo que decíamos ayer y hablábamos al interior de la UN en términos de educación. Es decir, hay muchos elementos también por reparar, por reaprender, por construir, por lograr esos diálogos interdisciplinarios que hablábamos. Yo sé que es preocupante lo de fuera, pero también es muy preocupante lo de adentro. Entonces, ¿cómo lograr esas dos cosas? Porque sí, estamos además formando, nosotros también estamos en ese ejercicio y ahí estamos cometiendo muchos errores, que era lo que hemos venido hablando estos días. Entonces, cómo combinar lo que tú decías de responder a esas problemáticas urgentes en co construcción, en co diálogo, en codiseño, pero también, bueno, ¿qué pasa con la UN internamente? […] </t>
  </si>
  <si>
    <t>HISTORIA VIVA</t>
  </si>
  <si>
    <t xml:space="preserve">[…]Estamos haciendo historias así no lo queramos ver, o así pensemos que es una bobada lo que estamos haciendo. Por el tema del concepto del poder. Y 2, muchos autores coinciden en algo muy bello, dicen “la solución de un momento histórico es el problema del próximo”Y yo siempre he dicho que la vida es una carrera de relevos. Y hoy tenemos la antorcha en las manos y estamos como encartados, pues, o sea, ¿qué vamos a hacer? O sea, cómo vamos a hacer la millita de más, frente a eso.[…] </t>
  </si>
  <si>
    <t xml:space="preserve">[…]yo creo que entender estas lógicas de lo humano son muy importantes cuando estamos sentados pensando en esto. Entonces, hay un tema que el estado ha venido y Nacional es hablar de estado, que le tocó empezar a inventarse fue todos los institutos descentralizados. O sea, el estado, el cuerpo del estado era tan pesado que mucho de lo que quería hacer no era posible. Entonces nacen los institutos descentralizados, nacen las empresas comerciales del estado, dice venga, haga, haga. ¿Para qué? Para tener regímenes especiales normativos y de gobernanza. ¿Pero qué pasa? En la medida que yo no tengo claridad de cómo separar la gobernanza en el sentido de pertenezco, pero no, creo que ahí es donde nos empantanamos en el proceso. Y aquí estamos discutiendo más o menos lo mismo. O sea, la gran institucionalidad se llama Universidad Nacional tiene todo, toda la pesadez propia de tantos años de existencia y de pertenecer al Estado. Y aquí estamos diciendo no nos vamos a separar porque no hay forma. Eso es una, eso está imbricado. ¿Pero cuál sería esa mejor manera de construcción de esa avanzada que necesitamos? O sea, realmente sí se necesita que esté descentralizada. Si necesitamos hacer un cambio, esto es un llamado que hace rato estamos teniendo frente a la educación. Y creo que la profundidad en las reflexiones, el no angustiarnos por este tipo de ejercicio que estamos haciendo, pues que no es costumbre. Ustedes saben que en una era del eficientismo, el horario, la agenda y el producto se convierte en la única razón de ser de este tipo de reuniones. Y creo que ahí es donde nos hemos equivocado. Yo creo que aquí se está tejiendo más pensamiento que si tuviéramos la presión del producto ya, frente a la respuesta que tenemos que dar. […] </t>
  </si>
  <si>
    <t>CATEGORÍAS UA12 5 ENCUENTRO INTERSEDES</t>
  </si>
  <si>
    <r>
      <rPr>
        <rFont val="Ancizar Sans"/>
        <b/>
        <color theme="0"/>
        <sz val="11.0"/>
      </rPr>
      <t>N</t>
    </r>
    <r>
      <rPr>
        <rFont val="Calibri"/>
        <b/>
        <color theme="0"/>
        <sz val="11.0"/>
      </rPr>
      <t>°</t>
    </r>
    <r>
      <rPr>
        <rFont val="Ancizar Sans"/>
        <b/>
        <color theme="0"/>
        <sz val="11.0"/>
      </rPr>
      <t xml:space="preserve"> DE VECES QUE SE IDENTIFICÓ EN EL TEXTO</t>
    </r>
  </si>
  <si>
    <t>En palabras de WAAC  se refiere a una línea de posible investigación que parte de la observación de lo cotidiano como la historia del presente, con antecedentes en la investigación chilena. Esta forma de ver la historia viva, genera un pensamiento crítico, responsable de nuestro presente.</t>
  </si>
  <si>
    <t>4.
GEBT, JDOC, AFOA, GHB, AIOM, SCM, FGP, EDGL</t>
  </si>
  <si>
    <t>5.
13</t>
  </si>
  <si>
    <t xml:space="preserve">10. Navegando el maritorio: flujos que conectan educación e innovación </t>
  </si>
  <si>
    <t>NAVEGANDO EL MARITORIO: FLUJOS QUE CONECTAN EDUCACIÓN E INNOVACIÓN</t>
  </si>
  <si>
    <t xml:space="preserve">[…], sabemos que países como Alemania, países como Japón, países como Italia, para no hablar así siempre de EE.UU. comienzan a hablar de innovación, más o menos se ubica hacia 1934, después de la crisis financiera del 29 en los EE.UU. entonces sí sale la innovación y probablemente muy ligado a una estrategia productiva y a una estrategia comercial y de países en periodos de posguerra, o sea que las guerras sí han traído en algunos casos unas ideas de desarrollo. Entonces, claro, la noción a veces fastidia[…] </t>
  </si>
  <si>
    <t xml:space="preserve">[…]fastidia el hablar en esa distinción de ciencia y tecnología desde una perspectiva de la ciencia moderna, en donde desde esa perspectiva es mucho más importante hacer ciencia. La tecnología inclusive, como se comprendía en el siglo XIX, en esa extensa retórica también a veces se sigue pensando que es simplemente aplicación de ese conocimiento que se produce en la ciencia y ahí se hace esa distinción, es algo menos, tanto que hablamos todavía de investigación aplicada, aplicación del conocimiento que produce la ciencia. Es decir, son elementos, inclusive no de lenguaje, ya son conceptos. […] </t>
  </si>
  <si>
    <t xml:space="preserve">[…]hemos venido hablando, por ejemplo, con el profe AFMC, que, frente a la innovación, pues uno escucha de todo, la palabra para algunos molesta, porque vuelvo y digo posguerra, estrategia productiva, comercial, pensar en cómo vamos a comenzar a generar y a dinamizar las economías. Para otros la innovación, así como el emprendimiento, ah, no hay empleo, apunten al emprendimiento, entonces formemos emprendedores, pareciera que es la solución al desempleo. Y la innovación entonces es como para, esos países en donde no se hace ciencia, porque es una aplicación, sí, es como una aplicación del conocimiento científico. No voy a hablar de la innovación desde la perspectiva, necesariamente hay que basarse en ella desde la perspectiva de Schumpeter , 1934 y otros autores que han venido hablando de la innovación y se fijan en la innovación y miden la innovación desde el éxito comercial de los productos, y en ocasiones entonces se considera que la innovación es intrínseca al producto, pero si habláramos desde el éxito comercial de los productos, pues que los lleva a ser un éxito comercial, y si todas las innovaciones son éxitos comerciales, lo voy a decir de manera muy respetuosa, entonces el traficar cocaína pues es toda una innovación, y sí, seguramente hay innovaciones. Entonces, pero no todo, digámoslo, porque ahí habría un sentido ético, entonces no es todo lo que produzca dinero, entonces es hablar de innovación desde unas perspectivas más recientes. Se vienen trabajando en Inglaterra, Australia también, equipos de investigadores en estos temas y pues resulta bien interesante. […] </t>
  </si>
  <si>
    <t xml:space="preserve">[…]Este es el documento que se ha venido construyendo de Fundamentación y Estructura del Ecosistema de Innovación Académica. Y esto tiene unas particularidades que son, a las que me voy a referir y quería dejarlas aquí porque pues ha sido como el aporte y quiere ser el aporte al instituto, por supuesto, pero también a lo que como universidad podríamos construir. Hay un fuerte posicionamiento de un discurso pequeño, a mi modo de ver, reducido, de la innovación en la universidad, pero lo que yo digo no le quita el espacio a otros discursos de la innovación que yo esperaría que no fueran discursos, sino que pudiéramos llevar a cabo acciones y no seguir simplemente hablando de la innovación. […] </t>
  </si>
  <si>
    <t xml:space="preserve">[…]Este esquema es una adaptación de un esquema elaborado por unos investigadores, lo encontré en el año 2016, Ceschin, F., Gaziulusoy, mi formación es de diseñador, y yo me encontré que en esas relaciones entre el diseño y la sustentabilidad es posible hallar hoy, dinámicas de innovación distintas que han superado las dinámicas de la innovación en producto. Las dinámicas de innovación en producto siguen siendo vigentes, pero han partido de una perspectiva insular, aislada y desde una mirada puramente técnica, es decir siguen siendo válidas, pero tienen un ámbito de validez que está situado allí. Uno de los enfoques de la innovación en producto, por ejemplo, es la biomímesis . Otros hablan, por ejemplo, del ecodiseño, aquí hay enfoques del ecodiseño, ahí están, son válidos, pero no son los únicos. Entonces se puede hablar de innovación en producto, también se puede hablar de innovación en sistemas producto o servicio. ¿Y aquí qué es importante? Recordemos que a veces cuando hablamos de innovación en producto, es muy importante saber no solamente quién lo va a usar, y a veces no pensamos tanto en quienes se benefician del uso de esto, sino quienes lo van a comprar, quién nos va a pagar por eso, a quién se lo voy a vender. Es decir,  que a veces, es muy fácil asociar la idea del producto a su valor transaccional como mercancía también. Entonces suele agotarse y dársele mucha importancia al producto, no por sus contribuciones, por sus funcionalidades, sino por su valor transaccional. Y ahí pues obviamente hay que hacer una distinción. Sigue siendo válida, importante esta dinámica de innovación en producto, pero cuando efectivamente hay unas contribuciones. Si uno hablara del canal de olas, entonces claro, el canal de olas lo podemos ver como un producto. Qué tal si fuera un medio, que se pudiera registrar, vamos a creer que tuviera esa posibilidad y le vendemos el canal de olas a otra universidad, así como otras universidades venden cursos, de qué se yo, se vuelve un producto, eso se puede. Entonces yo puedo convertir el canal de olas en eso.   […] </t>
  </si>
  <si>
    <t xml:space="preserve">[…]Entonces, hay quienes dicen otro canal de olas, y ¿por qué no lo compraron? Entonces ya sabemos, ¿es suficiente esto? [Señala la parte de la diapositiva de “Innovación en producto”] Ya nos hemos dado cuenta que no. El desarrollar este producto nos ha permitido aprendizajes, nos ha permitido conformar equipo de trabajo, ha hecho que el círculo se amplíe y que otros profesores vengan y se interesen qué es lo que está pasando aquí, pedagógicamente qué puedo hacer, cómo transformo una práctica. Entonces, ya el canal de olas deja de ser importante en sí mismo y comienza a ser importante es porque comienza a mediar en otras dinámicas por sus funcionalidades, por las posibilidades que tiene de contribuir, digámoslo en este caso, a un proceso pedagógico o a un proceso investigativo o a trabajar con niños del colegio, en donde además de que están aprendiendo, la universidad está haciendo una labor importante de acercarse a esa comunidad, a esos grupos. Entonces aquí ya uno podría hablar, hay otros niveles, hay otras dinámicas de innovación, se pueden identificar. Ah, pero es que en Medellín tenemos un canal de olas que, mejor dicho, ah, en Palmira tenemos uno de 10 metros, nos lo dijo el profe EDGL, ¿no? Si este es más chiquito, pero es que a diferencia del de Palmira o el de Medellín o el de Bogotá, que eso es todo un hangar, creo, este está en la sede Caribe y los estudiantes observan el mar, observan allá el fenómeno y vienen aquí y pueden hacer el modelamiento y pueden entender, o sea que ese es muy importante y más grande, pero no está aquí. Y es importante porque está aquí, ¿cierto? Así sea chiquito, pero para el efecto es más grande que cualquiera de los que no están acá.
JDOC: Y lo hicieron estudiantes.
GEBT: Y lo hicieron los estudiantes. […] </t>
  </si>
  <si>
    <t>GEBT;JDOC</t>
  </si>
  <si>
    <t xml:space="preserve">[…]La primera vez que hablamos, cuando me dijo esto cuesta 4 millones [Se refiere al canal de olas], yo no me imaginaba nunca profe [Se refiere a JDOC], que iba a conformar así un equipo de trabajo y que efectivamente iban a terminar haciendo proyectos de regalías y que probablemente, así como nos acaba de mostrar el profe AFOA, se desarrolla toda una estructura, llamémoslo organizativa alrededor de un equipo de trabajo que de algún modo comienza ahí, un pequeño espacio también de gobernanza. Veníamos hablando con el profe AFOA y es el que presentó fue RVM. ¿Habría sido distinto que hubiera presentado el profe JDOC? Claro, habría sido distinto. Uno siente que ya hay apropiación, que ya son procesos que no dependen de una sola persona. Entonces dice PVS, pues por eso estoy acá, es que me motiva a estar acá, BBC también entonces comienza a decir y entonces voy con una idea hacia la maestría. Eso comienza a generar también una organización más allá de la institucionalidad […] </t>
  </si>
  <si>
    <t xml:space="preserve">[…]Entonces, las dinámicas de innovación, no son solamente las ligadas a esas dinámicas de producto. Si uno lo analiza un poco en la historia, quién desarrolló la microelectrónica y a partir de que lo hizo.A mí me contaron que un señor que se llamaba Akio Morita. Murió más o menos hacia el año 2000, por supuesto, por su nombre y apellido japonés. Fue el presidente y fundador de Sony. Y Akio Morita, un poco quisquilloso, iba en un avión y comenzó a escuchar la música que escuchaba el pasajero que iba sentado al lado de él. Y de una idea sencilla, el tipo dijo, no, es necesario desarrollar algo que le permita escuchar la música a él solo. Y dejé de fastidiarme. O sea, estamos hablando de que eso es lo otro que tienen las innovaciones, estamos hablando de más o menos15 años. O sea, el primer walkman se lanza en 1979, estamos hablando de 1964. Y para poder hacer eso, que era simplemente una idea, cuando todas las investigaciones de mercado decían que lo que tocaba hacer era grabadoras de esas de dos parlantes, este tipo dice, no, lo que toca es permitir que cada quien lleve la música para donde quiere y que escuche la música que quiere. En 1979 Sony lanza el primero, los demás son seguidores. En 1984. La palabra aparece en el diccionario británico, o sea, sí, parece ser que sí hubo una innovación, pero no era el dispositivo, era clarísimo, porque cuando él lanza el primero, como sabe que van a haber otros seguidores, ya tenía la segunda y la tercera y la cuarta, además, porque iba a entrar en una dinámica de competir también. Entonces era otra cosa, era una visión ¿Y cuál es la transformación que tiene que hacer Sony? Comenzar a desarrollar microelectrónica para que eso que se podía hacer en una grabadora así de este tamaño, se pudiera llevar a un dispositivo. Y creo que algunos, no sé si esté equivocado, no he leído suficientemente el caso, le atribuyen a él todos esos principios que nos permiten tener hoy, por ejemplo, las memorias con esa microelectrónica, con esos microcondensadores, en fin. Entonces, esas innovaciones por supuesto que son importantes en la medida que uno logra entender también las diferentes dinámicas en las que participa. Es un discurso posicionado para Akio Morita el 80 % de la gente quería esas grabadoras, pero por lo que hemos dicho, la gente a veces no se puede imaginar simplemente cosas que no puede referenciar en su realidad. Entonces les iba a preguntar ¿ustedes qué quieren? Pues muchos le iban a responder pues una grabadora. Quién le iba a hablar de una palabra que no existe. Apareció prácticamente 20 años después la palabra como tal. Entonces cuando el 80 % va, por un lado, pues dentro de ese 20 % hay posibilidad de pensar esas otras posibilidades que a veces vuelvo y digo, tienen mucha más contribución e impacto. La innovación anda por ahí, por eso decíamos un principio de lo que se refieren algunos autores, innovar es ir en contra de la corriente, para Akio Morita era, o sea, casi que por naturaleza es un rebelde, entonces para Akio Morita era ir por el 20%, no por el 80, y buscar digamos otras posibilidades, otras formas de hacer, así haya un discurso asentado en donde probablemente esto está asociado a una dinámica competitiva y a unas rentabilidades financieras.  […] </t>
  </si>
  <si>
    <t xml:space="preserve">[…]Yo estuve viviendo en Cali, estuve muy cercano a la cámara de comercio en Cali, y la cámara de comercio en Cali creó una estructura de clúster. Los clúster es tratar de agrupar empresas de un mismo sector, por ejemplo, los vallunos son muy mecateros, entonces tienen el clúster del macro snacks, sí, las fábricas de yuppie, pero también las caleñitas, muchos productos así, las marranitas, hasta las empacan, los productos de Calixto, en fin. Entonces Cali tiene dentro de sus clúster, tiene los de macro snacks, pero tiene un clúster que es por ejemplo el de excelencia clínica, en Cali hay dos clínicas de las 20 más importantes de América, se posicionó por ejemplo en la salud y en la cirugía estética, sabemos por qué, así como Colombia es líder en medicina interna y es líder en ortopedia, todo eso tiene un origen, ahorita hablé de la guerra contra el Perú, aquí estamos hablando de otras cosas que a veces se asocian al contexto en el que vivimos. Entonces innovar aislado al contexto, pues no se podría. Entonces trabajando un poco con este tipo de industrias, la industria textil, de las confecciones, porque de la textil, es claro que Antioquia ha sido muy fuerte, la industria de las confecciones en el Valle del Cauca es muy fuerte, para esa época, estoy hablando del año 2017, reportaba el 27 % de los empleos directos en el Valle del Cauca. Y cómo se innova en empresas de baja y mediana capacidad tecnológica, no se innova de la misma manera que también hay un clúster en el Valle del Cauca que es por ejemplo el de las industrias farmacéuticas, pues en la industria farmacéutica para innovar se necesita ir muy de la mano de las ciencias básicas, al punto que las industrias farmacéuticas a veces no trabajan con centros de investigación que están en Colombia, pero para innovar en la industria de las confecciones se trabaja de la mano con otras formas del conocimiento, por ejemplo lo que se habla de diseño, diseño es muy importante para innovar en empresas de mediana y baja capacidad tecnológica, en otras toca innovar con base en la ciencia básica. Entonces, no es un proceso que responda a una sola forma de conocimiento, se necesitan diferentes formas de conocimiento. Entonces por eso a veces uno dice la innovación pues es un proceso que debe integrar diferentes formas de conocimiento y que no solamente está orientado a desarrollar productos, sino que, la innovación es muy importante en ciertos ámbitos en donde las contribuciones van más allá del producto mismo. […] </t>
  </si>
  <si>
    <t xml:space="preserve">[…]. No es lo mismo entonces la innovación tecnológica a la innovación académica, no es lo mismo la innovación en producto, la innovación en territorio, los brasileros sí que saben de eso, en muchas de sus ciudades el plan de ordenamiento es un objeto de innovación. Entonces a lo que voy es, no es lo mismo la innovación educativa en la Universidad de los Andes, a la innovación en una institución pública. A mí me dicen claro porque innovación académica profe, el Moodle, yo llegué y la dirección Nacional de Innovación Académica tiene en su mayoría es un cuerpo de ingenieros y administradores de empresas, no hay nada en contra de eso, pero uno dice si es la Dirección Nacional de Innovación Académica en donde están las personas también, esas otras formas del conocimiento necesarias para innovar, por ejemplo en temas de educación, de educación pública, entonces claro, toca comenzar a mirar cómo están distribuidas esas capacidades en la universidad, en las distintas sedes y tratar de comenzar a integrar o a desarrollar otras capacidades. […] </t>
  </si>
  <si>
    <t>TECNOLOGÍAS DIGITALES APLICADAS A LA EDUCACIÓN</t>
  </si>
  <si>
    <t xml:space="preserve">[…]Entonces ha sido un proceso, pero con esto lo que estoy diciendo es, no es resolver los problemas educativos, los problemas de la pedagogía con tecnología, esa es una forma, no es la única, ni es. Entonces por eso decíamos, a veces la innovación, y esa es la distinción importante, se orienta a solucionar problemas de funcionamiento, cuando los problemas son estructurales, son estructurales y ahí es donde uno logra distinguir que efectivamente, te estoy respondiendo a una pregunta qué hiciste hace unos días SVO, no estamos hablando de innovación. Es como cuando una empresa se monta en sus procesos de calidad, ya que la educación la pegan a esos sistemas de calidad. Y entonces cumple la norma, entonces está acreditada, cumple esta norma. Pues primero uno no sabe si esa norma a qué calidad le apunta, una calidad administrativa, una eficiencia de procesos, depende del tipo. Pero lo otro, de todas las demás que quieren estar en el ámbito de la educación, quienes no cumplen la norma, si debería ser lo mínimo para… entonces lograr una norma, no es una innovación tener un computador, no es una innovación, usar un celular o usar el PowerPoint, pues eso no tiene nada que ver con la innovación, eso es un medio y no necesariamente por tener el curso en Moodle se está innovando. Y en la universidad todavía un 80 % diría Akio Morita, sigue creyendo que la innovación educativa está pegada a los recursos tecnológicos y a montar el curso en Moodle. ¿Y qué sucede? Los ingenieros de sistemas saben de eso, cuando uno le mete basura a la base de datos, ¿qué sale? ¿Qué sucede cuando uno tiene una mala práctica pedagógica y además la sube a Moodle? ¿Qué está subiendo a Moodle? Pues un curso malo. Entonces no por subirlo a Moodle se mejora el curso, no por hacerlo a través de Moodle se mejora. Entonces eso no tiene que ver propiamente con la innovación. Y la pregunta que ahí uno se ha hecho es y ¿qué aprende el estudiante? Para poder hablar de cuáles son estos desafíos[…] </t>
  </si>
  <si>
    <t>ALMA</t>
  </si>
  <si>
    <t xml:space="preserve">[…]“Profe, la Universidad de los Andes ya tiene no sé cuántas maestrías virtuales, ¿qué ha hecho usted en la Dirección Nacional de Innovación Académica?” Ah, ¿somos la naturaleza, el cuerpo y el alma de la Universidad de los Andes?, ¿somos los seguidores de la Universidad de los Andes? Entonces, qué significa ser, primero una universidad pública y ser la universidad de la nación. Yo me he hecho este cuento y claro, uno se lo tiene que echar varias veces a ver si logra convencerse. Y resulta que, en alguna universidad en Bogotá, eché el cuento, vieron los proyectos que estábamos desarrollando, entre esos, por supuesto el de la sede Caribe, y alguien levantó la mano y dijo “uy, GEBT, es clarísimo que el enfoque de innovación académica en la nacional apunta a los temas de inclusión”, y yo ve, lo vio. Entonces se pone uno a revisar y dice, “ay como que sí”,como que, si había algo ahí en el alma[…] </t>
  </si>
  <si>
    <t xml:space="preserve">[…]innovar en una farmacéutica no es lo mismo que innovar en una empresa de confecciones, innovar a través de, tecnologías, no necesariamente significa estar innovando académicamente. No necesariamente. Cuando llegamos a la sede Tumaco, por eso les decía, las anécdotas si alimentan, profe, ¿a qué vienen si aquí no hay ni computadores? Ah, y entonces todo lo que han hecho el TaDIC , ¿qué es? Todo lo que han hecho con las comunidades, y como las comunidades están aprendiendo física y matemáticas, ¿qué es? Entonces cuando uno comienza a abrir la perspectiva de lo que puede ser la innovación en lo público, “ay sí, como que nosotros sí estamos innovando”. El ejemplo siempre lo doy, me parece tan bonito, los laboratorios remotos. Entonces, los profes de laboratorios remotos, especialmente el profesor Belarmino , cuando dijo en Palmira, o dijeron en Palmira, “ay, nosotros hacemos innovación académica, profe, lo invitamos al lanzamiento de los laboratorios remotos.” Llegamos a Manizales, estamos en el auditorio, atrás de la Vicerrectoría de investigación y la Dirección Nacional de Laboratorios. Y ya afuera en el pasillo, después de haber presentado 25 instrumentos que se pueden operar de manera remota, que se pueden llevar a los colegios, que los estudiantes en los colegios pueden hacer una práctica de laboratorio con los equipos que están en la universidad, eso es lo remoto, que ellos están en el colegio y están operando un laboratorio de la universidad, que está en el campus de la universidad. Después de que el profe presenta esos 25 instrumentos, del cómo lo desarrollaron, 60 estudiantes ahí, pero él nunca habló de los estudiantes, sino presentó los 25 instrumentos, aquí están BBC, RVM, y seguramente pasaron otros y pasarán otros. Entonces le pregunto Profe Belarmino, ¿esos muchachos de camisa azul quiénes son? Ay, profe, esos son los estudiantes que han pasado por este proceso. Y ¿de qué programa son? De todos. ¿Y de pregrado? Me dijo, no, también hay de posgrado, y mire, ese que está allá es de doctorado, profe, podemos hablar con ellos. Entonces, a veces dejamos de lado, por centrarnos en el producto de todo lo que ocurre en términos formativos cuando hay un proceso como esos. Entonces ahí cambió, y un poco el papel, entonces se inventaron laboratorio al parque, que con esos que llevan el laboratorio a los colegios, y una serie de prácticas que uno dirá “ay, están haciendo como extensión, parece que están haciendo como extensión”. Y sucede que también hay estudiantes de doctorado ahí metidos, desarrollando laboratorios remotos. Entonces también hay formación, pero también hay investigación, porque lo hacen desde los grupos de investigación. […] </t>
  </si>
  <si>
    <t xml:space="preserve">[…]Entonces ¿Y cuáles son los desafíos? cuatro grandes desafíos. Un primer desafío se relaciona con la siguiente pregunta, y es ¿cómo una política de innovación puede promover trayectorias de cambio en un enfoque de crecimiento basado en la creatividad colectiva y no simplemente en cambiar para superar funcionamientos inadecuados?, los estudiantes dicen que el 60 % de los profesores de la Universidad Nacional de Colombia somos malos. Sí, esa es la evaluación, que tenemos. Ah, no, listo, montemos los cursos de Moodle, profe, uso de tecnologías, venga y se capacita y nos enseña o nos ofrecen cositas. Puede ser una manera de ayudar, pero a veces nos fijamos en eso como si el problema fuera de los recursos que empleamos y creo que el trabajo va mucho más allá. Hay posibilidades de hacer innovación curricular, estamos hablando de eso, pero cuando prima una razón administrativa sobre una razón académica, pues no. Cuando es más fácil llevarse un programa de otra sede para implantarlo en otra, sin tener en cuenta progresividad, integralidad y flexibilidad del currículo, para no hablar de pertinencia. ¿Eso cómo se inserta acá? Entonces lo que ustedes decían, uno estudia en una universidad de punta y llega acá, ahí está el reto, cómo creen traernos un programa, pues yo estuve en la Sede de la Paz y en la Paz pues ya saben, seis programas de otras sedes y las comunidades siguen diciendo ¿cuándo vamos a territorializar la Universidad Nacional de Colombia? Entonces ahí hay unas cosas que digo, cómo una política de innovación puede promover trayectorias de cambio con un enfoque de crecimiento basado en creatividad colectiva y no simplemente en cambiar para superar funcionamientos inadecuados. Sabemos que, digamos, se toman ciertas decisiones, lo que se está tratando de crear de programas completos en la sede de presencia. Claro, en principio podemos hacerle estas críticas, pero ya después de que estén montados, ¿qué vamos a hacer? Entonces hacemos la tarea, pero luego de la tarea, que es lo que estamos aprendiendo.  […] </t>
  </si>
  <si>
    <t xml:space="preserve">[…]Organizaciones comprometidas con esos grandes desafíos, ¿cómo deben estructurarse las organizaciones para que se asuma la capacidad exploratoria y para que esas organizaciones puedan asumir riesgos que le permitan abordar esos grandes desafíos? Por eso digo, no es la misma innovación de otras instituciones. Y aquí cuento rápidamente el caso Cotecmar. En Cotecmar los recursos de investigación y para innovación se llevaban por inversión y un administrativo de Cotecmar dijo, estamos cometiendo un error, porque cuando usted, y me lo dijo, invierte en proyectos, usted no me puede garantizar el retorno de esos recursos, porque estamos asumiendo es un riesgo, usted no me está garantizando que esos recursos vuelven. Entonces, claro, yo le puedo prometer, qué sé yo, un producto académico, pero claro, no necesariamente me resuelve el problema. Entonces él decía no, los recursos de investigación, los recursos de innovación son un gasto y lo paso a gastos. Igual hay un control sobre los recursos y todo lo demás, pero sí cambió el concepto y era bien interesante, además, porque no se movía necesariamente dentro de las vigencias del año fiscal, sino en función de lo que duran los proyectos. Entonces, ahí hay cositas que uno a veces dice, orgánicamente es importante entender. Claro, estamos hablando de una organización que es mixta, que sí manejó recursos públicos teniendo una naturaleza mixta. ¿cuál debe ser esa estructura de esa organización para asumir esos riesgos? Para asumir los riesgos que implica innovar. Cómo evaluar entonces también, cómo generar esos nuevos indicadores dinámicos y esas herramientas de evaluación de esas políticas, proyectos y acciones, más allá de los análisis de costos, costo beneficio.  […] </t>
  </si>
  <si>
    <t xml:space="preserve">[…]Aquí nos está ocurriendo algo, el profe JDOC, usted ha visto que enviamos y solicitamos un informe, porque si es por ejecución presupuestal, el sistema nos reporta todo y le miden a uno, qué tan atrasado está el proyecto en función de los recursos que se han ejecutado. Entonces cuando yo les decía RVM, pero ustedes van bien, es porque la ejecución de los recursos es completa, quienes estamos mirando si van bien, ya es en términos de los resultados. Una cosa, está el profe JDOC, yo le decía, profe, sí, está muy bien, ya está el canal de olas, está el producto, ya listo, y ahora cómo sabemos que los muchachos van a aprender ahí y que están aprendiendo.” Eso es lo que nos interesa en innovación académica, porque el indicador con el que nos están midiendo ya lo cumplimos, 100 % de ejecución, pero todavía no vemos el otro indicador. Y ¿eso para qué sirve? En términos de aprendizaje, por ejemplo.[…] </t>
  </si>
  <si>
    <t xml:space="preserve">[…]Entonces la universidad en este caso, y vean eso, por eso hablamos qué significa hablar de innovación en una entidad pública, en la Universidad Nacional de Colombia. Nos está midiendo la ejecución de un proyecto de innovación académica como si estuviéramos construyendo un edificio, exactamente igual, o como si fuéramos a comprar pupitres, entonces ¿los compró o no los compró? Y ya con eso midió si se ejecutó o no se ejecutó. Y muchos indicadores, están en función de eso, cuántas actividades hizo, cuántos asistentes llegaron, uy, profe, usted superó la meta, entonces súmele más asistentes, incremente la meta y ¿ese es el indicador en la creación del instituto, de cuánta gente llegó a una reunión? O bueno, entonces estos indicadores para la valoración de las innovaciones, tal como los plantea la universidad, pues tampoco nos sirve, pero no podemos dejar de hacer, porque nosotros nos estamos, digamos, evaluando de otra forma, inclusive hasta los informes los presentamos de otra forma. Profe JDOC sabe que invitamos a la sede de Amazonía, compartimos las experiencias, pero no con un ánimo de control, sino de valorar conjuntamente los procesos que se están llevando a cabo.[…] </t>
  </si>
  <si>
    <t xml:space="preserve">[…]¿cómo pueden las inversiones en innovación promover el desarrollo institucional y un impacto social en vías de un beneficio inclusivo de los sectores más vulnerables? en donde entonces esa innovación impacta, claro, las formas de gobernanza y sobre todo la manera como se proponen esos escenarios de transición sociotécnica, cómo comenzar a contribuir desde la educación a que la isla deje de ser simplemente un destino turístico y se convierta en un escenario de biodiversidad y científico, seguramente para hablarlo ya de una manera integrada, si compartimos estos enfoques, claro, para la innovación, para soluciones basadas en la naturaleza, en fin. Entonces un poco eso, entendiendo las comunidades, entendiendo sus trayectorias, sus procedencias, pero también sus proyectos de vida. Decíamos no todo el mundo tiene que ser doctor, la isla necesita a otras personas con otros conocimientos, los procesos de investigación necesitan personas que están en territorio que nos ayudan a monitorear. Me pareció bien bonito eso de los pescadores que participaron en el estudio, entonces los pescadores tuvieron seguramente, algún tipo de formación para que pudieran participar en los procesos, entonces eso ya es dar un rol y contribuir a que se dignifiquen mucho más esas labores. Claro, en el contexto probablemente de una isla que se convierta en un territorio de biodiversidad, un territorio de ciencia, porque no es hablar de la innovación en un sentido amplio, absoluto y solamente ligada a las dinámicas de la innovación tecnológica y desde una perspectiva de la ciencia moderna, sino entender que las dinámicas de la innovación admiten y de hecho se orientan hacia problemas específicos, problemas que están contextualizados y que un canal de olas puede ser un medio para innovación en la isla. Así en Medellín, en Bogotá y en otras partes del País, Cartagena también lo tiene, la Escuela Naval también lo tiene, tengan un canal de olas más grande, digamos que ahí no es el tamaño, sino cómo se usa.[…] </t>
  </si>
  <si>
    <t xml:space="preserve">[…]desde la perspectiva de la gestión de conocimiento, pues existen diferentes modos y eso depende mucho también el modelo y los modelos de universidad. A mí en algunas formaciones que recibí en mi vida para la institución en donde yo estaba trabajando, me hablaban de cuál era el modelo de universidad en el que yo estaba trabajando y eso es importante saberlo, ¿por qué es una universidad centrada en la formación?, ¿por qué es una universidad centrada en el estudiante? ¿Por qué hablamos de una universidad que aprende? ¿Eso qué significa en términos de la gestión del conocimiento? Entonces dicen los autores que hay un modo uno, de esos que se centran en el problema académico, que trabajan principalmente a través del método científico. Alguien decía una de las modalidades es que convocamos al grupo de expertos, y por supuesto que hacemos divulgación de los resultados en las revistas especializadas. Hay un modo dos que se trabaja desde los problemas que surgen en contextos específicos de aplicación, que se utilizan métodos flexibles y que inclusive esos métodos propician unos modos de organización social en el desarrollo de esos proyectos, integran la investigación, la innovación, la extensión y hacen una divulgación pedagógica de los resultados. Generalmente los resultados se integran a la docencia, nutren los procesos formativos y un modo tres, me acordé de la soberanía del conocimiento, no sé si de Democracia del Conocimiento, de redes de conocimiento, de aprendizajes colectivos y organizacionales, y por supuesto, para mí era importante también por eso presentar ese modo tres de un ecosistema de innovación. Yo no sé si para algunos casos sea válido utilizar un modo y para otros casos otro modo. Es decir, no podría hablar de manera absoluta que la Universidad Nacional de Colombia, si quiere ser una universidad de quinta generación, debería estar trabajando en el modo tres de gestión de conocimiento, pero lo que sí puedo decir es que, en la riqueza, en la complejidad de la Universidad Nacional de Colombia, el único modo de gestión de conocimiento no es el modo uno, de eso sí estoy completamente seguro. […] </t>
  </si>
  <si>
    <t xml:space="preserve">[…]Y entonces en esa perspectiva es, por ejemplo, para el instituto, hablando un poco de eso, por qué es importante el instituto para la universidad y por qué es importante la universidad para el instituto. ¿Cuál es el conocimiento que se puede gestar, gestionar en el instituto que es importante para la universidad?, pero también ¿cuál es el conocimiento de la universidad que alimenta al instituto? Eso cómo lleva a que se estructure o se piense una estructura del instituto, en función de qué. Por eso a veces decía cuáles son los problemas educativos que aborda el instituto. […] </t>
  </si>
  <si>
    <t xml:space="preserve">[…]Yo pretendía compartir el documento del Ecosistema de Innovación Académica, que a propósito tiene un subtítulo que es cooperar para la transformación educativa. Eso implica una forma de organización, de relación, no cualquiera, no es la competencia para la innovación educativa, no, es cooperar para la innovación educativa, porque creemos que se sitúa obviamente en este modo tres de Gestión del Conocimiento, en donde no es una innovación centrada en el innovador, sino que es una innovación que debe implicar unas contribuciones justamente a la educación, a los procesos pedagógicos, a la transformación de prácticas pedagógicas, a los procesos de aprendizaje y demás. Al escuchar a la profesora MLR, con la presentación de la experiencia de Orinoquía de la profesora AIOM, en donde nos habla de esas formas de cooperar, del co crear, del co diseñar. Entonces, como decía, desde esos principios también podemos abordar esos problemas educativos.[…] </t>
  </si>
  <si>
    <t xml:space="preserve">[…]hay unos principios que se corresponden desde las presentaciones que cada uno hicieron, que esto nos llevaría a pensar en esas otras formas de organización, no necesariamente pegadas a la estructura orgánica de la universidad, como lo vemos, como se armoniza la investigación, la extensión, la docencia, y hay muchos casos favorables, en ese sentido, pues queríamos como comenzar a recoger, ¿cómo esto nos permite o nos debe llevar a pensar en estructura?, una estructura seguramente flexible, liviana, ¿cuáles son como los propósitos mismos en términos de la educación? y ¿cuál sería entonces el enfoque de la innovación, así sea el enfoque del 20 % y no del 80 %?, ¿cuál sería el enfoque que se podría aportar y las razones por las cuales se podría hacer?, porque es la Universidad de la Nación y porque estamos situados en territorios en donde sí hay que pensar, a mí me quedó resonando lo de la palabra inclusión, yo lo sé, porque se usa, así como se usa la innovación, pero en donde hay comunidades en condición de vulnerabilidad que sí tenemos que pensar en cómo le generamos posibilidades, posibilidades educativas sin romper su conexión con el maritorio.[…] </t>
  </si>
  <si>
    <t xml:space="preserve">[…]Pensando un poco en lo que alcanzamos a conversar de la posibilidad que en Orinoquía sea el tema de inclusión. A mí siempre ese concepto me ha generado mucha inquietud, la antropología es una disciplina que surge del proceso colonial, del proceso de colonización y es una disciplina que busca usar el método científico, para la colonización. Entonces mucho de la lucha, muchos pueblos, va transformando una disciplina que además es muy bella porque es totalizadora, a diferencia del resto de ciencias que son fragmentarias, la antropología incluye, solo que ¿cuál es la base para ser tan, holística?, que se veía al otro como menos. Entonces nosotros somos la sociedad civilizada, que sí tenemos que separarnos para estudiarnos. Entonces una cosa es la economía, otra cosa es la cultura, otra cosa es la sociedad, otra cosa es la conducta, cada uno es uno, mientras que esa otra sociedad no alcanza este nivel, entonces, la estudia en su totalidad. Pero eso hizo que los antropólogos generaran una mirada que uno no puede, por ejemplo, no pensar lo económico, lo geográfico, lo biológico, por eso la antropología tiene su línea biológica fuerte, está el contacto con la arqueología, todo eso para decir que eso le da a uno una visión pues bien interesante. Empezando con el proyecto de nación  y uno mira los textos del proyecto de nación liberal, uno de los temas centrales era la integración y la integración de los territorios, la integración de la población en esos territorios y desde una lógica que ahora yo la siento muy reflejada en los conceptos de inclusión y es, yo que tengo un lugar de dominancia, acepto al otro en las condiciones en las que yo defino, pero no hago una transformación de donde estoy. Entonces es la dialéctica de, hay inclusión porque hay exclusión, o sea, no puede casi que estar una sin la otra. Y esa integración, por ejemplo, en la Universidad Nacional yo planteé en una cátedra eso y es algo que estudiamos en algún momento. La Universidad Nacional surge en sus inicios, como un proyecto de nación, para integrar la nación con un carácter muy colonialista, pero supremamente colonialista. Y esa colonización está muy amarrada a la riqueza de los territorios. Luis López de Mesa planteaban todos esos territorios inexplorados, llenos de riqueza que están bajo las siete llaves de los pueblos indígenas bárbaros, no los llamaban pueblos indígenas, sino las tribus bárbaras y salvajes que tenemos que integrar incluso en una lógica de hay que mejorar la raza. No en vano eso durante tanto tiempo fue un dicho común en el país. Y ahora la constitución del 91 que aparentemente nos habla de la multiculturalidad, ojo con esto?, habla de ser multiculturales, no interculturales. Siguió en ese proceso, esa inclusión en términos económicos en la constitución del 91 fue ese reconocimiento de las luchas de los pueblos, tuvo un doble carácter. Por un lado, un sector poderoso de las élites políticas reconoce la existencia de esos pueblos, los reconoce como ciudadanos, pero por otro lado lo reconocen con unas condiciones se tienen que supeditar a las normas de esta sociedad y eso quiere que, por ejemplo, pierden el control sobre el subsuelo,  , o sea, toda la noción de territorio compleja se va perdiendo. La constitución del 91 reconoce, pero al mismo tiempo se apropia y en eso, en términos económicos fue una pérdida impresionante, parece que un gran reconocimiento. Pero ahora que he podido caminar con los pueblos indígenas, algo que en el 91 decíamos esto es un espacio muy peligroso porque va a significar unas rupturas de procesos propios de autonomía y territorio se va a empezar a romper por una razón y es que vamos a estar dependiendo del estado. Y ahora uno va y mira cómo son los conflictos en territorio, entonces uno encuentra que un sector indígena se agarra con el otro sector indígena por la plata de transferencias. Entonces acabamos de tener un debate viejísimo, pero que, por otras condiciones, tiene otro carácter, el del reconocimiento de los campesinos como sujeto de derechos, lo que es maravilloso en una perspectiva, pero entonces ¿qué quiere decir eso? ¿Quién reconoce a quién? Y eso me lleva a unas contradicciones muy complejas y es la inclusión, la universidad, tenemos que ir hacia la inclusión.  […] </t>
  </si>
  <si>
    <t xml:space="preserve">[…]Pero, de entrada, de entrada, la universidad… el solo examen de admisión, es de una exclusión impresionante en las características que tiene el país. Justo ahorita estaba discutiendo, porque ustedes saben que en Orinoquía está un ingreso especial, Peama y PAET, entonces los pines, etc. Entonces hablando con las comunidades dicen, pero ¿cuáles son esos criterios? Pasar el examen, listo, listo. Y a mí me encanta eso de ciertos sectores, si el problema es aprobar el examen, listo. ¿Qué nos ofrecen para aprobar el examen? Por ejemplo, hablando aquí, eso también es clave, la lengua. La lengua no es sólo otra lengua, por ejemplo, el creole no es solamente otra lengua, es que es otra cultura, es otra visión del mundo. Cuando decimos no sé ha escrito y el afán de escribirla es incluirla porque sí, pero incluirla ¿a qué? Todo eso para decir la universidad ahí simplemente dice, la inclusión ¿y?[…] </t>
  </si>
  <si>
    <t xml:space="preserve">[…]hay un marco de exclusiones El del marco nacional de cualificación. En esa discusión que se ha dado desde muchos sectores sociales exigiendo que se reconozca sus conocimientos, que se reconozca su tradición de conocimiento, que se reconozca todo eso, empieza una inclusión tipo la del 91, y es perfecto, certificamos,  y empezamos a llamar a que todo quede en el mismo sistema. Al punto que yo recuerdo en alguna época trabajando en educación para la infancia, yo recuerdo que alguien me dijo tenemos que hacer un currículo para los nueve meses de embarazo, porque ahí empieza la educación. Entonces tenemos que generar el currículo para antes de la primera infancia, que yo dije venga, auxilio. Porque tenemos que incluir, porque eso hace parte de y realmente lo que hay de fondo es una ruptura, la crisis en última civilizatoria. Entonces yo pensaba la noción de familia, la noción de comunidad, empezamos a hablar de comunidades de aprendizaje, por ejemplo, en la Paz yo trabajé eso, hagamos de esto una comunidad de aprendizaje. Yo decía claro, esa estructura, eso está más cerca, pero cuando empieza a volverse solamente concepto que se escribe,  por eso les decía, no pienso tanto inclusión, sino pienso más en diversidad.  […] </t>
  </si>
  <si>
    <t xml:space="preserve">[…]Me angustia a veces que la inclusión es limar todo lo distinto para que nos quepa, como, cojamos todos los triangulitos y organicémonos para que el redondito quede así y ya y lo incluimos. Es parte de la metodología de trabajo que yo uso cómo romper el concepto de inclusión para encontrar la esencia del concepto de inclusión. De dónde viene, cómo se construye, qué es. […] </t>
  </si>
  <si>
    <t xml:space="preserve">[…]Palmira, desde 1965 se debería tener medicina veterinaria, no se pudo por x o y motivo, yo no había nacido todavía, luego cuando comienzo a leer en 1970, cuando se crea zootecnia en la sede, el debate es ¿por qué no está medicina veterinaria? Entonces comienzan a mirarse algunas cosas. Es que las facultades todavía no están maduras y tampoco la infraestructura que se requiere para tener un programa de medicina veterinaria, que no solamente es el salón y la clase, sino una infraestructura extra de clínicas, de cosas adicionales. Luego en los 80 vuelve a suceder eso, entonces como las facultades vienen madurando ciertas cosas y era la idea entonces, ¿Dónde están los profesores? ¿Dónde está la base presupuestal? ¿Dónde está todo ese proceso que se requiere? Porque vienen gestándose cosas, pero cuando está el presupuesto, cuando están las condiciones para atender un grupo de estudiantes. Hacia 1990, vuelve a hablar. Estoy hablándote como cada 10 años, vuelve y se retoman esas cosas hasta que se dice la sede Palmira, ¿a qué le va a apuntar? Y comienza uno a ver allí dentro de esos programas, estaban: ingeniería agroforestal, estaba biología, ingeniería biológica. Y bueno, salen un poco de programas y ahora sí, la infraestructura, ¿qué somos nosotros? Somos una sede, como lo he manifestado, una sede casi netamente, agrícola. Entonces en ese momento gústele a quien le guste, medicina veterinaria y comenzamos, qué se había hecho, dónde estaba, de dónde se viene gestando eso y le apuntamos a medicina veterinaria. Cómo se hace, eso tampoco nace de la noche a la mañana, es el estudio que se había hecho. ¿Por qué medicina veterinaria para Palmira? Porque en el sur de occidente colombiano hay dos medicinas veterinarias, una en la Santiago de Cali que es privada y otra en Popayán que es medicina veterinaria y zootecnia, o sea, ni lo uno, ni lo otro. Nosotros tenemos zootecnia, entonces dijimos ya y se hizo el sondeo, es medicina veterinaria, apuntemos, mirémosle. Mucha gente respondió de los colegios que era pertinente y se hizo el trabajo. Tal es el caso que en este momento hay 610 estudiantes aspirando presentar el examen ahora el 18 de febrero, . Pero entonces, pero eso se viene gestando desde mucho, la misma universidad viene pensando, hemos estado y no defiendo a nadie porque yo no defiendo a nadie, al que tengo que echar al agua, lo he hecho y no me duele en este momento nada, porque yo ya sé para dónde va el agua y no me da miedo de nada ya en estas alturas de la vida, entonces sí, es que la universidad sí piensa, la universidad si se programa y la universidad busca recursos, sin recursos no somos nada como facultades, a nosotros nos llegaron para hacer esto 13 profesores a la facultad de ciencias agropecuarias, siete para la facultad de ingeniería administración, entonces ahí dijimos, tenemos ya la oportunidad, si no lo hacemos ahora no lo vamos a hacer nunca y metámosle que luego las maletas se van arreglando en el camino o una cosa lleva a la otra, entonces esas son oportunidades que no las vamos a volver a ver tan pronto como universidades, entonces llueva o truene y relampagueé que nos digan irresponsables, no tienen el salón grande, ya lo vamos a conseguir, cada necesidad tiene que buscarse, ya tenemos las clínicas, armemos esto, si no hay necesidad nunca se van a crear clínicas. Entonces yo sí digo que, si la universidad tiene una mirada, tiene un horizonte, tiene a hacia dónde ir y hacia dónde responderle a una, posición territorial como Palmira, si vemos Manizales igual, si vemos Bogotá también, si vemos Orinoquía, si vemos San Andrés, esas son esas oportunidades, que San Andrés no tiene salones, ya vendrán los salones. porque esto se construye paso a paso, y ladrillo tras ladrillo no llegan los 100 ladrillos para construir el salón, eso se va construyendo paso a paso. Y yo creo que cuando uno va haciendo eso, el esfuerzo y va comprometiendo a las demás personas,  mire el número de profesores, ¿cuántos son los comprometidos?, cuántos se ponen ahí el sombrero y la camiseta. Entonces eso es ir llamando a las personas y llamando, ir colocándole aquí, colocándole allá. Entonces son esas cosas, pero yo sí creo que tenemos un horizonte que tenemos que apostarle, que nos hace falta, sí. Y yo creo que más el llamado es de nuestros 2.000 profesores, ¿cuántos tienen la camiseta puesta para formar? ¿Cuántos la tienen? ¿Quién se compromete? Porque en la mía, pocos, sí, pocos y somos 120, y de los 120, yo creo que ni el 50 % de los profesores es dictar su clase, chao, no me interesa, vengan, vamos, ayuden, “ay, yo estoy tan ocupado, no, es que yo estoy, yo no sé qué”. Y es todo ese proceso, pero todos quieren que lleguen del cielo, y ese es como mi panorama. […] </t>
  </si>
  <si>
    <t xml:space="preserve">[…]Si los indicadores de innovación es el número de spin off que la universidad cree, o el número de patentes, o podríamos pensar en el número de comunidades o las personas de las comunidades, para no meternos en.… es decir, ¿hacia dónde deben apuntar esos indicadores? Hacia los indicadores que nos permiten mantenernos en un determinado ranking que otros miden, no sé, y el país igual, y claro, con ese término problemático de la inclusión, pero básicamente para preguntarnos si estas dinámicas de la innovación pueden lograr que las inversiones en innovación promuevan un desarrollo institucional y un impacto social en vías de beneficiar los sectores más vulnerables, desde esos elementos de la educación rural, desde esos elementos de ese medio país que parece ser que no está mapeado, en fin, si la innovación tiene allí también una vía, porque claro, si estuviéramos vendiendo productos y eso es algo, que en el diseño se trabaja mucho, por eso hablé hasta de la investigación de mercados, hay profesores de mercados que enseñan en diseño en un país que utiliza los estratos que no consideremos el estrato 1, 2 y 3 porque ellos no tienen poder adquisitivo, entonces si así fuera, la Universidad Nacional de Colombia no existiría. Entonces, si es el deber de la universidad, si hace parte de su naturaleza y sus fines, sí creo que vale pensar en si sus procesos de Investigación, Innovación y Política Educativa no deben ir orientados de manera, así, intencional, clara, hacía pensar en esas comunidades vulnerables y no solamente en ser seguidores de las universidades en sus rankings. …] </t>
  </si>
  <si>
    <t xml:space="preserve">[…]me preocupa mucho, lo dije en el caso de la sede de la Paz cuando se hizo el concurso profesoral, ¿por qué tienen que ser todos perfiles que le estamos quitando a la NASA? ¿Quién va a jalar el proyecto académico? También necesitamos otras personas, ¿cierto? Entonces uno ve, lo voy a decir acá, uno ve muchachos como RVM, que uno dice en la próxima vinculación de docentes de la Sede Caribe, ¿estas personas van a tener oportunidad? Se la vienen jugando pero claro, ¿a qué indicadores le apunta la universidad? Entonces, lo que veo es, por un lado, dentro de estas dinámicas académicas de la universidad también qué perfiles de profesores se requieren, no estoy diciendo que doctores no, ¿todos doctores? ¿Cuántos laboratorios están pidiendo los profes en la Paz? Uno por profesor, y se lo habíamos dicho a la profe Marcela , van a llegar a pedir cada uno un laboratorio, necesita 40 laboratorios y estudiantes de doctorado. Y hay expresiones como somos un Ferrari en unas vías polvorientas[…] </t>
  </si>
  <si>
    <t xml:space="preserve">[…]en el hacer, los docentes, las sedes, el trabajo que vienen desarrollando realmente demuestra que hay un proceso de aprendizaje a través de experiencias pedagógicas significativas y en el hacer nos han mostrado que se puede romper con la estructura tradicional. La universidad en sí misma, para su gobernanza es una estructura muy tradicional y que suele amarrar, que a veces no nos deja ser de pronto con mayores libertades, diría yo, no autonomía sino libertades. Creo yo que, si hay procesos autónomos, los hay, todos esos procesos de la Orinoquía, de Caribe, los procesos en Palmira, todos esos procesos son en realidad autónomos, ahí yo veo libertad de cátedra. Pero la estructura en sí misma de la universidad, cumpliendo con directrices y política y linemamientos establecidos por el Ministerio de cómo debe ser un plan curricular, es lo que a veces termina amarrando el desarrollo de esa oferta de programas nuevos. Entonces a mí me resulta, pues en estos momentos que la Universidad se ha planteado el horizonte del PLEI a 2034 que viene involucrando todo el tema de la transformación pedagógica, de la formación integral y hablando de indicadores, pues en estos momentos este plan de desarrollo cierra buscando crear un indicador de formación integral. Entonces, cómo desde estos espacios que yo pensaría que no deberían quedarse en la reflexión, ustedes como instituto creo que podrían tener una postura un poco más propositiva en el sentido de acompañar la construcción de esta oferta de nuevos programas, sobre todo para las sedes de presencia, porque, por ejemplo, lo que decía el profe [ Se refiere a EDGL], sí llegó, nos llegó la plata, tenemos que aprovecharla y no podemos simplemente decirnos que tenemos que hacer un proceso de reflexión largo y construcción largo para poder abrir el programa, aunque lo tenemos que abrir ya, no, denos dos años más. Es que nunca, nunca habíamos tenido la inyección de dinero en la Universidad Nacional que se está dando ahora para el fortalecimiento de las sedes de presencia.  […] </t>
  </si>
  <si>
    <t xml:space="preserve">[…]Cuántos años lleva el territorio, la gente del archipiélago pidiendo una universidad? Y pidiendo una universidad no porque la Universidad Nacional no estuviera haciendo presencia con la Sede Caribe, sino porque los chicos no tienen para sostenerse cinco años fuera de la isla y tener una universidad con carreras completas. Aquí es un escenario completamente diferente en términos de inclusión de posibilidades de acceso a la educación superior. Aquí vienen universidades privadas, prestan un colegio y ofrecen carreras completas. Entonces porque la Universidad Nacional no puede hacer el ejercicio si tiene poquitos salones, miramos cómo los acomodamos y en estos momentos que está todo el proceso de construcción de una oferta para carreras completas acá, creo que es la oportunidad de verdad para hacer, es una palabra a la que yo todavía no le he cogido como mucho amor, pero que está de moda, disruptivos en la construcción de esa oferta. […] </t>
  </si>
  <si>
    <t xml:space="preserve">[…]Ayer hablaba con el profesor JDOC, porque estamos pensando en esto, que el diseño del programa de desarrollo de software, ¿Cómo se va a llamar? ¿Desarrollo de software? ¿Desarrollo de aplicaciones? ¿Cómo se va a llamar? Pero la discusión también va en que es un programa tecnológico. Entonces, no es que los programas tecnológicos, es que el SENA, es que el Infotep, claro, nosotros tenemos una idea de lo que es lo tecnológico porque el SENA u otras instituciones tecnológicas o de formación técnica marcaron una pauta. ¿Acaso la Universidad Nacional dentro de la innovación académica no puede romper con esa estructura tradicional de lo que es un programa tecnológico y pensárselo diferente? Entonces el profe [Se refiere a AFMC] decía bueno, si hablamos de programas tecnológicos, el MIT es un programa tecnológico, bueno y ¿por qué la Universidad Nacional no puede marcar una pauta diferente si va a ofrecer programas tecnológicos que lleven directamente a ese trabajo de innovación con la gente? Entonces la propuesta, y bueno, no sólo con la gente, ahí cuando hablamos de la gente hablamos de la oferta y la demanda, entonces los chicos, se piensan en San Andrés, como que todos quieren estar en el celular, porque es que todos me van a la clase y se la pasan pegados en el celular, pero realmente ellos usan el celular para las redes sociales. Cuando uno investiga con un chico, bueno, ellos sí tienen el chip de la tecnología, listo, pero a veces uno investiga con un chico y no te conoce toda la gama de posibilidades que tienen una cantidad de aplicaciones, entonces solamente lo vamos a ofrecer porque sentimos que los jóvenes están pegados del celular o porque les vamos a ofrecer, no sé, otras oportunidades, porque todo el mundo necesita una aplicación para su emprendimiento, es esa la razón por la que vamos a diseñar ese programa.[…] </t>
  </si>
  <si>
    <t xml:space="preserve">[…]Yo creo que esas reflexiones de lo que se va a ofrecer, de cómo se va a hacer, cómo se va a implementar un programa nuevo en las sedes de presencia, debe surgir primero acá en el instituto. Y ese proceso además de acompañamiento, porque si lo dejamos simplemente, ah bueno, es que hay un programa tecnológico que se llama desarrollo de software en otra sede y lo vamos a repetir acá, el contexto territorial, ah, es un parrafito que vamos a cambiar en el programa, eso no debería ser así, o sea, es la injerencia en el cómo lo vamos a hacer y que rompa con esa estructura tradicional que amarra y que no deja innovar.[…] </t>
  </si>
  <si>
    <t xml:space="preserve">[…]FGP: yo estoy nueva en este ejercicio, en este espacio, pero me pregunto un poco la finalidad y lo voy a unir con lo que el profe [Se refiere a GEBT] mencionaba del tema de los productos y de cómo este tal vez no es el final de los procesos, pero quería decir que también para mí es importante la noción de producto, no asociada a la lógica de producción en línea, fordista, sino a que para mí de alguna manera de estos espacios surge un producto que no es un producto tal cual, yo les denomino producto, no sé si eso está mal, un resultado también sé que son palabras que son como controversiales, pero porque para mí debe haber uno, o sea, como que no es todo una divagación de una, o sea, rumiar ideas creo que tiene un punto de límite que quería preguntarles a ustedes cuál es ese punto. Sí, como en términos de esta conversación, quería decirlo porque me siento un poco como confundida en términos de que concluyo, a dónde llego, qué pienso, o incluso uno qué puede aportar desde lo que hace, porque no encuentro una manera concreta de hilarme a un proceso. Lo último que quería decir era relacionado con lo de política pública, porque creo que se ha hablado mucho y se ha tocado hoy en transcurso del día la idea de política y está en el apellido del instituto, política, y quería mencionar que este es un tema que a mí parece que hay que tocarlo con más profundidad en términos de qué implica hacer política pública, porque creo que se ha dicho, yo le preguntaba el profe [Se refiere a AFOA] esta mañana, como bueno, se hace un documento, digamos, surge, por ejemplo, uno de los horizontes de hacer es que surja un documento de política, pero algo que decían todos mis profes de política pública era el documento no es la política, ¿qué es la política pública? ¿El hacer? ¿hasta dónde se llega? Se hace consultoría, se hace evaluación, y lo último que lo quería anotar, porque sí creo que el alcance de la política es como que uno puede estar diciendo que hace política pública, pero hace un documento de política pública y eso es diferente hacer a incluirlo. Y creo que eso me parece importante en la reflexión sobre hacia dónde se proyecta ese campo de acción de este equipo que va a consolidar un instituto posterior. Y creo que eso lo uno, con el tema de que a veces uno como que cae en la angustia, en el deber ser, en la divagación sobre muchos fenómenos de la universidad. Y creo que incluso un ejercicio de evaluación de política pública al interior de la universidad es clave para salir un poco del, debería ser así, podríamos hacerlo de esta manera, tendríamos que hacer esto. Porque justamente cuando uno va a hacer análisis de política pública, de evaluación, uno coge, como tipo investigación, por ejemplo, con qué criterio se abren programas, pero no en términos de debería hacer esto o podría hacer lo otro o hemos encontrado desde lo experiencial, claro, que ahí hay datos, pero al recopilar todo esto en una investigación, pues uno realmente podría concluir bueno, y ¿cómo los hemos hecho los últimos cinco años? Lo que decía el profe, mucho se ha patinado, pero también de lo que se ha patinado ¿qué no ha funcionado y por qué? en nuestra manera de hacer gestión de política pública. Pero eso hoy día, yo no conozco un estudio serio a hoy que hable de eso, y lo que me encuentro es, casi siempre es como la angustia, el... podría hacer esto, yo no sé ¿por qué esto no pasa?, pero no hay un análisis sistemático de cómo tomamos las decisiones que tomamos al interior. Entonces pensaba, como por ejemplo ahorita decían planta docente y lo que implica seleccionar profes. He trabajado con profes que son 98 % hombres y 2 mujeres, y decimos bueno, no seguimos, ¿cuál es la política de selección, por ejemplo, de docentes? Pero no desde el proceso mismo de hay que sacar un concurso, sino en general, hacer evaluación de política pública implicaría tomar entonces todos los procesos, hacer un proceso de reconstrucción de cómo han sido y de levantar qué criterios se han utilizado, por ejemplo, qué perspectiva de género hay o no hay, pero no desde la  sensación, sino desde el análisis y la investigación, porque creo que eso nos ahorra también mucho tiempo en términos de llegar a un producto concreto para mí, o sea que es decir, listo, tenemos una línea de análisis de política, de cómo la universidad toma decisiones, a dónde están los recursos, y bueno, ahí hay muchos tipos de análisis que se pueden hacer para conocernos más, pero no sólo conocernos desde la experiencia de la impresión, sino conocernos desde la investigación, que creo que nos ahorra mucho tiempo en ese sentido. Solo quería como mencionar lo de política, porque sí me parece como algo que se habla mucho, pero que es necesario acotarlo en el alcance y digamos que fortalecerlo en la noción investigativa y científica. Y también que eso nos acorta tiempos para hablar desde allí, porque si no creo que vamos a seguir hablando desde la impresión y así, no sé, yo no sé exactamente a dónde vamos, o sea, yo me siento muy perdida y claro, siento que es valioso, porque sin la impresión pues tampoco sé qué es lo que está pasando, o sea, como que es parte de conocerse, pero también creo que tiene un punto de límite en donde ya se agota y empezamos a escuchar todos diciendo, todos estamos con la misma sensación de que hay cosas que no funcionan y creo que es una sensación generalizada, pero entonces ya no sabría exactamente cómo procesamos entonces esa sensación hacia otros estadios que no sean la externalización de la sensación netamente, sino el procesamiento de eso en una propuesta que no es conversación solamente, sino que es acción de escritorio y bueno, organización específica.  
GHB: Sí, ahí lo expresaba ahora el profe GEBT precisamente, o sea, la idea es, estos encuentros y tener unos temas que nos convocan para dialogar y justo de lo que se trataba hoy la jornada en la mañana, era lo que ha hecho el profe GEBT y el profesor AFOA, ha sido como la invitación a la acción, o sea, nos han mostrado qué se ha hecho, que sí se puede hacer, ahí hay unas lecciones aprendidas también importantes y precisamente aquí es pasar a qué vamos a hacer, ese era el origen y el sentido de esto. Entonces veíamos, cuando yo les presentaba lo del instituto y lo que hemos trabajado y de lo que arrojaban esos primeros cuatro encuentros, lo que veíamos ahí era un llamado de la Sedes de Presencia Nacional muy encaminado a ¿qué va a pasar con esa planta docente que nos llega?, que menos mal se amplía, porque estaba ahí muy congelada en el tiempo y la gestión del profesor Abril es por la planta administrativa también, que eso es importante porque no teníamos una planta docente, ni administrativa, un crecimiento no habíamos tenido. Entonces ahí hay un llamado que es como, ¿cómo hacemos para pasarle ese ADN a estos profesores que llegan nuevos para darle herramientas en formación en pedagogía? Y también ha aflorado también lo que mencionas, también en los encuentros anteriores respecto de ¿qué pasa con esos currículos de las carreras completas?, o sea, ¿qué va a pasar ahí con esos currículos?, ¿cómo construimos? y se ha hecho un llamado, digamos, al instituto a que empiece a liderar, abanderar esos temas. Entonces ahí estamos como, en un planteamiento también, pero el sentido de esta reunión es eso, o sea, cómo pasamos a la acción. Hemos hecho cosas, ya en Amazonía, en articulación con la DNIA, vimos cómo emergía una red de formación o innovación en la formación en matemáticas, que fue como la apuesta que la DNIA tuvo en Amazonía. Entonces ahí ya se desencadenó una acción.  […] </t>
  </si>
  <si>
    <t>FGP;GHB</t>
  </si>
  <si>
    <t>FORMACIÓN DOCENTE RECIENTE INGRESO</t>
  </si>
  <si>
    <t xml:space="preserve">[…]Nosotros decimos listo, hagamos un piloto que nos permita de pronto con la Unidad de Transformación Pedagógica, con las experiencias que ha habido ahora en Palmira del Profesor EDGL que estábamos hablando, hay muchos aportes que puede haber allí, que es como bueno, si vamos a hacer un piloto con unos docentes nuevos, ¿qué haríamos? ¿Qué es lo más importante que llevaríamos ahí? Concentrar estos docentes en la sede de Tumaco, digamos, a mitad de año, y dar unos contenidos con el profesor JCM y el instituto, el IIEDU. Ha habido como la iniciativa de bueno, ellos tienen la maestría en educación, qué bueno que ese contenido que llevemos represente unos créditos. Es que imagínate un periodo de prueba en este momento de un profesor son tres semestres, eso es casi una maestría. Entonces si nosotros lográramos articularnos con esto que ya existe, que es una maestría en educación, y que los profesores, se les puedan reconocer créditos por eso, es muy probable que la gente diga yo hago un semestre más y me gradúo en la maestría, o va a hacer un año y se vale como una especialización. O sea, empezar a mirar que esa formación es importante y que debe haber una motivación, un incentivo para, para los docentes también que la tomen como en ese lugar. […] </t>
  </si>
  <si>
    <t xml:space="preserve">[…]. Lo otro también que me parece importante como tener en cuenta es eso que Bateson  llama la pauta conectora. Entonces es muy difícil reconocer lo que se está haciendo y lo que se está viviendo en presente. Todo esto se reconoce en retrospectiva, como cuando uno mira… esta mañana, por ejemplo, a mí me parecía muy bello, yo estaba ahí afuera escuchando, entonces dice AFOA, es que llevo 16 años con JDOC, lo tuve en la maestría, va aquí, vamos a construir acá, pero tú no sabías que ibas a desencadenar, iban a hacer un canal de olas. Entonces, a veces también nos toca como hacer esa tarea del día a día y en presente, con un norte, con un horizonte, con una claridad, pero tener la confianza de que las transformaciones sí se dan. Lo que pasa es que, claro, un ciclo nuestro es más largo que un ciclo de peces. Yo puedo mirar una mutación, una transformación, unos peces muy rápido. Los seres humanos duramos un poquito más y entonces pareciera que nada cambia, pero todo está cambiando y muy rápido. Entonces es como en la retrospectiva que uno dice, wow, esto sí se dio. Hay un texto de Capra  que se llama “Where have all the flowers gone”, y mira los 60 y dice pues ahí no pasó nada, eso es lo que dicen. Y empieza a hacer el análisis y dice ah, ¿no pasó nada? Pues qué tal si ahí se dio el teatro pánico , entonces hubo la ruptura con eso, aparece el realismo mágico  en Latinoamérica, aparece la píldora , la emancipación de la mujer.La ecología. Hasta ese momento no había esa noción. Y también señala cómo, iban a saber que estos muchachos en un garaje, iban a sacar el computador y hoy estaría esta proliferación de computadores personales. Entonces a mí me gusta mucho trabajar ese texto con los jóvenes en bioclimática específicamente, porque es la sensación y la desesperanza de cómo no pasa nada. Sí pasa mucho, o sea, ¿cuánto hacía que no crecía la planta docente y la planta administrativa de la universidad? Este logro es increíble. […] </t>
  </si>
  <si>
    <t xml:space="preserve">[…]el instituto, lo decíamos el martes, el primer día estamos trabajando en dos capas, así lo proponía CMOS. Entonces hay una capa que son estos tejidos y esta sinergia que va saliendo de donde la profe AIOM vuelve a Orinoquía y monta su grupo de estudio los lunes de 7:00 a 9:00 a.m. viene y nos muestran lo que hacen allá. O sea, se van dando cosas y ya hay un tejido, un entramado que tenemos que fortalecer esa sinergia y sacarle todo el partido. Y hay otro tejido que es cómo quiere ver la universidad lo que estamos proponiendo, o sea, eso qué forma tiene, a qué se parece, porque acuérdense que sólo se reconoce lo que ya se ha conocido, por eso se llama reconocer. Mientras nosotros no les demos unas pistas de ellos, entender que lo que estamos haciendo, van a decir no, no, así no, por ahí no es, es eso, pero si la llamada es a la acción, o sea ¿qué queremos hacer? ¿Qué podemos hacer? […] </t>
  </si>
  <si>
    <t xml:space="preserve">[…]Yo aprendí algo andando en las asambleas con los pueblos indígenas, nosotros en las reuniones siempre queremos llegar a algo, esto de lo ejecutivo, el plan de acción, etc. Y con ellos aprendí que realmente de esto no tenemos que llegar algo, sino yo recuerdo en esas reuniones infinitas de ellos, converse, converse y converse, converse, ellos, no, o sea, los indígenas, y uno afuera. Y después ¿a qué llegaron? ¿A qué llegaron? No nada. ¿Cómo así que nada? ¿Entonces a qué? Todos días, noches ahí mambeando y conversando, ¿para qué? Porque cada uno de nosotros se va con el pensamiento más claro, no el mismo, sino el de cada uno. Yo por ejemplo me voy con muchas confusiones y muchas claridades para la acción mía personal, desde donde me paro y todo lo demás. Pero, por otro lado, ahora que el profe [Se refiere a GEBT] decía esto de innovación y todo eso, forma y contenido siempre van juntos. […] Es como que este es un espacio que permite reflexionar todo eso, conectar y aunque me afana también lo ejecutivo de, bueno, ¿qué vamos a hacer? Yo personalmente siempre salgo, al menos salgo con muchas inquietudes que no me afana tanto yo qué voy a llegar a hacer ya en el territorio, ese es mi plan, les propongo tal cosa, sino yo sé que todo esto va madurándose y allá encuentro, porque además uno no lo hace solo, ni por voluntad, o sea, por voluntad mía se va a hacer, sino a ver qué sinergias encuentro allá, de pronto llego y están en otra cosa. […] </t>
  </si>
  <si>
    <t xml:space="preserve">[…]Personalmente yo vine a este encuentro con una inquietud muy profunda que me dejó la semana pasada y es la voz de las personas en el territorio, emocionadas con lo que viene, pero también no reclamando, sino diciendo… no es que la universidad no haya estado, está ahí, la reconoce y le creen a la Universidad Nacional, cuando uno dice Universidad Nacional es fabuloso, pero de pronto dicen como que, “qué maravilla que vienen” Y también es encantador eso para mí, es que las personas en las comunidades, los estudiantes que están llegando, por ejemplo, los y las chicas muy dispuestos. […] </t>
  </si>
  <si>
    <t>CATEGORÍA DOCENTE</t>
  </si>
  <si>
    <t xml:space="preserve">[…]ahorita hablaba la planta docente que entra. El fortalecimiento de la planta docente, como yo les digo, yo no soy docente de la Universidad, pero si nos venimos preguntando por el ejercicio pedagógico con FGP y sobre todo a través del proyecto de Transformación Pedagógica y de pronto en conversaciones con docentes en otros espacios dentro de la sede por aquellos llamados a ser los docentes de la Universidad, si bien hoy tenemos especiales, sabemos que hay un concurso que se piensa abrir y que eso implica pues, no solamente vamos a recibir a los docentes dentro del marco de la convocatoria de puntos de la universidad, sino el que haya oportunidades para la gente de la isla, sobre todo porque nosotros tenemos una política de regulación de la circulación en la residencia en el archipiélago. Y no quiere decir que no haya, no me gusta mucho la palabra, capital humano, lo hay, pero de pronto no en las mismas condiciones, porque no han tenido de pronto los mismos privilegios que un docente en Bogotá, en Medellín, en Manizales, de pronto hasta en Palmira, entonces se piensa que la universidad abre el espacio simplemente para traer docentes de afuera, pero esa es la preocupación de los profesionales, no sólo de los de los profesionales que nos acompañan hoy en lo administrativo o como contratistas o que han hecho parte de equipos de consultoría en la universidad, que de pronto tienen una trayectoria en muchísimos aspectos, sobre todo pues en sus, en su carrera muy disciplinar, pero de pronto no tienen la posibilidad de un doctorado, de pronto no han tenido la acumulación de horas cátedras suficientes para poder puntuar lo suficiente para hacer parte dentro de la convocatoria. Esas preocupaciones surgen. Pero sabemos que hay unos criterios mínimos que establece la universidad, unos puntajes, etc. etc. Y que a veces los comités evaluadores no implican solamente a los docentes de la sede, sino docentes de todas. Entonces la visión de ser docente de la sede en ocasiones también es un llamado, por lo menos en estos momentos, a los profesionales de la isla y pensarse en los docentes de la isla en igualdad de condiciones para un puntaje dentro de la Universidad Nacional, con docentes que tienen una trayectoria amplísima, que de pronto no están vinculados, no están en carrera pero que llevan muchos años dando cátedra, es también un escenario que hace parte de las conversaciones generales dentro de la sede. ¿Qué va a pasar? ¿Van a respetar el decreto de la OCCRE  [Oficina de Control, Circulación y Residencia] para la convocatoria? o ¿todos van a venir de afuera? O ¿va a haber un cupo mínimo? O ¿cuáles van a ser los criterios? bueno, esa es como una reflexión, preocupación generalizada dentro de la gente, los profesionales, no crean que chicos como BBC, como RVM, que de pronto son buenos profesionales, están jóvenes, tienen todas esas ganas, vienen trabajando con los estudiantes, no quisieran hacer parte de esa convocatoria, ellos también quieren hacer parte de esa convocatoria, pero entonces es ¿cómo ellos pueden pensarse posible hacer parte de esa convocatoria? Ese es como un aspecto. Lo otro tiene que ver con la formación en pedagogía de los docentes de la Universidad Nacional, porque eso no hace parte de criterios de evaluación para ser docente dentro de la Universidad Nacional, sino las horas cátedra.[…] </t>
  </si>
  <si>
    <t xml:space="preserve">[…]en ocasiones uno se encuentra con un docente y dice “es que yo ¿por qué tengo que formarme en pedagogía?, yo ya soy un profesional que tiene como todos los títulos”¿Por qué tengo que, ahora estudiar una carrera en pedagogía? Pero entonces ahí viene la pregunta que yo hago, ¿por qué decidió ser docente si no le gusta la pedagogía? ¿Por qué estudiar un magíster en educación? ¿Porque formarse en educación sería un problema o una carga?. Es que yo no tengo tiempo para eso, que puede que se encuentra uno, “no, no tuve tiempo”. Profe, me quedé esperando en la formación que de pronto nos terminan yendo los chicos de GEA [Grupos de Estudio Autónomo] o los tutores, los docentes ocasionales, entonces, pero es diseñado específicamente para los docentes de carrera, pero no son los que acuden al llamado. Entonces es como la otra reflexión frente a los procesos de formación docente, inducción y reinducción. Porque además la inducción en la Universidad Nacional, cuando se es docente, es para conocer la Nacional, los procesos de la Nacional. Pero ¿hay inducción o procesos de reinducción en pedagogía? Esa fue una de las preguntas que terminamos, por lo menos con la profesora Johannie  trabajamos el semestre pasado en términos del proyecto de formación de transformación pedagógica, porque no tenemos eso. Entonces yo le dije le voy a dar un plus, le voy a hacer un temario como mínimo que deberíamos explorar y que debería poder tenerse en cuenta para un proceso de inducción o para procesos de formación anual. […] </t>
  </si>
  <si>
    <t xml:space="preserve">[…]Por otro lado, bueno, yo vuelvo al tema de la oferta y a mí me quedó en punta desde esta mañana todo lo que el profesor AFOA presentó y que viene hablándonos de cómo chicos como LAH han hecho parte de los procesos de monitoreo y como no de pronto pensarnos el tema de esa oferta de programas tecnológicos en clave de monitoreos oceanográficos, biológicos, o sea, por qué no pensarnos el tema de una oferta que no desconecte del mar. Porque si, los chicos de aquí aman el mar, por esa razón prefieren montarse en una lancha hasta Tampa. Entonces esta oferta, pues sí, ya estamos corriendo y esta es la oferta y esto es lo que se ha propuesto. Pero yo creo que también el instituto puede pensarse en, sigo haciendo el llamado al acompañamiento a las sedes de presencia en este proceso urgente de construcción de una oferta de programas.[…] </t>
  </si>
  <si>
    <t xml:space="preserve">[…]Cuando yo llegué a la Dirección Nacional de Innovación Académica, y obviamente es algo que yo he venido pensando hace mucho tiempo, yo me encontré una cantidad de productos, de hecho, tenemos servidores de la universidad con el espacio copado.Llenos con productos.Objetos virtuales de aprendizaje, recursos educativos digitales, muchos cursos de Moodle, tenemos algo más de 3.000 cursos de Moodle y tuvimos que crear otra instancia de Moodle, no sé si se dieron cuenta el cambio, porque no corría la plataforma de Moodle por la cantidad de cursos que tenemos.Y cuando... no se cayó todo. Y cuándo nos preguntábamos cómo hacemos para evaluar el aporte de esos cursos al aprendizaje. Es decir, ¿qué motiva a montar un curso en Moodle? ¿Mejoro el aprendizaje de mis estudiantes? ¿Favorezco el aprendizaje de los estudiantes? ¿Cómo valoro un OVA [Objeto virtual de aprendizaje] o una red? un recurso educativo digital Entonces teníamos servidores llenos de eso, de productos, pero ¿quiénes fueron los autores? ¿Quiénes lo hicieron? ¿Cuáles fueron los aprendizajes que eso ayudó a mejorar? Eso no estaba registrado en una parte. Entonces siempre lo he dicho con el profe AFOA, lo hemos compartido, por ejemplo, en el proyecto que compartimos, hagamos una distinción de los productos y los resultados. Unos resultados de conocimiento, unos resultados de aprendizaje, por decir algo, y otra cosa es el producto. Entonces, listo, me entregaron la OVA, chuleado, listo, ya está el canal de olas, chuleado. Ahora la pregunta es y ¿eso para qué sirvió en términos de aprendizaje? ¿Eso qué cualificó?, no es suficiente el producto, es lo que típicamente llamamos producto, y en las dinámicas de innovación a veces se cree entonces que el producto y el valor transaccional del producto ya es suficiente. Entonces digo, en términos de la innovación académica hay que tener cuidado, porque sí nos interesa el proceso de quienes participaron, de qué capacidades se desarrollaron y las contribuciones, no solamente los productos. […] </t>
  </si>
  <si>
    <t xml:space="preserve">[…]profe GHB, que como hemos hablado de que no es ni blanco ni negro, hay matices, entonces podemos explorar una idea de una estructura de gobierno híbrida, o sea, no perder la institucionalidad nacional, ¿cierto? Pensando en el tema de política pública dentro de la estructura de la Universidad Nacional, inscribirnos en un lugar, pero que nos permita operar con la flexibilidad de un centro, como tener un brazo operativo que nos permita hacer cosas  […] </t>
  </si>
  <si>
    <t xml:space="preserve">[…]hay un programa, un proyecto de la universidad que llama Experiencias Significativas, nunca me gustó el nombre porque no tiene que ser significativo para que sea una experiencia. Y ahí, ahí es donde la universidad aprende que eso no era. Entonces también deberían estar enmarcadas esas experiencias que no funcionaron, porque la historia nos dice, si no conoces tu historia, la vuelves a repetir y vuelves a perder dinero. Pero hay unas experiencias muy valiosas en cada una de nuestras sedes, experiencias que en este momento ya están compiladas, se están organizando, unas más relevantes que otras, y la idea es que estas experiencias las vamos a tener un encuentro de las nueve sedes y vamos a decir mire, esta es la experiencia Palmira, esta es la Experiencia Bogotá, esta es la Experiencia Medellín, y ahora sí, de estas experiencias, ¿cuál se encaja en su sede? ¿Cómo la puedes transformar, cómo la puedes mirar? Y de eso se va a sacar un libro relacionado con esas experiencias, con esa vivencia. […] </t>
  </si>
  <si>
    <t xml:space="preserve">[…]Sede Palmira tiene un potencial, es la sede más grande, es la sede más grande que tiene la Universidad Nacional. Nosotros somos en la sede allí somos apenas tres hectáreas, más otras tres hectáreas, pero tenemos 1.700 hectáreas en el bosque Yotoco , cómo no va a ser la más grande de todas las sedes, en terreno en modo de acción y en modo de vernos como pacífico. Hemos hablado de Yotoco como un centro de investigación, de innovación, de prestador de servicios, porque ahí sale agua para una comunidad que se llama Yotoco de 10.000 habitantes. Tenemos una diversidad de monos aulladores, en este momento son 2.300 monos aulladores. Tenemos una diversidad de 13, de 23 reptiles, el suelo, los microorganismos, bacilos, micelios. Entonces es una invitación de que miremos nuestros recursos también como escuelas de aprendizaje. Yotoco para Palmira es una escuela, es un sitio, es un aula más de aprendizaje, tenemos Yotoco y el otro gran, gran salón se llama el Pacífico, tenemos muchos proyectos en el pacífico colombiano.[…] </t>
  </si>
  <si>
    <t>PROYECTO URDIMBRE</t>
  </si>
  <si>
    <t xml:space="preserve">[…]Con el Profe [Se refiere a AFOA] nos encontramos hace tiempo con lo de Cátedra Novus, desencadenando procesos que permiten hacer por encima de una cantidad de burocracias y cosas, porque no es como primero firmar un convenio que está vacío y luego ver qué hacemos, sino que se va, se establece una relación con una empresa y por último se firma un convenio donde queda como normalizado, queda institucionalizada esa alianza. […] </t>
  </si>
  <si>
    <t>CATEGORÍAS UA13 5 ENCUENTRO INTERSEDES</t>
  </si>
  <si>
    <r>
      <rPr>
        <rFont val="Ancizar Sans"/>
        <b/>
        <color theme="0"/>
        <sz val="11.0"/>
      </rPr>
      <t>N</t>
    </r>
    <r>
      <rPr>
        <rFont val="Calibri"/>
        <b/>
        <color theme="0"/>
        <sz val="11.0"/>
      </rPr>
      <t>°</t>
    </r>
    <r>
      <rPr>
        <rFont val="Ancizar Sans"/>
        <b/>
        <color theme="0"/>
        <sz val="11.0"/>
      </rPr>
      <t xml:space="preserve"> DE VECES QUE SE IDENTIFICÓ EN EL TEXTO</t>
    </r>
  </si>
  <si>
    <t>En términos de la Neuropsicóloga CMOS, es la cultura y va ligado al concepto de evolución de conciencia. Es esa conmoción interior que se genera frente a lo que acontece. En el Instituto es ese componente que no son los saberes del conocimiento académico, ni el cuerpo de la organización, sino esa esencia del Instituto desde su concepción.</t>
  </si>
  <si>
    <t xml:space="preserve">Se refiere a las categorías docentes que se manejan dentro de la Universidad Nacional de Colombia. Puede plantear cuestionamientos frente a la meritocracia, métodos de escalafonamiento y política dentro de la Universidad, así mismo, del desempeño de los docentes de las distintas categorías.  </t>
  </si>
  <si>
    <t>Se refiere a las estrategias que se están implementando o no, para la formación, principalmente a nivel pedagógico de los docentes de reciente ingreso. Puede contener posturas críticas al respecto. También puede referirse a la formación a nivel de posgrado de los docentes más jóvenes que ingresan a la Universidad.</t>
  </si>
  <si>
    <t>Se refiere a todos los procesos de gobierno de la Universidad Nacional de Colombia, autonomía,  procedimientos y prácticas mediante los que se deciden y regulan los asuntos que atañen a la comunidad. Así mismo, se trata la visión de gobernanza del Instituto Nacional.</t>
  </si>
  <si>
    <t>Se refiere a las intervenciones a cerca de este instrumento del SNC que a través de la articulación entre el Ministerio de Educación y el Ministerio del Trabajo, busca establecer un vínculo más directo entre el sistema educativo y el mercado laboral.</t>
  </si>
  <si>
    <t xml:space="preserve">Se refiere a un grupo de acción de la Universidad Nacional de Colombia. El cual tiene la misión de tejer los estamentos, propiciar la sinergia entre distintos campos de conocimiento y fuentes de saberes, aportar a la formación integral de la comunidad universitaria a través de espacios que trascienden las aulas, y proceder desde el modelo intersedes como proyecto cultural, científico y colectivo de nación. Para ello, cuenta con un grupo de asignaturas interdisciplinares, algunas de las cuales se han ofertado en otras sedes, como estrategia para el relacionamiento con el medio a través del trabajo interdisciplinar. </t>
  </si>
  <si>
    <t>Se refiere a cada una de las herramientas digitales que se puedan desarrollar como complemento a la educación. Se pueden plantear desde la educación virtual o híbrida, implementación de redes sociales o plataformas como YouTube para impartir conocimiento que pueda ser más accesible a los jóvenes.</t>
  </si>
  <si>
    <t>4.
KBG, EDGL, AFOA</t>
  </si>
  <si>
    <t>5.
14</t>
  </si>
  <si>
    <t>9. Intervención musical</t>
  </si>
  <si>
    <t>10.Intervención musical y artística de KBG, protagonista del proyecto de investigación-creación “El Otro Mar”</t>
  </si>
  <si>
    <t>INTERVENCIÓN MUSICAL</t>
  </si>
  <si>
    <t>INTERVENCIÓN MUSICAL Y ARTÍSTICA DE KBG, PROTAGONISTA DEL PROYECTO DE INVESTIGACIÓN - CREACIÓN "EL OTRO MAR"</t>
  </si>
  <si>
    <t xml:space="preserve">[…]La música acompaña a los raizales desde el vientre de sus madres. Cuando estábamos en el vientre, mamá nos cantaba en las diferentes etapas de nuestra vida nos acompaña. Cuando ya somos bebés, esa interacción con mamá en el baño, en el cambio de la ropa, también se incluía el canto. Ya cuando estamos gateando, salimos del patio, los vecinos nos enseñan a bailar. En Providencia tengo un vecino que se llama Alzon, de cariño le dicen Shaty. Y él siempre que llega los niños a su patio les enseña a bailar, juegan y bailan con él y él todo contento se ríe y todos llegaban donde Shaty a bailar. Luego, cuando estamos más mayores y empezamos a tener novias, [Habla en creole y se ríe] también el baile está ahí. En ese entonces en Providencia había un espacio que se llamaba “Fear and Dance”. Era un encuentro de hombres y mujeres. Y la dinámica era que el hombre invitaba a la mujer a bailar y después de bailar tres canciones, la invitaba a la mesa donde estaban las mujeres del “Fear Table” a invitarles a comer todo lo que querían. Esa palabra le decimos treat, so the man treat the woman a la mesa y ella coge lo que quiere de la mesa. Había soda cake, sugar cake, janik cake, bone, todo lo típico y lo tradicional de la cocina. Las mujeres llevaban al “Fear and Dance”. Así que era un punto de encuentro, un espacio de encuentro entre hombres y mujeres. Los niños no tenían cabida ahí, eran jóvenes. La mamá llevaban a sus hijas jóvenes a bailar porque eran los sábados y los domingos ya no tenían que cocinar. Llevaban, veían el talento de las chicas al bailar, las llevaban a bailar con los chicos y llevaban todo. Dicen que a veces las mujeres llevaban la bolsa llena a la casa y el domingo no comían. Así que la música va en cada etapa de nuestras vidas. Nos acompaña la música en cada etapa. Desde el vientre hasta el sepulcro. Alguien me decía que nosotros le cantábamos a nuestros muertos. Nosotros cantábamos a nuestros muertos también de una manera muy solemne cantamos a nuestros muertos. Anteriormente, cuando alguien moría en la isla, toda la isla se sentía también muerta y todo el mundo acompañaba a esa familia a despedirla y la despedíamos con canciones. Anteriormente toda la comunidad criaba al hijo, todo el mundo aportaba para la crianza del niño, todo el mundo velaba por ese niño. Así que ese niño no podía salir de la comunidad y estaba libre ahí en la comunidad de jugar donde los vecinos, en un lugar seguro para ellos y todo el mundo cuidaba uno del otro. Eso era muy especial, porque en ese entonces, si tu mamá te manda a la tienda y pasas a una abuela y no dices buenos días, y la abuela llega a la casa a decirle a esa señora tu hijo me pasó y no me dijo nada. Ellos llegaban, no preguntaban nada, te daban tu limpia, no podías decir nada por qué irrespetaste a alguien en la calle. Cuando aceptamos a Dios y formamos parte de una iglesia, cantamos en el coro, cuando salimos a bailar, se bailaba música típica, tradicional, el grupo tradicional tocando, las mujeres bailando con sus vestidos hermosos, los hombres bien elegantes y como les dije, nos acompaña en toda parte de nuestra vida. Después nos involucramos en lo que es la iglesia, nos bautizan, nos bautizamos en el mar y formamos parte de cada ministerio en la iglesia. […] </t>
  </si>
  <si>
    <t xml:space="preserve">[…]En ese entonces yo formé parte del ministerio de la alabanza y del coro. Y me acuerdo de mi primera canción. La música me ha acompañado toda mi vida porque tengo tíos músicos, mamá cantante, tías músicas sabedoras y yo me crie en un entorno cultural muy especial, con mujeres sabedoras de diferentes tradiciones y culturas de nuestra isla. Me acuerdo que la primera canción se titulaba “Can't even walk”. Es una canción muy solemne que dice que no podemos caminar sin que Dios esté a nuestro lado, agarrado de nuestra mano. Yo a cualquier lugar que iba, me pedían esa canción. Hasta hoy tenemos una costumbre, una tradición de acompañar a las familias en los momentos difíciles y siempre la familia me pide cantar una canción para despedir al muerto y esas canciones se acompañaban. Cuando ya somos jóvenes nos acompaña la música típica tradicional, unas que llegaron, otras de aquí, de compositores de la isla y nos deleitamos de la música tradicional de la isla. Por qué la mayoría habla de historias que han pasado en la isla, habla de situaciones que han ocurrido. Por ejemplo, en la música en Providencia las mujeres eran pioneras y una de esas mujeres, la más fuerte era mi tía abuela Silaya Fox. Hoy en día, la escuela de música se llama Tom &amp; Silaya , por el hombre y la mujer que empezaron la música en Providencia. Y ella componía de situaciones en el patio, en la comunidad y por algo ella le compuso una canción a mi abuelo y otra a mi abuela.Una que es muy, muy, muy famosa, habla del amorío de mi abuelo con una señora que nunca, nunca dijo que su hijo era de mi abuelo, pero era de mi abuelo. Y la historia de la canción cuenta que apenas el señor iba a pescar, mi abuelo llegaba a la casa así. La canción habla de, toda esa picardía que pasaba ahí. Y luego decía, o sea, no irónicamente, que la leche, el esposo le llevaba la leche al hijo y a mi abuelo como para decir que él también tomaba la leche. You know, y eso era muy polémico en ese entonces. Esa mujer murió. Nuestra generación la conocimos y nunca nos dijo que ese señor era mi tío. Y mi mamá decía ese señor es nuestro tío, porque esto pasó. Y ella narró esa historia en una canción. Es muy, muy especial porque hasta hoy es vigente esa canción y ella lo compuso. Ella murió hace más de 40 años, yo no la conocí. Y esa canción todavía está vigente porque habla de una situación que ocurrió y todo el mundo lo canta todavía. Así que cuando yo voy a alguna parte y no me conoce, mi referencia es esa canción.Eso es una canción, que hasta hoy está vigente. Y la gente se acuerda de esa situación cuando el esposo llegó y se encontró con mi abuelo y se pelearon. Y esa canción es punto de referencia de todo lo que hacía mi abuela, mi tía abuela Silaya, contar las historias en canción.  […] </t>
  </si>
  <si>
    <t xml:space="preserve">[…]El papá de Mr. Alban y el papá de Willy B. Eran músicos, pero el papá de Mr. Albán lo tenía algo más familiar. Toda la familia aprendió de la música de ellos y hasta hoy la generación de Mr. Alban, que he visto, hoy todos hacen música, mujeres y hombres. Tenemos a Helene, tenemos a Kemisto que todavía toca la mandolina y ellos nos acompañan con la música. Tenemos a Mr. Baba que es sobrino de Mr. Alban y toda la familia Mclean, toda la dinastía Mclean hace música. Mi buen amigo Henner Mclean, él ha innovado, él es profesor de música, él lo llevó a otro nivel, porque la mayoría de músicos son empíricos, así que Henner nos produce nuestra música, es profesor de música, compone canciones y él lo profesionalizo. Los demás son empíricos, pero son muy buenos. Mr. Willy B, que también es otra referencia musical. Los dos maestros más mayores de la comunidad de Providencia todavía hacen música. En el Fear and Dance, cuando iban a bailar, como les dije, solo eran mayores y las mujeres llevaban a sus hijas, así que también ahí se ennoviaban, allí salían parejas y todo. Yo conocí la música por la música góspel , pero después canté música secular . Hoy en día canto la mayoría de música tradicional, aunque hemos incluido lo que es la balada romántica americana y todas esas canciones que han venido por el caribe, como Harry Belafonte  y many others. […] </t>
  </si>
  <si>
    <t xml:space="preserve">[…]una canción como Providence is my home también donde voy lo canto porque habla de Providencia y la gente de Providencia y dice mucho. Uno se siente orgulloso de Providence. Así que cuando uno va a cantar Providence is my home, uno lo canta para decirles un poco de, qué es Providencia. ¿Quiénes somos los providencianos? You know, we alway. Siempre amamos a Providencia. Lo demostramos. Y en mi caso lo demuestro cantando, representándolo donde vaya con mi voz. With what it is, who i am. Y es muy importante contarles a las personas sobre Providence. Estamos a unos minutos, pero son dos mundos totalmente diferentes. Providence hay mucha calma, mucha más calma. No hay tanto comercio, no hay tanto tráfico. Tenemos una sola circunvalar. Todos somos familia. Todos somos familia, aunque vivamos en diferentes barrios. Uno encuentra un Hendry, un Livingston, un Howard, un New Bar. Estamos regados, pero somos una sola familia. Catalina, otra hermosa isla donde vivimos muy pocas familias, como 30 familias. Y se cruza de Providencia a Catalina en un puente. We called the lovers bridge Y allá vive gente espectacular, conocedora de la culinaria, hombres agrícolas, gente que siembra caña y hace todo ese proceso. […] </t>
  </si>
  <si>
    <t xml:space="preserve">[…]en esta época es donde molemos caña. Ya se están preparando los hombres y mujeres para moler caña. Y también eso era una parte muy especial de nuestra infancia porque, el caballo es el que da la vuelta para moler la caña. Pero nosotros éramos los que le dábamos juete para que corriera y nosotros corríamos más que ellos. El día que el caballo no podía, nosotros agarramos y damos la vuelta también, del honey, del fique, nosotros nos echábamos a acostar porque era algo muy familiar. Porque nuestras mujeres, de esa caña hacemos syrup, miel. De esa miel. Se hace bolas de coconut ball y stu papaya. [habla en creole, traduce guiso de papaya] Como se dice, ¿bolas de coco? Y papaya. [Alguien dice al fondo “guisadas”] Aja, maybe that Yes is a ball and the stu papaya, how called? Stu...How is Stu?... Un dulce de papaya muy rico y especial. That is i mean. Y es algo familiar porque se unen las mujeres, los hombres encargados, las mujeres haciendo su dulce y normalmente ese dulce dura todo el año y van a llevárselo al familiar que no puede salir. Es algo para compartir y es muy lindo también. La música en Providencia... normalmente cuando uno llega a San Andrés uno ve a los chicos yendo para el hotel a tocar música. En Providencia no. En Providencia vivimos nuestra música. No hay que tener un evento magno para que estemos tocando, estemos practicando, estemos ahí. Pero aquí es una dinámica totalmente diferente. Allá los contratan para tocar y ellos tienen un trabajo fijo, nosotros no. Nosotros tocamos música en la casa, en las celebraciones. Si la alcaldía no nos contrata, nosotros no tocamos. Pero rara vez eso pasa. Nosotros vivimos la música, vivimos la danza en nuestras comunidades. Yo también hago teatro y cuando conocí al grupo de teatro righttime que fue el único grupo de teatro en ese entonces, el grupo de teatro hacía actuaciones en comunidad. Era en comunidad que se hacían las cosas. No se hacía para mostrar y para deleitar, sino para los mismos nativos. You Know. So era muy especial, ese compartir. En época de navidad hacían serenade, serenata para los que están en casa. Nuestro guitarrista, con nuestro maraquero iban de casa en casa haciendo música para las personas que no podían salir y era una época de compartir tu música con las demás personas y era muy especial.  […] </t>
  </si>
  <si>
    <t xml:space="preserve">[…]En teatro fui a Santo Domingo a representar a Colombia en una Feria del Libro de Santo Domingo y fue una experiencia muy linda. Como les dije ayer, mi primera vez haciendo música en teatro fue con el otro mar. Normalmente actuábamos, era la parte expresiva, pero nunca usé mi voz para un performance y eso fue muy especial. Cantar y de la manera que compuse la canción, todo eso influía para que llegara el sentimiento y el recuerdo de por qué compuse la canción, qué pasaba cuando componía la canción, y todo eso. Así que la canción siempre va, la música siempre va con los sentimientos. Don’t you? Y uno hace música acorde de cómo se está sintiendo.[…] </t>
  </si>
  <si>
    <t xml:space="preserve">[…]. En Providencia tenemos más de cinco grupos típicos, tradicionales y son de diferentes generaciones, así que tenemos música tradicional para rato en Providencia. Helen y mi persona somos las únicas mujeres que cantamos música tradicional, típica. Los hombres son más, casi todos los grupos son más conformados por puros hombres, desde el cantante principal hasta el corista, puros hombres. Soy una de las primeras que continúa con la música tradicional, pero incluyendo electronic. Canto música tradicional, pero canto con piano, batería, un bajo y ahí cambia la cosa. Las letras son las mismas, pero se hace música desde lo electrónico. Helen también, pero ella tenía el talento de tocar la guitarra[…] </t>
  </si>
  <si>
    <t xml:space="preserve">[…]. Yo hice una investigación en Providencia sobre los cantos de cuna y los juegos de rondas tradicionales. Y de esos un producto un CD, canté e invité a Shaty a cantar A poco conmigo y fue, mejor dicho, los niños ya estamos incorporando el CD a los cumpleaños, a los eventos infantiles y están loquísimos. Ese CD lo hicimos pensando en, primero rescatar las tradiciones, los vínculos entre madre, e hijo. ¿Hoy en día qué pasa? Ya dejamos los niños a terceros para cuidarlos. Las mamás en ese entonces dedicaban todo el tiempo a la crianza del hijo, el papá era el proveedor, la mamá la que estaba en casa como la administradora, y el tiempo ha cambiado y con eso le vinculó. Así que, queríamos ir a esos momentos felices, a esos tiempos donde las mamás compartían con los niños gestos con música […] </t>
  </si>
  <si>
    <t xml:space="preserve">[…]Yo tuve una infancia feliz porque en ese entonces uno podía ir libremente y confiado donde un vecino a compartir, a jugar. Teníamos… la assurance que nada iba a pasar porque nos cuidábamos unos a otros. Nuestra infancia era pescar, hacíamos balsas, cualquier, Stump que nos reglaran, cualquier árbol caído se secaba y nosotros nos montamos ahí, salíamos, estábamos. Cuando el icopor existía, encontramos ese icopor y hacemos otra balsa y nos íbamos en la balsa con palo. Yo me acuerdo que hasta los ocho meses con el ELB fui a pescar con mis amigas de noche. Hay una forma de pescar que no es salir en la lancha, sino salir un poco afuera. Los ancianos tenían un palo donde guindan todo y salían a pescar. Nosotros fuimos a pescar, yo la Bridget y yo tenía ocho meses de embarazo con el ELB. Fue una experiencia muy hermosa. Como les dije ayer, mi mamá es pescadora y vivimos mucho tiempo alrededor del mar, tanto que la gente nos decía, [Dice algo en creole] saben ese proceso del pescado donde los salamos. Ellos nos decían eso, van al mar a salarse. Era fielmente, después de comer, reposar, ir al mar. Mi mamá nos enseñó a flotar. Un [palabra en creole] float si se está ahogando, hay que flotar. Una buena técnica para no ahogarse. Nos enseñó a flotar, nos enseñó a bucear, a nadar y eso fue parte de nuestra vida. Vivíamos como cinco casas del mar. Hasta hoy vivimos a cinco casas del mar. Mis hijos no han tenido super demasiado contacto con él, pero sí vivieron una parte de su tiempo en el mar y fue muy especial. […] </t>
  </si>
  <si>
    <t xml:space="preserve">[…]en Providencia hay bautistas, católicos and se ven the adventist hoy en día tenemos testigos de Jehová y muchos otros, pero las tradicionales eran esas. Y había encuentro de coro. Me acuerdo una vez llegó Colcultura Crea , te acuerdas, ¿Ya no existe? Hicieron un evento grande, convocaron a todas las iglesias, a los coros, para que fueran a participar en ese evento. Y era como si uno estuviera en casa baja, sin pensar que había tanto talento en Providencia. Cuándo llegábamos a ese espacio, cada coro que subía, uno decía “Wow, ¿dónde estaba eso?” Y ya ubicamos a las señoras que cantan, Miss Lanet, Miss Alice y en todas las iglesias había esa persona especial que cantaba especial. Y llegaba y yo me decía, “pero ¿dónde estaba?” Porque uno estaba ahí en casa baja, en su iglesia. Pero luego ese encuentro hizo muchas cosas lindas, muchos encuentros diferentes con las iglesias, con los cantantes, con los mayores. Los juegos de ronda […] </t>
  </si>
  <si>
    <t xml:space="preserve">[…]KBG: Mi mamá también nos acompañó en el CD cantando una canción que le compusimos a mi hermanita de pequeña. Y yo me acordé de esas canciones de chiquita. Ella se llama Fernanda, pero de chiquita le llamábamos Cusi. Y era difícil para dormir, así que mi mamá le compuso una canción decía la chiquita de la mamá, la chiquita del papá, la chiquita de la hermana va a dormir ahora. Me trae, me trae memorias ahora [Se ve conmovida y se toma un momento para no llorar] Él me acordó [Señala a ELB] porque le contamos a él también que cuando la tía era pequeña, mamá le compuso esa canción. Ella caía dormida, rendida. Esa… la importancia de la conexión con tu mamá desde muy temprano es vital. Ustedes se acuerdan de una canción que les cantaba su mamá. Tu mamá pregúntale cuando vayas a la casa. ¿Mamá, tú me cantabas? ¿Alguien se acuerda? Tu mamá nunca te dijo yo te cantaba desde el vientre. ¿Hay memorias?, ¿hay recuerdos por ahí.?
EDGL: Mi madre era profesora de escuela, entonces ella sabía todas esas canciones, las venía a cantar a la casa. Entonces sí, sí tengo memoria. Mi mamá le encantaba cantar. Y siempre cantaba, por ejemplo, rondas que tenía que aprenderse para la escuela y todo ese cuento y luego la replicaba en la casa. […] </t>
  </si>
  <si>
    <t>KBG;EDGL</t>
  </si>
  <si>
    <t xml:space="preserve">[…]KBG: Mi mamá se llama Betty Gómez, y ella creció aquí, aprendió a hablar muy bien el español y muchas canciones y costumbres. Y ella me enseñó la canción, ustedes la conocen, creo que es colombiana. Y esta canción me la enseñó de muy joven. [canta la canción la acompañan SCM, EDGL, DASC y AFOA] Ori, Ora, San Antonio ya se va, Ori, Ora, San Antonio ya se va, hay mira qué bonito lo vienen bajando con ramos de flores lo van coronando Ori, Ora, San Antonio ya se va, Señora Santana por que llora el niño, por una manzana que se le ha perdido, Señora Santana por que llora el niño, por una manzana que se le ha perdido ayy Ori, Ora, San Antonio ya se va, Ori, Ora, San Antonio ya se va. Hay que investigar la canción desde muy pequeña, como de 12 años, mi mamá me la enseñó.
EDGL: Es del pacífico colombiano. San Antonio. 
KBG: Marimbas
EDGL: Y nace, este San Antonio es el patrono de Chocó. Entonces en el mes de julio, julio es la fiesta de San Antonio. Y San Antonio lo pone en una canoa y viene con flores y sueltan la canoa y se van rio abajo y los demás vienen, las otras canoas atrás de esta, atrás de [canta el coro de la canción] Ori, Ora, San Antonio ya se va
KBG: Good, beautiful[…] </t>
  </si>
  <si>
    <t xml:space="preserve">[…]AFOA: Una canción KBG, bueno, de Harry Belafonte, pero de toda esta influencia caribe de las islas ¿cierto? De calipso, ¿qué otra canción recuerdas?
KBG: [canta una canción] Day-o, day-o. Daylight come and me wan' go home Day, me say day, me say day, me say day. Me say day, me say day-o. Daylight come and me wan' go home. Esta canción cuenta de los hombres que trabajaban en el bananero. En ese tiempo la plata se llamaba tally no se llamaba pesos ni... se llamaba tally. Así que llegaban y entregaban lo que recogieron y les pagaban por ello, así que él estaba trabajando till daylight come, hasta el amanecer y le dijo, ven mister tally man, tally me banana. Pese lo que tengo porque Daylight come and me wan' go home, porque amaneció y me quiero ir para la casa
AFOA: Muchas gracias, KBG, por compartirnos tu cultura, tu música, tu arte. Muy bonito. Nos conecta con este territorio realmente con las tradiciones a nosotros y a estos chicos que están creciendo y se van olvidando de sus tradiciones. Así que tienen un territorio maravilloso y tienen un legado que continuar […] </t>
  </si>
  <si>
    <t>CATEGORÍAS UA14 5 ENCUENTRO INTERSEDES</t>
  </si>
  <si>
    <r>
      <rPr>
        <rFont val="Ancizar Sans"/>
        <b/>
        <color theme="0"/>
        <sz val="11.0"/>
      </rPr>
      <t>N</t>
    </r>
    <r>
      <rPr>
        <rFont val="Calibri"/>
        <b/>
        <color theme="0"/>
        <sz val="11.0"/>
      </rPr>
      <t>°</t>
    </r>
    <r>
      <rPr>
        <rFont val="Ancizar Sans"/>
        <b/>
        <color theme="0"/>
        <sz val="11.0"/>
      </rPr>
      <t xml:space="preserve"> DE VECES QUE SE IDENTIFICÓ EN EL TEXTO</t>
    </r>
  </si>
  <si>
    <t>1. 2024/02/09</t>
  </si>
  <si>
    <t>4.
JCM, CMOS, GHB, EDGL, AIOM, FGP, AFMC</t>
  </si>
  <si>
    <t>5.
15</t>
  </si>
  <si>
    <t>9. Grupo focal</t>
  </si>
  <si>
    <t>10.Espacios de aprendizaje para la gestión de riesgos ambientales y socioeconómicos en los mercados rurales de Colombia.</t>
  </si>
  <si>
    <t>ESPACIOS DE APRENDIZAJE PARA LA GESTIÓN DE RIESGOS AMBIENTALES Y SOCIOECONÓMICOS EN LOS MERCADOS RURALES DE COLOMBIA</t>
  </si>
  <si>
    <t xml:space="preserve">[…]en realidad creo que estos estos espacios, estas conversaciones son realmente importantes porque no se dan de manera muy frecuente en la Universidad. Para nosotros en el Instituto de Investigación en Educación [Se refiere al IIEDU] es fundamental detectar estas cuestiones que van ocurriendo porque nos dan claves para pensar la Universidad y para darnos cuenta que realmente sí está pasando algo, si hay procesos de transformación. Normalmente no son muy divulgados, pero hay como unos elementos comunes que van emergiendo desde distintos ángulos para repensar sobre todo la Universidad. Entonces, pues para nosotros es importante estar como al tanto de estas cuestiones.[…] </t>
  </si>
  <si>
    <t xml:space="preserve">[…]cuando se propuso para este encuentro el asunto de la gobernanza, pues yo me acordé de algo que hicimos durante tres años con un grupo de profesores variado. Un asunto, yo diría que es una innovación educativa que parte, digamos, de elementos comunes entre perspectivas de abordaje de la ciencia y que tienen un fuerte componente de trabajo de campo. Entonces aquí les muestro lo que ocurrió en diciembre del año 2022. Aquí digamos que el origen del asunto en términos de jalonar el proceso fue la Universidad de Heidelberg en Alemania. Ellos tienen un centro para estudios de América Latina en Santiago de Chile [Se refiere al Heidelberg Center para América Latina] y tienen una maestría en asuntos de riesgos, riesgos socioeconómicos, ambientales, un asunto en torno también a cuestiones de corte político. Y nos unimos con la Universidad Externado de Colombia y pues también fuimos pues convocados al asunto. Entonces, en este caso, luego de los dos momentos anteriores del 2021 y el 2020, se trató de profundizar algunas cuestiones e innovar en otros asuntos.[…] </t>
  </si>
  <si>
    <t xml:space="preserve">[…]el proceso se tituló “Espacios de Aprendizaje para la Gestión de Riesgos Ambientales y Socioeconómicos en los Mercados Rurales de Colombia”. La idea central es la siguiente, que no la hemos encontrado todavía, al menos en Colombia, en otros lugares parece que hay cuestiones similares, pero no cuaja del todo. Y es lo siguiente, es crear un curso que sea una salida de campo en sí mismo, es decir, no tomar clase y luego ir a campo, sino que el trabajo de campo es el mismo curso. Aquí adelantamos este proceso en doce días, fue una semana y media, se pensó en dos semanas, pero había compliques. ¿Por qué compliques? Se realizó a principios de diciembre. Entonces un asunto básico que suena un poco trivial, pero hay que tenerlo en cuenta.[…] </t>
  </si>
  <si>
    <t xml:space="preserve">[…]Pues que ya estamos hablando en la mesa sobre las salidas de campo hay una que me acordé en parte por lo que me pasó ayer y es que algunos profes dicen, yo frecuentemente me enfermo cuando salgo, a mí casi no me pasa, yo creo que es excepcional un poco, porque en la medida en que uno más salga, como que el cuerpo también responde. Pero sí he hecho sondeos y en Unisalud [Se refiere a la unidad de Servicios de Salud de la Universidad Nacional de Colombia] me han planteado, en Bogotá es muy frecuente que los profes salgan y se enferman, algo les pasa. Bueno, también nos expone a otros microorganismos, otros ambientes, otras alturas, otras comidas, otros grupos. El agua parece que es un asunto que sí falla. Yo tengo una amiga, una colega que viaja también bastante y ella dice yo no tomo un jugo y un agua por nada, todo lo toma envasado, no le gusta la gaseosa, pero toma gaseosa.. Entonces hay varios asuntos ahí para tener en cuenta en términos de lo que implica el campo. […] </t>
  </si>
  <si>
    <t>[…]La ruta fue Bogotá, Huasca, Neiva, San Agustín y Bogotá. Esto nos permite plantear una gran diversidad de espacios económicos, de asuntos de gobernanza, de áreas productivas, de áreas biogeográficas. […] el profesor Michael Handke, quien es geógrafo económico, mi persona, geógrafo humano, yo arranqué por geografía física y geografía ambiental, pero luego me fui a la geografía humana, pero no he olvidado lo otro, pero soy geógrafo humano. El profesor Héctor Rojas, quien es abogado y es profesor de la Universidad Externado de Colombia, él por un tiempo hizo salidas de campo a China, durante el trabajo de campo tuvo que parar en algún momento porque tenía un examen de mandarín, por ejemplo. Hablando de ese asunto, de esa salida de campo a China que él hacía en el Externado, fue exitosa, eso era una cosa impresionante, los estudiantes querían ir y tal, y llegó alguien que no le gustó el asunto y cortó el proceso, alguien de decanatura, quienes creen que esos trabajos no son relevantes, el igual sale mucho. El profesor Francisco Giraldo, economista, también alguien que hace bastante trabajo de campo y el profesor Daniel Pabón, que es un geógrafo físico experto en asuntos de cambio climático. Fue una de las personas que a mediados de los 90 llegó a Colombia con todo ese asunto del cambio climático y forma parte del Panel Intergubernamental de Expertos Sobre el Cambio Climático. Bien, entonces cupo 30 participantes internacionales e interdisciplinarios. Este fue un asunto como apuesta principal. Normalmente cuando se hacen estos trabajos de terreno, todos los integrantes pertenecen como al mismo campo de conocimiento. Aquí lo que decidimos es que fuera inter y transdisciplinar. Además, internacionales. Entonces, ¿qué campos se tuvieron en cuenta? Geografía, economía, sociología, antropología, ingeniería, derecho y afines. Y provenientes de Alemania, Chile y Colombia, principalmente, el todo es que se reunieron estudiantes, de muchos campos y con formaciones distintas en términos de los niveles que teníamos. Personas que estaban estudiando maestría, personas que acababan de terminar el pregrado y personas estudiando el pregrado, todos en el mismo uso. ¿Esto por qué? Porque consideramos que en los procesos de aprendizaje la separación a ultranza no necesariamente es adecuada. Eso se ha ido demostrando en el caso de los niños, el caso, digamos, de la primaria y es elemento de discusión en, digamos, en entornos de investigación en educación, porque los procesos de aprendizaje, incluso los procesos cognitivos, no necesariamente se relacionan de forma directa con la edad. Parece que ese es un problema. […]</t>
  </si>
  <si>
    <t>[…]Lo otro que se considera como relevante es tener presente que ese diálogo intergeneracional y ese diálogo en la diversidad construye mucho en términos de aprendizaje. Es decir, dentro del grupo sea más diverso, más procesos se van a dar, digamos, de forma potente.[…] Es gente que está en posgrado, gente que está en pregrado, gente que no se ha graduado, incluso fueron personas que no han pasado por la universidad, pero que consideramos que podían asistir por algún tipo de contacto, porque tienen un emprendimiento, porque trabajan en el campo, tal. Entonces esa fue la apuesta […]</t>
  </si>
  <si>
    <t xml:space="preserve">[…]Uno de los elementos de mayor frustración y de mayor descontento entre los jóvenes, y eso está pasando a las universidades, parte de la idea de que todos tienen que aprender lo mismo y tienen que ir al mismo ritmo. Todo esto en realidad viola la diversidad en torno a los aprendizajes, porque todos aprendemos a distinta velocidad y todos aprendemos de forma diferente y todos tenemos intereses distintos. Cuando se estandariza todo esto, emergen los problemas. Entonces, todo indica que es un asunto que hay que revisar, no sólo para la primaria y la secundaria, sino para todos los niveles, incluyendo el universitario. Por eso hay quienes plantean que lo más potente en los procesos universitarios y de educación superior sería acompañar y aportar a que cada sujeto coja su ritmo y despliegue las alas como desee. Incluso si alguien quiere ir al ritmo de tortuga, perfecto, pero seguro y con muchas ganas. Ese asunto es problemático. Y esto trasciende en torno a la cuestión pues que tiene que ver con la creación de cursos, con el currículo, con las evaluaciones. Bueno, es un asunto realmente trascendental y la idea de este curso era también romper todo eso. […] </t>
  </si>
  <si>
    <t xml:space="preserve">[…]Elementos conceptuales abordados, entonces la idea era hacer el trabajo de terreno, que es un mismo curso, usando unos conceptos que se iban a trabajar de diversas formas directamente. Entonces, ¿cuáles son? Riesgo, conocimiento, espacio, lugar, economía circular, sustentabilidad, gobernanza, aprendizaje, paisajes económicos y Antropoceno. Entonces, esto para plantear que, además, porque todavía hay muchos imaginarios inadecuados en la academia, sobre todo en las universidades, que consisten en que ir a campo es ir a pasearse, incluso el hecho de tener contacto con otros entornos ya genera formas de aprendizaje. Pero cuando el trabajo de campo se programa desde cierta lógica, ese trabajo de campo se vuelve algo supremamente potente. Yo he hecho sondeos con estudiantes que han pasado por mis campos, incluso con colegas con los cuales estudié, y para algunos, sin exagerar el asunto, lo que más quedó de un curso fue el trabajo de campo. ¿Por qué? Porque el trabajo de campo es experiencia, y el trabajo de campo implica ponerse a dialogar con la teoría y tratar de aterrizar esa teoría. […] </t>
  </si>
  <si>
    <t xml:space="preserve">[…]Cuando uno ve el asunto, por ejemplo, en torno a riesgos, de cómo hay campesinos que dicen están en área de riesgo, por ejemplo, cerca donde un río se puede desbordar, pero ellos dicen yo no me voy porque que Dios haga lo que quiera, pues ese es uno de los asuntos con los cuales más hay que lidiar, porque son las cosmovisiones de las personas que plantean yo no me muevo porque este es mi territorio, yo vivo de acá, y eso pues hay que tenerlo en cuenta. Pero cuando uno hace una entrevista en profundidad o cuando se abre, digamos, al contacto con las personas, esto ya adquiere un valor muy distinto para los estudiantes. Ya no es un asunto abstracto, estamos viendo personas a los ojos, una abuelita, por ejemplo, que está sola, que dice no tengo para dónde irme. Entonces, bueno, esto ya genera unos procesos diferentes en términos de esa relación con la teoría. […] </t>
  </si>
  <si>
    <t xml:space="preserve">[…]Herramientas aplicadas, entonces, el trabajo de campo implicó pensar unas herramientas de investigación que se aplicarían en todo el proceso y que le darían dinamismo al proceso. Entonces, entrevistas con expertos, análisis estadístico en terreno. En esto sí, la verdad el profesor Michael hizo unas cosas interesantísimas, porque él en el camino sacaba unas impresiones, bueno, él ya las llevaba, pero sacaba sus impresiones en papel y toma, estos datos estadísticos de la producción de café en el Huila y por favor van a revisar esto,tienen 2 horas. Y esto directamente en terreno y directamente en la situación y contrastando, genera, repito, un valor añadido impresionante, porque no es un asunto de sentarme solo en el escritorio, analizar, sino que yo también lo puedo hacer en tiempo real. […] </t>
  </si>
  <si>
    <t xml:space="preserve">[…]análisis estadístico, análisis de contenidos y discursos. Entonces revisamos materiales, materiales producidos, por ejemplo, tipo planes de ordenamiento territorial, directrices, por ejemplo, de producción de café. En el caso del Huila, que de una vez aprovecho para plantear, no hay que olvidar que el nuevo Eje cafetero de Colombia es el Huila y están produciendo no solo volumen, sino están produciendo unos cafés especiales impresionantes de exportación, han ganado muchos premios. Entonces también fuimos a revisar tanto el café desde una perspectiva digamos, amplia de exportación, como el asunto de los cafés especiales que tiene una producción distinta. El asunto de interpretación de mapas, entonces llevábamos cartografía, llevamos imágenes de satélite, imágenes de radar, fotos aéreas y aparte de eso, drone, para en tiempo real levantar información y contrastarla. También realizamos cartografía social, es decir, la cartografía que se trabaja con la gente, una cartografía que dependiendo de cómo uno se ubique, en un extremo puede ser un mapa mental, pero en el otro extremo puede dialogar con una cartografía, digamos, más oficial y que nos permita como ir puntualizando algunas cuestiones desde una perspectiva, digamos, más centrada en la distribución real de las situaciones en el espacio. Digo esto porque del otro extremo, en esa cartografía social que se aproxima un mapa mental, aparecen cosas muy interesantes, pero no siempre corresponden con la distribución en el espacio. Y esto también hay que valorarlo, porque cada quien tiene como su mapa en la cabeza, pero no tenemos necesariamente un nivel de precisión alto. Planteando, por ejemplo, la desembocadura del río está a 5 km, no es posible, para algunas personas está muy cerca, para otros está muy lejos, dependiendo de su experiencia. Entonces es un asunto de percepción que vale la pena también tener en cuenta. Está la observación participante, es decir, observar mientras uno participa de algunos procesos. Entonces, en muchos casos nos metimos directamente a los cultivos, nos metimos en las industrias. Lógicamente todo esto programado con anterioridad.[…] </t>
  </si>
  <si>
    <t xml:space="preserve">[…]Generamos círculos de palabra. A esto le llamó la atención al profesor Michael porque en otro de los momentos anteriores de otro trabajo de campo, yo le decía a él que luego de un día de trabajo, cuando había condiciones, yo me reunía con los estudiantes y hacíamos un fuego y conversábamos sobre lo que pasó en el día de forma libre y tranquila. Ese hecho de reunirse en el fuego y de conversar es un asunto milenario. Y más o menos por acá se denomina como un círculo de palabras. La idea es quien quiera expresarse lo haga y tal. Normalmente sale muy bien. […] Entonces aquí es como una aplicación de esas perspectivas más ancestrales, pero que pueden ser muy significativas. En el fondo es conversar y de forma más tranquila, más relajada.[…] </t>
  </si>
  <si>
    <t xml:space="preserve">[…]En muchos casos hay estudiantes que plantean que nunca habían estado … Ellos llaman en una fogata. Parece que es algo que se está perdiendo mucho, que es raro, que es extraño, que se vuelve exótico. Entonces el profesor Michael le pareció interesante que usáramos la estrategia donde se pudiera el círculo de palabra y le funcionó muy bien. Sobre todo, los estudiantes que venían de Alemania se sorprendían que decía “la verdad esto para nosotros como que no”. Sí, claro, normalmente la cosa se iba transformando, entonces un canelazo y después alguien ponía un poquito de música, se iba diluyendo el asunto. Se volvió algo más lúdico, pero algo muy potente y que nos permitía ir recogiendo elementos de lo que pasaba en el día o de los días anteriores.[…] </t>
  </si>
  <si>
    <t xml:space="preserve">[…]también usamos pues un conjunto de metodologías cualitativas en campo, distintas, ¿No? Incluyendo la observación, que es algo que hemos ido perdiendo. Observar. ¿Sí? Esta observación la he encontrado en lugares, digamos, que entran más de cabeza en el asunto. Por ejemplo, en Villamaga, donde le dije al profe EDGL que es un lugar que queda cerca a los Farallones de Cali y ellos utilizan el concepto de “lecturaleza” y es observar y leer la naturaleza y ahí uno va aprendiendo mucho. Y resulta que, en una caminata, en un recorrido, en un día completo, si uno observa mucho la naturaleza va a aprender bastante, muchísimo, pero si observa y si observa realmente como con ganas, no como pasando de largo o como si uno fuera en un carro y todo va andando rápido y ya. Si uno realmente observa con detenimiento va a aprender mucho.[…] </t>
  </si>
  <si>
    <t xml:space="preserve">[…]JCM: Para el caso de los estudiantes que venían de Chile y de Alemania, se les certificaron seis créditos para los casos de Colombia, porque no fue posible con la Universidad Nacional, no quisieron reconocer nada de este proceso, entonces fueron sin reconocimiento de créditos académicos. En el fondo nos sirvió para plantear otra opción. Para algunas universidades sí vale, sobre todo fuera del país, pero dentro de Colombia no. Y ese es un asunto para mí un poco triste de la Universidad, y es ese nivel de inflexibilidad que tiene. Luego comentaré más asuntos, pero en el fondo lo hicimos aquí, una discusión con los profes y era …. Para el Externado, tampoco valió. Otra vez Colombia fue el que dijo no, pero hacia afuera sí. Eso es una cosa un poco paradójica. 
EDGL:nosotros tuvimos un acercamiento al bosque Yotoco [Se refiere a la Reserva Forestal Bosque de Yotoco ubicada en el departamento del Valle del Cauca] con mi equipo, con todo mi equipo de dirección académica, y era sentir la naturaleza, y era mirar … El ejercicio era de ver desde la forma de las hojas y hasta vendarnos los ojos y buscar y escribir 10 sonidos, 10 sonidos al final del ejercicio. Eso lo hizo una persona, ICRS, que es invidente, nos ayudó a hacer ese proceso. Bueno, y todo eso que es sentir la naturaleza. Pero hoy es que en Palmira sí damos créditos por eso, podemos dar un crédito, dos créditos, 
GHB: PAES [Se refiere a las Practicas Académicas Especiales presentes en la normativa de la Universidad Nacional de Colombia en la que se establece actividades en las que se valida la participación de los estudiantes en investigación, docencia y prácticas profesionales de extensión]
EDGL: PAES. Entonces pero sí se puede hacerlo … Las facultades lo tienen. Entonces dependiendo de lo que vaya a hacer, eso aún si hay un estudiante que me acompaña en ciertos procesos educativos, también le puedo dar, certificar uno o dos créditos en ese sentido. Hasta 6. Pero sí se puede, JCM, la universidad lo tiene y lo tiene dentro de sus normas. Entonces es como ver es que muchas veces uno no se da cuenta que hay en la Universidad, pero si quieres yo te busco toda esa, normativa y te la puedo pasar de la Universidad para eso, para que mires. Que me parece muy interesante, porque es que el estudiante cuando lo vive, es que realmente lo que tú dices es que lo aprende, eso nunca se olvida tan fácil. Cuando él entrevista, cuando él ve, cuando él cuenta, cuando él observa, es lo que hace. Pero sí se puede, JCM, en ese sentido. Era un buen aporte que te iba a hacer.
JCM: Bien, me interesaría mucho el dato, porque al menos en Humanas [Se refiere a la Facultad de Ciencias Humanas de la Universidad nacional de Colombia], de pronto ustedes como hacen más prácticas, fuera, digamos en terrenos
GHB: No. está en el reglamento de la Universidad, son los PAES, que son Prácticas Académicas Especiales. Y hay un número … Se llaman así, Prácticas Académicas Especiales, y hay un número limitado en la carrera que se puede tener creo que, hasta 10 créditos de Prácticas Académicas Especiales, y por concepto de una actividad puede concederse hasta 6 créditos. ¿Eso qué quiere decir? Por ejemplo, un estudiante que practique un deporte y representa la Universidad recurrentemente puede pedir que se le reconozcan unos créditos porque ha invertido un tiempo en las prácticas, en la preparación, o un estudiante que acompaña un profesor en la producción de un paper. Hay distintas modalidades, y una de esas es que puede haber una práctica como vamos a ir a un seminario tres, cuatro días en un lugar y queremos que eso nos dé créditos, entonces los estudiantes gestionan con antelación y dicen voy a asistir a esto y que me reconozca unos créditos, y como todo crédito se traduce en horas, entonces, por ejemplo, si tú tienes esto una semana, eso tiene un número de créditos que llega un tope hasta seis. ¿Cuál es la dificultad? Que hay que ver qué pasó con eso, porque había una reforma que propuso la Facultad de Minas en el 2020, antes de pandemia, entonces no sé cuál fue el desenlace, donde reglamentaba la Práctica Académica Especial como una asignatura que se inscribía previamente y tenía que tener un director. Eso lo propuso Minas y eso empezó a cerrar el compás de acción, porque ya no era que el estudiante hiciera algo que buscaba que se le reconociera esos créditos, sino que tienen un como un docente encargado de las Prácticas Académicas Especiales. Eso restringe un poco el asunto, pero con planeación yo creo que se puede. O sea, si tú dices esto se va a hacer en septiembre y se hace, como todo el proceso tendría que reconocerse dentro de esa modalidad.
JCM: Bien, yo creo que en parte el problema fue un poco ese que comentas de que se fue restringiendo, porque claro, el calendario europeo es distinto al nuestro, no coincide. Segundo, la preparación de esto se hizo como con tres meses de anticipación en parte porque dependía de la cantidad de matriculados en Chile, porque ellos tienen unos recursos desde Alemania para que las personas de Chile puedan salir a campo fuera del país. Entonces yo creo que fue un cruce de asuntos. Lo poco que averigüe así rapidito en la Facultad es que no se podía certificar, yo creo que por todo el proceso anterior. Pero además de esto, y les agradezco mucho este dato, porque la verdad no lo tenía claro en Ciencias Humanas, nosotros, al menos en geografía sí tenemos un problema grave y hay un limbo muy serio, porque si uno va cinco días de campo y uno trabaja más o menos, pensemos así, por encima de 8 am a 12 pm y de 2 pm a 6 pm
GHB: 8 horas diarias.
GHB: Es un crédito.
JCM: Allá no nos reconocen nada, digamos como algo extra el asunto y eso genera un limbo tremendo, porque también hay profesores mirando otra vez estas razones por las cuales no salen. Algunos dicen es que yo no salgo a campo porque me mato mucho con los estudiantes y a mí no me reconoce eso la Universidad. Como una carga extra de trabajo. Porque pensemos, por ejemplo, mi caso, para algún curso tengo, a ver, pensemos cibergeografía, también salimos a campo a evaluar el uso y apropiación de la tecnología por parte de la gente. Tengo 3 horas a la semana, si me voy a campo voy a estar los cinco días 40 horas y eso no tiene validez dentro de la cantidad de horas del curso. Entonces ahí hay un limbo impresionante que no se valora. Y bueno, eso podemos hablarlo más adelante. 
CMOS: La misma carrera es diferente. Entonces tendría que ser evaluada diferente.
JCM: Claro, claro que sí. Entonces, pero, sobre todo, lo que hemos notado es que no se le da el valor necesario a lo que significa un trabajo de terreno. Es otra forma de aprendizaje y es muy potente. […] </t>
  </si>
  <si>
    <t>JCM;EDGL;GHB</t>
  </si>
  <si>
    <t xml:space="preserve">[…]el curso está organizado como salida de campo, invita a los estudiantes a realizar un recorrido de 11 días, la búsqueda de diferentes espacios y prácticas de aprendizaje sobre la forma en que los seres humanos se relacionan con la naturaleza del entorno rural. Las preguntas particulares que nos interesan responder ¿cómo aprenden las comunidades a manejar los riesgos relacionados a sus actividades? Entonces no es qué soluciones les vamos a dar, sino cómo esas comunidades aprenden sobre esos riesgos. Porque el campesino, la persona que trabaja con café especial, tiene que asumir unos riesgos y ellos toman decisiones, no están esperando que desde arriba llegue nadie a decirles qué hacer. Entonces aprendemos de lo que ellos plantean, de lo que ellos hacen. ¿Son los mercados los que le enseñan las prácticas de explotación de los recursos? O sea, ¿es el mercado el que les define qué hacer? o ¿es la propia naturaleza la que, por ejemplo, en forma de tiempo, clima y características del suelo, incentiva a los actores para que la traten de una manera u otra? Es decir, se aprende precisamente los ritmos de la naturaleza. La temática del curso se centra en cómo los agricultores colombianos afrontan los riesgos climáticos y de mercado. […] </t>
  </si>
  <si>
    <t xml:space="preserve">[…]Aquí hay un asunto interesante, porque normalmente la ciencia separa riesgos naturales, riesgos antropogénicos. Aquí la idea es integrarlos porque el campesino se enfrenta a todo. Se enfrenta al bajonazo del valor del café, pero se enfrenta al exceso de lluvias y para él es una sola cosa, para él son riesgos y generan problemas en términos de sus procesos económicos. Por eso también la idea de que apareciera gente formada en la parte digamos, humana y económica, pero también la parte física. Los estudiantes aprenden a distinguir los diferentes conceptos básicos de riesgo, conocimiento, aprendizaje y gobernanza. Pueden evaluar y debatir su utilidad práctica en casos empíricos concretos de la gestión de riesgo. Casos empíricos ilustrativos provienen del sector del café, esto porque la ruta la decidimos por el café. […] </t>
  </si>
  <si>
    <t xml:space="preserve">[…]En el caso del Huila, el ecoturismo, que resulta que en muchos casos se está articulando a la producción de café, en otros no, pero entra el ecoturismo, las lógicas de economía circular, el neourbanismo rural, entre otros. ¿Qué es esto del neourbanismo rural? Es segunda residencia de personas que viven en zonas urbanas, pero también hemos ido encontrando cada vez más en Colombia, segunda residencia internacional, es decir, gente que desde otro país compra un lugar, genera algunos cambios, mueve cosas, invierte, pero es una segunda residencia internacional. También habría que tenerlo presente.[…] </t>
  </si>
  <si>
    <t xml:space="preserve">[…]JCM: Junto con los profesores visitan la periferia rural de Bogotá y la región del Huila y entran en contacto con actores que son expertos de riesgos y responsables de la toma de decisiones. Entonces, como somos cinco docentes y todos tenemos muchos contactos, los hacemos previamente para llegar y hablar con estas personas. De todo tipo. Desde el campesino que tiene media hectárea, hasta el dueño de una empresa, hasta el que maneja un hotel. Entonces eso ofrece una variedad impresionante de perspectivas frente al asunto, incluso con quienes toman decisiones. Entonces, por ejemplo, buscamos reuniones con las alcaldías, en muchos casos son los que más sacan el cuerpo. ¿En parte por qué? Porque viene Universidad Nacional, pero está al Externado, pero además viene una universidad alemana y normalmente sacan el cuerpo. Lo que yo notaba es que dicen “si nos reunimos” y a último momento “no, que el alcalde tuvo un problema, no sé qué, último momento”, y no siempre, pero es muy frecuente ese asunto. 
CMOS: ¿Cuál es la razón? ¿No crees de pronto que es importante?
JCM: Lo que hemos notado es que en general hay mucho miedo. Miedo en el sentido que se sienten esculcados. No vamos a esculcar, lógicamente no vamos a fiscalizar, además no tenemos esa competencia, pero se sienten esculcados, y lo que yo he notado en muchos casos, yo siempre donde voy busco los alcaldes, busco la gente de planeación, es que en muchos casos no están muy bien preparados y ya se sienten mal nada más al momento de conversar, así no sea la intención. […] </t>
  </si>
  <si>
    <t xml:space="preserve">[…]Hay un caso del Cocuy que fue impresionante. Es un trabajo de campo de un mes. Y bueno, el alcalde medio nos recibió como a malas y tal, hablando en las veredas y con la gente, alguien nos comentó “ese alcalde está robando, ese alcalde”. Bueno, lo normal, lo de siempre. Sí, allá en ese momento sólo había una discoteca que abrían a veces los viernes o los sábados, no siempre y la abrieron porque estamos nosotros y había harta gente. Y bueno, entonces ya se reunía toda buena parte de las personas, incluyendo el alcalde. Allá vi … Es uno de los pocos lugares en Colombia donde he visto policías y militares armados tomando y bailando como si nada. Y ahí estaba el alcalde también. Bueno, eso lo vimos. Y ahí se agarraron, le golpearon al alcalde. Bueno, años después me enteré que al alcalde lo habían echado a la cárcel porque sí se había robado como $6.000 millones de pesos, un pueblo que recibe muy poquito. Todo indica que el tipo no tenía la formación para estar ahí. Bueno, eso es pan de cada día en Colombia, que yo creo que habría que discutirlo. No es por discriminar, pero yo creo que alguien que accede a una alcaldía debe tener una formación mínima, porque es que además tiene incidencia en presupuesto. […] </t>
  </si>
  <si>
    <t xml:space="preserve">[…]entonces estas personas conocen y comprenden los lugares y las prácticas de aprendizaje en lo que estos expertos producen y aplican su conocimiento sobre riesgos climáticos y de mercado. Entonces, como gente que sabe el asunto directamente en el terreno. Luego los estudiantes son capaces de evaluar las ventajas y desventajas de los espacios de aprendizaje, organizados individual o colectivamente en las regiones, y tienen una idea de cómo estos influyen en procesos de gobernanza exitosos, Es decir, no siempre el asunto va mal. En el caso del Huila, algo muy potente, no eran potencia en café. Luego de muchos años, que todo indica que fueron más o menos 20 años trabajando duro con el café, hoy en día tiene una producción de café impresionante, tanto el de exportar comercialmente como de los cafés especiales. Y ahí resalto el café especial porque es que uno nota la diferencia con el café, digamos, normal, no sólo en calidad[…] </t>
  </si>
  <si>
    <t xml:space="preserve">[…]JCM: En San Agustín encontramos fincas donde las personas nos decían lo siguiente “Aquí viene un señor desde Londres solo a comprarme mi café, y me lo compra a muy buen precio”. Yo no sé cómo lo venderá allá, pero parece que eso se le multiplica como por 20. Y eso llega a unos lugares especiales, digamos, unos cafés muy puntuales que no son asuntos masivos. Y lo que el señor decía es “para mí hay un mayor valor añadido en la producción del café especial porque si yo se lo vendo a la Federación me lo paga al mismo precio de todos, no me distingue un precio diferente”. 
CMOS: Todo se echa al mismo lado.
JCM: Exacto.Y otro asunto, cuando uno se mete de cabeza con estas personas que producen cafés especiales, normalmente no quieren a la Federación Nacional, porque la Federación Nacional les vende paquetes de agrotóxicos, es decir, usted aplique esto y normalmente son venenos. Y, por ejemplo, si uno encuentra una finca agroecológica donde tienen café, tienen yuca, tienen frutales, tienen abejas, en estos casos estos productores dicen si yo meto los agrotóxicos de la Federación Nacional se me mueren mis abejas y no voy a tener frutales ni yuca.
CMOS: Además es lo que no les permite vender en el exterior. Pero los especiales si se meten por ese lado.
JCM: Exacto, además no podrían, con prácticas agroecológicas no podrían, porque eso va por otro lado. Entonces a lo que voy es que ahí ya esto genera unos elementos de tensión en términos teóricos y es, el estado llega, ayuda a la gente y los orienta de forma adecuada, y la Federación Nacional de Cafeteros tiene un papel no sé qué, y cuando uno revisa buena parte de los riesgos socioeconómicos que tienen estas zonas tienen que ver con las directrices desde el nivel estatal, no todas, pero algunas son desfasadas. 
CMOS:  Lo que pasa con todos los cultivos.
JCM: Claro, exacto. Y exacto, esto no es sólo el café, pero los estudiantes cuando logran detectar estas cuestiones por boca propia de las personas que trabajan en estas fincas agroecológicas, y contrastamos esto luego con la teoría, con ese asunto de que el mercado se auto regula, uno comienza a decir esto no es tan cierto. Aquí hay una sombra de duda frente a muchas cuestiones. […] </t>
  </si>
  <si>
    <t xml:space="preserve">[…]JCM:El trabajo de campo sobre espacios de aprendizaje para la gestión de riesgos enseña herramientas analíticas para poder observar, analizar, interpretar y evaluar las prácticas de gestión de riesgos colectivos en mercados rurales. Esto es importante, observar, analizar, interpretar y evaluar. Si uno está sentado solo leyendo, no está observando, está en un nivel de abstracción interesante, pero no está observando.
CMOS: Que tal vez lo más impactante de lo que nos estás comentando es que eso genera un compromiso ético de los muchachos, se supone que son el futuro, que va a tomar decisiones, que va a estar ahí,y entonces si ellos desde ya empiezan a palpar los problemas que están atravesados por la ecuación humana, o sea, maravilloso, porque realmente, como dices tú, no es desde un texto o que me contaron que hay corrupción, o me contaron que llega lo que no tiene que llegar. Es muy diferente a verlo, o sea, ya cambia completamente la posición ética.
JCM: Sí, y el asunto se vuelve mucho más asertivo. Y yo lo que notaba es que contribuimos a formar investigadores que huelen las cosas de forma más potente.  […] </t>
  </si>
  <si>
    <t xml:space="preserve">[…]para mí, en el fondo, la investigación es desconfiar, en el buen sentido. Un buen investigador desconfía. incluso de sí mismo, incluso de sus preconcepciones, de sus ideas. […] </t>
  </si>
  <si>
    <t xml:space="preserve">[…]cuando se encuentran casos exitosos uno dice sí, es posible. Y yo he encontrado lugares donde sí es posible ¿sí? Cultivan distinto, pueden vender sus cultivos a un buen precio, las personas que habitan la finca viven bien. No es esa lógica que uno a veces se encuentra de la pobreza, si en el campo, no, viven muy bien, viven probablemente mejor que nosotros. Un nivel de calidad muy alto. En ocasiones si son tipo de eco aldea y no se han peleado por los egos, tienen escuelas alternativas, es decir, entran en la lógica la autoeducación. Y en otros casos también les entran recursos por turismo, que es un turismo no masivo, es un turismo pequeñito, pero es un turismo muy significativo. Y lo que uno ve es que sí es posible, si hay formas de transformar esa realidad. Y además porque si uno lo ve, se está ahí unos días, habla con la gente, logra identificar que dependiendo de las condiciones es posible. Y evidentemente hay un asunto de gobernanza también.[…] </t>
  </si>
  <si>
    <t>[…]AIOM: Parecería entonces que como que todo lo que tenga que ver con regulación estatal es el problema y que el mercado como que sí lo soluciona. Por ejemplo, lo que usted planteaba hace un momento con el café de Huila y digamos, esa rebeldía en gran medida hacia la Federación Nacional de Cafeteros surgía antes de la Constitución y particularmente fue de los pueblos indígenas. Por ejemplo, uno de los primeros que empezó a negarse a seguir las orientaciones de Federación Nacional de Cafeteros por la década de los 80, fue un sector de indígenas del pueblo Arhuaco. Y más que por los agrotóxicos fue por el monocultivo, porque en la concepción propia de estos pueblos hacer un solo cultivo es fatal.[…] Y ellos empiezan peleando una autonomía que en ese momento no había sido reconocida por el estado, que después se reconoce la constitución, lo hacen directamente, y directamente con Europa, pues por la situación de riesgo, llegan muchas organizaciones de apoyo y eso se da y eso generó una transformación en términos de relaciones de clase al interior de los pueblos indígenas, incluso de relaciones con el mismo Estado, porque el Estado colombiano no los escuchaba … Los escuchaban más en la comunidad internacional. […] 
JCM:Hay lugares donde los campesinos dicen mire, lo que hicieron acá sí nos ha servido y están contentos, pero hay otros casos donde la intervención que hizo el Estado acá fue lo peor. Entonces yo creo que depende del lugar, depende de las circunstancias y por eso es importante en lo posible hacer recorridos en distintos lugares para contrastar, porque de lo contrario no hay cómo. Lo otro es, yo creo que el estado fue creado con unas razones muy legítimas, o al menos el estado moderno, y creo que es necesario y sobre todo dentro de lo que tengo entendido, fue creado pues para ayudar a las personas más débiles o que están en más vulnerabilidad, no sé. Lo que uno nota es que no necesariamente el asunto es así, más en un país como este. 
Recuerdo un caso, eso fue en Granada, Meta. Habíamos hecho unas entrevistas y tal, y en la noche pues los estudiantes les gusta tomarse una cerveza o algo, pues yo los acompañé y tal. Y aparte eso, había como un bazar y en un momento alguien llegó y me abrazó así por un lado y yo bueno, una persona borracha y eso es normal en los bazares. Evidentemente el tipo estaba como borracho y me dijo “profe, ¿usted sabe quién soy?” Y yo le dije “no, no sé quién es usted”. Dijo “yo soy uno de los escoltas del alcalde y me mandó a que lo siguiera a todo lado donde usted vaya con sus estudiantes y yo quiero contarle eso porque quiero que usted lo sepa”. Yo no sé porque, si por asustarme o por ser sincero de que … Pues es muy, muy complejo el asunto. En otro caso, me acuerdo en el volcán Puracé, en el Cauca, los indígenas nos contaron “nosotros somos orgullosos porque sacamos a Parques Nacionales Naturales de acá y nosotros mismos operamos las termales y estamos recibiendo el dinero, porque llegaba a Parques Nacionales y no nos dejaba nada”. Entonces yo diría que el nivel de diversidad en términos de este tipo de situaciones en Colombia es muy alto. No creo que el mercado se autorregule. ¿Sí? Normalmente siempre meten mano. Cuando digo que llega un extranjero y le compra el café al señor y tal, no estoy diciendo que sea lo que me parezca adecuado, sino es lo que él me cuenta, él feliz porque siente que tiene un mayor valor añadido en términos de lo que recibe. Pero lo que yo sí tengo claro es que es raro encontrar, poder disfrutar un buen café en Colombia, y lo digo empezando por mi universidad, cuando le dan un café, cuando uno prueba esos cafés especiales y prueba los otros, uno dice oiga, con razón.</t>
  </si>
  <si>
    <t>AIOM;JCM</t>
  </si>
  <si>
    <t xml:space="preserve">[…]había otros casos, incluso uno lo encontramos en San Agustín,eso se llama PAOCOS [Se refiere a la asociación de Productores de Abono Orgánico Compostado, del municipio de San Agustín, Huila, fundada en el 2003 por Baudelino Galíndez Marín]. Es una asociación que arrancó con una familia, Don Baudelino, que es un personaje de esos que uno encuentra por ahí, que es impresionante. Es una gran persona, un gatekeeper en realidad, en términos de investigación, o sea el que abre las puertas, el que le ayuda a uno a dinamizar, el que le mete ánimo, lo manda a uno allí, que mire estos contactos, tal. Él arrancó en una finca que heredó de su familia a cultivar café y la Federación le dijo póngale esto, esto y esto y fracasó. Luego el señor, como es muy inquieto, tomó un curso en el SENA sobre asuntos de producción agroecológica, dijo que fue un cursito corto tal y su razonamiento fue “yo quiero producir mi café de esta manera, sin esos insumos, sin esos venenos y tal”, se le comenzó a dar un buen café, comenzó a ver que su finca sí producía, que no tenía tantas plagas, que no dependía tanto de comprar esos insumos, y generó un proceso familiar. Hoy en día saca su café que se llama PAOCOS, es un café muy bueno, completamente agroecológico, pero a él no le gusta venderlo fuera del país. Él dice este café se queda acá y me gusta el precio justo, y lo vende por debajo de lo que le podría pagar, y no quiere vendérselo a esos gringos ni a esos europeos. Es decir, es una visión de él completamente distinta a la del otro señor. Pero tiene un café que, para mí, él no lo ha pasado a premios, no lo ha llevado a ningún lugar de estos de pruebas, de catas, pero para mí tiene un café muy bueno, excelente, y tiene unos volúmenes de producción impresionantes, porque los asocia con frutales, con plátano, con yuca, tienen abejas, pero aparte de eso, recogen los residuos orgánicos de San Agustín y los compostan. El asunto se les complicó porque ya le estaban llegando los chulos, o sea, un nivel de toneladas. Les tocó comprar maquinaria, es decir, ellos mismos vieron que se estaban desbordando, pero llegaron a tal punto de producción de abonos orgánicos que ya le estaban vendiendo en ese momento a otras fincas y estaban ayudando a transformar otras fincas a unas lógicas agroecológicas. Pero este caso es de una persona, con una conciencia, en el fondo muy política, decía “a mí no me interesa un gran precio fuera, yo quiero que este café lo pruebe la gente de Colombia”. Entonces uno encuentra toda esa diversidad. […] </t>
  </si>
  <si>
    <t xml:space="preserve">[…]En ocasiones el problema es el Estado, lo dice la misma gente. Sí, en otros no. Es muy complejo. Supremamente complejo. Pero a mí me parece que esa es la riqueza de ir a terreno, porque lo que le venden a uno de las teorías ortodoxas de la economía, “es los precios se auto regulan”. Yo ya logro identificar que eso no es cierto, al menos en cierta proporción, porque hay otros elementos que están metiendo mano o que están regulando, que están catalizando. Sería tal vez el concepto más más adecuado. […] </t>
  </si>
  <si>
    <t xml:space="preserve">[…]el profesor Michael es geógrafo económico, entonces quiere trabajar con sus colegas de geografía, pero también con sus colegas de economía, y nos juntó y eso es muy bonito porque sí tenemos un lenguaje común. Sí es posible. Con su enfoque conceptual sobre conocimiento de aprendizaje en la gobernanza del riesgo y basándose en estudios de caso en Colombia, el trabajo de campo aborda los retos organizativos de la gestión colectiva de riesgos a escala local y regional. Es un asunto muy de lo que ocurre allá.[…] </t>
  </si>
  <si>
    <t>CIBERGEOGRAFÍA</t>
  </si>
  <si>
    <t xml:space="preserve">[…]desde la geografía yo creo que tal vez desde unos 50 años trabajamos mucho con riesgos naturales, es decir, si un río se puede desbordar, puede afectar y tal, entonces ese asunto de la teoría de riesgos desde una perspectiva territorial la tenemos muy metida por dentro. Pero como comenté al inicio, ese asunto de los riesgos implica también pensar en riesgos de otro corte socioeconómico, por ejemplo, de mercado. Entonces cuando uno conjuga en geografía los riesgos hidro climáticos más los riesgos socioeconómicos, eso se vuelve un asunto mucho más grande y entra pues todo el asunto de la teoría social del riesgo, incluso los riesgos tecnológicos habría que tenerlos muy en cuenta, que es un asunto que a veces no se evalúa, pero por ejemplo, si una represa está mal hecha se convierte en un riesgo tecnológico, la alta dependencia de Internet, si mucha economía, si muchas cuestiones están funcionando en Internet y se va al suelo, ahí hay un riesgo fuerte y eso en teoría deberíamos evaluarlo en términos territoriales.Y como buena parte de la formación en geografía tiene que ver con la planificación y el ordenamiento del territorio, trabajamos esos asuntos en teoría y nos interesan mucho. No es sólo la descripción de un territorio, sino que otras situaciones pueden asociarse a alguna actividad productiva, además porque quien lideró el asunto fue el profesor Michael y él es geógrafo económico y le interesan los riesgos socioeconómicos y para eso tiene que echar mano del clima, el asunto organizativo. Entonces es lo social y lo ambiental en conjunto, no puede ser uno solo. Eso hace que una evaluación económica sea más potente. Si, la variable ambiental no es una cuestión que está por allá afuera, es la base más bien de muchas cuestiones.   […] </t>
  </si>
  <si>
    <t>INCERTIDUMBRE</t>
  </si>
  <si>
    <t xml:space="preserve">[…]hay unos momentos de clase formal, intentamos que fueran máximo de 2 horas, pues a veces paramos y bueno, acá vamos a trabajar este concepto. La lectura se plantea dos días antes, no sé, cosas ágiles pero que les permiten a los estudiantes tener contacto. Los participantes aprenderán a analizar los impactos del cambio climático en la agricultura en la periferia rural de Bogotá y en la Región del Huila.La transformación de los mercados locales del café, turismo y bioeconomía en las mismas regiones y los desafíos del aprendizaje de conocimientos complejos, inciertos y ambiguos de riesgo. Es un asunto importante. Nosotros evidentemente no tenemos todos los elementos para comprender lo que ocurre en los territorios, pero las mismas personas tampoco. Hay un nivel de incertidumbre, hay desconocimiento de diversa naturaleza. El asunto es muy complejo, supremamente complejo. Entonces creemos que es otra de esas razones importantes para que la academia vaya al terreno, porque nos genera más elementos para poder trabajar de forma más acertada desde el ámbito, digamos, universitario-ortodoxo, es decir, no sólo vamos a ver, vamos a aprender. Ese es como el asunto ahí central. […] </t>
  </si>
  <si>
    <t xml:space="preserve">[…]Los estudiantes aprenderán sobre los desafíos de la organización de espacios de aprendizaje y procesos de gobernanza y por lo tanto estarán capacitados para desarrollar sugerencias para la mejora de estos procesos. Algo clave que queda luego de estas salidas. Si queremos aportar para que en un municipio alguna situación funcione mejor en términos de producción agropecuaria, debemos tener en cuenta la base ambiental, natural, calidad del agua, el estado de los suelos, pero también de las vías. Podemos tener la mejor producción de café, pero si no hay vía tenemos que tener en cuenta también el nivel de asociatividad de la gente, el grado que tiene la gente de apertura a cambiar sus prácticas, la relación, por ejemplo, de esas producciones con los colegios y las escuelas, si hay asociaciones, organizaciones, el papel del Estado, el papel de Planeación de la Alcaldía, entonces ya ellos aprenden que el asunto es más amplio, más complejo y que hay que tener en cuenta múltiples actores públicos y privados y que además hay que tener muy en cuenta el asunto natural, físico, pero también el papel del Estado, el papel de las gobernaciones, incluso el papel de organizaciones internacionales. Entonces cuando a un estudiante eso le queda claro, uno dice bueno, esto sirvió, porque la respuesta no es sólo el Estado, o no es sólo la comunidad indígena, o no es solo los campesinos, sino que el asunto implica una lógica de varios actores y eso es la base de la gobernanza.[…] </t>
  </si>
  <si>
    <t xml:space="preserve">[…]Algunos se burlan y le dicen Unilago a la Sabana, que está ubicada en una zona donde no debería haber una universidad. ¿Por qué? Porque está en la llanura de inundación, la cubeta de inundación del río Bogotá. La solución que ponen es póngale unos jarillones más altos, pero si el río alguna vez se pone más alto de lo normal, los va a inundar. Y sacar el agua luego va a ser… Hemos dicho, ya ha pasado, pero la solución que ellos dan es subir el muro, pero eso no, es decir, hay un asunto serio con las inundaciones en Bogotá. […] </t>
  </si>
  <si>
    <t xml:space="preserve">[…]ecoturismo y bioeconomía cerca de Bogotá, en Guasca, hay un problema serio con el auge de los glamping, ha habido problemas serios, hay disputas por el uso del suelo, las vías, ha habido muchos accidentes. Yo no he ido a ese lugar que llaman la casa invertida, no me llama mucho la atención, pero el profesor Pacho que vive ahí cerca, dijo que eso estaba generando un problema grave porque llegaban muchos carros y no había donde parquear y ha habido muchos accidentes. Y hasta que no hubo un accidente grave, donde hubo varios muertos, no le pararon atención al asunto, porque la Alcaldía no era capaz de poner en cintura ese emprendimiento turístico y decir usted tiene que ofrecer también un sistema de parqueadero y ahí están los riesgos también. ¿Sí? Bueno, y todo el asunto de los glampings y eso que está generando cambios en el valor del suelo y cambios en el uso del suelo. Entonces los problemas también del turismo ¿No? Y por eso a nivel estatal eso lo hemos tratado de advertir donde podemos, pero si este gobierno le va a apostar de cabeza el turismo tiene que pensarlo muy bien, porque el turismo puede traer muchos problemas y problemas graves, incluso de expulsión de personas. […] </t>
  </si>
  <si>
    <t xml:space="preserve">[…]el profesor Michael hizo un ejercicio muy interesante y fue ir con los estudiantes a la plaza de mercado y mirar qué hay, pero luego ponerse en detalle de dónde viene este producto, de dónde viene esto. Cuando fuimos, hicimos muchas entrevistas, y cuando uno va con 30 estudiantes y hace entrevistas y luego hace círculos de palabra, yo me entero de lo que los otros hacen. Eso es un nivel de aprendizaje colectivo muy fuerte. […] </t>
  </si>
  <si>
    <t xml:space="preserve">[…]Alguien se enteró que hacía pocos meses a San Agustín había llegado una Olímpica y la gente de la plaza estaba diciendo que ese Olímpica les estaba generando daños pórque esos productos venían de Bogotá y venían más baratos y no siempre la misma calidad, perto ya estaba haciendo ruido[…] </t>
  </si>
  <si>
    <t xml:space="preserve">[…]en el desierto de la Tatacoa, el profesor Michael le puso ahí espejo del futuro. ¿Por qué? Porque es un área con un déficit hídrico fuerte, con unos niveles de degradación cada vez más altos, donde hay problemas de agua, y lo pone como espejo del futuro en términos del Antropoceno, porque si metemos cambio climático, esto hay que ponerlo a dialogar con Antropoceno, lo que otros denominan Capitaloceno o Chuchutceno. Es decir, hay una degradación ambiental a escala planetaria y esa degradación en realidad va en la línea de una extinción masiva, si aceptamos los postulados de Lovelock quien creó la teoría de Gaia en los 60. Después del 2050 más o menos, va a haber problemas muy graves de muerte de personas masivas en el planeta, por agua, por alimentos. Hay un problema de degradación del suelo a escala mundial gravísimo por todo lo que significan los elementos asociados, incluyendo guerras. Entonces esperemos que no sea así, pero los datos plantean que si hay problemas muy graves. y las migraciones que se están viendo ahora, es decir, esa migración de gente hacia EE.UU. pasando por el Darién y tal, eso no es gratuito. Lo que está pasando en el cuerno de África no es gratuito, lo que está pasando en el Mediterráneo no es gratuito. Si uno mira la escala planetaria, están pasando cosas que no son sólo gente moviéndose porque sí, es porque hay unos problemas de degradación ambiental gravísimos y porque también hay un desfase con la cantidad de población y tal. Entonces ahí está el asunto de espejo del futuro.[…] </t>
  </si>
  <si>
    <t xml:space="preserve">[…]aquí hay una literatura que se le entrega previamente a los estudiantes en digital. Y aquí quiero resaltar este texto sobre la naturaleza reflexiva del conocimiento, sobre gobernanza de espacio, donde aparece el profesor Handke y Glückler. Glückler es una de esas eminencias en el mundo de la geografía económica. Aquí hay otros en español “Gobernanza, redes y territorios”, la Revista Norte Grande de Chile]. Este es muy interesante], yo no lo conocía y me lo presentó el profesor Michael de Nooteboom . “Aprendizaje por Interacción, Capacidad Absorptiva, Distancia Cognitiva y Gobernanza”. […] </t>
  </si>
  <si>
    <t xml:space="preserve">[…]planteo un asunto sobre formación de estudiantes con trabajos de campo extensos, un asunto de la discusión de sin escuela y sin currículo y cómo es posible generar procesos de aprendizaje potentes en contextos territoriales diferentes. […] </t>
  </si>
  <si>
    <t xml:space="preserve">[…], ¿qué actividades se programaron? Como ya lo comenté. Entonces, gobernanza y gestión de inundaciones, trabajo con mapas, interpretación, evaluación y rediseño, incluso levantar datos. Este aparato ahora para levantar datos y mapear es impresionante [Se refiere a su celular]. Esto es una cosa que hace un tiempo yo no me lo pude imaginar. Levantando información en tiempo real. O sea, uno no solo va a ver, sino a levantar datos. Entrevistas con expertos, hacer visible el amplio conocimiento de los riesgos por parte de los agricultores, eso es muy chévere, cuando ellos nos dicen cómo solucionan sus cosas, cómo lo atienden. Luego analizar fotos aéreas tomadas con drones. Entonces yo por ejemplo nunca había manejado un dron y el profesor Michael llevó su dron y lo levantó, mire, esto es así, uno planea el vuelo de esta forma tal y esa es otra herramienta de trabajo potente hoy en día, crear espacios de aprendizaje alternativos, círculos de palabra, interpretar paisajes de riesgo de los risk spaces y sustentabilidad, es decir, ese asunto de si uno tiene unos criterios, sentarse a tratar de analizar un paisaje, el paisaje le dice cosas, le cuenta, pero hay que tener digamos unos elementos para poder entrar en ese diálogo. Relevancia de la gobernanza, o sea, como la filosofía central del curso, la gobernanza se refiere a la coordinación de las diferentes partes interesadas de la sociedad hacia la consecución de objetivos consensuados. […] </t>
  </si>
  <si>
    <t xml:space="preserve">[…]la gestión de riesgos ambientales, económicos y sociales a los que se enfrentan las sociedades en su conjunto. Esos riesgos se hacen visibles a través de los impactos destructivos manifestados de forma más destacada en los espacios urbanos económicos. En el pasado, los enfoques jerárquicos de gestión de riesgos o las soluciones que incluyen los mercados de seguros han demostrado ser inadecuados. Aquí hubo una discusión fuerte con los mercados de seguros, no es que si usted compra el seguro no hay problema, resulta que, si hay problema, que no siempre el seguro responde o activarlo es más complejo. Ah, fírmeme este asunto del seguro, pero luego el seguro le dice activar esto es mucho más caro, entonces no actúa. Las soluciones sólo benefician a subgrupos de la sociedad. La gobernanza del riesgo, por el contrario, mejora nuestra comprensión y gestión colectiva de los riesgos sociales contemporáneos. Lo otro que me parece interesante es que cuando uno sale de esta forma y se reúne con la gente y aparte de eso los estudiantes también se involucran, las personas con las que conversamos sienten que algo realmente les quedó, es decir, vino esta gente no a decirme qué hacer, sino vamos a interactuar y si alguna sugerencia se hace, de pronto ellos pueden considerar que puede ser relevante, pero no con esa idea jerárquica de que nosotros somos los que sabemos, porque nosotros no sabemos, ese es el asunto, no sabemos. La gobernanza del riesgo, por el contrario, mejora nuestra comprensión y gestión colectiva de los riesgos sociales contemporáneos. […] </t>
  </si>
  <si>
    <t xml:space="preserve">[…]solo les presenté lo de San Agustín, pero cada año se ha hecho lugar diferente. El año anterior a este lo hicimos en Pijao y encontramos cosas muy interesantes, en parte por esa reconversión del café hacia el aguacate y la llegada de chilenos y mexicanos que están comprando tierras de una forma tremenda. De los mexicanos no se sabe muy bien, no es por estigmatizar, pero parece que hay manos de narcotráfico, bueno, hay unas cosas impresionantes. San Agustín también nos estaban contando que estaban llegando muchos frutales a los cuales la gente no podía entrar porque los sacaban con armas. Y eso ya raro, porque no es normal en la zona. Mejor dicho, cuando uno comienza a olfatear el terreno, otras cosas emergen. […] </t>
  </si>
  <si>
    <t xml:space="preserve">[…]CMOS: JCM, tú planteas, no sé si sea muy central o lógicamente está en el entramado de toda la investigación y es el tema de sustentabilidad, ¿cómo está el tema sostenible, sustentable en el proceso?
JCM: Sí, a ver, ese es uno de los asuntos que últimamente están generando más ruido en estos campos del conocimiento, porque todo indica que, aunque son conceptos que tienen muy buena intención, se han pervertido bastante y cada vez más encontramos a personas que desde la academia no confían en la idea de sostenibilidad ni sustentabilidad, porque no se está cumpliendo, digamos, esas promesas. Por eso el asunto de los riesgos y la gobernanza pone sobre la mesa otro asunto, y es cuando uno evalúa lo que ocurre en procesos socioeconómicos en un territorio, el asunto es multivariado y no depende sólo ni siquiera de las personas que están ahí. Por ejemplo, cómo el mercado internacional puede afectar la producción de café en un lugar. Entonces, ese asunto de lo sostenible y lo sustentable, al menos desde estos campos de corte territorial y ambiental, cada vez los vemos con más recelo, porque parece que no, no responden a lo que está ocurriendo. Además, porque, por ejemplo, en el caso de la sustentabilidad, se piensa en escenarios futuros, pero ni siquiera se evalúan muy bien esos escenarios futuros, ya sea en términos de cantidad de población o, por ejemplo, el caso de degradación de suelos. No sé, es un tema un poco complejo. […] </t>
  </si>
  <si>
    <t>CMOS;JCM</t>
  </si>
  <si>
    <t xml:space="preserve">[…]sobre todo desde la toma de decisiones, quiénes son los que toman decisiones. Cuando uno piensa en el territorio, uno encuentra muchas lógicas ilusas. Es decir, llega un alcalde y dice vamos a hacer esto. Sí, puede ser muy buena intención, pero el alcalde no tiene la fuerza para mover el territorio. Eso es un asunto que implica gobernanza e implica múltiples actores. Implican que miren hacia el mismo lado, que lleguen a acuerdos, que dialoguen. Cuando no se dialoga, no hay gobernanza, normalmente hay solo imposición. Y lógicamente eso no funciona. Y ahí entra lo sostenible y lo sustentable. O si, por ejemplo, encontramos el caso de una finca que funciona muy bien en términos ambientales, como lo hemos visto entre otros, en Silvania, el Retoño, uno de los casos que puse ahí, y en la parte de arriba montan marraneras y toda el agua sucia se la botan al que está cuidando el agua. Y van a la alcaldía, y en la alcaldía le dicen es que no podemos hacer nada en contra de las marraneras porque él puede hacer lo que quiera en su terreno. Hay un problema de gobernanza. Y por más que, no sé, alguien desde la Alcaldía plantee, resulta que no, porque en términos de lo que significa el asunto de la propiedad privada y tal, hay unas cuestiones que no se pueden abordar. Y, por otro lado, también hay un asunto en torno a no sé si generalizo demasiado, pero lo que yo he notado acá es que quien quiere conservar el ambiente realmente en serio, comienzan a perseguirlo, a tener problemas, porque la visión es productivista. Entonces, lo que notamos en este caso es que la alcaldía estaba a favor del señor de los marranos, además, porque durante 40 años en esa zona han producido marranos.Y el que llega con la idea de conservar y tal, como que antes es mal visto. Todo esto yo creo que es clave para las universidades, o sea, para que realmente podamos tener un diálogo con esos territorios y que esos procesos de aprendizaje sean más potentes. Sin terreno yo lo veo muy difícil. Yo lo noto. […] </t>
  </si>
  <si>
    <t xml:space="preserve">[…]Cómo se organiza el currículo, o de la gobernanza del currículo, si uno podría decirlo así, cómo se organiza el currículo, por ejemplo, en torno a si uno dijera en un programa como geografía, una metodología pedagógica, que sí o sí tenemos que incorporar es salidas de campo y todo lo que implica tomar esa decisión o lograr ese objetivo, en términos de cómo se reajusta el sistema para que funcione de esa manera. Entonces pensaba, el profe decía como la dedicación docente ya tendría que cambiar, o sea, tomar esa decisión o definirlo como un objetivo del programa, por ejemplo, tendría que cambiar en términos de ya no se concibe entonces de la misma manera como se distribuyen las horas, que es un cambio enorme, el presupuesto también me imagino pues que se requiere los protocolos, el cálculo de los créditos, que a veces es algo como súper, para mi experiencia es una cosa como póngale 3, póngale 2 y uno mira.Esto lo pensaba solo como con esta noción de lo fácil que en comparación se ve entonces administrar un currículo pues tradicional, porque uno tiene un salón 1 hora, un espacio, un grupo reunido allí, pero tomar una decisión por ese tema desde la gobernanza de los currículos, una decisión como esa de decidir esta es una metodología que va a ser transversal, podría implicar que todo el sistema se mueva para que funcione diferente y lo poco preparados que muchas veces estamos para que eso ocurra, porque entonces movilizar un cambio de esos es enorme y sí muy complejo. Nosotros tratamos ahorita de promover que los programas tomen esa decisión y digan la metodología va a ser esta, pero si usted dice que esa es la metodología, entonces pues demuestre que esa es la metodología, no que hay en unos casos por ahí regados tres o dos, sino que efectivamente usted funciona en torno a esa decisión, como el profe [Se refiere a JCM] lo deja claro, creo que es muy interesante porque ... y chévere ver algunos vídeos cuando el profe[Se refiere a JCM] menciona pues hay acercamiento a la comunidad y resolución de problemas, hay cuestiones éticas, o sea, digamos la formación integral unida con lo disciplinar pues es muy clara, esta manera de organizar los currículos tradicionales en aulas, pues sí hace que la academia se vuelva como muy lejana, pues diría que muy impertinente, pues porque pues porque el mundo real está afuera y uno está aquí cerrado. El problema es que como decía ayer el profesor GEBT pues ¿cuál es el porcentaje del trabajo que uno está en trabajo de escritorio y cuál es el que uno está en campo? ¿Y cómo logra uno ahí como una armonía más?  Tiene sentido estar reunidos y conversar, pero también tiene sentido que la cosa no sea solamente eso, ¿no? Y me parecía muy interesante la experiencia. […] </t>
  </si>
  <si>
    <t>[…]hay quienes se paran una perspectiva muy radical en torno a que el salón no sirve para nada, y yo no creo eso. La escuela hemos identificado que salva vidas, la universidad salva vidas. Entonces la idea no es esa, pero la idea tampoco es recaer en la lógica bajo la cual la única posibilidad de aproximación al conocimiento es reunirse en un salón. Además, porque si uno comienza a revisar con detenimiento cómo surge buena parte de los avances científicos, de perspectivas y tal, necesariamente hay que ir a terreno, no hay otra. […] es decir, no es anular el aula, estos son espacios o espacios tiempos muy valiosos y hay que mantenerlos, pero necesitamos de otros para que el asunto también sea potente y sea muy asertivo. Yo lo que he notado es que la gente con salida de campo se empodera mucho, se empodera. Cuando los estudiantes notan que son capaces de gestionar su hotel y de definir dónde queda la plaza de mercado y tal, a mí me gusta mucho que ellos se suelten en terreno, porque muchas veces nunca han viajado solos o sin sus familiares y tal, entonces es otro tipo de aprendizaje, incluso para la vida. Cuando ellos aprenden que sí es posible, comienzan a volar de una forma impresionante. Y eso también es bueno, porque yo diría que genera profesionales mucho más competentes. Yo en muchos casos, cuando puedo les digo que vamos a acampar. Y algunos, como ahorita tenemos unas generaciones un poco consentidas, algunos dicen “profe, pero es que los mosquitos, pero es que el frío”, pero claro, nunca han acampado. Cuando notan que uno duerme supremamente bien bajo la carpa, así sea bajo la lluvia, si está bien armada y tal, eso se dan cuenta que es posible. Y hace poco un estudiante me dijo, “profe le agradezco mucho porque conseguí un trabajo que tengo que ir a visitar montonón de fincas, no hay hotel, entonces llevo mi carpa y duermo donde sea y perfecto, porque ningún profesor me enseñó eso”. En este momento, sin sonrojar me podría decir al menos en geografía solo hay un profesor que sale a acampar con los estudiantes, nadie más. Hay profesores, colegas que han dicho lo comenté que día, “yo no salgo porque es que no encuentro hoteles tres estrellas”. ¿Es que dónde va a encontrar un hotel tres estrellas acá? O sea, eso es esa visión europea o esa visión norteamericana, aquí no hay. Es que esa noción de estrellas, es muy raro encontrarlo. Entonces es eso, es la potencia del terreno. Y yo creo que desde esa lógica todavía hay mucho que innovar en términos del trabajo terreno, eso no está definido por completo, hay bastante por hacer. […]</t>
  </si>
  <si>
    <t xml:space="preserve">[…]Ahorita tenemos una amenaza muy fuerte, lo digo amenaza en términos de que puede convertirse así o no, y es todo el asunto de la virtualización. Creo que la virtualización es necesaria y hay que atenderla, pero cuando antes de la realidad está una interpretación de la realidad, puede haber problemas. Eso lo advirtió de forma seria Baudrillard en los 70. El planteaba hay que tener mucho cuidado con las representaciones. Si una representación antecede a la realidad, ya no estamos trabajando sobre la realidad y eso genera inconvenientes muy serios. Su reflexión la hizo principalmente para el asunto de la televisión y del papel manipulador de la televisión, y hoy en día esto ha escalado a YouTube, a TikTok, es una mediación de la imagen tan fuerte que la gente cree que esa es la realidad. Y eso es lo que él denomina la hiperrealidad. […] </t>
  </si>
  <si>
    <t xml:space="preserve">[…]En La Paz el único programa como de humanas, es geografía. Está gestión cultural y comunicativa, que uno podría jalarla para humanas, pero realmente se va más para administración en muchos lados, aunque ahí está como en la mitad. Y al menos en un sector de estudiantes, sentí yo, sí había una perspectiva de una geografía de laboratorio completamente. Incluso nosotros tenemos un grupo de trabajo como un semillero, que estaban de varias carreras y parte de lo que queríamos hacer en gestión era vamos a caminar, y yo pensé, los geografos aqui van a ser claves, para lo que vamos a hacer,Y lo primero que me dieron fue no profe, nosotros hacemos geografía en el laboratorio, o sea que es laboratorio de geociencias. […] </t>
  </si>
  <si>
    <t xml:space="preserve">[…]Ahora que tu hablas de la administración del currículo, van a mirar y si efectivamente la carrera de geografía estaba era pensada para un manejo de datos, de amplios datos para todos los procesos de levantamiento de datos geográficos en función de las dinámicas del mercado. Entonces realmente, y ahí vuelta al juego de lo técnico, entonces ya no es el geógrafo que se piensa el mundo y que tiene unos debates sobre, por ejemplo, mucho de lo que usted planteó y para mí me lleva al debate de la tierra, que entonces ya no hay quien se esté dando el debate de la tierra en Colombia. En esa bibliografía yo dije venga, y ¿dónde está el análisis que es en Colombia? Entonces, por ejemplo, veo eso y digo claro, la formación que reciben los estudiantes en su carrera profesional de geografía es en función de todo eso que va a venir en términos del parque tecnológico que se va a hacer. Entonces, pues sí, realmente un geógrafo literal que dice un geógrafo que acampe, no ¿Sí me explico? yo necesito que maneje muy bien los softwares de análisis geográfico. Y me asombró mucho con cierto grupo de estudiantes que cuando yo dije ah bueno, perfecto, pero entonces cuando hablamos del proceso de catástrofe multipropósito, yo asumiría que un geógrafo de laboratorio, o sea, el que maneja eso,tiene muy claro el vínculo entre indicadores para el catástrofe multipropósito y procesos geográficos y todo esto y tenencia de la tierra y me doy cuenta que no. Entonces vuelve y juega, o sea, una tecnología pensada sin toda esa construcción compleja[…] </t>
  </si>
  <si>
    <t xml:space="preserve">[…]en el laboratorio de imagen y sonido, cuando decíamos que necesitamos para el laboratorio, habían dos posibilidades en términos del desarrollo curricular, hacemos esto para vender servicios, es decir, traemos aquí un software que nos permita ofrecer servicios como universidad en alto nivel, en producción audiovisual, para los procesos de mercado y demás, o invertimos todo eso en un software que permita mucho más procesos formativos, indagación, perdernos en búsquedas, etc. La inversión es muy distinta, o sea, uno es comprar un computador de no sé cuántos millones y software muy eficiente y una excelente conexión para producir rápido. La otra son computadores, no necesito uno, necesito 30 para cada estudiante, necesito otro tipo de tecnología. Entonces lo que hay de fondo, como tú lo planteas, no es solamente, como qué bueno, de ambas nos gustan ambas, entonces vamos a tener campo y vamos a tener porque ambas y ya sumamos, así como tú decías del crédito, 2 y 2. Y cuando llega la hora de los créditos, ese análisis está bien interesante, porque crédito formalmente es trabajo, trabajo del estudiante. Y uno empieza a mirar y depende la orientación curricular, ese trabajo se lee como trabajo breve. O trabajo intelectual. ¿Cuándo son altas, cuando es un conocimiento de tales características?, ¿cómo hace uno para medir el trabajo del estudiante? Por ejemplo, para muchos irse en campo puede ser ¿qué trabajo hay ahí? Como usted decía, profe [Se refiere a JCM], no, pues se van a pasear, ¿sí? En cambio, horas produciendo datos, es otra cosa. Entonces ahí de fondo, por ejemplo, cuando pensamos en el crédito como área de trabajo estudiantil, ahí tenemos que dar un debate económico profundo de qué entendemos por eso. Y cuando además eso se equipará a la hora de trabajo docente  […] </t>
  </si>
  <si>
    <t xml:space="preserve">[…]Hay unas cosas que yo veo es que como que es de facultades a facultades, porque digamos, si tenemos la facultad de ciencias agropecuarias, nosotros hacemos mucho trabajo de campo en todas las asignaturas, por lo menos cada profesor puede tener hasta tres salidas en las 10 semanas de clase, y pues cada uno las distribuye como le parezca y al lugar que le parezca. En nuestro caso, pues nosotros tenemos frutales de clima frío, clima medio, clima cálido. Entonces uno dice, bueno, ¿a dónde vamos a ir? Y también tenemos diversidad de cultivos, ¿con quién vamos a trabajar? ¿Vamos a trabajar con café? ¿Vamos a trabajar con frutales? ¿Vamos a trabajar con hortalizas? Y eso hace de que todo este proceso se nos vuelva muy dinámico. Y para nosotros una salida de campo es muy valiosa. Ahora ya se está abriendo la Universidad, hace tres años comenzó Gestión y desarrollo Rural. Sí. Que es una maestría. Y esa maestría pues nos abre. […] </t>
  </si>
  <si>
    <t xml:space="preserve">[…]Y los estudiantes de pregrado, a mí me preocupan mucho los estudiantes de pregrado, más que los de posgrado, aunque tengo mucho trabajo de posgrado. ¿Por qué? Porque es que mcuhos de ellos pueden continuar sus posgrados, pero muchos de ellos son los que van a ser asistentes en el campo de nuestros agricultores, en la formación que nosotros manejamos. Entonces, el solo hecho de sacarlos al campo y decir es “buenas” a un campesino, nunca le diga buenas, buenos días, buenas tardes, ¿cómo estás? ¿Cómo te va tu familia? Permiso, venga adentro. Ese acá es porque los muchachos dicen “hola”. Es solo si acaso, el solo hecho de enseñarle a un estudiante que lo primero que tiene que hacer es hacer un saludo de bienvenida y cualquier cosa es permiso, ¿puedo entrar a tu predio? Quiero hablar de esto, ¿cómo están las cosas? El solo hecho del léxico que utiliza un estudiante con la persona que está allí hace parte de que te acepten o no te acepten en una comunidad y tú lo has vivido con todo lo que haces. Me imagino que todo ese cuento y hay otros Ay, qué asco ese vaso, ¿sí? Muchachos, vamos allá, si les ofrecen tomen lo que sea, luego tomamos lo que tengamos que tomar, en el sentido de que si un aguapanela, un café, toda esa parte. Vasos que en un momento dado están golpeados, están acá y dicen ay, cuántos bichos hay en ese golpe. ya vendrá una pastilla luego, pero recíbalo porque si no, no lo vuelven a invitar nunca. Sí, porque son muy sentidos en ese sentido.[…] </t>
  </si>
  <si>
    <t xml:space="preserve">[…]Entonces me acerco mucho, porque digamos, en ese sentido para mí sería es como integramos estas salidas. Yo soy profesor de patología vegetal y entonces yo voy con mis 30 o 40 alumnos me voy a campo y les hablo de patología vegetal, pero no les hablo de geografía. Qué tal que uno que tuviese un grupo de profesores, que se armará un grupo donde tuvieran por lo menos tres o cuatro, cuatro visiones del tema, porque uno les habla de suelos, de fertilidad, de enfermedades y todo ese cuerpo, pero la parte social … Muchas cosas que uno no las maneja y si las maneja es en un brochazo. Yo creo que sería para la Universidad muy valioso hacer unas salidas de ese tipo, donde se confluyan estudiantes de posgrado, estudiantes de pregrado y me parece súper valioso que esas personas que van a interactuar con las personas de la parte rural sepan cómo llegar allá, cómo llegar y cómo tomar esos datos. Un estudiante de posgrado que vamos a hacer un trabajo en la zona norte del Valle del Cauca relacionado con el cultivo de papaya, él tiene que compilar todos los datos en cinco municipios del norte del Valle, como cultiva la papaya. Y le digo bueno, yo necesito que tú planifiques, todo, cómo va a ser tu trabajo, cuáles van a ser las preguntas, porque todas tienen que ser más o menos en la misma línea para que tú las puedas evaluar, tú las puedas analizar, “como así profe, yo ya estaba aquí preguntando a los amigos así nomás”, digo cómo no, no, hay que organizarnos, estas preguntas tienen que saber desde el primer lugar es cómo cuantificar, entonces eso hace falta.   […] </t>
  </si>
  <si>
    <t xml:space="preserve">[…]yo ahí planteé una cosita pequeñita, además, en este caso nos concentramos en lo rural, pero también hacemos campo en lo urbano. Es muy interesante meterse a los barrios, recorrer los centros históricos, es decir, lo importante es salir, salir donde sea se aprovecha, incluso si uno va un páramo tal, también hay bastante para aprovecharse, porque, por ejemplo, hemos estado en casos donde la gente se queja la calidad del agua, pero cuando uno camina los canales que alimentan los acueductos y uno encuentra animales muertos y ¿quién ha inspeccionado eso? Y ¿alguien va a revisar no? Entonces hay un montón de asuntos, incluso sanitarios que uno logra detectar cuando sale, cuando recorre y a veces eso no ocurre ni siquiera en los espacios locales.[…] </t>
  </si>
  <si>
    <t xml:space="preserve">[…]este tema de la virtualidad. Yo creo que no se ha discutido lo suficiente, ni desde el punto de vista de la innovación, porque se cree que eso puede llegar a ser innovación, ni desde el punto de vista de lo que podría tener o significar esto en el marco más amplio del sentido de la educación. Cuándo uno cuestiona un poquito los temas de virtualidad, la respuesta que es un lugar común es “ah, profe, ¿usted no se dio cuenta que la pandemia lo cambió todo?” Y pues uno dice realmente yo no veo que haya cambiado mucho las cosas la pandemia, Incluso desde un punto de economía política, pues estamos en una sociedad capitalista y eso no lo cambió la pandemia. Entonces como que allí hay muchas ligerezas que ocultan también unos intereses bastante perversos, incluso de profesores que hemos escuchado que les sale mejor dictar desde la finca, que están contribuyendo a que el medio ambiente no se empeore porque ya no usan vehículo y cosas de esas. Pero creo que sí es muy importante empezar a hacer una valoración sobre el tema de la virtualidad desde estos puntos de vista. O sea, yo no sé cómo la virtualidad puede generar un enriquecimiento similar al que puede generar un proceso de salida de campo y cómo lo estás planteando. Incluso lo hablábamos en algún momento con estudiantes con discapacidad, pero qué pues en la sede de Bogotá tienen un movimiento que son los estudiantes de cuerpos diversos y mentes divergentes. Yo no sé si uno realmente alcance a reconocer y entender esa forma de existencia en la virtualidad, o cuando uno tiene un estudiante compañero o compañera con estas características, con estas diferencias. Y entonces ahí yo empiezo a ver que uno puede hacer unas críticas muy fuertes a esta idea de la virtualidad, que al final yo a veces lo siento y hablo de la sede de Bogotá, termina siendo el reparcheo de la presencialidad. Ahora cualquier cosa es “ah pues haga la clase virtual entonces que el aire está contaminado en Bogotá, haga la clase virtual, que entonces hay asomo de capuchos, haga la clase virtual”. Entonces todo como que se vuelve un reparcheo y como que al final no hay una reflexión honda sobre qué significa eso. Sí, siempre tenemos que hacer la clase virtual cuando algún elemento aparece allí que impida o que cuestione la posibilidad de la presencialidad. Entonces yo creo que allí hay un tema y quisiera llevar esto a este nivel más amplio, que tiene que ver también con lo que mencionábamos en ese primer diálogo sobre políticas y es extrañísimo, pero las carreras que más se han virtualizado son las carreras tecnológicas.  Y uno dice ¿cómo diablos lo logran si se espera que las carreras tecnológicas tengan un componente demasiado fuerte de trabajo, por ejemplo, en laboratorios? Pero paradójicamente las carreras tecnológicas tienen mayor deserción que las carreras universitarias, pero dentro de las tecnológicas, aquellas que han estado virtualizadas son las que más deserción tienen también. Entonces uno no entiende realmente qué es eso de lo virtual y qué significa. Y tanto así que uno escucha es un montón de palabras, educación no es virtual, sino que es educación no presencial, es educación remota, es educación remota de emergencia, sí, pero ¿qué significa eso? Porque al final está tapando un montón de huecos que empiezan a generarse en las dinámicas propias que hoy tenemos. Entonces yo creo que desde allí hay una línea interesante para pensar eso de la virtualidad y qué significa la virtualidad y cómo nutre o no los procesos educativos. Pero. Ah bueno, y con otro elemento que nos hemos dado cuenta, ¿qué significa la virtualidad para la apropiación de la Universidad, del campus, por ejemplo, después de la virtualidad digamos que el tipo de estudiantes es distinto al que se tenía, pero después de que volvimos a una presencialidad, esa subjetividad estudiantil empieza a cambiar otra vez, si uno empieza a notarlo muy claramente en las formas de apropiación de los campus, etc. ¿Qué significa eso también cuando hablamos de aspectos territoriales, cuando hablamos de esto que nos has enseñado hoy? […] </t>
  </si>
  <si>
    <t xml:space="preserve">[…]hemos hablado de la interdisciplinariedad, de la transdisciplinariedad, todos estos temas que son muy valiosos, pero eso no significa dejar de lado lo disciplinar, ¿cierto? O sea, yo no puedo hablar de interdisciplinariedad si las disciplinas no existen. Cómo este proceso ayuda a la formación de los geógrafos en sí, o sea, de una persona que hace parte de una disciplina, que es la disciplina de la geografía. Es decir, tú ahí pones un concepto, por ejemplo, el concepto de gobernanza y todo esto, como ese estudiante que está llegando allí, que aprende todas estas cosas que tú señalas, profe [Se refiere a JCM], y que tú nos has señalado, ¿cómo logras ver que está pensando como geógrafo o como geógrafa? Es decir, que no está, digamos, en un ejercicio puramente anecdótico donde aprendes muchas cosas que son valiosas, sino que tú ves o logras ver que, oiga, este está pensando ya como un geógrafo, es decir, un geógrafo tiene una manera específica de pensar, como la podría tener un antropólogo.Entonces, ¿cómo logras llegar ahí? Porque ahí esto significa una formación disciplinar, significa que las personas llegan allí también, digamos, con unos fundamentos teóricos, que allí validan o critican unos fundamentos teóricos, pero que están viendo el mundo también con otras gafas. Tal vez tú puedes llevar a un economista o a un politólogo o a un filósofo, y ellos estarán viendo el mundo de otra forma. Entonces, ¿cómo logras tú también que ellos, y cómo lo percibes, que estén viendo el mundo como geógrafos? Porque a mí también me preocupa algo, y yo he aprendido a valorar la geografía gracias a que hemos trabajado con geógrafos, pero en muchos casos la geografía uno la siente muy cercana a una suerte de técnica, ¿en qué sentido? Que se necesita hacer un sistema de georreferenciación, llame un geógrafo y entonces él le hace eso en el computador y sale. Pero cuál es la disciplina en términos de la geografía, en términos del aporte que le ayuda a dar a un geógrafo para la comprensión de la realidad, más allá de su instrumental, que es valioso, pero que nos ayuda a entender la realidad desde otras visiones, desde otro punto de vista, que creo que es lo que al final permite hablar realmente de interdisciplinariedad, la posibilidad de que tengamos distintas formas de ver el mundo, más allá de unos aprendizajes que pueden ser técnicos. Creo que, si uno logra ver eso, pues claro, aquí está todo el ejercicio de innovación, o sea, donde se involucra una formación disciplinar con un ejercicio muy interesante de diálogo con la sociedad, de terrenos, de aprendizajes múltiples, pero sin desconocer esa importancia de entender que se están formando geógrafos.[…] </t>
  </si>
  <si>
    <t xml:space="preserve">[…]Yo trabajo en la Maestría en Políticas Públicas en Bogotá y entonces allí hay un desafío y hay un elemento que me parece muy importante, entonces llegan zootecnistas, llegan biólogos, llega de todas las áreas, porque como ahora hay política pública en todo, entonces política pública para los temas de reproducción animal, de no sé qué, y entonces uno dice bueno, él es un zootecnista, él es un biólogo, pero aquí va a tener un título de magíster en políticas públicas. O sea, yo necesito que piense un problema desde lo que ofrece la maestría en políticas públicas, que se descentre un poquito de su visión como biólogo, porque lamentablemente lo que está terminando es que creen que la política pública es hacer un listado de las cosas que el Estado debería hacer para resolver un problema desde el punto de vista como biólogo, entonces debería ser el Estado debería ser esto, promover tales vacunas, hacer este ejercicio y ya. Entonces termina la política pública en un documentico con prescripciones de lo que debería hacer el Estado, pero eso no es lo que enseñan las políticas públicas, las políticas públicas enseñan otras cosas. Entonces allí tenemos ese desafío porque no vemos que efectivamente lo disciplinar de las políticas públicas quede en la mente de las personas que hacen la maestría en políticas públicas. ¿Me hago entender? Cuando nos enfrentamos a esta diversidad de personas que están llegando a la maestría[…] </t>
  </si>
  <si>
    <t xml:space="preserve">[…], lo de la virtualidad y tal. Eso es una discusión grande que la Universidad tiene que dar. En realidad, esto no está saldado. Donde nos han invitado lo hemos dicho, y yo creo que podría ser una línea de trabajo de Cuenco, porque esto no está saldado y no se ha atendido con seriedad. De mi parte, creo que la virtualidad puede ayudar muchísimo. Además, en mi caso, llevo más de 20 años trabajando sobre tecnologías digitales y eso es muy potente. Pero precisamente por eso hay que darle como el sentido. Incluso para mí está claro que estas opciones muy de terreno se pueden conjugar con lo virtual. Yo creo que lo más complicado es entrar en esos extremos donde lo virtual nos soluciona todo, que es la lógica tecnofílica, o también lo virtual no sirve para nada, que es lo tecnofóbico. […] </t>
  </si>
  <si>
    <t xml:space="preserve">[…]JCM: El campo ¿la verdad, eso es solo paseo o es la única opción? No creo que sea la única opción. Lo que voy es que, si necesitamos unos procesos educativos a nivel universitario más potentes y asertivos para hacernos una idea más profunda de la realidad, y ahí lo virtual entra. Sin embargo, en algunos casos, en algunos campos del conocimiento, el laboratorio es el territorio. No podemos suplantar ese laboratorio, porque entonces, ¿cómo? Es decir, ¿cómo aprendo a sacar una muela si no meto la mano en la boca de alguien? En nuestro caso, en estos campos del conocimiento, que son varios, si uno no va a terreno, ¿cómo? Entonces, creo que hay un asunto que hay que discutir, hay que evaluar, hay que repensar. Yo me conozco con muchos de los conductores de la Universidad, porque en el pregrado, como salíamos bastante en geografía, y ahorita también, entonces como que algunos ven ahí el paso del tiempo y algunos me han dicho claramente que ellos sienten que quieren acabar transportes por ahorrarse dinero. Y eso sería grave, grave porque muchos de estos estudiantes que llegan de Alemania, en mis cursos de pregrado he tenido de México, de Francia, de España, Chile también está llegando harto, pero sobre todo los europeos, ¿qué le dicen a uno? Yo no tengo estas salidas de campo. Ellos van a su clase, además tienen un sistema diferente, usted verá si va o no va a clase, luego al final hay unos exámenes, aprueba, reprueba. Ellos no tienen ese lío de nosotros de que, si asistió, no asistió, usted verá, tiene que ir el día del examen, entregar un trabajo final y ya. No tienen estas salidas. Y ellos lo que plantean sistemáticamente es que creen que nuestra formación es más sólida que la de ellos. Y aquí se da la vuelta a la arepa. Muchos de ellos dicen yo aprendo más aquí en Colombia que en mi país y ahí se le derrumba a uno esa idea del desarrollo versus el subdesarrollo. Somos … La Universidad Nacional es muy potente, en parte por las salidas de campo, pero eso es una cosa que yo creo que hay que valorarla y creo que es otro asunto de trabajo que podríamos mover desde Cuenco, que se dé esa conversación de que realmente vale tener en cuenta que somos reconocidos y somos sólidos también por las salidas del campo y que no hay que entrar en ese imaginario oscuro de que no sirven, que solo hay recocha, que solo hay acoso, que tal, porque claro, hay que tratarlo con seriedad, pero no es sólo eso, o no es la opción digamos, más cercana a esas cuestiones.
EDGL:  y sucede, profe [Se refiere a JCM] disculpe, también en pregrado, el semestre pasado sostuve, tuve la fortuna de tener 10 estudiantes de Perú de ingeniería agronómica que estaban haciendo pasantía en Palmira, en varias asignaturas y ellos al final nos reunieron a agradecernos porque en su país no tenían la misma rigurosidad en muchos aspectos y uno cree que hay aquí no hacemos nada , pero cuando uno enfrenta a otros estudiantes se van felices, se van agradecidos que aprendieron mucho más de la carrera que ellos venían ejerciendo. Y eso pasó el semestre pasado con 10 estudiantes de intercambio que habían de la Universidad de Trujillo de Perú en Ingeniería Agronómica, en nuestra sede.[…] </t>
  </si>
  <si>
    <t>JCM;EDGL</t>
  </si>
  <si>
    <t xml:space="preserve">[…]lo de lo disciplinar, lo interdisciplinar y lo transdisciplinar. Sí, yo creo que debemos tener muy claro que lo disciplinar es fundamental, esto no se puede, como otros dicen, que eso se acabó, no es una discusión, pero no, creo que hay que mantenerlo disciplinar, pero también tenemos que aproximarnos al diálogo entre las disciplinas, a romperlas, incluso atravesar. En nuestro caso tenemos una situación, tal vez afortunada y es que el territorio tiene que ver con todo y cuando el territorio tiene que ver con todo podemos dialogar con muchos campos. Y yo creo que en el fondo esa idea del giro espacial de las ciencias sociales y humanas tiene que ver con eso. No hay nada que sea aterritorial. Incluso he hecho algunos experimentos porque pues me he metido por ahí con la literatura y la ciencia ficción y cuando uno comienza a revisar dónde se produce ciencia ficción, se produce en lugares, incluso en ciudades concretas, en países específicos. ¿Por qué ocurre eso? Porque acá hay poca ciencia ficción o casi nula, pues, porque no estamos en un contexto realmente hiperteconológico, lo usamos, pero no estamos ahí como en otro asunto. Entonces, ¿a qué voy? A que el territorio es como lo que nos une, como el pegamento, por llamarlo de alguna forma, ahí ocurren las cosas. Y el territorio no es solo espacio, el territorio es espacio, tiempo, relaciones de poder, lo ambiental, lo económico, todo. Entonces, cuando uno parte del territorio, y eso lo estamos trabajando desde el asunto del aprendizaje, el territorio como dispositivo potente de aprendizaje, resulta que ahí tenemos ya como unos elementos muy comunes. El agua es territorial, los cultivos, pero también los centros históricos, los riesgos. Entonces ese asunto del territorio es potente y en el fondo nos lleva casi siempre a asuntos de corte geopolítico y geoestratégico incluso. Entonces creo que por ese lado sirve. Pero, además, cuando se tiene esa dimensión territorial, las relaciones de poder emergen siempre. Y creo que ahí sí debe haber un vínculo más con la formación desde ciencia política, por ejemplo, porque las veces que algunos estudiantes han llegado sistemáticamente me han dicho, son poquitos, pero han dicho “profe, ¿nosotros por qué no salimos?”. Mire, ahí están las relaciones de poder, están las tensiones no porque no las aborden en clase, sino otra vez, porque cuando uno lo ve, o al menos lo percibe, ahí ya adquiere un valor diferente. Ese es como un poco el asunto, pero creo que es otro tema para para Cuenco. Ese asunto inter y transdisciplinar y esas disputas, creo que es fundamental. Y lo que hicimos acá fue en realidad mezclar gente de todos lados.  […] </t>
  </si>
  <si>
    <t xml:space="preserve">[…]Siempre he dicho que un encuentro como este, desde que lo estamos haciendo, tiene un fenómeno que me parece maravilloso y es que es generativo, es un aprendizaje generativo, o sea, empieza a generar una cantidad de inquietudes diversas, o sea, casi que rompe un poco los esquemas mentales que uno tiene y tiene que empezar a reconfigurar la manera como está pensando el mundo. Y justo tu intervención me genera eso, un espacio muy generativo de pensamiento. Y tengo como unas reflexiones que quiero hacer en voz alta, y es, por ejemplo, hay un tema que yo siento que emerge de una manera profunda y es ¿qué pasa con el desarrollo neuropsicológico en términos de pensamiento sistémico y pensamiento capaz de conectar de una manera inteligente? Venimos de una formación de años, por no decir de dos siglos, de un pensamiento lineal, disciplinar, completamente ubicado en un punto fijo, que le cuesta trabajo, esa integración, o sea, entonces casi que también estamos atravesados por un problema neuropsicológico, o sea, ¿cómo entender lo sistémico y lo complejo? Pero en términos de mi desarrollo neuropsicológico, en mi ejercicio profesional, me encuentro en todos los escenarios con una dificultad enorme de lo sistémico. No somos capaces de pensar sistémicamente. Entonces uno dice ¿la educación está realmente desarrollando un pensamiento sistémico? Y empiezo desde ahí, porque claro, en la medida que uno de los alumnos está expuesto a esta inter o multidisciplinariedad, necesariamente tiene que mover un pensamiento sistémico. Y me parece muy importante y tal vez tenía la misma inquietud, o sea, lo disciplinar se convierte en una base fundamental, porque creo que también no podemos confundir lo sistémico con una falta de claridad realmente de lo disciplinar. Entonces, si yo no tengo una buena formación disciplinar, va a ser muy difícil aportar a una visión sistémica del tema.[…] </t>
  </si>
  <si>
    <t xml:space="preserve">[…]me ha quedado una sensación toda la semana de algo muy interesante y es como si hubiese tres grandes dimensiones en las cuales nos movemos. Está la academia, la universidad, están los tomadores de decisiones y están los territorios. Y cada que se habla de territorio, veo que siempre se habla de esos grupos humanos que están lógicamente en el territorio, pero como si el acceso a los tomadores de decisiones se nos dificultará mucho. Y, por ejemplo, me impacta mucho, yo tengo mucha cercanía con los ingenieros industriales y con los administradores de empresas, y el discurso de ellos dista mucho de lo que hemos visto acá.Entonces yo digo ¿estos movimientos lo están formando para qué? Y se supone que sería la conexión con los tomadores de decisiones, y tal vez ellos en el futuro van a ser los tomadores de decisiones en términos políticos y económicos. Entonces yo siento como un desligue entre lo que llamamos territorio, porque siempre hablamos de la comunidad, siempre hablamos, por decirlo de alguna manera, de ese hombre de a pie que se está inventando la vida y donde realmente ocurren los movimientos sociales, pero en el presente mismo hay unos tomadores de decisiones que están lejos de estas discusiones. Es muy curioso porque cuando la Universidad se conecta con las organizaciones, termina haciendo un proyecto para la empresa, pero es un proyecto ajeno a los tomadores de decisiones, se gastan la platica en eso, hacen unas buenas intervenciones. Si es en ciencia y en tecnología, pues ellos tienen ahí un interés puntual, pero, por ejemplo, en sostenibilidad, por eso me llama mucho tema, porque es que miren, las empresas hoy están tratando de entender qué es ese tema de la sostenibilidad, no solamente en términos genuinos de una preocupación por lo que está pasando en el planeta, sino también un interés de tratar de tener sintonía con los movimientos económicos que están dando en el mundo. Entonces, que uno pudiera decir sostenibilidad como desarrollo económico, ahí hay unas inquietudes grandes, pero les digo, lejos están de entenderlo desde las lógicas de la academia. Y yo creería que también tenemos que empezar a pensar cómo se forman los tomadores de decisiones, ¿por qué no sentar un gerente a un tema académico? Y estoy segura que lo harían, pero es como si eso la Universidad lo invisibilizara, por lo que tú decías, ¿cómo accedemos? O parecería que el Estado es el que tiene los problemas o nos presenta como los mayores obstáculos, pero las empresas no aparecen aquí y es una locura. Es que las empresas pues son los que son los representantes, son los sacerdotes del neoliberalismo, los que realmente ostentan el modelo y los que realmente hacen los giros en el presente de lo social. Entonces yo siento que hay una vaina que nos toca pensarla y nos toca pensarla y estoy absolutamente de acuerdo que esta interdisciplinariedad sería un ejercicio maravilloso, pero vuelvo y repito, hay unas áreas que están lejos o unas disciplinas lejos de estas discusiones, absolutamente lejos e inclusive absolutamente cuadraditas e incapaces de responder a otro punto que me ha parecido muy interesante y tú lo pones de una manera muy bella en el papel y es realmente estamos en mundo complejo, realmente estamos en un mundo complejo. Miren, todos los conceptos que tú nos pones sobre la mesa están en las organizaciones, el tema de riesgos, el tema de sustentabilidad o sostenibilidad, el tema económico, porque hoy apenas se asoma un poquito en las empresas el hecho de decir qué es la sostenibilidad, responsabilidad social, llevar a las comunidades cualquier cosita para que funcione o realmente hay un atentado contra el modelo económico reinante. Y entonces la sostenibilidad como un nuevo modelo de desarrollo económico, donde creo que la Universidad tiene mucho para decir y sobre todo estas emergencias de estas profesiones, porque independientemente de lo que pueda llevar la geografía en nuestro medio, sigue siendo muy emergente para el común de la gente, casi que es exótico, muy exótico. Por ejemplo, una empresa ni siquiera se imaginaría que podría contratar un geógrafo, por ejemplo, cosas como esas y sería una maravilla, poder tener estas emergencias en ayudar a resolver los problemas que tenemos realmente. […] </t>
  </si>
  <si>
    <t xml:space="preserve">[…]Me parece que la experiencia es increíble y esa lucha por posicionarlo como una manera de conocer, de validarlo en la academia, me parece muy importante. Yo siempre he admirado como la forma en que la geografía se construye, como paulatinamente en el tiempo, ¿no es cierto? Con unas capas, hay un continuum. Y me gusta mucho la historia de esa geografía, cuando arrancan, por ejemplo, Alemania, las escuelas alemanas de geografía a pensarse qué es esto del espacio geográfico y empieza a llevarse toda la filosofía al campo de la geografía y del territorio. Entonces tienen sus términos en alemán, que una cosa es el ser humano, otra cosa es el medio social que se construye y otra cosa es como lo que está, lo que emerge de ese encuentro de ese humano con el territorio, que no es lo social, pero es lo artificial. Y empieza a ver como esa esa manera de querer ordenar el mundo, quizás como una anticipación a lo sistémico. Lo más cercano que empiezan a ver es esto, pero hay esta esfera de lo social, pero hay una esfera donde el ser humano afecta un espacio y hay como una atmósfera que lo envuelve todo. Y eso pues en sus términos alemanes, de ahí vienen las escuelas rusas que empiezan a poner estaciones y a medir todos los territorios y ponen muchas estaciones y sacan muchas mediciones, pero no tienen ni idea para qué. Y ahí se echan varias décadas con muchos datos que no pueden aplicar ni usar en nada. O sea, es como tenemos esto mapeado, esto y todas estas estepas. Pero Hungría empieza a recoger esa discusión de Alemania como bueno, el ser humano y la naturaleza donde están y ahí hay como una confluencia y dicen no, es que nosotros somos parte de la naturaleza, o sea, no es separado, estamos juntos, somos naturaleza, que venía esto pues de hace rato, preguntándose el ser humano dónde estaba esa distancia. Y luego llega a Inglaterra con él con el pensamiento pragmático, ¿todo esto para qué sirve? Y entonces estos acuñan como el cuento del ordenamiento territorial a eso sirve para ordenar el territorio. Empieza a verse de esa manera, o sea, lo que hicieron los rusos, toda la reflexión alemana. Y ahí España empieza a aplicarlo en la agricultura. Es el primero que dice si esto es ordenamiento, vamos a tomar decisiones de qué cultivamos en donde, es muy, muy especial. Canadá dice pues nosotros toda esta cantidad de tierra, poquita gente, esto es forestal. Y ahí arranca como ese enfoque de lo forestal en Canadá. Y viene a Australia con esa incapacidad de penetrar todos esos territorios. Y está la segunda guerra mundial y está la fotografía de reconocimiento aéreo y empieza la aerofotografía como una herramienta de la geografía. O sea, vamos a tomar, a mapear eso donde no podemos llegar, pero necesitamos saber qué es y qué hay ahí. Entonces es como un tejido muy bello de pensamiento, de capas que se vuelve geológico ese pensamiento, como si uno hiciera un corte y empieza a ver esto cómo se construye y cómo se va tejiendo. Entonces me parece muy bello.[…] </t>
  </si>
  <si>
    <t xml:space="preserve">[…]Nosotros hemos intentado, tuvimos una asignatura de trabajo de campo que se llamaba “La Dimensión Trascendente de la Arquitectura”, que era como para llevar a los estudiantes a darles herramientas de análisis de datos cualitativos, y la propusimos que fuera ahora pregrado y posgrado, pero no nos dejan modificarla porque se les vuelve un lío para acreditar los que tomaron o no. Yo acabo de pasar este lunes, estaba un correo en automático para las 8:00 am, una propuesta de trabajo de campo, pero mirándola además como una manera de enlazar pregrado y posgrado, o sea, como ir en bloque, juntos y de manera interdisciplinar, porque es ese dar cuenta de la realidad, de ese acercamiento con el ser humano. Y cuando están en los trabajos de grado y tesis de maestría, doctorado, hay trabajos de campo perdidos, donde la gente va y toma los datos que no son, llega sin lo que no es. Cuando es en el Cocuy y en determinados lugares, Poblaciones del Chocó lejanas que entraron, lograron entrar con estos porteros de una manera muy especial y no tienen segunda opción. Entonces pienso que ese trabajo de campo, llevándolo a ese nivel que necesitamos diseño del trabajo de campo en la medida de lo posible, unos trabajos exploratorios, luego cómo registrar esos datos, cómo analizarlos, cómo sistematizarlos. Y aquí el amigo chileno que yo les contaba, que trabaja con las personas invidentes en la Universidad de Concepción [Se refiere a la universidad de Concepción de Chile] para enseñar arquitectura, él propone una cosa que también es interesante, porque dice no siempre podemos llegar al lugar. Entonces lo que han hecho es buscar, no me acuerdo el cómo denomina esa metodología, estaba tratando de recordar ahora, pero entonces lo que han hecho con estudiantes de varios lugares del mundo, en un taller para una propuesta arquitectónica específica, es buscar el lugar que más se parezca. Entonces empiezan a buscar todas las características territoriales y dicen bueno, no podemos llegar a este proyecto que es en Dinamarca, pero resulta que en Chile hay tal lugar específico que tiene estas características. Hacen una simulación y allá sí pueden viajar, digamos, con los estudiantes más fácil hacer un trabajo desde Chile. Eso también me parece interesante porque es a medio camino entre ir al lugar y el Google Maps, pues lo que tú haces es una exploración de simulación y dices bueno, esto tiene estas características similares. Me parece que es potente y que es muy interesante. […] </t>
  </si>
  <si>
    <t xml:space="preserve">[…]GHB:Ese riesgo tecnológico me parece maravilloso lo que mencionas de esa dependencia de Internet, porque además es una contradicción, o sea, la Internet nace, la net, esa red nace como una forma de superar la vulnerabilidad de las centralitas telefónicas donde a los militares en EEUU le vuelan la central y quedan incomunicados y Tanenbaum  relata toda esa historia de las redes, como tenemos que estar en red, o sea, no podemos depender de una cosa, pero miren como la red ahora se vuelve una centralidad, entonces si se cae el sistema, se cae el sistema, o sea, vas al supermercado y puedes jurarle al señor de la caja que tu cuenta tiene plata.
JCM: se cae el SIA ,
GHB: se cae el SIA. Entonces pienso que ese mundo, otra vez lo que has hecho esa invitación varias veces de la hibridación en varios campos o el mixto, otra vez es una invitación como a que nos autorregulemos y no poner todas las expectativas en una herramienta porque es muy, muy, muy delicado. […] </t>
  </si>
  <si>
    <t>GHB;JCM</t>
  </si>
  <si>
    <t xml:space="preserve">[…]Lo otro es como estos autores que empiezan a aparecer nuestros, que nos permiten leer ese mundo. Bueno, este no es de acá, pero hay una frase de William Mitchell , un paisajista, que dice que los romanos leían lugares como si fueran rostros “Romans read Places like faces”. Y es como esa capacidad de reconocer ese espíritu del lugar, que ahora la gente es como ¡ah! Sí, o sea, un lugar tiene un espíritu y en San Agustín, pues tenaz tuvo que ser la experiencia. El que no lo vea. Pero son esos grandes pensadores, o sea, Norberg-Schulz  era noruego y él trabajó su obra en torno a ese espíritu del lugar […] </t>
  </si>
  <si>
    <t xml:space="preserve">[…]en la contemporaneidad y en el medio nuestro tenemos unos personajes, yo ahí tomé nota, no conocía esta autora de Rosana Guber con el método de etnografía, me parece, la voy a seguir, me gusta mucho Benito Narváez Tijerina , es un mexicano, ¿no sé si lo conoces? y tú que acabas de llegar de allá. Yo creo que él trabaja con la Universidad de Guadalajara, creo que está con Guadalajara y tiene una mirada de la etnografía aplicada a la arquitectura, al urbanismo y en lo rural es impresionante porque, o sea, él va dando cuenta de esta transformación, donde el campesino con este … Los neorrurales en ese sentido de la casa de fin de semana de recreación, el campesino pasa a ser el jardinero. Entonces es un análisis de cómo se pierde el oficio, porque ya la persona no está cultivando la tierra, se gana la plata peluqueando el césped y la mata. Entonces es como sí, qué bueno que vamos al campo, pero qué chévere sería que nos tejiéramos con ese campo y no llegar a instalar unas prácticas que son urbanas y que no han funcionado tampoco en lo urbano. Eso me parece como especial. Conectada también con lo de Milton Santos , que hemos hablado del geógrafo brasileño y él también miraba como esa vulnerabilidad cuando la economía de una región o un país depende de un producto exógeno. Les decía en Haití la producción de pelotas de béisbol y la gente no juega béisbol. O sea, ¿qué pasa ahí? Y si lo vemos en Colombia, uno pensaría que esa esa insustentabilidad del café era una crónica anunciada, una crónica de crisis anunciada, porque el café de todas maneras no es de aquí, o sea, se trae, se adapta, pero además se monta de una manera intensiva que desplaza todo lo demás. […] </t>
  </si>
  <si>
    <t xml:space="preserve">[…]ahí viene lo que hablábamos en estos días con el profe EDGL de la revolución verde, la mal llamada revolución verde, o sea, eso no es ni siquiera Colombia, sino el mundo que centró todas las expectativas de producción de comida del ser humano basado en los agrotóxicos y les pareció que eso era magia. O sea, cómo así que yo puedo sembrar lo que sea, donde sea, en cualquier época del año y eso crece porque estoy en invernadero, estoy echando estos químicos y fumigo de tal manera, le echo urea. O sea, esto es un abuso de la artificialización del siglo 20, donde todavía no hemos podido salir y que ha sido muy respaldado por el comité, es el comité de cafeteros el que interactúa directamente con el campesino. Entonces ahí ellos llegan y le dicen no, eso no funciona, fumigue así, fumigue así. Por eso también esa experiencia que mencionaba AIOM de la Sierra Nevada, que son los primeros, que son los rebeldes y dicen “no vamos a producir ese café, no se los compramos, es que no se los vamos a vender”. Y nosotros tuvimos la experiencia con unos amigos en agroecología desde el 98, nos fuimos a vivir a la Finca y entonces estudiábamos cada semana agroecología, teníamos una profesora, un profesor, producción limpia de animales, de comida. Bueno, entonces llegaba el comité siempre a la finca y decía “tienen que fumigar esto”, tienen que no, no vamos a hacer eso. Luego ya el tiempo, llegaron una vez y nos dijeron entonces lo que ustedes están haciendo es agricultura limpia. Sí, qué bueno. Entonces, claro, ellos tienen un apoyo económico desde los 90, recibieron muchísimo dinero para hacer la conversión en el país a la producción orgánica, pero nunca lo hicieron. Ya hay cerca al 2000 lo que estaban era buscando fincas que estuvieran ya limpias para potenciar, digamos, esa conversión que no tenían cómo mostrar porque no se gastaron la plata en lo que era. Entonces fue buenísimo que reunieron todas estas fincas y nos dijeron tienen que ir a capacitarse, hay un simposio en Roldanillo, Valle, eso fue graciosísimo. ¿Entonces qué hicieron? Juntaron a todos los rebeldes a echarles cuento y claro, lo que echaron fue China, porque efectivamente contrataron a los capacitadores que eran y de ahí todos los que salimos, nadie se volvió, nadie se certificó como orgánico, como una actitud de resistencia, de decir no, nos interesa producir limpio para llevar a los otros países y que en Colombia sigamos consumiendo el café fumigado, la comida fumigada. Entonces muy gracioso porque lo que hicieron fue juntarnos a los rebeldes, eso fue buenísimo y de ahí no cosecharon nada ellos, porque total, los que estamos en una onda que no echamos los agrotóxicos, lo hacemos porque no nos interesa consumirlos y no porque necesitemos que nos paguen 10 pesos más por el café o por … Y ya nosotros café ni tenemos, o sea, tenemos un bosque de casi 26 años en revegetalización y hay muchos parches de gente que está haciendo eso en lugares del mundo, donde está ahí porque a uno le gusta el aire y el agua. Entonces hay que empezar a mirar también la academia y el estado y todas estas corporaciones ¿como si son capaces de tejer eso o no? Porque si estamos y si existimos ahí en una posición política. […] </t>
  </si>
  <si>
    <r>
      <rPr>
        <rFont val="Ancizar Sans"/>
        <color rgb="FF666666"/>
        <sz val="12.0"/>
      </rPr>
      <t xml:space="preserve">[…]Este señor lo conocí por la gente local hace varios años, se llama David Dellenback  , probablemente es quien más conoce de la cultura de San Agustín. Él se enamoró tanto que de EE.UU. se fue a vivir a San Agustín. Vive al lado ahí del parque arqueológico y ha trabajado de una manera impresionante el asunto de las esculturas. Pero resulta que no tiene reconocimiento académico porque él nunca pasó por una Universidad. Lo llaman de fuera del país. Es una eminencia en el asunto. 
JCM: Él ha dibujado las esculturas, no solo fotografías, sino dibujo.
</t>
    </r>
    <r>
      <rPr>
        <rFont val="Ancizar Sans"/>
        <i/>
        <color rgb="FF666666"/>
        <sz val="12.0"/>
      </rPr>
      <t>David Dellenback: El nuevo encuentro es esto. Cómo hemos hablado, aquí no está grabado, pero hemos hablado un tiempo y muy grato, sobre el hecho de que aquí todos somos venideros de otras partes, todos hemos venido de otra parte. No es cierto que hay unos agustinianos que son realmente agustinianos y los demás son un poquito afuera. El hecho, como hemos hablado, sin hablar de todos los detalles, es que aquí somos una mezcolanza que incluye todos los que hemos venido de otra parte. Ahí estamos, es donde estamos enfocando. Ustedes y los que vienen aquí para hacer sus estudios, si ustedes también pertenecen como cualquier otro, y lo que están haciendo agrega otra faceta a lo que es San Agustín. Y especialmente hay que tomar en cuenta que yo soy una persona que nunca he estado en la universidad. Entendemos el privilegio que es estudiar en la universidad. Lo que quiere decir que el aporte de ustedes aquí para nosotros es muy importante. Ustedes tienen algo que la gran mayoría de nosotros mantenemos, tanto como la gente aquí tiene cosas que ustedes no tienen. Y es no solo válido, sino importantísimo que ustedes colaboren y que participen. Yo uso el nombre del pueblo escultor para referir a esta gente que elabora toda la arqueología de nuestra tierra. Es un nombre que se usa porque nunca vamos a saber el nombre verdadero de esa gente que vivía por ahí un milenio aquí en nuestro país, en otros núcleos, aquí en el macizo, haciendo sus obras que todos reconocemos hoy en día. Lo importante para mí sería decir que el pueblo escultor, la gente del pueblo escultor vivía de todas las tierras bajas de Huila, también en toda una tierra extensa diferente que la parte donde está la arqueología. Lo que quiere decir es que esta zona donde estamos nosotros en el macizo, fue dedicado a elaborar estos grandes centros subterráneo de piedra con las imágenes que ellos tenían y utilizaron dentro de esos centros subterráneos. O sea, el pueblo escultor que vivía en otra parte los hacía aquí, porque esto fue el sitio dedicado a ese fin. Yo diría que son parlamentos, estos no son tumbas, eso no son entierros, en el sentido de que esos son términos occidentales, no es que no son, sino que esa es la vista occidental, la vista americana es que cuando tú pones algo en la tierra, estás haciendo lo que se llama un parlamento. Y un parlamento es agradecer la abundancia de la Pachamama y los poderes divinos, pero a la misma vez aceptar que nosotros nos vamos a encargar de guardar y de cuidar la naturaleza y hacer que sea fructífera. Y eso es el punto de esta obra. En cuanto a las imágenes, como hemos hablado, las imágenes fueron recogidos del otro mundo. El otro mundo se accede a través de sustancias psicotrópicas aquí en esta parte del mundo y en el sitio a uno le llega en ese camino, hay un resto de seres, de entes con mucha información muy importante para nosotros los chamanes, los viajeros cósmicos van con sus sustancias a ese otro mundo y recogen la información básica para traer para el beneficio del pueblo. Así hacían aquí en nuestra tierra durante el tiempo del pueblo escultor.</t>
    </r>
    <r>
      <rPr>
        <rFont val="Ancizar Sans"/>
        <color rgb="FF666666"/>
        <sz val="12.0"/>
      </rPr>
      <t xml:space="preserve"> [</t>
    </r>
    <r>
      <rPr>
        <rFont val="Ancizar Sans"/>
        <i/>
        <color rgb="FF666666"/>
        <sz val="12.0"/>
      </rPr>
      <t>Fragmento del video proyectado</t>
    </r>
    <r>
      <rPr>
        <rFont val="Ancizar Sans"/>
        <color rgb="FF666666"/>
        <sz val="12.0"/>
      </rPr>
      <t xml:space="preserve">]
JCM: Ahí solo dos apuntes. Él plantea una cosa que es una discusión arqueológica profunda. Todas las esculturas estaban enterradas y ahorita San Agustín lo que hizo fue levantarlas. Lo que él plantea es que lo que hoy vemos como San Agustín, sobre todo el parque arqueológico, es una disneylandización, porque ellas estaban enterradas y estaban enterradas por algo, por una razón profunda que todavía no se entiende. Entonces él llama a toda la zona, el pueblo escultor. Todo indica que, en términos del trabajo en piedra, es una de las zonas más ricas de toda América, incluso de todo el mundo, que no se le ha prestado la atención que requiere. Todo indica que hay zonas arqueológicas tal vez más grandes que lo que es San Agustín hacia adentro. Hay franceses que ya están comprando tierras por allá y eso, pero el gobierno, el ICANH [Instituto Colombiano de antropología e historia] y esto no le presta atención. Y hay unas tensiones fuertes, incluyendo con los extranjeros. Él dice lo de la mezcolanza y tal, de eso ya hay un artículo que está publicado sobre extranjeros en San Agustín, en el cual yo participo, porque hay extranjeros que llevan 20, 30, 40 años y lo siguen llamando turistas y están haciendo más por la tierra que buena parte de las personas de ahí, que no les interesa la riqueza arqueológica, que están depredando digamos que realmente no están luchando por su tierra. Entonces es lo que un poco él comenta ahí. 
GHB: ¿En qué posición estaban las esculturas? 
JCM: Todas acostadas, enterradas. […] </t>
    </r>
  </si>
  <si>
    <t>JCM;GHB</t>
  </si>
  <si>
    <r>
      <rPr>
        <rFont val="Ancizar Sans"/>
        <color rgb="FF666666"/>
        <sz val="12.0"/>
      </rPr>
      <t>[…]</t>
    </r>
    <r>
      <rPr>
        <rFont val="Ancizar Sans"/>
        <i/>
        <color rgb="FF666666"/>
        <sz val="12.0"/>
      </rPr>
      <t>Participante 1: Bueno, es importante hacer trabajo de campo para aprender a escuchar, para más que llevar los conocimientos a los lugares de los que estamos estudiando, para escuchar los conocimientos que ya existen, para nuestras teorías, para complementar todo lo que hemos aprendido en la academia, deshacernos un poco de la idea de que hemos estudiado esto y que somos los que sabemos y queremos ayudar a la gente, sino que también que la gente nos ayude a nosotros, nos ayude a comprender, nos ayude a complementarnos y a tener una visión más completa del mundo.</t>
    </r>
    <r>
      <rPr>
        <rFont val="Ancizar Sans"/>
        <color rgb="FF666666"/>
        <sz val="12.0"/>
      </rPr>
      <t xml:space="preserve">
JCM: Es de Bolivia, [Se refiere a la persona que habla a continuación en el video]
</t>
    </r>
    <r>
      <rPr>
        <rFont val="Ancizar Sans"/>
        <i/>
        <color rgb="FF666666"/>
        <sz val="12.0"/>
      </rPr>
      <t>Participante 2: Aprendí a escuchar lo que nos decían los entrevistados, fui a aprender de la experiencia de los cuatro profesores que tuvimos, a cómo realizar una buena entrevista y a comprender lo que nos quería decir el entrevistado, no simplemente a hacer preguntas y a querer obtener un resultado de eso.
Participante 3: Aprendí de la diversidad de los espacios de enseñanza aprendizaje, aprendí a escuchar y a entender los diferentes puntos, pero desde diferentes visiones.</t>
    </r>
    <r>
      <rPr>
        <rFont val="Ancizar Sans"/>
        <color rgb="FF666666"/>
        <sz val="12.0"/>
      </rPr>
      <t xml:space="preserve">
JCM: Profesor Héctor 
</t>
    </r>
    <r>
      <rPr>
        <rFont val="Ancizar Sans"/>
        <i/>
        <color rgb="FF666666"/>
        <sz val="12.0"/>
      </rPr>
      <t>Héctor: Aprendí junto con los estudiantes a construir y a interpretar y a adaptar procesos que nos permitan ajustarnos a cada uno de nuestros entornos y considerar alternativas a los procesos de producción que son más tradicionales del mercado, considerando posibilidades distintas desde formas ancestrales y desde formas más vinculadas con la tierra.
Participante 4: Yo soy estudiante de gobierno y relaciones internacionales y creo que el trabajo de campo es importante en mi carrera porque no es lo mismo tomar unas clases de salones en Bogotá a venir al territorio y conocer a las personas.</t>
    </r>
    <r>
      <rPr>
        <rFont val="Ancizar Sans"/>
        <color rgb="FF666666"/>
        <sz val="12.0"/>
      </rPr>
      <t xml:space="preserve">
JCM: Es del externado, está terminando
</t>
    </r>
    <r>
      <rPr>
        <rFont val="Ancizar Sans"/>
        <i/>
        <color rgb="FF666666"/>
        <sz val="12.0"/>
      </rPr>
      <t>Participante 5: At of this trip, I have seen a country I have never seen before. I have seen the risks that the people and especially the campesinos have to deal with and we have talked about the climate extreme challenge and how that affects them and for me it has been a very great opportunity to learn about another country and how they deal with the problematics of climate changes.</t>
    </r>
    <r>
      <rPr>
        <rFont val="Ancizar Sans"/>
        <color rgb="FF666666"/>
        <sz val="12.0"/>
      </rPr>
      <t xml:space="preserve">
JCM: También la gente practicaba los idiomas allá, que fue muy bonito. 
De Perú. [Se refiere a la persona que habla a continuación en el video]
</t>
    </r>
    <r>
      <rPr>
        <rFont val="Ancizar Sans"/>
        <i/>
        <color rgb="FF666666"/>
        <sz val="12.0"/>
      </rPr>
      <t>Participante 6: Aprendí cosas muy importantes debido a que en ellas estamos aplicando lo que hemos aprendido en temas de conceptos en el aula y bueno nos acerca más que todo a la realidad de lo que se vive en cualquier tipo de área geográfica. También podemos ver el tema de la convivencia de los comunidades con la naturaleza y ver cuáles son las vías económicas.
Participante 7: Lo que me ha parecido super del viaje es poder compartir con estudiantes de diferentes partes de Latinoamérica y de Europa y además que hayan conocido los diferentes paisajes y personas de Colombia. Eso.</t>
    </r>
    <r>
      <rPr>
        <rFont val="Ancizar Sans"/>
        <color rgb="FF666666"/>
        <sz val="12.0"/>
      </rPr>
      <t xml:space="preserve">
JCM: Nos paró la policía y nos requisó de una forma... no entendía cómo iban de varios países, que íbamos de universidades una cosa muy fea. [Se refiere a una parte del video donde se ve a los participantes abriendo sus maletas para una requisa de la policía]
</t>
    </r>
    <r>
      <rPr>
        <rFont val="Ancizar Sans"/>
        <i/>
        <color rgb="FF666666"/>
        <sz val="12.0"/>
      </rPr>
      <t>Francisco: Bueno, yo creo que hay dos razones fundamentales para los trabajos de campo, para las salidas. Una es el alto grado de concentración de la gente profesional en las ciudades y creo que el trabajo de campo acerca a los estudiantes a la opción de conocer y entusiasmarse con proyectos y con posibilidades laborales y de apoyo a procesos regionales y locales. Y lo otro es que, en Colombia con los temas de seguridad, creo que hay generaciones que, por razones de miedo a salir, la gente no sale y tiene un temor infundado sobre lo que pasa en el país. Creo que eso es fundamental para que la gente entienda que sí es posible salir a lo local a trabajar, a conocer y a vivir.
Participante 9: El trabajo de campo es en últimas el insumo que tiene cualquier estudiante, cualquier profesional para poder tomar decisiones más acertadas. En el campo, por ejemplo, de la reportería, es básico acercarse a ver qué es lo que está pasando para poder encontrar como las diferentes realidades o verdades. Y también si uno va a hacer una investigación, lo que necesita es precisamente untarse, llenarse, ensuciarse las botas, decíamos por ahí en alguna época, hay que ensuciarse las botas, hay que vivir con la gente, hay que tratar de entender, porque la interpretación que uno hace como profesional, como estudiante, la hace desde lo que uno tiene. Entonces acercarse a una realidad le da la posibilidad de agregar otro contenido a eso que uno tiene, por lo tanto, dar una lectura diferente de lo que está pasando. Entonces creo que es básico que exista trabajos de campo, incluso interdisciplinarios, porque cada vez más me doy cuenta cómo confluye o como lo que dicen unos también es lo que opinan los otros, simplemente tiene diferentes miradas.
Participante 10: Pues yo recomendaría hacer este tipo de campo, porque reconozco que la interdisciplinariedad es importante primero y segundo, que no puede haber un verdadero conocimiento si no se lleva a campo y si no hay como una experiencia detrás de eso. Permitirnos conocer cómo el campo y otras formas de conocimiento que están sucediendo fuera de la academia y fuera de las universidades es completarnos como profesionales.</t>
    </r>
    <r>
      <rPr>
        <rFont val="Ancizar Sans"/>
        <color rgb="FF666666"/>
        <sz val="12.0"/>
      </rPr>
      <t xml:space="preserve">
JCM: Listo, ahí de pronto plantear dos cositas. Sí, por ahí dos que me parecen importantes. Una, ahí aparecen estudiantes del externado y el profesor Francisco y que salió con sombrero, advertía el asunto de que pocos salían, porque allá hay una restricción por seguridad para el campo. Esta situación es bastante más aguda en la Universidad de los Andes, es decir, para poder salir a terreno es muy difícil y siempre argumentan la cuestión de la seguridad, es un asunto ahí para tener presente. Luego la persona que apareció con el profesor Francisco el de gorro, ella trabaja con los Nukak Makú y ha estado digamos muy al frente de ese proceso de despojo que continúa y de aculturación o bueno, afectación de su cultura de una forma potente. Entonces lo interesante, repito, estar varios días con la gente interactuando es que uno aprende no sólo del campo mismo, sino de lo que hace cada quien. 
Olvide mencionar que, al curso asistieron personas que estaban inscritas en la maestría esta de Gobernanza en Chile y Riesgos, pero allá llegaba gente de Perú, gente de Ecuador y otros lugares. Entonces en realidad ese nodo implicaba una multiplicación fuerte de la proveniencia de las personas. Entonces bueno, este es un pequeño fragmento, estoy tratando de armar el documental, está un poco ahí quieto por varias razones, pero a veces es bueno dejar el material reposando, porque cuando uno lo deja reposando luego ya ve como por donde es mejor coger el hilo conductor.[…] </t>
    </r>
  </si>
  <si>
    <t>CATEGORÍAS UA15 5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</si>
  <si>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</si>
  <si>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todos los temas que se desarrollen con una base en la interconectividad social, que trasciende las barreras geográficas, dadas las nuevas conexiones dentro del ciberespacio.</t>
  </si>
  <si>
    <t>Se refiere al momento que se vive actualmente, en el cual se han perdido muchas certezas. Principalmente enfocado hacia la educación y a cómo se desenvuelven las organizaciones. Es un planteamiento que cuestiona los cánones más establecidos frente a la percepción del mundo, que en este momento se han desdibujado frente a nuevas realidades que han aparecido dentro de la era digital, la pandemia, las guerras y demás fenómenos que han cuestionado la vigencia del Status Quo.</t>
  </si>
  <si>
    <t>4.
JCM, GHB,AFMC,SVO,CMOS</t>
  </si>
  <si>
    <t>5.
16</t>
  </si>
  <si>
    <t>10.Trabajo de campo: Impactos sociales y ambientales asociados al ascenso del nivel del mar en la Isla de San Andrés</t>
  </si>
  <si>
    <t>TRABAJO DE CAMPO: IMPACTOS SOCIALES Y AMBIENTALES ASOCIADOS AL ASCENSO DEL NIVEL DEL MAR EN LA ISLA DE SAN ANDRÉS</t>
  </si>
  <si>
    <t xml:space="preserve">[…]Esta  es mi tesis de pregrado, que fue sobre el asunto del ascenso del nivel del mar acá. Solo les muestro unas figuras que vale la pena, esta que es importante, el ascenso, el nivel medio del mar en los últimos 40.000 años, aquí hay un punto muy similar al actual nivel del mar hace más o menos 28.000 años y esto tiene que ver con lo que en conjunto, se denomina la teoría de Milankovich. La teoría Milankovich plantea lo siguiente y es la tierra tiene más movimientos de los que conocemos. Hay un movimiento que es el de excentricidad alrededor del sol. En este momento es más bien oblicuo, pero en otros momentos es más circular y en ocasiones se va al otro lado, hace esto [Expresa con sus manos un gesto de expansión y contracción acercando y alejando sus manos, a la vez que abre y cierra sus dedos índice y pulgar]. Este movimiento tiene más o menos 100.000 años y afecta todo el clima en la Tierra. Hay otro que es el de la inclinación. En este momento es 22.3 grados, por eso tenemos estaciones y tal. Pero en ocasiones esa inclinación es más cercana, como al 90 grados, o se inclina más y eso también cambia el clima. Y el otro que es importante es el spin. Para entender el spin, sí, todos son cíclicos, pero cada uno con tiempos diferentes, pero se conjugan. Entonces, para entender el spin, lo que uno hace es como pensar en el trompo, no sé si se acuerdan. Entonces, cuando uno bota el trompo, arranca así [Pone su dedo índice en posición vertical] y luego el trombo comienza a hacer así [Gira su dedo índice inclinado, circularmente]. Ese spin lo hace la tierra. En este momento tiene una inclinación para este lado, pero luego lo puede tener para el otro. Y eso cambia el clima de una forma tremenda. Entonces esto responde a esa conjugación de lo que se plantea en la teoría de Milankovitch. Lo clave es que el nivel del mar ha estado muy cercano. Luego, con la última glaciación, esto se llama un pleniglacial, hace 20.000 años, el nivel del mar bajó, porque buena parte del agua estaba en forma de hielo. Y desde ahí no ha parado de subir ni la temperatura, ni el nivel del mar. Esto es lo que se ha hecho, bueno, en ese tiempo, que esto ya está más avanzado, pero lo que se ha hecho es refinar en estos 20 años lo que ya se había planteado. Estos son distintas partes del mundo donde se han hecho investigaciones sobre las variaciones del nivel del mar y coincide, ya son los últimos 10.000 años en que ha ascendido en todo el planeta. Incluso acá hay estos dos picos raros, por encima del nivel actual del mar. Sobre todo, este pico de hace más o menos 5.500 años, 6.000, aparece en todo el planeta como el diluvio universal. Parece que hubo unos años, otros dicen que fueron décadas que llovió tanto, tanto, tanto que se levantaron los mares, se inundaron muchas zonas y está registrado para muchas partes del mundo.Aquí hay un asunto interesante, porque son los últimos 1.000 años. De esto hay mucho dato histórico. Tenemos el período cálido medieval, que va más o menos desde el 900 hasta el 1.400. Luego de eso se entró, en lo que en todo el planeta se denomina la pequeña Edad de Hielo, que duró más o menos hasta 1850. Después de 1850, vuelve la temperatura a subir mucho, y aquí está ampliado. […] </t>
  </si>
  <si>
    <t xml:space="preserve">[…]entonces hay un asunto entre temperatura y el mar. Entonces más temperatura, menos glaciares de montaña, porque se funde el agua. Menos glaciares en los polos, se funde el agua. Y aparte de eso, más temperatura, algo que se llama expansión térmica de los océanos. Y es que el océano se ensancha cuando hay hielo, se contrae. Registros de mareógrafos para distintas partes del mundo. Los modelos de ascenso en este momento, hace 20 años, este era el más alto, ahora es el medio, el de más o menos un metro. Para el 2.100, este es como el modelo que se utilizó. Ahí están los datos. Y realizamos un levantamiento topográfico detallado para la zona. Y esto es más o menos lo que uno encuentra en las vías aquí. Ahí está considerada una marea de más o menos 20 centímetros, que es lo normal acá. Distinto en otras zonas, pero en muchas partes un metro ya está por encima de la vía. O sea, eso se llama inundación. No hay otra opción en términos de escenario. Este es el primer mapa que se hizo a escala, 1:5.000. La zona en rojo es el área que está entre cero y un metro. O sea, San Andrés es muy susceptible. Aquí están los datos por cotas. Esta es una zonificación geomorfológica. Para el momento en que se hizo era como la primera, más o menos detallada. Ahorita hay otras más detalladas, pero se mantiene. Y lo que tenemos que son barras de playas recientes, son las delgaditas que ve uno ahora. Unas subrecientes más viejas, cubiertas por vegetación. Unas zonas coluviales, que son estas, así pendientes. Las colinas, que son las partes más altas, unas dolinas, como esto está en material calcáreo, que genera ambientes kársticos, estos materiales, como provienen de corales, se disuelven, entonces a veces se colapsan. Por eso en la parte alta hay unas lagunas, hay depresiones con vegetación de mangle, rellenos artificiales, sobre todo en la parte norte, que son muy susceptibles. Depresiones sin vegetación, terraza de abrasión y terraza coralina. Esto es una terraza de abrasión. [Señala una fotografía] Más atrás está la terraza coralina, está la parte occidental. Fíjense que la altura de esa terraza es baja, a los sumo 5 metros. Estas son zonas de erosión activa. Eso es roca derivada de corales antiguos o sea que estaban por debajo, con un nivel del mar más alto. En otro de esos periodos, cuando estuvo más alto, se desarrollaron estos corales. Ahora abajo quedaron expuestos, pero los va atacando. Esto es el área de San Luis también. Estas son las barras de playa actuales. Esto está muy erosionado ahora, esto está mucho más, o sea, esto está afectada esta vía casi se la comió por completo, más hacia el sur. Y lo que vemos acá, cuando uno excava, porque la idea cuando se hace la geomorfología es que toca ir a escarbar, entonces con palas y tal, hicimos unos huecos en estos lados y hay barras de playa, pero no son estas mismas, son viejas, pueden ser de ese nivel del mar de hace 5.500 años más alto. […] </t>
  </si>
  <si>
    <t xml:space="preserve">[…]JCM: Aquí ya hay un cruce con el software, que es topografía un metro, geoformas. ¿Y cuáles serían las geoformas afectadas entonces? Principalmente las barras de playa actuales, las subrecientes, las depresiones con vegetación de mangle, los rellenos artificiales, las depresiones que no tienen vegetación de mangle, la terraza de abrasión y la terraza coralina. Y sobre todo la parte oriental, que es la más intervenida y la norte, donde hay mucho comercio. 
AFMC: ¿Eso qué quiere decir? Que ¿eso sería lo que se inundaría?
JCM: Sí, pero desde las geoformas. Ahora vamos a pasar al uso del territorio. Aquí están los datos con las áreas y porcentajes, porque todo esto lo entrega el software. Ejemplos de la época, hace 20 años ya de erosión, cuando uno habla con la gente decía no, la arena estaba acá [Señala en una fotografía de la base de una palmera que se ve una zona más oscura a unos cuantos centímetros del contacto con la arena]. Entonces ya había evidencias muy fuertes. Esto es en San Luis, estos son estas zonas de abrasión del otro lado, de la parte oeste, esto es, precisamente iban a poner un posta de la luz y encontramos un hueco. Esto es la terraza coralina de un nivel del mar de hace más o menos 20.000 años y lo que se encuentra que es el nivel freático. Entonces, ¿qué pasa si el nivel del mar sube? Pues se afectan los acuíferos y eso tiene unos efectos gravísimos en todo sentido.
SVO: ¿Profe y por el huracán se acelera todo este proceso de erosión? 
JCM: Sí, aquí hay un asunto que yo diría que es de los más significativos de lo que se entregó. Esto se lo entregamos a la universidad, me parece que no lo han usado o quedó por allá tirado, no sé. Se lo entregamos a la gobernación. Lo que hicimos no es sólo ascenso a nivel del mar, sino sirve para huracanes. Porque cuando llega un huracán se levanta el nivel del mar porque hay una baja presión y succiona y el oleaje lo aumenta. Todos estos análisis también servían para huracanes, al menos una parte, pero pues me da la impresión que no se han tenido en cuenta. 
CMOS: ¿Y cómo se podría mirar esa predicción? O sea, ¿empieza a aparecer qué? eso empieza a subir el nivel ¿cuánto tiempo antes?
JCM: ¿Para los huracanes? Pues eso va aumentando paulatinamente en la medida de la ruta del huracán. Lo que pasa es que el huracán es una baja presión, entonces chupa y en la medida en que va absorbiendo y genera un vórtice.
CMOS: ¿Pero eso es súbito? 
JCM: Sí, pero puede durar, no sé, un día, unas horas. Pero ese tiempo levanta el mar, no solo por oleaje, sino porque levanta la masa.
GHB: Serviría de predicción.
JCM: Claro que sí, porque si uno piensa en un escenario mínimo de un metro de elevación, pues nos van a coincidir las áreas. Eso, que yo sepa, no se ha tenido en cuenta. Se hizo también un trabajo muy detallado del uso del territorio, que había en cada lugar en ese momento.
CMOS: Que era lo que tu decías esta semana, tu decías eso ya lo hemos hecho. Está ahí, ya está.
JCM: Ya se ha hecho, sí, ya se planteaba sobre población hace casi 25 años. Bueno, digo 25 porque el trabajo se hizo entre el 98 y el 99 y se presentó en el 2000. Cuando las tesis eran largas.  […] </t>
  </si>
  <si>
    <t>JCM;AFMC;SVO;CMOS;GHB</t>
  </si>
  <si>
    <t xml:space="preserve">[…]El asunto de la población aquí, fundamental. En 1.789 sólo había 220 personas acá. Todo indica, todos los registros indican, hasta que yo tenga conocimiento, que aquí nunca hubo población permanente. Y todo indica que no había población permanente, sobre todo por los huracanes y por todos estos problemas. Es decir, no es adecuado que haya tanta gente en San Andrés y había que tomar eso en serio. Lo que pasó con este huracán puede ser algo muy pequeñito frente a un problema bastante más amplio. A los 90 había 50.000 personas. Hoy creo que está hacia los 100.000, 90.000. Algunos dicen, no sé, el doble. Está más grave. La densidad de habitantes por zonas[…] </t>
  </si>
  <si>
    <t xml:space="preserve">[…]Lo bueno del software es que le cruza muchas cosas. Y estos serían los usos del territorio afectados directamente. Zonas de manglares, zonas de pasto, pasto y rastrojos, palmas de coco. El aeropuerto, una parte del aeropuerto. Toda la infraestructura costera del sector oriental. Las playas, zonas residenciales y zonas residenciales turísticas y comerciales. Sobre todo, de este lado. ¿Porqué de este lado? Porque aquí, por los choques de placas tectónicas hay un basculamiento de la isla hacia el este. Entonces las capas están hacia allá. Por eso acá hay barras de playa y al otro lado no, hay acantilados. Aquí queda la universidad. Esto estaba ya hace 20 años. Ya había casas afectadas. Todo esto se ha aumentado. Miren lo de las alcantarillas. A este momento parece que el nivel del mar ha subido más o menos 15 centímetros y ya con eso está generando problemas en todo el mundo, que no es un problema exclusivo de Colombia ni del Caribe. Se hicieron estos modelos cruzando geoformas con el uso del territorio. Entonces fíjense, por ejemplo, en esta parte Spratt bight, todo lo que se afectaría, sobre todo vivienda y comercio. Esto es en San Luis. Repito que nosotros ahorita estamos acá en esta parte inclinada que es menos sensible. Este es uno más de detalle donde aparece la vía principal. Esto es también en San Luis. Esto es en el acuario. Parte de esto ya desapareció. […] </t>
  </si>
  <si>
    <t xml:space="preserve">[…]GHB:te encantaría no se si conoces a un profe en Manizales que se llama Fredy Leonardo Franco, él estudió restauración de ríos en el politécnico de Milán. Pero lo más lindo, es que es tan tenaz, tan tenaz, que lo último que hacen, es la recuperación del agua, porque nosotros siempre entendíamos aquí la restauración de ríos, es descontaminar el río y eso es lo último. Entonces lo que muestran es, él es ingeniero civil e hidráulico, es la hidráulica como una aberración, la hidráulica es ir contrasentido
JCM: No, no porque eso genera más problemas
GHB: Chévere, eso es divino esa perspectiva, el tipo lo que muestra es que los ríos tienen unos ciclos, ¿sí? Son unos ciclos que son muy amplios CMOS y grandísimos y tienen otros ciclos de crecidas aquí 
JCM: Mas corticos
GHB:Pueden pasar cientos o miles de años y con la hidráulica, entonces lo que hicieron fue decir, no esto ya está protegido, ya lo canalizamos, ya hicimos un rompe olas, ya hicimos un no sé qué y entonces la población se va a hacer más cerca y en una creciente y ya no hay memoria.[…] </t>
  </si>
  <si>
    <t>CATEGORÍAS UA16 5 ENCUENTRO INTERSEDES</t>
  </si>
  <si>
    <r>
      <rPr>
        <rFont val="Ancizar Sans"/>
        <b/>
        <color theme="0"/>
        <sz val="11.0"/>
      </rPr>
      <t>N</t>
    </r>
    <r>
      <rPr>
        <rFont val="Calibri"/>
        <b/>
        <color theme="0"/>
        <sz val="11.0"/>
      </rPr>
      <t>°</t>
    </r>
    <r>
      <rPr>
        <rFont val="Ancizar Sans"/>
        <b/>
        <color theme="0"/>
        <sz val="11.0"/>
      </rPr>
      <t xml:space="preserve"> DE VECES QUE SE IDENTIFICÓ EN EL TEXTO</t>
    </r>
  </si>
  <si>
    <t>4.
JCM, GHB, FGP, AIOM</t>
  </si>
  <si>
    <t>5.
17</t>
  </si>
  <si>
    <t>9. Reconocimiento del territorio</t>
  </si>
  <si>
    <t xml:space="preserve">[…]JCM: La evidencia de hasta donde llegaba el mar y comia, o sea es un acantilado hecho por un nivel del mar mas alto, en la geología y en la geomorfología se utiliza mucho la idea del presente es clave del pasado, lo que está pasando ahora es clave de lo anterior, pero uno también podría plantearlo de otra forma, ¿no? El presente es clave del futuro. Sí, porque hay unos elementos que permiten ir amarrando estas cuestiones. Entonces, en definitiva, si el nivel del mar aquí ya ha estado más alto, todo indica, por lo que vimos, que puede volver a llegar ahí. Y todos los modelos plantean un ascenso paulatino, al menos en este momento, hasta que llegue la próxima glaciación, pero eso todavía no se sabe. Entonces, lamentablemente toca convivir con el asunto y eso es lo que se está viendo incluso a nivel mundial, que no se le está prestando atención. Por todo lado hay problemas muy similares a lo que tenemos acá en las zonas costeras, más no hay que olvidar que más o menos el 80 % de la población del mundo vive en zonas costeras o muy cercanas a la costa. La zona andina de Colombia es un poco lo raro es por allá ciudades y pueblos en las montañas, es más bien raro respecto a la generalidad del planeta.
Estamos en esa transición de las colinas, a la zona coluvial y luego a la terraza anterior.
GHB: En la zona andina, dicen que es por el clima, porque lo que estaba más cerca al mar, se consideraba malsano
JCM: Malsano si
GHB: Los mosquitos y las enfermedades, entonces empiezan a subir.
JCM: Es cierto si hay una correlación, en términos de que disminuya, la cantidad de mosquitos, si mejora en otros elementos de salud.
GHB: Y disponibilidad de agua dulce, los ríos.
JCM: Pero en general en el mundo, la mayoría de las personas están cerca al mar.
GHB: Si es, al contrario[…] </t>
  </si>
  <si>
    <t xml:space="preserve">[…]FGP: Que hizo que subiera el mar, el nivel del mar hace tanto tiempo, o sea, que hizo que fuera esto tan alto.
JCM: Listo ¿Recuerdas que comenté eso de la teoría Milankovitch ?
FGP: Sí
JCM: Eso, entonces, ¿qué pasa cuando la temperatura del planeta se hace más alta? Entonces las masas de hielo se funden.
FGP: Pero ¿por qué estábamos tan alto? es mi pregunta, O sea sé que, si sé que se derriten los polos y crece el mar, pero, o sea eso los hace crecer, pero ¿Por qué se derriten? O sea ¿Por qué aumenta? Pues es que dicen que es por la capa de carbono, pero, entonces me generaba la pregunta y ahí en ese momento ¿qué paso?
JCM: Haber es que son varias cosas, pero una fundamental es, que sobretodo antes. El nivel del mar responde a la temperatura media del planeta ¿listo? Entonces, el planeta ha estado en momentos muy diferentes. Y en algunos momentos ha estado más frío, como el que mostré hace 20.000 años. Si está más frío, hay más hielo. Y como hay más hielo en los glaciares y en las montañas, el nivel del mar baja. ¿Por qué? Porque hay más agua congelada que disponible líquida. Cuando se va calentando, se funden los glaciares y todo eso va haciendo subir el nivel del mar. Más para atrás. ¿Cuáles son las causas? Lo que conté de la inclinación del eje la tierra influye mucho, la excentricidad, que es como la órbita que tiene la Tierra alrededor del sol. En este momento es oblicua, pero en otros momentos es más circular y ahí cambia mucho porque la distancia al sol afecta bastante. Y la otra es esa que comenté del spin. Entonces, ¿qué ocurre cuando todo eso se conjuga? Que se van dando esas escalas de variación y el nivel del mar responde por completo a cualquier cambio de temperatura en el planeta. No sé si más o menos te respondo.
FGP: Eso explica el fenómeno físico de la posición de la Tierra con relación al Sol y la radiación hace que cambien.
JCM: Exacto. Es más, sin eso no tendríamos ni estaciones. No tendríamos nada de lo que consideramos como variación, que afecta a la vegetación también. Pero en el fondo es la energía del planeta Tierra depende del sol. Y cualquier variación de ángulo, de excentricidad, de distancia, de inclinación, tiene unos efectos muy serios en el planeta y como el nivel del mar es una cosita, casi que pareciera como la piel de la tierra, es muy susceptible a cualquier cambio. Entonces o sube o baja. Pero a escala humana, piensa que somos como hormiguitas en una zona pequeñita, pues eso nos afecta mucho. Es más, o menos eso como también tener en cuenta las escalas espaciales y temporales.[…] </t>
  </si>
  <si>
    <t>FGP;JCM</t>
  </si>
  <si>
    <t xml:space="preserve">[…]FGP: Me hacía pensar en este tema de que el calentamiento global no existe, o sea, o como pues hay cosas que no necesariamente son por la aceleración de la humanidad, sino por las mismas cosas, pues es un fenómeno natural. Que tiene muchos cambios.
JCM: A ver, FGP me hizo una pregunta que vale la pena tratar de plantearla ahorita y es y ¿entonces ese asunto del cambio climático es natural? ¿Eso como que es de otras escalas? Pues sí, pero se han hecho, eso se llaman núcleos de hielo, o sea, excavaciones en el hielo en varias partes del planeta. Y dentro del hielo quedan atrapadas pequeñas burbujitas de aire de otras épocas. Bueno, más estudios, pero ese es uno que me parece relevante. Que se ha logrado identificar, cómo era la atmósfera de hace 200 años o más para atrás. Todos los datos indican que la atmósfera actual tiene como mínimo cuatro veces más CO2 que la de la época preindustrial. Ese CO2 genera el refuerzo del efecto invernadero. O sea, el problema no es el efecto invernadero, porque sin él no viviríamos. Es el reforzamiento del efecto invernadero, pero además logra plantear todo esto, que la atmósfera de antes de la era preindustrial era muy distinta a la de ahora. Hay físicos que ahorita están diciendo no podemos decir que sólo se alteró la atmósfera, es que ya es otra atmósfera y esto se ha desequilibrado y entra en una lógica muy caótica y por eso ese lío que no se entiende muy bien. Sin embargo, con todo ese caos, la tendencia de todos los modelos es, aumento de la temperatura con fluctuaciones. ¿Cuáles son las fluctuaciones? Nevadas fuertes, huracanes, ondas polares. O sea, la tendencia es hacia arriba, pero con subidas y bajadas. O sea, cuando es esa sumatoria, ahí va la tendencia. Y por consiguiente tu pregunta es muy importante, porque hay una discusión fuerte. Los que dicen eso es natural, entonces no piensen en las industrias, los humanos ¿no? Y los otros que dicen no, es todo humano. No, son las dos cosas. Son procesos naturales y procesos humanos que en este momento se conjugaron y que lo hacen más riesgoso. Eso hay que reconocerlo y los datos lo plantean. Lógicamente, quien se pare desde la geología solo piensa en millones de años. Entonces para ellos no somos nada. Quienes se paran desde lo más humano, pues todo es humano y todo gira en torno a lo humano. Y no sabemos de geología, pero es una conjugación de los dos factores, al menos en este momento. ¿Qué posibilidad habría hacia futuro? Algunos lo están planteando, que llegue la próxima glaciación natural. Puede ser, pero si demora 2000, 3000 años, ¿qué va a pasar con las próximas generaciones? Pues toca es atender eso ya, o pensarlo de manera muy seria para pronto. Ese es parte del problema y tiene que ver con que no se comunican estos campos del conocimiento, ni tampoco aceptan lo que los otros plantean. Y ahí estamos en ese problema. Entonces sí es natural, pero desde los últimos 200 años no podemos, como humanos, lavarnos las manos. Y el problema es que eso sigue.
FGP: Si claro si no que esto te lleva a diferentes reflexiones, desde la geología, pero si, también desde lo otro porque si, el tema es que ninguno se excluye, el tema me parece interesante, ninguno es excluyente del otro. Entonces hay diferentes reflexiones que uno podría decir, desde el positivismo y la geología es la verdad, pero pues desde la interacción.
JCM: No, pero si claro, la geología es positivista.
FGP: Si exacto, entonces, como que plantean un fenómeno como si fuese la realidad, pero también está ligado con otros paradigmas que vienen de otro lado.
JCM: Exacto y a estos dos, lo que yo planteo como la necesidad de tener un pensamiento más complejo, porque los geólogos tienen razón, pero la gente que está viviendo los problemas, de que se le está llevando el agua, también porque lo están viendo.
FGP: Es que es ya, lo que tu decías me parece interesante, como si yo también he visto esto de cómo la gente habla como si eso fuese en un futuro y es como ya está pasando cada vez más, eso no es una cosa que puede pasar eventualmente sino cuidamos, no es que ya la gente se está desplazando y esto está mal.[…] </t>
  </si>
  <si>
    <t xml:space="preserve">[…]JCM: Ya pasamos de ese borde de la terraza a las playas subrecientes. Si acá pudiéramos excavar, encontraríamos arenas de playa. Entonces lo que uno diría es ¿por qué hay arenas de playa acá y allá también? Pues porque estas son más viejas, están un poco más compactas, tienen más materia orgánica. Entonces hay muchos indicadores para plantear que eran más viejas. Parece que algunas de estas pueden ser de ese nivel del mar de hace unos 5.000 años, por el nivel de compactación y eso, ahí se van amarrando. Es como un rompecabezas que se va entendiendo en la medida en que se va profundizando el asunto. Fíjense, yo no sé si allá tendrán un hueco, pero allá hay arena. A veces usan estas zonas para sacar arena, pero si la sacan de acá, luego se les va a llenar de agua para la construcción de estas vías hicieron rellenos artificiales, entonces si ven que está un poquito más alto, pero luego vuelve y baja entonces cuando hay mucho oleaje todo esto se inunda. Esta construcción trata de prever el asunto, pero no le alcanza. Pero esta de acá, por ejemplo, la primera está casi al mismo nivel y eso es un problema gravísimo. Lo otro, hasta aquí llegan esas barras de playa subrecientes y de aquí para allá ya encontramos las más recientes que ahorita prácticamente se han desaparecido en todo este sector. Por eso lo que te decía del muestreo volver y mirar en los mismos sitios, fíjense que una de las fotos que mostré había una construcción allí ya derruida, pero todavía estaba, miren, ya no está. Otro indicador aquí ya están construyendo una especie de espolón. ¿Para qué? Para detener el ingreso. La verdad, lo lamento mucho, pero todo eso que hagan no va a funcionar. Lo más adecuado sería vías más arriba y que la gente vaya dejando estas zonas. Pero evidentemente uno le pregunta a las personas y no, no va a pasar. 
GHB: Vegetalizar esto te ayuda a algún tipo de amarre y contención...
JCM: Eso puede ayudar, eso puede ayudar un poquito, pero ante el ascenso y la inundación
GHB: Claro, pero si tu dejas esto, no dejarlo vacío o sea si uno se retira pues va a revegetalizar eso para que haya...
JCM: O hacer una especie de parque lineal, no sé si yo creo que hay muchas opciones, pero fíjense, todo esto tenía construcciones y en la foto aparece una medio arriba y ya no está, ya no está.[…] </t>
  </si>
  <si>
    <t xml:space="preserve">[…]FGP: ¿Qué diferencia hay entre abrasión y erosión?
JCM: La abrasión es más mecánica. La erosión implica unos procesos más amplios que pueden incluir, por ejemplo, el clima, la humedad, la temperatura. Es como más general. La abrasión tiende a ser más mecánica, como que ves que algo está tocando con otra cuestión y está rompiendo. Hay varios procesos. En las zonas de hielo está, por ejemplo, la gelifracción, que es el hielo, el agua entra, si baja la temperatura se congela, se expande, rompe, va fragmentando la roca esa se va yendo por algunos lugares. Entonces es una forma de erosión, pero que se llama gelifracción. 
AIOM: En el glaciar pasa mucho eso. 
JCM: Sí, eso. Entonces es un tipo específico. Entonces la abrasión es eso, es más mecánico. El planeta está vivo en todo sentido y hay que pensarlo así, dinámicamente, no de forma estática. […] </t>
  </si>
  <si>
    <t>FGP;JCM;AIOM</t>
  </si>
  <si>
    <t xml:space="preserve">[…]AIOM: Esta es la zona de acantilado.
JCM: Mas acantilado, pero también, es lo de la erosión, ¿sí? Pero no tanto como acá.
AIOM: Pero allá no hay tanta construcción. ¿Es por eso profe?
JCM: Si, porque es que la gente busco fue las playas, ¿Qué busco las playas? El comercio, y el turismo.
AIOM: Ah, total.
JCM: Entonces son las zonas más susceptibles.
AIOM: Claro, entonces esta es la zona más...
JCM: Mas ocupada. Esta es la zona más susceptible.
AIOM: El acantilado es muy fuerte
JCM: Si, además los vientos vienen del este, que son vientos alisios, allá no pegan tan duro como acá.
AIOM: Ah o sea profe que son más movidos, ¿la marea es más movida acá?
JCM: Mas que la marea, es el arrastre de sedimentos, el oleaje.[…] </t>
  </si>
  <si>
    <t>JCM;AIOM</t>
  </si>
  <si>
    <t>CATEGORÍAS UA17 5 ENCUENTRO INTERSEDES</t>
  </si>
  <si>
    <r>
      <rPr>
        <rFont val="Ancizar Sans"/>
        <b/>
        <color theme="0"/>
        <sz val="11.0"/>
      </rPr>
      <t>N</t>
    </r>
    <r>
      <rPr>
        <rFont val="Calibri"/>
        <b/>
        <color theme="0"/>
        <sz val="11.0"/>
      </rPr>
      <t>°</t>
    </r>
    <r>
      <rPr>
        <rFont val="Ancizar Sans"/>
        <b/>
        <color theme="0"/>
        <sz val="11.0"/>
      </rPr>
      <t xml:space="preserve"> DE VECES QUE SE IDENTIFICÓ EN EL TEXTO</t>
    </r>
  </si>
  <si>
    <t>4.
GHB, KMMO, EDGL, JCM, SVO, FGP, AIOM, AFMC, CMOS</t>
  </si>
  <si>
    <t>5.
18</t>
  </si>
  <si>
    <t>10.Plenaria final: posibilidades de acción, trabajo colaborativo intersedes y hoja de ruta para una producción académica conjunta.</t>
  </si>
  <si>
    <t>PLENARIA FINAL: POSIBILIDADES DE ACCIÓN, TRABAJO COLABORATIVO INTERSEDES Y HOJA DE RUTA PARA UNA PRODUCCIÓN ACADÉMICA CONJUNTA</t>
  </si>
  <si>
    <t xml:space="preserve">[…]Pues desde mi punto de vista, ha ido creciendo, esto es como... la gestación, como el desarrollo y luego hacerlo nacer, esto nace de unas ideas, luego nos sentamos, comenzamos a hablar, se propone y yo creo que se ha avanzado muchísimo desde hace un año que nos reunimos hasta hoy, donde ya vemos que ya comenzamos a hablar de gobernanza y cuando uno comienza a hablar de gobernanza, pues nos ponemos a ver ¿qué es lo que yo puedo hacer? y ¿qué es lo que yo no puedo hacer? Y ese ¿qué es lo que yo puedo hacer? es que hay muchas cosas que podemos hacer, pero todo no lo podemos abarcar. Entonces yo creo que tenemos que comenzar a repensarnos es cómo irle dando, porque esto se convierte, se puede convertir en un pulpo de 1.000 ramas y al final como que se diluye todo. Yo creo que tenemos que ir es pensando es ¿cuáles son nuestras primeras acciones en torno a... para que esto siga creciendo?, porque esto se va formando y tiene que ya tomar un cuerpo, tiene que tomar unas acciones y en esas acciones yo sé que hay muchas cosas, podemos pensar diría yo, en lo que hemos dicho en la parte del aula viva como parte de la institución, pero también podemos pensar es ¿qué nos preocupa a nosotros de un instituto de pedagogía? y me preocupa muchísimo más cuando siempre vemos es al profesor y no vemos al administrativo y no vemos al mismo estudiante. Dentro de eso pues también tenemos que ver es que somos unos cuerpos colegiados, unos cuerpos que estamos allí, pero también hay unos estatutos que nos representan como los que acabo de decir. Entonces si trabajamos solamente un componente que es el profesoral, no estamos como irradiando, yo creo que hay una cosa de pensar es la universidad, tanto administrativos, estudiantes y profesores, que somos los que estamos nosotros allí en ese sentido, haciendo universidad, porque sin estudiantes no hay universidad, sin profesores pues faltaría un componente, porque realmente son los estudiantes los que mueven todo este andamiaje de universidad y sin administrativos no hay procesos que sigamos. Entonces mi propuesta es ¿cómo podemos ir ensamblando los otros actores que están allí y que están vivos?[…] </t>
  </si>
  <si>
    <t xml:space="preserve">[…]El otro actor que es muy potente es el actor externo, lo que decía el profesor JCM, campesinos, agricultores, personas que están pensando en otra cosa, que a veces dice uno ¿qué están pensando? lo que él cuenta de allá de Tierra Adentro, de San Agustín, de que hay personas que es que les nace investigar cómo esas personas que realmente, que no tienen una formación académica, pero que la vida los ha formado en ese sentido, es ¿cómo hacer ese llamamiento también?, que no solamente queden esas personas, porque realmente lo que yo digo es que la universidad prepara los estudiantes para el mundo y el mundo es muy grande y tiene muchos accionares, entonces es, ¿por dónde vamos a comenzar?, ¿hacia dónde vamos a hacer ese paso a paso para ir creciendo?. […] </t>
  </si>
  <si>
    <t xml:space="preserve">[…]que a nosotros nos contratan como investigadores, no como profesores, académicos, que tengamos una pedagogía y cuando ya comenzamos a trajinar en esto, pensamos y me ha sucedido este año largo, tratando de invitar a los profesores a los cursos de pedagogía que nos formemos, a que escuchemos al otro, eso ha sido una lucha muy, muy fuerte, porque nosotros pensamos como profesores ¿qué me va a enseñar ese muchacho?, esa es como que me va a informar, si yo llevo 20 años dictando esa clase, ¿qué me va a enseñar? si yo ya me lo sé todo, yo dicto eso con los ojos cerrados, si, entonces es como ese llamado, allá empezamos con seis profesores donde se habían cupos para 30, y eso que es una sede pequeña de donde yo voy oficina en oficina, me lo encuentro, lo invito, lo llevo, sí, y que tengo muy buena sintonía casi con el 100 % de los profesores, con algunos dos que no, pero, pero la mayoría somos amigos, entonces le digo, y luego ya comienzan a llevar de seis, ya llegan 11, ahora en este momento ya tenemos 26, pero ¿26 de qué? De 120 profesores, yo no estoy ni en el 50 % de los profesores, entonces que me toca abrir, cupos para los profesores ocasionales, para no perder esos cupos, porque uno paga por 30 personas, si van los 30 perfecto, pero si van 26 tengo que pagar por 30, entonces para que no se pierda, eso está allí. Eso hace ese repensar de nosotros para los nuevos profesores y que nos lo exige la normatividad, es que nosotros como profesores deberíamos hacer por lo menos un curso anual de pedagogía, y ahí está la norma, pero no lo hacemos y nadie nos lo exige y entonces yo creo que tenemos que repensarnos eso[…] </t>
  </si>
  <si>
    <t xml:space="preserve">[…]También ensamblar administrativos, estudiantes, profesores y el sector externo, que es muy interesante y es lo que realmente nos mueve, por ejemplo, a nosotros nos mueve todos los “Cenis” que tenemos alrededor, Cenicaña [Centro de Investigación de la Caña de Azúcar de Colombia], Cenicafé [Centro Nacional de Investigaciones de Café] que tenemos ahí, el CIAT [Centro Internacional de Agricultura Tropical]todos esos que son los que realmente donde uno ve que llegan nuestros estudiantes entonces tenemos que escuchar ¿qué esperan ellos como empleadores de nuestros estudiantes? o las otras, otras empresas que hay alrededor, ¿qué esperan de nuestros estudiantes? y ¿a dónde quieren que nos movamos con nuestros estudiantes?. Eso otro, eso es otro accionar que lo hace la universidad, desde las facultades dentro de sus acreditaciones, que invitamos al sector externo a escuchar, pero sólo lo hacemos cuando estamos acreditando[…] </t>
  </si>
  <si>
    <t xml:space="preserve">[…]en todas las organizaciones evidentemente hay pues lo que algunos denominan como generaciones, y esas generaciones tienen que ver con formas de ver el mundo, con la edad, formación, bueno, hace ya creo que un par de años hicimos un evento que denominamos “la letra con sangre no entra”, para mostrar pues primero como esas problemáticas que tiene la universidad, pero sobre todo explorar otras posibilidades, yo creo que hay que seguir profundizando el asunto y pues generar acciones concretas. […] </t>
  </si>
  <si>
    <t xml:space="preserve">[…]Hace un tiempo en el Ministerio de Educación se montaron un programa que llamaron, de televisión, que se llamaba algo así como “la lleva” y entonces la idea era unos niños de una región iban a otra alejada donde ni se imaginaban cómo eran las cosas, por ejemplo, de los llanos a él Chocó, de la Guajira a la selva, del Amazonas, no sé. Y era muy chévere porque cuando ellos van y conocen a otras personas en otros contextos, en otras situaciones, eso les cambia el mundo y los incita como a ver las cosas de forma diferente. A mí me da la impresión que algo así podría hacerse con los profes de la universidad, y sobre todo revisando casos que podrían ser relevantes, es decir, ¿cómo trabajan estos profes?, miremos ¿qué hacen?, mire ¿qué pasa? Lo que hemos conversado de conocer otras sedes, que lo estamos haciendo, creo que es fundamental y tal vez se podría pensar en un programa así por el estilo, como poder ir a algunas sedes a revisar algunas de las estrategias que se utilizan ahí, que le puedan servir a las demás, no necesariamente para crear un modelo, porque pues eso la verdad no es adecuado, pero sí para tener referentes de cómo es posible pensar de manera distinta y ojalá que muestren que la universidad puede trabajar de forma potente hacia adentro, pero también hacia afuera, porque de lo contrario nos quedamos encerrados viéndonos sólo a nosotros y creo que la lógica de la universidad es esa también, también hacia afuera. […] </t>
  </si>
  <si>
    <t>ESPÍRITU DE ÉPOCA</t>
  </si>
  <si>
    <t xml:space="preserve">[…]también noto como un cambio de generación y creo que eso hay que aprovecharlo en el buen sentido, es decir, no estoy planteando que todo lo que se ha trabajado antes no sirve, no, pero sí considero que es importante tener claro que hay unas nuevas generaciones, unas nuevas formas de trabajo, hay otras tecnologías, hay otras preocupaciones. Por ejemplo, está comprobado que las generaciones, digamos de nuestros maestros poco les interesaban las cosas gruesas del cambio climático, eran más sensibles a la guerra, por lo de la segunda guerra mundial, sobre todo, pero ahorita los jóvenes están siendo sensibles a otro tipo de asuntos que valdría la pena también tener en cuenta. Entonces eso, como ese asunto de las generaciones, que incluso es una técnica de trabajo en historia y que es muy potente porque es ubicar como en coordenadas espacio temporales cuando nace la gente y cuáles son como esos referentes que le impactan por dentro y combinarlo con acciones concretas. […] </t>
  </si>
  <si>
    <t xml:space="preserve">[…]JCM: Yo creo que seguir en esa perspectiva de conocer a los demás, que implica conocer a las otras sedes y ojalá que las sedes se conozcan a sí mismas también, porque está claro que cada quien anda en su mundo y todos andamos ocupados, o sea, si uno no es capaz como de sacarle el tiempo a la cuestión, no es posible, no hay cómo. Y yo creo que este asunto que plantea el profe EDGL de lo de los cursos mínimos por año, debería convertirse en una realidad y en una especie de exigencia y ahí podríamos aportar mucho, yo creo que también podríamos aprender mucho lo que está haciendo FGP y mirar a ver de pronto cómo articularnos, porque sí debería ser, suena un poco feo, pero tal vez una exigencia que mínimo un curso por año, así sea un curso cortico, no sé, incluso un asunto presencial de viaje, una semana, tal, eso ayuda mucho como a, al menos a pensar, “uy, yo me quejo tanto en Bogotá, pero ¿será que realmente debería quejarme tanto respecto a lo que ocurre en otros lugares?” No sé, es decir, yo creo que seguir aumentando el nivel de flujo de información, de conocimiento, ojalá entre nosotros robustecernos más, de tratar de establecer vínculos, pero también pasar a ese asunto de pronto normativo. Tal vez el profe AFMC nos pueda iluminar en torno a, si realmente eso es una directriz, que yo no sabía que era una directriz, aunque a uno en el informe anual le preguntan cursos de actualización. Y a veces uno dice y ¿cuál curso de actualización? Si eso se pudiese formalizar tal vez en periodo intersemestral para que no se cruce con las clases, porque normalmente ese es el asunto, tengo clase, no puedo participar, de pronto se podría hacer algo bien interesante y ojalá intersedes y ojalá mostrando este tipo de experiencias que ya vamos identificando, no sé, eso es lo que podría como plantear.
AFMC: ¿Profe perdón que norma es la que hace eso obligatorio? ¿El 1,2,3? [ Le pregunta a EDGL]
EDGL: El 1,2,3 […] </t>
  </si>
  <si>
    <t>JCM;AFMC;EDGL</t>
  </si>
  <si>
    <t xml:space="preserve">[…]estábamos compartiendo en la mesa con FGP, con CMOS, estabas también, SVO, y era en torno a esa propuesta de estar en el siguiente encuentro que sea en Orinoquía, tomar el tema de inclusión, equidad, diversidad y ahí le hacíamos una invitación a FGP que se articule, eso sería abril y en principio tener en marzo uno virtual, que podamos convocar a todas las participantes que ha habido hasta ahora, que se unan a ese virtual, mirar ahí un poco, bueno ya les contará FGP como de las propuestas que hay y ya llegar en abril al presencial en Orinoquía, que nos permitiría varias cosas, o sea, empezar a mirar esa norma de inclusión, ¿no es cierto? Esa política que hay ahora está en proceso de inclusión y equidad[…] </t>
  </si>
  <si>
    <t xml:space="preserve">[…]mirar la experiencia que han tenido en la Unidad de Transformación Pedagógica, mirar varias experiencias e ir, por ejemplo, en Orinoquía y ver, así como vinimos acá a ver el canal de olas, ver nosotros mismos ¿qué está pasando con esa granja? que parece ese lugar tan maravilloso que nos cuenta AIOM, donde confluyen es el espacio interdisciplinar y es en la granja donde se teje todo. […] </t>
  </si>
  <si>
    <t xml:space="preserve">[…]lo que hemos pensado a mitad de año, de hacer algún piloto en Tumaco, muy interesante, además, porque creo que estaríamos recibiendo los profesores que van a ingresar, proponer un piloto intersedes o nuevamente el encuentro en esa cuarta sede de presencia nacional que no hemos estado, y poner a rodar eso. Entonces tenemos como este semestre para, para fraguar.[…] </t>
  </si>
  <si>
    <t xml:space="preserve">[…]¿qué haríamos ahí? ¿Qué es lo importante? Y ahí es súper importante entonces el IIEDU que han hecho, la experiencia de Palmira que nos cuenta el profe [Se refiere a EDGL] que hay en la Unidad de Transformación Pedagógica, y hablamos con el profe AFMC que ahí el Centro de Pensamiento también, porque entonces sería la forma que esa formación que reciban nuestros docentes nuevos, pues esté también la parte de las políticas educativas. […] </t>
  </si>
  <si>
    <t xml:space="preserve">[…]GHB: Es como, de verdad empezar a nosotros ser más integrales como docentes que los recibimos y hacer un esfuerzo mayor en estos encuentros que siguen para personas del sector externo, que los hemos tenido en Amazonía tuvimos, y en Chinchiná también, acá fue más complejo, solo tuvimos un momento en que nos encontramos con planeación, pero, pero sí tendríamos que tejernos con más y eso nos ayudan en las sedes, porque son los actores del territorio, o sea, yo no voy a llevar a un Orinoquía, de pronto alguien de Manizales del sector productivo, nos interesa allá donde vamos, tejernos con actores de ese territorio.
KMMO: Ahora que mencionas lo de invitar a los, a los actores del territorio, yo pienso que ahí vamos a necesitar un mejor apoyo de las personas que están en la sede, ¿cierto? O sea, como que la gente, porque a veces, yo me imagino que les llega esa invitación, pero ellos no tienen muy claro, aunque uno trate de condensar y explicar, de situar y aterrizar ¿para qué es que me están invitando? Entonces yo creo que es bueno como conseguir a alguien clave en Orinoquía, por ejemplo, que podría ser la profe AIOM o el profe con el que estuvimos, que se conectó ese día, que ya ellos vayan conquistando a ciertas personas que identifiquen que puedan participar para poder traer otros, otros actores al escenario, pero que de verdad participen en el ejercicio de una manera ya más activa, más comprometida, que se vinculen a menos en el 50 o 70 % de la jornada. […] </t>
  </si>
  <si>
    <t>GHB;KMMO</t>
  </si>
  <si>
    <t xml:space="preserve">[…]aquí ya voy a hablar más en mi rol de coordinadora funcional, no sé si la profe tendrá por allá otras conversaciones en remojo, pero es importante, digamos que de esta de esta sesión que tenemos aquí para concluir, queden además de todas estas reflexiones, unas cosas muy específicas de, en qué se va a trabajar, pensando también en el objetivo complementario del proyecto, que es la entrega de unos productos académicos, porque ya estamos en febrero, y entonces ya hay que definir en qué vamos a empezar a trabajar o qué proyectos se van a apoyar, que hay unos candidatos, se comentan, cierto, hay unos candidatos, pero eso tenemos que empezar a construirlo ya, en aras de poder alcanzar, hacer toda la parte administrativa, la ejecución y poder realmente mostrar unos resultados al cierre del proyecto. Acá está profe JCM, el profe AFMC, profe EDGL y ya tener como unas propuestas que ojalá saliera de este momento ya algo claro en ese sentido. […] </t>
  </si>
  <si>
    <t xml:space="preserve">[…]atendiendo al llamado del profe EDGL de juntar administrativos o como tratar de quitar esas islas de la docencia, los estudiantes, los administrativos, que en el piloto que se está pensando hacer en Tumaco, siguiendo la propuesta de la profe, aunque esté dirigido a docentes, que igual tenga convocatoria abierta, que permita que lleguen administrativos o estudiantes o quien quiera llegar de comunidad universitaria a ese encuentro. Porque a un administrativo le sirve y le amplía la visión poder escuchar sobre política educativa. O pues es como dejar de, que el administrativo sea administrativo solamente que el estudiante sea estudiante, sino pues que se pueda integrar. Eso presenta como algún reto en términos metodológicos para el piloto pues cómo se estructura, porque el foco pues serán los docentes, pero igual como pensar en ir quitando esas barreras. […] </t>
  </si>
  <si>
    <t xml:space="preserve">[…]SVO: ayer en la cena, FGP nos contaba un ejercicio demasiado interesante, seguramente nos lo va a contar en ese encuentro de inclusión, pero me parece muy valioso pues como rescatar y que ojalá se pudiera volver algo a nivel nacional, que es que cada que entra o hay como unas materias con las que hacen una especie de línea base, le preguntan a los chicos por qué entraron a esa asignatura qué esperan ver en esa asignatura. Se recoge toda esa información, se sistematiza y se le pasa al profe un insumo donde el profe puede ver las expectativas de los muchachos y con base en eso hacer una co programación o pues un curso que sea construido conjuntamente con los chicos, con las expectativas que tienen y eso es muy importante con todo lo que hemos diagnosticado acá, de que cuando uno como estudiante entra, como con unas expectativas y en un mundo muy diferente a lo que la universidad ofrece. Y eso en ocasiones resulta en deserción o en ocasiones hace que uno esté muy perdido en el mundo sin saber cómo qué y esos currículos compartidos o construidos con los estudiantes puede hacer pues que se cierre también esa brecha. Entonces eso despliega también como algo logístico muy grande. Pero podríamos pensar una forma en la que no se a través de las inducciones, se levanten esas líneas bases de qué esperan los muchachos ver en las carreras o en algunas asignaturas o incluso, no sé, en la, que sea, como acompañar a los profesores en la primera semana de clases para que implementen esa línea base, esa especie de encuesta o algo similar. Se puede pensar con eso. Pero me parece muy atinado para todo lo que estamos hablando acá.
JCM: Yo creo que esto último de una especie de no sé, co programación de los cursos o algo así, podría ser interesante. Pero también hay que tener en cuenta un poco lo que significa pues la trayectoria de los docentes por qué plantean un curso de cierta forma, porque pues eso también se puede prestar para de pronto que haya inconvenientes en torno a lo que realmente es importante en los cursos. Pero además yo creo que hay un elemento que es problemático y es la exigencia de entregar el programa del curso el primer día, porque si uno como docente va a entregar el programa del curso el primer día, me parecería muy chévere conversar con ellos como para revisar cosas. Igual yo hago los ajustes en el camino y yo hago mi programa flexible para no, auto fijarme tanto que no tenga opción de movilidad, pero sí he notado que muchos docentes no lo hacen porque la exigencia es debe entregar el programa y es un programa calendario que incluye el día a día prácticamente sesión por sesión. Entonces yo creo que en eso sería chévere llamar la atención un poco a la universidad a nivel central en torno a que, el programa debería entregarse, pero debería darse un tiempito como para, tal vez realizar algunos ajustes en torno a esas expectativas, porque creo que vale la pena. Sin embargo, tampoco sin recaer en el extremo de que el currículo lo definan los estudiantes, porque pues hay casos en los cuales el asunto lleva por otro lado y no, no funciona. Sí, pero sí creo que es bueno esa apertura al diálogo. Sí sería adecuado. […] </t>
  </si>
  <si>
    <t>SVO;JCM</t>
  </si>
  <si>
    <t xml:space="preserve">[…]La unidad empezó hace ya como cinco años, cuatro años y medio. Empezamos dos personas y el profe Cubillos , es decir, dos profesionales como dedicadas al proyecto y el profe Cubillos y ahorita ya somos como 17 personas más o menos, entonces hemos crecido bastante en la sede de Bogotá, pues que es muy grande y aun así no damos abasto pues con todo, con la cantidad de profes que hay. En principio digamos que empezamos, llegó pandemia y todo el mundo tenía la pregunta de, ¿qué hago ahora para organizar las clases? Y creo que eso fue positivo para nosotros porque pues era como ¿a dónde vamos para hacer preguntas? Y pues era lleguen a donde nosotros y les apoyamos un poco en qué hacer, pero en qué hacer, no era en cómo manejar la herramienta de mediación, aunque también hay que reconocerlo que en algunos casos sí era complicado porque los profes pues no sabían manejar mucho y no eran muy cercanos a la tecnología, entonces si requerían un acompañamiento en eso, pero lo que hacíamos era hacer una revisión de fondo de los cursos, o sea de fondo, fondo, ¿qué hacen los estudiantes aquí? profe cuéntenos un poco, como revisemos, etc. Entonces ahí empezamos solo con grupos de asignaturas y luego de eso empezamos a trabajar a nivel programa, en nivel asignaturas, pues dependiendo de si el profe, va entonces claro que quien toma las decisiones curriculares es el profesor, es decir, quien toma la última decisión de qué va a pasar en el curso es el profe, nosotros le podemos decir que dialogue con los estudiantes, pero el diálogo siempre es, eso, un diálogo, pero en últimas quien tiene la última decisión es el profe. […] </t>
  </si>
  <si>
    <t xml:space="preserve">[…]solamente abrir a las expectativas, como ¿qué espera un estudiante de ver un curso? Porque los profes, empieza la clase, yo empiezo a hablar y empiezo a hablar y sigo hablando toda la sesión y hablo la siguiente y hablo la siguiente, entonces la pregunta era y ¿usted cuando habla con sus estudiantes? Hay profes en la U que la interacción es muy bajita, entonces en esos casos es promover que hablen por lo menos con los estudiantes, porque no pasa y era la práctica real que uno entraba a las clases y observaba, el profe... hablaba toda la sesión, entonces ahí era más en términos de empiece un diálogo con los estudiantes. Y ya en programas que fue hace un año, es que por ejemplo hay discusiones disciplinares como, diseño gráfico, por ejemplo, diseño gráfico, los profes cuando revisaban como cuál era la promesa de formación del programa, o sea que iban a aprender a cinco años, a cuatro años, se dieron cuenta que los estudiantes venían con unos conocimientos por todo el tema de acceso tecnológico, por ejemplo, que en un semestre más o menos que ya cumplían lo que decían que era la promesa de formación, puede ser un comentario exagerado, pero si decían no sabemos si lo que hoy está vigente, realmente va en consonancia con lo que está pasando en el mundo de la disciplina actualmente. Entonces lo que pasó fue que ahí se abrió un poco el diálogo, los profes ya obviamente tienen trayectorias y saben por dónde, entonces habría que ampliar, pero pues la pregunta fue en lugar de hacer estas consultas que se hacen en autoevaluación, que es, dígame, casi siempre era como “¿usted cumplió los objetivos sí o no?”, era como, “¿le gustaron los objetivos de su programa?” Entonces más o menos es un tema que necesitamos validar, entonces escribimos una encuesta, sino que era un proceso de, los estudiantes hoy día ¿cómo leen el mundo?, ¿qué expectativas tienen? y que esas consultas que algunas fueron formularios, otras fueron grupos focales, otras fueron entrevistas, pues se pusieran en diálogo con lo que los profes estaban haciendo. Entonces ahí para decirles que, digamos, detrás de todo eso hay todo un esfuerzo metodológico del equipo de la unidad para organizar esos diálogos.     […] </t>
  </si>
  <si>
    <t>PERFIL PROFESIONAL</t>
  </si>
  <si>
    <t xml:space="preserve">[…]Entonces para proponerles, ellos se reúnen y dicen, vamos a revisar la promesa de formación, para no decirle resultado porque, sé que el resultado trae como una connotación negativa en este contexto, pero es en últimas sí deberíamos poder decir a un estudiante que se va a graduar, ¿qué va a hacer? Al menos una predicción y además una predicción que pues puede variar con el tiempo y los retos del contexto. Pero cuando los profes se ponen a leer lo que está en los acuerdos, no lo conocen, nunca lo han leído, a veces en el PEP [Proyecto Educativo de Programa] dice una cosa, en la página dice otra, en el acuerdo de creación dice otra y el profe tiene otra. Entonces cuando nos reunimos con los comités asesores, porque ese trabajo es con el comité asesor del programa, no nos ha pasado una sola vez que los profes digan "es que esos son y siguen siendo". En pregrado la reflexión muy constante, cuando ya trabaja uno a nivel programa es que los objetivos quieren como verter toda la disciplina en un pregrado, entonces los profesores dicen no, porque no van a salir investigadores que muevan la punta del conocimiento en pregrado, entonces acotan un poco el alcance, pero entonces dicen claro, si salen con herramientas de investigación y ¿en dónde?, ¿en qué sentido?, ¿hasta qué punto? Entonces creo que ahí acotan mucho y precisan lo que tienen de promesa de formación y eso lo ponen en diálogo con el sector externo, que para nosotros es grupos de interés, digamos comunidades. Por ejemplo pasó en odontología, que los odontólogos dicen bueno, entonces clave la industria de los materiales, porque más o menos para dónde va la industria de los materiales vamos nosotros, porque si no hay desarrollo en materiales, pues nosotros usamos eso técnicamente todo el tiempo. Una de las preguntas fue al sector de materiales tecnológico, como ¿ustedes para dónde ven la innovación? ¿dónde se está moviendo esto?, para tener eso en cuenta. Y eso enriquecía mucho las propuestas que los profes en últimas consolidan, porque pues los profes son los que dicen vamos para allá. […] </t>
  </si>
  <si>
    <t xml:space="preserve">[…]lo que nosotros realmente nos esforzamos en la unidad es en establecer unas condiciones de diálogo que permitan tomar decisiones, porque lo que hemos notado siempre, es, que pues es un problema, aunque los profesores son brillantes en sus asuntos, tienen problemas gravísimos de toma de decisiones colectivas, o sea, no pasa nunca, nos ha pasado una sola vez en donde 30 personas reunidas en un espacio, por las 30 personas mismas en su manera de conversar, tomen una decisión. Entonces, nosotros lo que nos dedicamos mucho es a pensar metodológicamente también cómo organizamos el espacio, es decir, que se dé a la discusión, que pasen todos los procesos, pero también que, entonces presionamos un poco por profes, y ustedes ¿qué deciden? Entonces, en últimas, ¿cuál es la decisión? como para que concreten. Digamos lo que nos ha pasado es que ellos nos cuentan en otros procesos es como que se dan muchos diálogos, pero no sienten avances. Y lo que nosotros hemos tratado de decirles es como, les planteamos este camino, obviamente es super flexible, se va a modificar, seguramente, pero tratemos de hacer como unos checkpoints, de esto ya, esto ya se revisó, y si no se desgastaba también el espacio como de conversación, que sentían que no iban para ninguna parte. Hay programas que nos decían, llevamos 2 años conversando y no hemos tomado una decisión, una sola en dos años y el único resultado de todo su proceso eran actas de reunión, entonces tenían 20 actas de reunión y no había una decisión curricular tomada en torno a ese programa. Entonces decíamos, pues no puede pasar más, o sea, tendríamos que tomar una decisión y lo que hemos hecho es que un proceso de esos puede durar un año y medio, no más pensar en la promesa y planear de nuevo, un año con los programas,  pero es un proceso que estamos construyendo para dejar de hacer autoevaluación por la autoevaluación misma y pasar a hacer un ejercicio de diseño curricular. En principio la unidad surgió como un centro de desarrollo docente, o sea, que, digamos, no tiene un alcance tan grande como una facultad de educación o como este instituto en términos de, por ejemplo, lo de la política, sino que nosotros estábamos concentrados en formación docente, pero formación docente situada y aplicada. Es decir, antes en la dirección se hacían tertulias y seminarios. Entonces, ¿qué pasaba? Nuevamente un profesor venía a siete seminarios, teníamos siete listas de asistencia, y al final de los siete seminarios el profesor decía yo sí vi eso como de la mejora de tal cosa, pero es que nunca lo pude aplicar a mi curso. Entonces nosotros decíamos, pues no podemos seguir haciendo lo mismo. Entonces nos tocó migrar como a estrategias más personalizadas de acompañamiento, entonces es trabajemos como por proyectos. Me parece clave, es porque nosotros nos dimos cuenta que, es clave el acompañamiento y sino el proyecto va para cualquier parte. Es decir, al final uno, por ejemplo, en algunos proyectos que hubo así sueltos en la dirección, uno veía que el componente de formación pedagógico estaba perdido. Entonces era como que realmente, hubo un par de casos, no voy a decir que son todos de compra de equipos para una asignatura y uno decía, pero bueno, y ¿cuál es la propuesta de formación? Y entonces ahí se ponía, claro, porque el uso, digamos, el papel lo aguanta todo, pero en términos de la evaluación real era como, pues no sé, no es que sea muy claro, cómo es que esto contribuyó a que los estudiantes tuvieran una mejor experiencia de aprendizaje. No está tan claro, profe. Entonces, claro, ya fue como, bueno, ahora hagamos proyectos de transformación, pero hagámoslos con los profes nosotros lo único que hacemos es preguntas, no tomamos decisiones disciplinares, hacemos preguntas sobre, bueno, y ¿esto cómo? Por ejemplo, hoy decían, que quería mencionarlo, lo de los créditos, hicimos un ejercicio muy interesante con los profes que era, solamente describa, lo del programa calendario, describa lo que usted hace y lo que hace el estudiante, solo describa hoy día, primera sesión, ¿qué pasa? Y al final es un poco, concluyan ¿cómo se calcula?, porque cuando la metodología es muy tradicional, es decir, que el trabajo es que yo llego y como profe hablo las 2 horas de clase. ¿Qué hace el estudiante durante esas 2 horas? Descríbalo. O sea, netamente un ejercicio descriptivo, escuchar y ¿qué hace después de la clase? Ah, bueno, tiene que hacer este, este, este, este otro. O sea, como ¿cuántas tareas? y ¿cuánto tiempo es eso más o menos eso profe?, usted ¿cuánto se demoraría? Pero es solamente un ejercicio descriptivo para hacer conciencia del proceso de cálculo, por ejemplo, de esos créditos y de cuánto, como, ¿cuánto es esa hora estudiante más o menos? Eso nunca se podrá calcular, porque además todos los estudiantes son diversos y les cuesta diferentes esfuerzos hacerlo. Pero el ejercicio del profe de tomar conciencia de ¿qué es lo que implica el hacer del estudiante? y del profe durante la sesión, si fue como, pues tal vez si están cargados, o al revés, tal vez no tienen mucho trabajo ellos, porque todo el trabajo lo estoy asumiendo yo en las clases presenciales. Entonces hacemos preguntas, organizamos sesiones metodológicas para eso, para que se cuestionen. Nuestro principal logro es que el profe sea el que concluye lo que tiene que cambiar y los programas, y ya si ellos a veces nos piden , valídanos que esto está bien, no profe pero nosotros no le validamos, o sea justamente no otorgamos validación, lo que otorgamos es acompañamiento, si quiere construir, y acompañamiento de nosotros, meternos ahí, hacer, también, hacemos, hacemos con los programas, pero no validamos como ese espaldarazo, ¿que el propósito es el certificado?, no, el propósito es que usted quede satisfecho y que pueda argumentar por qué hizo una acción de mejora y por qué tuvo en cuenta estos siete criterios y también cuáles son sus alcances y ya. Es decir, esa noción de que el resultado es el resultado y entonces, niega como la oportunidad de mejora, no es, el resultado, es un avance y sobre eso se puede ajustar, pero ese mínimo avance debe ser, no es negociable. O sea, no es negociable que tal cual pasen dos años y no haya una decisión. Eso ya es como, no profes, pues también ustedes con tantas cosas que hacer, que hacemos, esto nutre cosas, pero hay otras que no.    […] </t>
  </si>
  <si>
    <t xml:space="preserve">[…]para que lo tengamos ahí pendiente en ese propósito de llevar ese piloto, el tema del Diseño Curricular, porque sería muy interesante ahora que es el montaje de las carreras completas y los docentes que están entrando nuevos, esa discusión ahí fresca puede ser muy interesante. […] </t>
  </si>
  <si>
    <t xml:space="preserve">[…]JCM: un asuntico ahí puntual sobre lo que plantea FGP, uno, que creo que de pronto sería chévere que hablemos y nos articulemos en Bogotá entre el Instituto y la Unidad de Transformación Pedagógica. Una, es que en ocasiones nos han resultado estudiantes de la maestría que quieren hacer una tesis sobre lo que pasa en la universidad. Entonces chévere poder, por ejemplo, nosotros decir hay una persona interesada, les ayuda a ustedes
FGP: Genial.
JCM: La persona obtiene sus datos y puede salir algo muy bonito pues para todos.[…] Bueno, digo eso porque si hay interés y podríamos mutuamente de pronto ayudarnos. Lo otro es, yo creo que, en estos procesos de transformación pedagógica, y lo digo porque en alguna medida nosotros también trabajamos de esa forma, es tal vez, dejar claro, a partir de ciertos procesos que, en el fondo, en el fondo, el docente o la docente es quien decide, es decir, si, por más que haya norma, que haya un currículo o lo que sea, él o la docente son quien toma la decisión. Y lo que hemos notado es que cuando hay voluntad se generan unas transformaciones impresionantes. […] Si un docente quiere cambiar sus estrategias, lo hace. Si no quiere hacerlo, no lo hace. Por más que haya asuntos normativos, por más que haya talleres, por más que haya acompañamiento.
FGP: O que sea obligatorio.
JCM: Ahí peor, porque a veces lo obligatorio ¡no!, reaccionan en torno a que no.
FGP: Es peor, de acuerdo, es como “que quiere que le entregue, ¿ya? A mí me dijeron que esto era obligatorio ¿Qué hago?” 
JCM: Exacto, eso. Entonces, a lo que voy es que, hay que tener, echar mano de otras herramientas, no sé cómo llamarlo, como de persuasión, como unas herramientas, unas estrategias que el docente diga “oiga, y ¿por qué de pronto no ensayar algo que me haga el proceso más alegre para mí mismo y también para los estudiantes? ¿Por qué no?” </t>
  </si>
  <si>
    <t>JCM;FGP</t>
  </si>
  <si>
    <t xml:space="preserve">[…]JCM: Un caso en lingüística, donde una estudiante quería trabajar el clima escolar en las clases, yo le dije va a ser difícil que los profes te dejen entrar a mirar qué pasa y evidentemente no aceptaron los profes.
GHB: No puede ser.
JCM: Que eran sus maestros. Y bueno, le propuse algo distinto sobre, ella quería clima escolar a través del análisis del discurso y le propuse eso sobre una serie de televisión y al principio pues no le agradó mucho, la vio que es la serie Merlí y luego le dieron meritoria. Entonces, bueno, es decir, sí se pudo analizar el clima escolar a través del análisis del discurso, pero le tocó a partir de una apuesta audiovisual porque no. Los profes no querían exponerse como a darle la posibilidad de que alguien entrara solo a estar pendiente de sus clases.[…] </t>
  </si>
  <si>
    <t xml:space="preserve">[…]repito lo que hicimos en torno a “La letra con sangre no entra” de pronto un día podríamos hacer una síntesis de lo que ocurrió, porque es increíble lo que sueltan los estudiantes y también los docentes frente a ese asunto. Y creo que ese es un problema grave. Todavía se cree que la ciencia seria tiene que hacerse a partir del sufrimiento, y esto no, para nada se debe aceptar. Está comprobado que quien disfruta el proceso de aprendizaje va más lejos y lo hace con ganas. Entonces, sobre todo eso, si alguien quiere transformar, lo hace por voluntad, pero creo que hay que ayudar y sobre todo a dar mucho ánimo en torno a que sí es posible.[…] </t>
  </si>
  <si>
    <t xml:space="preserve">[…]Pasando a lo del currículo y a lo de que se espera de un egresado o egresada, pues no sé, pero yo una vez me encontré con un caso tremendo y ojo porque debemos estar muy atentos a la cotidianidad, que a veces no estamos pendientes, pero en la cotidianidad hay muchas cosas. Yo salí a la universidad en Bogotá por la 26 y había un chico vendiendo stickers. Entonces yo desde hace tiempo, como he dirigido tesis sobre grafitis y cosas por el estilo, valoro este tipo de cuestiones. Y me acerqué, vi unos muy bonitos y no eran repetición de otras cosas. Entonces yo le dije “oye, ¿estos diseños de dónde vienen?” Me dijo “yo los hice.” Le dije “ah”, y le dije “¿y cómo ha sido? ¿Qué me explicas al respecto?” Me dijo “Yo soy estudiante de diseño gráfico, en mi celular hago los diseños, desde aquí mismo, los mando a imprimir, los recorto y los vendo acá”. Este estudiante, para ayudarse con sus gastos, creó una microempresa y movía sus diseños y eso le iba bastante bien. Y me pareció interesantísimo porque era con la herramienta del celular. Entonces, ¿a qué voy? A que en este caso hay un proceso de innovación, de uso de la herramienta tecnológica vinculada con lo que había aprendido en diseño. Y me pareció tremendo porque, aunque yo no estoy de acuerdo con que los estudiantes pierdan mucho tiempo vendiendo cosas, él se notaba que se ayudaba con su propio trabajo y estaba profundizando en sus asuntos de diseño gráfico de una manera interesante, además, porque es que había gente que le hacía fila, eran tan bonitos los stickers que le iba muy bien. Ese es un caso que yo a veces utilizo del lado de los estudiantes. Y ahí el asunto es ¿cómo, por ejemplo, valorar esas cuestiones?, ¿cómo propiciarlas?, ¿cómo analizarlas?, ¿cómo tenerlas en cuenta? […] </t>
  </si>
  <si>
    <t xml:space="preserve">[…]creo que es súper clave que el profesor se sienta reconocido en esa labor porque eso motiva, más que la obligación. Ahorita por fin va a salir un libro que intentamos hacer, entonces era un libro con las experiencias y también eso llamó a los profes, es como bueno, haga todo este proceso, pero al final va a tener una publicación de esa experiencia, porque era como una parte del reconocimiento. También, pues ahorita vamos a hacer un evento tipo, en principio tipo congreso, pero vamos a hacer como una feria de posters también con ello. Los profes al final sí les certificamos como los resultados, o sea, le damos un certificado final, pero pues eso, digamos, nunca lo ponemos como la primera cosa, pero si igual también les genera como ese tema del reconocimiento. Sólo quería mencionar que está como la valoración, poner como en el prestigio académico la labor docente, posicionarla como un tema de prestigio, o sea, ser buen profe, pero también con la formalidad de los eventos y la formalidad digamos, esto de la publicación, además también de la perspectiva como de, se hace producción académica sobre pedagogía, es clave, nos ha funcionado en que los profes se comprometan a proyectos de mayor dedicación de tiempo para poder mantener ahí y que no sea sólo que vengan una sesión al taller y se vayan, sino que de verdad trabajen a largo plazo. Ese reconocimiento es clave y es difícil si no está el profe, porque nuestros profes le dedican de verdad tiempo, más allá del que tienen en su PTA [Programa de Trabajo Académico]... El semestre pasado tuvimos una profesora que era hermoso porque ella decía, “es que estoy nerviosa el primer día de clase”. Es una profe que lleva 28 años en la universidad o más y decía “estoy nerviosa, ayer no pude dormir bien, porque esta vez cambié todo mi curso y yo no sé cómo van a reaccionar los estudiantes”. Y estaba, así como, “estoy angustiada”, pero estaba muy contenta porque se había dado cuenta y había dicho “claro, sí tenía que hacer unos ajustes porque estaba muy magistral.” Y ella decía “pues yo quisiera que ellos hagan más cosas aplicadas, entonces necesito hacer unos cambios y ajustar unos tiempos.” Entonces pues era como chévere porque sí los motiva para hacer su propio ejercicio que a veces se puede volver monótono, pues en un ejercicio más atractivo para ellos mismos en el aprendizaje de sus estudiantes.  […] </t>
  </si>
  <si>
    <t xml:space="preserve">[…]yo creo que hay un desafío también importante y es que logremos establecer una especificidad. Yo creo que una de las preguntas recurrentes que le hacen al Instituto es, bueno, ¿usted dónde va a quedar? Porque yo siento que eso lo puede hacer alguien, que lo hace el otro, que ¿sí? Y escuchando a FGP yo digo bueno, pues está haciendo una cosa la Unidad de Transformación Pedagógica, pues nosotros no podemos hacer lo mismo. ¿Sí? debe ser distinto, precisamente, porque si no, pues no tendría sentido crear un nuevo Instituto dentro de la universidad para que termine haciendo cosas que se supone, tendrían que estar haciendo allí. Y creo que en todo caso pues hay un espacio interesante para empezar a pensar qué podríamos estar haciendo en este momento, insisto, en una perspectiva tal vez distinta de lo que haga la Unidad de Transformación o lo que pueda ser incluso la misma Dirección de Innovación Académica.[…] </t>
  </si>
  <si>
    <t xml:space="preserve">[…]. Yo sí creo que hay un contexto interesante, que nos permitiría mirar en todos los niveles, o pues para poner unos términos aquí, en todos los pilares del Instituto. Y es este ejercicio de la creación de carreras o la llevada de carreras, de programas a las zonas de presencia nacional. Pero creo que deberíamos hacerlo en la perspectiva de lo que haría un Instituto, no en la medida, o en que, por articularnos, que creo que es importante la articulación, terminemos haciendo labores que se supone que tiene que estar haciendo la Unidad de Transformación Pedagógica. Y ¿por qué digo que este tema es fundamental? Porque digamos que, el instituto debería estar pensando en cosas que no necesariamente se pueden estar pensando ahorita, pero que hay que empezar a pensar. No sé si el Instituto, por ejemplo, deba tomar este ejercicio como un pretexto para empezar a pensar desde el punto de vista de la innovación, de la investigación y de las políticas, qué sería eso de un sistema interno de aseguramiento de la calidad, por ejemplo, entendiendo que hay unas políticas públicas que nos permiten hacer eso, y entendiendo que este ejercicio, que en todo caso, digamos, puede ser atropellado, tiene límites, es un ejercicio que seguramente se tendrá que expandir a otras sedes, a otros programas, en el sentido en que los programas cada vez más, se supone, tendrían que irse ajustando, tendrían que ir cambiando. Hay programas que están saturados, la carrera en el país que más saca gente es la de administración de empresas, y entonces dicen eso ya no se necesita. Entonces, ¿cómo se empieza a hacer ese ejercicio? Sobre la base de la autonomía que tenemos, pero también sobre la base de unos criterios internos de aseguramiento de la calidad. Y yo creo que en la universidad no hay nadie que esté pensando ese sistema, por ejemplo. Y yo creo que el Instituto debería empezar a hacerlo, debería empezar a mirar experiencias internacionales[…] </t>
  </si>
  <si>
    <t xml:space="preserve">[…]Ahorita que hablamos de la formación docente, yo no sé si tú, FGP conoces ahí en la universidad, estudios que se hayan hecho sobre la formación de docentes en educación superior, en temas de pedagogía en América Latina. Nosotros desde el Centro de Pensamiento estuvimos buscando y no había nada. Encontramos un estudio, lo puedo circular, de una profesora de Clacso [Consejo Latinoamericano de Ciencias Sociales], Saforcada , que está haciendo ese estudio para América Latina. Y es un estudio general, porque digamos que esa cuestión no ha sido suficientemente abordada. Y entonces yo creo que un ámbito de investigación interesante dentro de esa patica de investigación del instituto es, bueno, ¿cuáles han sido y cómo han sido las políticas de formación en pedagogía de docentes en educación superior no en América Latina, en otros lugares? O sea, ¿cómo empezamos a darle sentido? Porque claro, la idea no es únicamente, y podemos tener la norma que, digamos, bueno, hay que formarnos en pedagogía bueno y, ¿qué significa eso? Y para profesores que tienen esta edad, ¿sí?, ¿qué significa? Eso no es tan fácil, porque si no terminamos en la idea de que es llevarlos a dar un curso, no sé qué, o lo peor que terminamos es haciéndole en la inducción que vean unos vídeos como cuando uno le enseñan el 1,2,3, pero eso necesita una investigación, yo creo que el instituto ahí estaría llamado, por ejemplo, a decir, “mire, el instituto sienta esta postura, tiene esta investigación, ha hecho esto, se da cuenta de esto, advierte estos riesgos”, etc.  […] </t>
  </si>
  <si>
    <t xml:space="preserve">[…]AFMC: Hay experiencias en América Latina de creación de sistemas internos de aseguramiento de la calidad, digamos de universidades, por ejemplo, en el Centro de Pensamiento tratamos de ver eso y no encontramos posibilidades de empezar a mirar eso. El instituto creo que empieza, y creo que deberíamos estar haciéndonos un poco esas preguntas, claro, a propósito de algo que está pasando en la universidad y es van a llegar 50 profesores, profesoras nuevas, se están creando programas nuevos, ¿cómo aprovechamos ahí también este espacio para que el instituto ayude a pensar este proceso, vaya retomando información?, etc. Pero creo que debemos tener cuidado con no caer, en que en la idea de articulación terminemos haciendo las cosas que se supone que otras unidades tienen que estar haciendo, porque pues bueno, ahí perdería sentido el Instituto como tal y pues seguramente en el consejo académico y todo eso van a decir “bueno, pero eso ¿para qué? Eso es más burocracia” como dicen algunos. Entonces creo que valdría la pena, es como pensar ya unos espacios, anticipándonos a debates e incluso proponiendo debates en la universidad desde ya unas elaboraciones que tengamos. Entonces yo no sé si por ahí podemos empezar a buscar eso. Creo que un buen elemento también, en todo caso, sería empezar a pensar esta formación pedagógica de profesores, pero lo que no sé, es ¿cómo acompañar este proceso?, pero en la perspectiva de lo que sería el Instituto, o sea, como que, bueno, la Unidad de Transformación Pedagógica, yo no sé si tiene pensada una formación pedagógica para ellos, [GHB mira a FGP y ella asiente con la cabeza] si la tiene pensada, entonces nosotros... [EDGL niega con la cabeza] ¿no?
FGP: Nosotros en Bogotá sí, es que en las diferentes sedes funciona distinto. [Hace la aclaración porque ella y EDGL contestan respuestas contrarias, pero EDGL habla desde la Sede Palmira y ella desde la sede Bogotá] 
AFMC: Ah bueno, entonces por ejemplo ahí el instituto ¿qué tiene que hacer?, entonces como tratar de mirar, bueno, en esta sede si, en esta no, esto qué significa en términos de la universidad, hagamos una investigación sobre esto, acompañemos, sí, pero no de pronto caer a hacer cosas que otros tuvieran que hacer. […] </t>
  </si>
  <si>
    <t>AFMC;FGP</t>
  </si>
  <si>
    <t xml:space="preserve">[…]Entonces creo que es muy importante como buscar esa especificidad en el marco de estos procesos y anticiparnos también a ciertos aspectos que en la universidad en este momento pues no necesariamente se están estudiando, pero que ya deberían ser objeto de estudio, para mostrar hacia dónde podría ir realmente el instituto en estos términos. Con JCM hablábamos esta mañana, bueno, todas y todos hablábamos, bueno, eso es la virtualidad, ¿qué? ¿Quién está pensando eso realmente?, en términos de traer un acopio de estudios, mirar, hacer un análisis en la universidad nacional, ¿qué ha venido pasando? ¿qué no ha venido pasando? Sí, que efectivamente yo creo que no se está haciendo todavía tampoco y que, en muchos casos, precisamente por eso, no hay un referente para decir, mire, el instituto hizo este documento, mirémoslo, pensó en esto, porque todo termina en esto. Como una cosa de que, el que no quiere meter tecnología es un dinosaurio que no se dio cuenta que la pandemia lo cambió todo y que sí, entonces, bueno, eso ¿qué es de la virtualidad? ¿Qué es eso? ¿Qué significa? ¿Qué es solo tener Google Meet y colgarles vídeos y que el hipertexto y que, ¿qué es eso? Y entendiendo una especificidad, entonces yo creo que uno podría empezar a pensar en unas líneas, yo me imaginaría por ahí dos o tres líneas, en donde ya el instituto empiece con unas metodologías específicas, participativas, que involucren las sedes, pero pensando en vacíos que la universidad ahorita no está contemplando realmente, o que debería estar contemplando y no lo está haciendo. […] </t>
  </si>
  <si>
    <t xml:space="preserve">[…]Esto es extraño, a veces uno dice, bueno en la universidad, yo no veo esto. Ah, no, si, eso lo estamos haciendo hace rato en la universidad. Ah, no, sí, mira, eso está ahí hace rato, hay tantas personas trabajando en eso. Entonces uno dice, bueno, pero entonces ¿qué está pasando? ¿Sí?, uno dice, no, es que no estamos pensando el tema de la virtualidad, seguro habrá alguien que me dice, no, sí, nosotros estamos pensando eso y hace rato, pero uno no lo ve. Entonces, ¿qué es lo que empieza a pasar ahí? que uno no nota entonces, en la cotidianidad esas reflexiones o se dan en ciertos ámbitos y no llegan al resto, o si realmente no se están haciendo, porque a veces pareciese que se responde que si se está haciendo es para decir, bueno, yo no puedo decir que no estoy haciendo esto porque qué pena si en la universidad no estamos pensando tal y tal cosa. Pero sí creo que es importante identificar como esos ámbitos en los que podríamos ya estar haciendo esos ejercicios.[…] </t>
  </si>
  <si>
    <t xml:space="preserve">[…]EDGL: no es que no estemos pensando en los nuevos profesores, nosotros invitamos a todos los profesores, el problema es que no hay un llamado y no hay que vayan. Entonces ¿qué estamos haciendo? Trabajando con las unidades básicas, que dentro del PTA tengan ese espacio para que ellos vayan a formarse y que se convierta como en una obligación con el PTA, porque si no está ese espacio, es una batalladera de que la gente vaya.
AFMC: profe, bueno, el instituto ¿qué podría hacer ahí? en tu labor, digamos, que tienes hoy dentro de la universidad. Porque yo te diría profe, entonces, ¿será que el instituto está llamado a pensar inicialmente un modelo de formación en pedagogía? Entonces alguien puede decir no, porque eso es una responsabilidad, me voy a inventar cualquier cosa de la Unidad de Transformación Pedagógica y ellos fueron los que nos dieron los contenidos, entonces uno dice bueno, entonces el instituto no sirve para eso[…] </t>
  </si>
  <si>
    <t>EDGL;AFMC</t>
  </si>
  <si>
    <t xml:space="preserve">[…]Tú me dices no, yo necesito saber realmente el perfil de los profesores que están llegando. Ah, bueno, entonces el Instituto podría llegar a hacer ese tipo de cosas, porque es que lo que veo es que ya cuando uno llega a la práctica, pues claro, como que la universidad hace muchas cosas y las tiene que estar haciendo. Entonces uno dice bueno, ¿el Instituto ahí cómo va entrando? Yo veo la preocupación tuya y que es la de todos realmente y es pues nadie hace esos procesos de formación, tal vez porque siempre son voluntarios, o porque son virtuales, no sé, pero no se sabe de pronto ¿por qué no se hace? Entonces ahí que podríamos hacer como Instituto, por ejemplo, ¿quién arma esos contenidos y bajo qué criterio y bajo qué posibilidad de que uno vea si se quiere una ruta de formación? Porque yo veo que llegan invitaciones a cursos, pero yo digo bueno, pero si yo hago ese curso, ¿eso que me implica? La universidad tiene clara una política de formación pedagógica, en donde uno vea que hay una trayectoria, yo veo que llegan los cursos y todo y me van a decir “nosotros estamos preocupados”, siempre va a pasar. Pero entonces tú, por ejemplo, y cómo lo verías que el Instituto diga “mire, esto por lo que sé en la universidad no lo están haciendo en este momento”, porque yo creo que ahí es donde podemos empezar ya, a mostrar digamos, unos objetivos precisos y mostrar esa necesidad que algunos consideran o qué dudan, qué hay para que se cree un instituto en las características que estamos pensando. […] </t>
  </si>
  <si>
    <t xml:space="preserve">[…]EDGL: Desde hace 10 años comenzaron a llegarle a la dirección académica un poco de cosas, lenguas, los dirige dirección académica. ¿Qué lenguas? Inglés. Ah, pero inglés está unido, solamente inglés intensivo. Luego nos dicen francés, portugués, alemán, todas esas cosas. Luego nos dicen innovación académica, comienzan a llegar, en este momento yo tengo 10 programas allí, ahí tenemos ahora acreditación.
AFMC: ¿Formación para profes?
EDGL: También está metido allí, pero comienzan a llegar sueltos, comienzan a llegar sueltos y solamente vamos a funcionar hasta que se nos acabe, mejor dicho, a mí se me acaba el dinero ahora en septiembre, se acaba el dinero para este proyecto y ya ¿hay continuidad? no sabemos si llega. Eso le toca dirección académica ¿Por qué? No porque eso es académico. Entonces para Dirección Académica. Todo lo que tenga un componente, se lo tiran a Dirección Académica, pero no hay una organización, digamos, que nos podamos apoyar entre todos para hacer eso, esa es la mirada, la mirada de virtualidad, lo está trabajando el Sistema Nacional de Posgrados, porque quiere hacer unos pilotos con clases virtuales. Y dentro de eso ¿qué es? ¿Tenemos una sala para hacer eso?, donde podamos hacer... ¿qué capacidad tiene? ¿Tiene un computador, un televisor grande, tiene audio, tiene micrófonos, tiene esa forma? ¿Cuántas? Nos preguntan ¿cuántas tienen ustedes? No, apenas estamos formando dos en Palmira, Bogotá, ¿cuántas tiene? tienen dos, algo así, para que sean una cosa que usted realmente, no el televisor con el meet, sino que sea una sala para hacer ese tipo de acción, porque como nos acostumbramos que el televisor ya es una sala, así no. Es una sala donde tengamos nuestros estudiantes y que nos podamos conectar, entonces estamos haciendo dos pilotos. ¿Quién lo está dirigiendo? Lo está dirigiendo el Sistema Nacional de Posgrados. Quién está a cargo, Flavio , en este momento.[…] </t>
  </si>
  <si>
    <t xml:space="preserve">[…]hay una norma en la universidad que está en proceso, que fue lo que nos avisaron hace poco, hace dos, tres semanas desde la Vicerrectoría General, que es lo que va a regir ese ingreso de los nuevos docentes en muchos aspectos y un aspecto de esos que trata es la formación de esos docentes, que eso estábamos hablando y dentro de esa norma va a quedar, que es responsabilidad de la Vicerrectoría Académica, que yo le decía al Vicerrector, al profesor CAH, pues nosotros entraríamos allí, ¿no es cierto? A ser parte, de viabilizar esto, porque igual la Vicerrectoría Académica le llega, pero pues la Vicerrectoría no va a ejecutar ese programa en el país. Digamos que ahí yo veo que hay un nicho que es importante, que puede ser ustedes que están en Bogotá lograr un encuentro con el profe Pablo Abril  o lo hacemos con los pilares por un meet también, pero si es apremiante cuanto antes, yo me vi en el académico con él y le dije “profe necesitamos saber en qué va eso”, porque eso todavía no ha sido aprobado, esa norma no ha sido aprobada todavía en consejo académico y no ha pasado entonces al superior tampoco, pero viene ahí, entonces entre más temprano logremos hablar con él, yo creo que es más importante eso, podremos tener más ocasión de proponer incluso porque no ha salido ahí. Y obvio en una articulación, o sea, ahí nos interesa articularnos con lo que se ha hecho y las experiencias que hay desde distintos lugares y mirar muy bien a quién le corresponde lo del aseguramiento de la calidad, porque yo creo que eso lo trabajan desde dirección académica, en Manizales se hace desde dirección académica, entonces ahí es como también delicado que no empecemos a meternos en donde no nos corresponde o ya haya una cosa muy consolidada a cargo. Eso sería como los dos puntos aquí para tener en cuenta.[…] </t>
  </si>
  <si>
    <t xml:space="preserve">[…]terminando la época del confinamiento, la universidad hizo el gran congreso de educación que se llamó “la universidad que aprende”, en ese momento yo participé como egresada, todavía no era docente de la universidad, era docente en la Universidad Pedagógica y me emocionó mucho porque dije, “que bueno, la universidad está haciendo un evento que está pensándose la educación al interior, no la educación como problema”. Entonces la educación desde la economía, la educación desde la historia, la educación desde la sociología, la educación desde la antropología, sino la educación en términos del proceso. Una de las cosas que más me preocupa de este tipo de lineamientos, es que niegan un mundo de cosas. ¿Si me hago entender? instauran a partir de hoy... y por ejemplo eso es parte de lo que planteé en la ponencia que llevé a ese lugar y es uno, la visión reduccionista de la pedagogía, cuando se habla de formación pedagógica como si fuera una serie de técnicas y estrategias. Yo personalmente soy de las que, cuando me invitaron en esta universidad a formación pedagógica, yo fui la primera en llegar, porque dije, yo soy del campo de la pedagogía, estoy haciendo un doctorado en pedagogía crítica, claro que quiero formarme, si me sirve y cuando llegué, discúlpenme, pero eran unos esquemas mecánicos. Yo hice mi técnico en el SENA en pedagogía, que eran más profundos mis técnicos en el SENA, no por contenidos, no, sino por lo absolutamente mecánico y esquemático. Yo dije me van a formar, es decir, voy a tener un escenario de debate pedagógico. La pedagogía es un campo muy complejo, no es la didáctica, no es el currículo, incluye todo eso. Entonces eso primero fue uno de los planteamientos. La universidad hace mucho está desarrollando no una, sino muchas posibilidades pedagógicas desde muchos lugares. Personalmente yo viví procesos pedagógicos de docentes que se pensaban la pedagogía y volvían la pedagogía de su clase un problema en la clase. Por ejemplo, para nosotros el tema de educación versus educación propia, y eso fue un debate profundo sobre educación y pedagogía, parte del trabajo que yo hice fue la pedagogía propia del pueblo Misak , del pueblo Guambiano , por ejemplo. Ahora lo que dice el profe [Se refiere a AFMC] Esto también está asociado a una cantidad de cosas y es que se volvió la pedagogía un problema en un momento determinado, también en función del mercado y es, ¿a quién se formaba como pedagogo?, al docente de secundaria. Entonces, ¿dónde esperaría uno esos debates? En la universidad Pedagógica Nacional, ya que en la Nacional no hay una facultad de Educación, dentro de la Pedagógica está la facultad de Educación y la facultad de Educación tampoco se los piensa. ¿Por qué razón? Porque ese es un campo político, es un campo de debate político muy complejo. En la medida en que se reduzca simplemente a un problema de didácticas y técnicas, pues se fortalece precisamente, se rompe una cantidad cosas. Y hay otras posturas dentro del campo complejo de la pedagogía que además implican praxis, es decir, no sólo pensar, es hacer reflexión. Y yo personalmente no, esperaría, me parece, muy absurdo decir que un docente de lo que sea, se forme en pedagogía, es que ese es un campo muy amplio. Otra cosa muy diferente es que reflexione sobre el proceso pedagógico, eso es distinto. Y esa reflexión no la hace el docente, esa reflexión se hace con el estudiante. Ahora que el profe [Se refiere a JCM] decía “el profe es el que tiene el poder”, sí, pero no es el único poder ahí, el otro es el estudiante. Y nosotros pensamos, por ejemplo, para mí sería ideal un proceso de, pensemos el proceso pedagógico con los estudiantes, ojo, pero no formemos en pedagogía, no, o sea, eso es otra perspectiva. […] </t>
  </si>
  <si>
    <t xml:space="preserve">[…]Esto de formación de los docentes que inician, eso tiene otro sentido, que es precisamente que puedan recoger esa complejidad que somos en la universidad[…] </t>
  </si>
  <si>
    <t xml:space="preserve">[…], por ejemplo, yo recuerdo de estudiante dentro de muchas organizaciones estudiantiles que estudiábamos pedagogía, ojo, no nos formábamos en pedagogía, estudiamos el debate de la pedagogía porque nuestro problema era la educación, y pensando el problema de la educación, lo pensamos. Y eso me lleva y ahí conecto con la acreditación de Alta Calidad. La acreditación de Alta Calidad, no sé exactamente cómo esté pensada ahora, pero la que yo acompañé hace años cuando empezó a hablarse de eso, está pensada como una autoevaluación. Es decir, a mí sí me parece completamente absurdo que la autoevaluación sea responsabilidad de tal dependencia, no. Porque el proceso de autoevaluar es evaluarlo todo, hay que mirar lo presupuestal, hay que mirar lo administrativo, hay que mirar lo curricular, hay que mirar lo académico, hay que mirar la internacionalización, hay que hacer una cantidad de cosas. Lo que sí comprendo es que hay como dos escenarios de autoevaluación; el escenario de la institución, es decir, donde se evalúa toda la institución y el escenario del programa, donde se evalúa el programa. Entonces el programa está inmerso en la institución. Para mí esas autoevaluaciones, ¿cuál es la moda? Pues como eso se volvió una exigencia, la moda se volvió contrato expertos que me autoevalúen, o un contratista que me autoevalúe. De entrada, eso es absurdo. Es que es autoevaluación. Entonces, por ejemplo, yo considero que, en un momento determinado con los estudiantes, no en la Universidad Nacional, sino en la Pedagógica, yo les decía la autoevaluación es un lugar de poder, es un lugar de inmenso poder. Para mí la autoevaluación deberían asumirla ustedes, tiene un trabajo impresionante, pero deberán hacerlo ustedes. Si desde ahí se construye el pensamiento de la autoevaluación y se hace la autoevaluación, ahí sí que realmente vamos a enfrentar, ahí sí de da el debate académico de, bueno, ¿esto qué es? ¿Es bueno, no es bueno? ¿Cómo funciona, qué quiero, qué quiero yo, que me ofrecen? Etc. Pero tiene que tener unos criterios que vayan más allá de llenar el formato, tiene que ser realmente una autoevaluación. Y cuando se hace así, por ejemplo, alguien decía, autoevaluación se volvió necesitamos aspectos académicos, aspecto curricular, las características, ¿cuál es la percepción de los estudiantes sobre no sé qué?, lo volvemos un formulario google, lo mandamos y un encargado vaya llénelo. Por ejemplo, yo organizo un proceso de grupos focales. ¿Qué es una autoevaluación? Es una investigación, muy compleja, donde desde la recolección del dato, desde la metodología de investigación hasta el proceso hay que hacerlo así. Entonces yo creería que aquí tendríamos que hacer como procesos de investigación evaluativa que sería la autoevaluación desde los programas con, no un pedagogo que nos llevó alguien de educación, que nos llevó un experto, que nos diga cómo hacerlo, sino con los elementos de reflexión pedagógica que vendrían. […] </t>
  </si>
  <si>
    <t xml:space="preserve">[…], yo considero que un lugar muy potente no sólo es, formación de docentes en pedagogía, porque terminamos en esa lógica y bueno, una forma de volverlo obligatorio es el PTA. En la Sede de la Paz, mire, se inventaron todas las estrategias, no sé si tú [Se refiere a FGP] conoces eso, pero si te hablas con las compañeras de la Unidad de Transformación Pedagógica que nos acompañaron en la Paz, 1.000 formas para que asistan, curso obligatorio, bueno, 1.000 cosas. Y sí pues, si a uno lo obligan, uno va y se sienta y ahí estoy y después a mí no me puede hacer trabajar porque mire que aquí gasté 3 horas. Pero como lo que se necesita es una praxis en términos de la acción educativa, del hacer educativo, yo considero que ¿quiénes a nosotros los docentes nos mueven, porque nos mueven cuando nos quedamos quietos? ¿quién es el otro lado nuestro en él trabajo pedagógico? Los y las estudiantes y con ellos nunca, o sea, como ellos siempre vienen vacíos, y hay muchos estudiantes que tienen formación pedagógica, si, que son profes de colegio[…] </t>
  </si>
  <si>
    <t>EVALUACIÓN DOCENTE</t>
  </si>
  <si>
    <t xml:space="preserve">[…]que una de las cosas que nosotros tenemos es que, la evaluación, y ahí es donde yo creo que estaría el poder de realmente de lo pedagógico, que el famoso edificando, perdón, pero no creo que edificando sirva para mucho para una evaluación docente y no creo que el problema evaluar a los docentes sea evaluarlo a usted, a usted, a ver profe, ¿cuántos? ¿5, 10? Porque no. Evaluemos el proceso educativo de esta clase tanto para estudiantes como para el docente en términos de transformación, un proceso de evaluación docente, semestral, colectivo, público, con resultados públicos y claro, es mucho más impactante en la transformación pedagógica que todo lo demás, en antropología se hizo una investigación sobre escenarios de relaciones de poder en el aula de clase, hicimos etnografía educativa en psicología y en antropología. En antropología, por aquello de la etnografía, algunos profes no pusieron problema en que uno entrara, también hubo más de uno que, sí, pero si viene la profe, porque nosotros los estudiantes éramos los que íbamos a hacer las etnografías, como que usted no, usted aquí no me entra. En psicología y en la escuela de psicoanálisis fue una cosa de aquí no nos entra nadie. En esa perspectiva, por ejemplo, hay muchas cosas que a uno de docente le cuesta, que otro que yo he pensado mucho es el trabajo entre pares, o sea, juntarnos para trabajar como profes, pero eso está muy difícilmente construido. Pero sí considero que esos procesos de evaluación colectiva fortalecerían la autoevaluación, indudablemente, si eso fuera sistemático, juicioso, periódico, propositivo, no en una lógica de usted es mal profesor, no, venga, somos y si uno la embarra, nos compete a todos. Y de pronto lo que hoy está pensado como error, puede después encontrarse como oiga, eso está buenísimo.[…] </t>
  </si>
  <si>
    <t xml:space="preserve">[…]Fijense que la pedagogía en la Nacional se esta volviendo como una papa caliente, como que, tomelo usted, no, tómelo usted, no, eso es de educación, no, eso es de currículo, no, eso es de programas, no, eso es académico. Y a la larga todos tenemos que hacer, formación en pedagogía, reflexión sobre lo pedagógico, todos, o sea, la gente del campo administrativo también.[…] </t>
  </si>
  <si>
    <t xml:space="preserve">[…]en la unidad, hemos tratado de pensar en hacer lo que más se pueda y justamente lo que veíamos todo el tiempo es que hay lineamientos, pero nadie los usa, hay lineamientos, pero no operan, nadie los conoce. Y no sólo es que alguien leyéndolos ya los vaya a hacer, tampoco. O sea, existe el 033  que supuestamente hubo todo un montón de cosas que ajustó y la gente nunca lo ha leído, y aún gente que lo ha leído, no hace nada de lo que dice ahí. Entonces para nosotros eso era como ¿qué hacemos?Entonces yo ahorita pensaba como este tema de la política es que a veces está como esta idea de que si hay un lineamiento la gente lo va a hacer y es que no pasa, o sea, en serio, el 033 para mí es, ahí está, el 033 dice que hay toda una modificación que hoy día los profes no podrían, honestamente, muchos, no quiero decir que todos, porque no es posible generalizar, a menos que tenga un estudio sistemático representativo, que no lo conocen. En mi experiencia la mayoría no lo conoce. Entonces lo que pensaba era como, en la unidad pensamos hacer lo más posible y además trabajamos con los profes y entonces ahí, en el que yo le llamo a eso, trabajar en campo, surgen las problemáticas y entonces ha surgido la pregunta por la virtualización, ha surgido la pregunta por los sistemas de evaluación, pero no por ¿cómo hago el informe?, que esa era como la principal, más bien ¿cómo acato lo que dice ahí, lo trato de poner de la manera más estructurada posible?  […] </t>
  </si>
  <si>
    <t xml:space="preserve">[…]ahorita la profe [Se refiere a AIOM] decía, “no es sólo formación en pedagogía”, pero eso también me preguntaba yo, ¿qué es? Porque nosotros entendemos como muchos campos. Está como el de toma de decisiones a nivel de un programa que implica que haya un grupo de directivos que se pongan de acuerdo para cambiar una serie de cosas y ahí hay toda una red de cosas que tienen que moverse en la maquinaria de la universidad para que esa cosa pase. Está lo del profe que decía de los sistemas internos de aseguramiento. Yo creo que antes la dirección académica solamente hacía una lectura de un informe para saber qué tanto aplicaba o no. Hoy día lo que tratamos de hacer es otra cosa y creo que estamos construyendo un sistema distinto de aseguramiento de la calidad, pero incluso no tenemos la intención de validar un método de sistema. Lo que hacemos es lo que dice la profe [Se refiere a AIOM] y es investigación, le priorizamos investigación cualitativa y cuantitativa, no sólo cuantitativa y buscamos hacer que los programas se hagan dueños de su investigación, que ahí me parece importante es como pues digamos esto no hablarlo como en la generalidad, porque pues de toda la universidad, porque lejos estamos de hacerlo, o sea digamos no hay creo yo que un músculo financiero y de capacidad de personas que es lo que para nosotros es nuestro mayor recurso, es la gente que ayuda a hacer el acompañamiento con programas que pueda decir que tenemos toda la sede de Bogotá cubierta, o sea como que el profe [ Se refiere a AFMC] ahorita decía, qué es esto ¿qué le compete a uno? Entonces yo decía, a nosotros en la unidad digamos, nos moviliza las problemáticas, pero no la competencia establecida mediante una función asignada, en un manual de funciones. Entonces ahí es curioso porque yo decía bueno ¿qué hacemos? Porque nosotros en campo tal cual, está el problema de la virtualidad y lo que hacemos es construir con gente, verificar referencias, verificar estudios, o sea como prepararnos para tratar de resolver problemáticas, pero lo que no hacemos, es decir, “a nosotros nos compete la formación pensada como esto”, entonces lo que hacemos es mecánicamente operar esta actividad.  […] </t>
  </si>
  <si>
    <t xml:space="preserve">[…]FGP: cómo entendemos lo pedagógico en la universidad. Entendemos lo pedagógico como una cosa enorme y diversa, pero creo que de una cosa estamos seguros y es que la educación es un acto político, es decir, no es neutral y no vamos a decir que entonces cumplimos con todos los enfoques o que tenemos como la verdad de la pedagogía y a esa es la que reproducimos, pero hay algo que sí para nosotros es una máxima digamos, es estar tratando de que los estudiantes tengan una mejor experiencia de aprendizaje, eso entendiendo que los profes, no todos, tienen formación en pedagogía y que está el profesor que no es una menor proporción de la cantidad de profes que empieza su clase y habla toda la clase y la siguiente es igual.
AIOM: Esa es una pedagogía.
FGP: Exacto, pero para nosotros esa manera de hacer las cosas tiene oportunidades de mejora, que lo que decimos es profe si quiere lo conversamos, si no quiere, pues bueno, nosotros no podemos hacer nada. Yo en particular y creo que ahí ya pues mezclo también mi experiencia personal, yo siento que pierdo mucho tiempo así y más si el 100% de mis clases son eso, yo padezco demasiado eso. Si es como yo soy muy preguntona, a mí me gusta hacer, a mí me gusta mirar, explorar, cambiar, no sé qué, intentar. Y cuando en una sesión lo único que me permiten es escuchar, es como si estuviera encarcelada, obligada. Entonces, digo, yo en particular, no consideraría que esa sea la mejor manera. Ahora, pues yo no puedo obligar a un profe a que lo haga diferente, pero tampoco puedo decirle, honestamente, que yo creo que la está sacando del estadio, porque no, o sea, francamente, no me puedo sentar a decirle profe es lo mejor. Yo a veces digo, chévere escuchar, por ejemplo, los podcast, porque escucho al ministro, y yo me siento y le dedico el tiempo con calma, en un ambiente tranquilo, pero hacer eso en clase a mí me cuesta. Entonces, quería decir que nosotros entendemos la educación en general, como un acto político. En la Unidad nuestra máxima es, tratar de que el estudiante haga eso, tenga una mejor experiencia de aprendizaje y que el profe pueda, brindarle unos criterios más claros de evaluación y demás. […] </t>
  </si>
  <si>
    <t>FGP;AIOM</t>
  </si>
  <si>
    <t xml:space="preserve">[…]FGP: La profe mencionaba el tema de los instrumentos y de los formatos, y yo quisiera decir que soy muy crítica de hacer un formato sin sentido, porque para mí las cosas que no tienen sentido, ¿para qué? O sea, si yo no le veo utilidad a esto ¿para qué? Pero también me ha pasado que cuando yo le pregunto a un profe por muchas variables, a veces esto parece obvio, pero no es obvio. Entonces, por ejemplo, pasaba con un profe que era como, para mí es importante que el estudiante tenga pensamiento crítico, sí o sí. Tiene que salir de la salud pública, salir de mi asignatura, por lo menos teniendo una claridad de diferentes perspectivas y escuelas de la salud pública. Y yo le preguntaba al profe, ¿profe, y cuando se ve eso en los estudiantes?, ¿dónde lo hacen? Pues la clase era magistral, tal cual. Entonces yo decía, pues, profe, habría que mirar donde ellos ejercen el pensamiento crítico, y les pregunto después, bueno, y ¿cómo es la evaluación? Porque ahí debería haber, digamos, pistas, evidencias como ¿dónde? No, la evaluación era de elección múltiple. Yo, pero entonces, ¿cómo sabemos que está haciendo pensamiento crítico profe? O sea, solo le pregunto porque pues puede ser muy obvio. Él seguramente en su concepción dice, yo estoy trabajando para el pensamiento crítico, pero en la práctica no. Y yo creo que eso es algo de la pedagogía que hemos encontrado, digo, la pedagogía, en general, de la práctica de ser docente y es que hay una concepción que a veces parece muy obvia, pero en la práctica no pasa. Entonces, ¿qué hacemos con los formatos? Los proponemos y a veces puede ser muy cuadriculado, puede pensarse como el formato para eso, pero es un instrumento analítico.
AIOM: Ustedes hicieron un formato de evaluación de clase para profes, si se lo hubieran dado a los estudiantes, seria potente.
FGP: Pero a nosotros nos pasa con un profe, por ejemplo, profe usted tiene eso, definido, ¿cuál es el objetivo? Que tengan pensamiento crítico, ¿cómo es la evaluación? con un parcial. Y lo que nos pasa con el profe es que, el profe hasta que llena eso [Se refiere al instrumento mencionado], y no porque el objetivo sea llenarlos, es porque es un ejercicio analítico, el profe dice bueno, sí, tal vez esto no está conectado. Pero lo que sí necesitamos es que el profe nos dé la oportunidad de hacerse esa pregunta, porque es que si no se da la oportunidad de hacer esa pregunta, podría ser que, digamos, ahí creo que si hay una oportunidad de mejora en diversificar las estrategias de hacer la pregunta, pero a veces hay tantas variables sobre la mesa que yo no veo cómo más se hace, sino es escribiendo ciertas cosas y resulta que al escribirlas hay que ordenarlas de alguna manera y esa organización a veces se nos vuelve un formato. Y entonces resulta que la gente ve el formato después y dice no, esto es para llenar el formato, pero no, y hacerlo, claro, requiere un montón de tiempo […] Entonces, yo quería como rescatar este tema de los instrumentos, porque creo que también demonizarlos o pensar que todo el tiempo son inútiles, para nosotros han sido útiles, que claro que requieren tiempo para justamente no instrumentalizarlos y eso es el problema más grave con los profesores, es el tiempo. O sea que un profesor se puede sentar contigo una hora de trabajo “espere es que no puedo, ¿a qué horas?” Una vez hablé con una enfermera que me decía, es que esta semana no he visto a mis hijos. Y yo decía ¿yo que le digo?, ¿yo que le digo? [Se ríe nerviosa] no profe, que esté bien, nos vemos después, chao.[…] </t>
  </si>
  <si>
    <t xml:space="preserve">[…]para nosotros los talleres a veces son simplemente una excusa para que el profe venga y diga bueno, esta pregunta me llamó la atención. Sí, sí se da la oportunidad, se hace la pregunta, si no, pues no. Y realmente del 100 % de los profes que vienen a nuestros talleres, si acaso el 30 % con suerte, si acaso, se cuestiona, porque el resto también dice “yo no quiero hacer esto” “no tengo tiempo”, hay alguna cuestión, ni los estudiantes los motivan. Hay muchos temas actitudinales, otras cosas que uno dice, el profe real no es el profe más motivado siempre o el profe que quiere hacer siempre. El profe real con el que yo me he encontrado, siempre es el profe que tiene algún lío, no puedo […] </t>
  </si>
  <si>
    <t xml:space="preserve">[…]El profe mencionaba, ¿qué lineamientos? tomamos el Plan Global y ahí hay varias cosas de esa preocupación porque el estudiante tenga una mejor experiencia. Ese plan global también lo construyeron la profe Farías  y otros profesores del Congreso de la universidad que aprende. Hay unos referentes mínimos de, le apostamos a pedagogías más activas, más centradas en lo auténtico, en la conexión con el mundo real. Digamos que ahí está, mucho de nuestro origen, de ¿a qué le apuntamos?, para no decir que le apuntamos pues a todo neutralmente y que tenemos una visión de la pedagogía como si fuera ya una cosa pura extraña, no. Pues ahí hay unas apuestas que dejan por fuera otras.  […] </t>
  </si>
  <si>
    <t>CONCIENCIA</t>
  </si>
  <si>
    <t xml:space="preserve">[…]es una ventaja yo no estar en el sector, no estar dentro de él, pero sí estar en la jugada de preocuparme mucho por lo humano. Ese ha sido como mi trabajo toda la vida. Y más que lo humano, el desarrollo de la conciencia. Ustedes como académicos, sé que esa palabreja hace rato la academia la dejó por ahí guardada y suena un poco mística y suena un poco extraña y a veces la confundimos con un problema ético y resulta que no, resulta que el acontecer de la humanidad, siempre he dicho, no se desarrolla el ántropos, se desarrollan las visiones de mundo, se desarrollan nuestras concepciones, nuestros mentalidades, si lo queremos ver así. Entonces yo veo en las discusiones de ustedes cuatro grandes temas. El primero, que tal vez los que pudimos estar como en los primeros encuentros, de una manera muy rápida, yo les mostré que toda organización tiene siempre tres componentes dimensionales. Organización, y cuando yo hablo de organización hablo de cualquier conglomerado social. Entonces esas tres dimensiones vuelve y juega el mito, ese mito del espíritu, el cuerpo y el alma y traducido en pensamiento, hacer ¿sí?, y ese sentimiento, si lo queremos llamar así, y tendrá muchas derivadas. […] </t>
  </si>
  <si>
    <t xml:space="preserve">[…]hay una preocupación en una dimensión muy importante y de pronto JCM hace referencia ¿qué es eso otro que hay que hacer? Él dice, “tienen que haber otros métodos”. Pues es como si advirtieras que hay algo más que no estamos viendo. Y tiene que ver mucho con un tema que se nos olvidó también hace mucho rato y que a la psicología se le olvidó. Y de pronto cuando tú hablas del psicoanálisis, pues tuve la posibilidad de también formarme en psicoanálisis, no tengo ya nada que ver con él, en el sentido ortodoxo, pero el psicoanálisis se convirtió en otra manera más de racionalización de la existencia, que lo único que genera es más neurosis. Entonces muy difícil interlocutar y muy difícil que eso fluya y funcione. Entonces esa frase que les decía es se nos olvidó eso que nos han dicho todas las culturas de todas las dimensiones, de todos los lugares de este planeta y es ese conocimiento de sí, cuidado de sí, conocimiento del otro y cuidado del otro. […] </t>
  </si>
  <si>
    <t xml:space="preserve">[…]Entonces conocimiento de sí, necesariamente apareja el conocimiento de la sombra. Yo me conozco y conozco mis sombras y en la medida que conozco mi sombra, la sombra nunca se va a poder mochar, nunca voy a poder cortar una sombra, pero la puedo integrar y el simbolismo está, el sol al mediodía, que integra la sombra y el sol. Me llama mucho la atención cuando han dicho el instituto tiene que ser faro. O sea, que tiene que ser conciencia ¿de qué?, ¿para qué? O sea, eso de que sea faro tiene mucho de extenso y de complejo dentro de ese proceso. Entonces, volvemos al tema. Si yo me conozco, conozco a la humanidad. Si conozco a la humanidad, soy capaz de empezar a mirar sus sombras. Y si conozco sus sombras, también soy capaz de cuidar a la humanidad de su propia sombra. Hemos destruido este planeta. De alguna manera, nuestra sombra ha destruido el planeta. […] </t>
  </si>
  <si>
    <t xml:space="preserve">[…]el alma, la conciencia no es ingenua. O sea, el alma no es una entidad metafísica. El alma es nuestro acontecer de la vida, independientemente de la escolarización y de la academia, el alma es un acontecer. Y cuando yo los escucho toda la semana, lo que más los conmueve a ustedes es cuando se encuentran con el alma del otro, el alma de esas culturas, sus sentires, sus creencias, sus saberes, sus maneras de resolver el mundo. Es un tema de alma. Pero el alma no es ingenua, también el alma teje y construye violencia, guerras, dolores, destrucción. Entonces, hace mucho rato salió de la dimensión educativa la psicología. La psicología como este proceso de desarrollo humano.[…] </t>
  </si>
  <si>
    <t xml:space="preserve">[…]Tal vez de lo que más me llamó la atención cuando GHB me invita a participar, fue como ese asunto del cultivo de la humanidad. ¿Yo qué? ¿Y ustedes de qué están hablando? ¿Y cuando la universidad está hablando de cultivo de humanidad? ¿de dónde salió esa frase? Eso suena rarísimo, ¿no? Fue de las cosas que más me llamó la atención, porque sonaba como diferente a una academia, diferente como a.… y tal vez más próximo a la cotidianidad de la angustia humana. Yo creo que hoy estamos angustiados porque como seres humanos no sabemos qué hacer con nosotros mismos. Estamos encartados, demasiados juguetes, demasiada tecnología, demasiadas vainas. Tenemos juguetes de todas las magnitudes, pero no hemos podido entender quiénes somos dentro de esa dinámica. Entonces, esas dimensiones del conocimiento realmente de lo humano, creo que la tenemos un poco floja.[…] </t>
  </si>
  <si>
    <t xml:space="preserve">[…]estoy de acuerdo con lo que dices profe AFMC, que es vital. O sea, ¿qué es eso de conservar la autonomía? A mí me quedó mucho sonando el tema de la autonomía del instituto, y más con la conversación que acabamos de tener. Me parece bellísimo, porque es que lo que tú dices es real. O sea, vamos a hacer una para institucionalidad, pues, vamos a empezar a encargarnos de todos los problemas como si fuéramos salvadores, o realmente vamos a hacer una pequeña revolución para la cual nos están dando un poquito de permiso. Por ejemplo, yo sé que esta forma como se ha ido llevando estos encuentros, yo sé que son completamente disruptivos y estoy segura que más de una persona ya en la universidad debe estar diciendo, “se van a perder el tiempo, se van a pasear, están hablando bobadas”, más de uno debe estar diciendo “pendejada lo que están haciendo”. Estoy absolutamente segura de eso, porque conozco muy bien esa mentalidad académica, pero esto ya es subversivo, o sea, eso ya es. Sentarnos aquí sin una planeación y sin una vaina, a pesar de que nos toca llenar las planillas, a pesar de que toca tener todo un registro de lo que se está haciendo, hay algo de subversivo en la misma forma como ustedes se han dispuesto a hablar del tema. Entonces, creo que el ejercicio de encontrar ¿qué es aquello para lo cual estamos convocados? […] </t>
  </si>
  <si>
    <t xml:space="preserve">[…]CMOS:Por ejemplo, si yo le preguntara a la universidad hoy ¿para qué educa? ¿Qué me diría? Y creo que habría muchas respuestas, ¿no? Y en términos generales, ¿qué dice la universidad? ¿Para qué educa? Pues si lo quisiéramos ver así en términos genéricos, pregunto.
AIOM: Pues yo eso lo tengo muy claro, la educación, bueno la que yo hago es para...
CMOS: No, la universidad.
AIOM: La Universidad, yo creería que también, es una resolución oficial de un accionar crítico para pensarse como sociedad.
CMOS: ¿Eso lo hace?, o sea, ¿eso lo dice la universidad y lo encarna? 
AIOM: Cuando hacemos educación integral, cuando decimos pensamiento crítico, cuando hacemos transformación social, en ultimas se da la conciencia social yo creería que, al menos lo dice, no sé si lo hace, pero eso lo afirma la formación de ciudadanía en última es conciencia de sí como ciudadano. Yo creería que, en principio, mirar la misión. 
AFMC: La misión y la visión.
AIOM: la misión y la visión, ahí al menos dicho está.
CMOS: Bueno, entonces ahí hay un tema bien interesante. Entonces estamos en el componente pensar o estamos en el componente estratégico o estamos en el componente del espíritu. Es lo que nosotros llamaríamos una estrategia declarada que necesariamente cursa, supuestamente, con los posibles propósitos superiores que debería tener una institución educativa. Lo declarado, pasa también en las organizaciones, tiene unas declaraciones maravillosas en el papel, pero tendríamos que empezar a decir ¿qué está encarnado?, ¿qué está encarnado? Y cuando ustedes miran así grosso modo, ¿qué está encarnado?, ¿cuál sería ese propósito o esa estrategia encarnada frente al tema de educación?
AIOM: Ahí si es pura movilidad social, es decir bastante complejo, ese es cómo subtexto en el currículo, estudie...antes era para ser alguien en la vida. Ahora es para que haga plata. Y por eso por ejemplo lo que decías tú [Se refiere a JCM], para un estudiante que puede ganar haciendo un diseño. Y con eso hagas un emprendimiento para que vendas en la universidad sí, ya mucho de lo que se está tratando de plantear ahorita con lo tecnológico para muchos chicos es, los chicos están yendo para otro lado y dicen ah, pues no vienen allá porque ¿para qué? entonces hagámoslo rapidito y usted con un youtuber, tres cositas y ya. Entonces, o la otra que he escuchado mucho y se repite constante y está también en las declaraciones de la universidad en función del emprendimiento, en función de la empresa, de todo esto, y nos preocupa mucho y ¿dónde va a trabajar? ¿Dónde va a laborar? ¿Dónde va? es eso, el campo laboral y entonces uno dice venga, entonces estamos en función de las ofertas laborales que nos ofrece el modelo económico dentro de nuestro sistema. […] </t>
  </si>
  <si>
    <t>CMOS;AIOM;AFMC</t>
  </si>
  <si>
    <t xml:space="preserve">[…]si la universidad piensa un montón de cosas, pero también entendiendo que está incrustada en una sociedad, ahí hay una respuesta, así lo dice también la universidad, las problemáticas del país y todas esas cosas, se supone que en eso estamos, pero eso empieza también a dialogar y a generar tensiones y síntesis si se quiere, con la idea de las múltiples expectativas que tiene la juventud también del país. Entonces ahí uno empieza a ver un montón de elementos que empiezan a chocar y que uno lo ve en la universidad y que lo ve, es decir, la facultad de Minas en Medellín, tiene una idea de universidad y de proyecto educativo que dista por completo de lo que puede pasar en otra facultad, que se yo, en Bogotá es otra cosa. Y eso se manifiesta no sólo en un proyecto, se manifiesta en los profesores que se seleccionan, se manifiesta en la apertura o no que puedan tener los profesores a cierto tipo de discusiones, se manifiesta en la relación que se establece con los estudiantes, se manifiesta en los ideales que se fijan los estudiantes y los propósitos, o sea eso es, muchas universidades ahí, o sea muchas formas que son contradictorias, que están en tensión, sobre las cuales muchas veces es muy difícil encontrar algo que pueda abarcarlo en esa diversidad y en esa complejidad. De ahí el tema de esas autonomías que debería haber, o sea el gran problema de los posgrados ahorita. Una reforma de posgrados que entiende que todos los posgrados se parecerían a lo que pueden ser los posgrados en ciencias y entonces no, hay unos posgrados específicos y hay otra cosa, o sea cómo es distinto. Y entonces lo que uno si ve es eso, claro, en la retórica la universidad estamos pensando los problemas del país con pensamiento crítico, la universidad de la nación y todo este tema, pero en la práctica de lo que hacen las facultades y todas las cosas son distintas y claro, y la Facultad de Minas piensa la nación, pero de una forma distinta a la como las pueden estar pensando otras facultades. Entonces ahí hay siempre digamos todo un conjunto de tensiones y de formas […] </t>
  </si>
  <si>
    <t xml:space="preserve">[…]AFMC: cuando tú dices que uno podría decir bueno es que la idea del instituto como un faro, digamos como que sí.
CMOS: Sí, exacto, que no es lo que ese sea, sino que es lo que supuestamente convoca.
AFMC: No claro. Y yo lo que digo es como faro, pues tal vez el faro no da una solución o fija un camino, sino que trae tal vez discusiones, como que trae formas de cuestionarnos, que trae... Más que un faro, es como una conciencia. Ahora, es chistoso porque claro, la universidad tradicionalmente se le encomienda hacer la conciencia de la sociedad. Entonces, uno diría el Instituto debería ser como la conciencia de la universidad, tal vez, no sé. Pensando en esa especificidad que podría tener, no sé. […] </t>
  </si>
  <si>
    <t>AFMC;CMOS</t>
  </si>
  <si>
    <t xml:space="preserve">[…]CMOS:primer punto propósito. Querámoslo o no, desde hace 20 años, la humanidad empezó a poner, ustedes saben que el dios de nuestra era, es el neoliberalismo y que el neoliberalismo, por utilitarismo o por lo que fuera, hubiese empezado a colocar en las empresas la palabra propósito, es porque algo nos está pasando, así sea solamente por utilitarismo, pero eso inclusive cambia las discusiones que hay en las grandes esferas de la economía del mundo. Propósito. Y miren, esto tiene una profundidad enorme. Cuando yo digo, el propósito es ir a la luna, yo no puedo tener gente, pensando en ir al fondo del mar, porque sus pragmáticas son diferentes. Entonces, lo que yo advierto acá es que, el propósito debería de ser, es un genérico, es un ideal, es un Ítaca, si lo queremos llamar así, es un punto ideal de llegada, pero unifica humanidad. Unifica en el sentido de unidad de humanidad, de que todos tuviésemos que remar para el mismo lado. Entonces, cuando ustedes me dicen sí, claro, lo que está declarado es el pensamiento crítico, pensar los problemas de sociedad es muy ilustrado, ¿no? O sea, es una herencia de la Ilustración y luego viene la herencia neoliberal ya en la cotidianidad del propósito encarnado. O sea, ahí estamos viendo el espíritu de época, que es una mezcla entre Ilustración y neoliberalismo. Entonces, esas son unas luchas que están ahí. Lo simpático es que lo humano no aparece, porque es que la Ilustración como tal no es sinónimo de la humanidad como tal, sino del pensamiento ilustrado.
AIOM: Aparece la humanidad Ilustrada. No aparece el humano, como lo pensó.
CMOS: Es eso. Exactamente. Entonces, mira que estamos atrapados en dos visiones que nos enredan un poco la piola y lógicamente vienen entonces esas subvariables, pero estarían todas en esas dos líneas, porque cuando uno habla de forma individual con alguien de la universidad, pues se encuentra con el ilustrado o con el que está trabajando para la ciencia y la tecnología y para meterse realmente en las lógicas del capitalismo. Entonces ahí tenemos el primer gran problema o el primer gran debate que tenemos que dar como instituto. Y empato con lo que dijiste y es ¿cuál va a ser el propósito? […] </t>
  </si>
  <si>
    <t>CMOS;AIOM</t>
  </si>
  <si>
    <t xml:space="preserve">[…]es que aquí hay un tema muy difícil, yo lo decía en estos días, nacer de una institución centenaria, madura, entre comillas, con una rigidez propia de su edad, nacer de ahí, ¿cómo es eso?Uno no se salva. En psicología organizacional hablamos que la cultura es superior al individuo, o sea, el alma de las instituciones son superiores a nosotros. Y ustedes les pasa. Tú [Se refiere a AIOM] que vienes de otra universidad, son culturas diferentes y hay choque cultural. Y hay choque cultural por esas formas de sentir la universidad, de vivir la universidad. Y, por ejemplo, pasa también la parte organizacional. Uno siempre le pregunta a alguien ¿de qué empresa vienes? Porque ya viene con un alma, o viene con el alma neoliberal, o viene con el alma de la burocracia, o viene con el alma de no sé qué, pero viene y va a tener choque, no va a tener choque cultural. O lo traigo para que me haga choque y me cambie estructuras o no. Entonces vuelve y juega. El propósito como norte es estructural. Está el declarado y está el encarnado. Y cuando hay choques de poder, existe la para estrategia, quien quiere llevarse la batuta del norte para poder hacer que la institucionalidad toda se vuelque hacia ese norte. Y lo he visto también en la universidad, o sea, choques muy profundos de quién quiere decir ¿esto va para acá o para acá? O sea que el instituto no la tiene fácil, porque por eso ustedes cuando aparecen en el escenario es una amenaza y lo dijo muy bien AFOA, creo que se la pilló en un minuto. Claro. O sea, ustedes ¿qué les pasa? pues se dieron cuenta que ustedes están haciendo una para estrategia, casi qué fue lo que dijo. ¿Sí?, porque les está diciendo a ellos, “¿ustedes para dónde van?” ¿cómo vamos a tener esa relación entre nacer de este ser centenario y una institución que pretende una revolución de cierta manera? o una forma oponerle. […] </t>
  </si>
  <si>
    <t xml:space="preserve">[…]. Entonces cuando tú [Se refiere a AFMC] decías ah bueno, entonces ¿será que nos tenemos que meter en los veteranos del hacer? ¿sí?, y de pragmáticas o realmente será que tenemos que empezar a darle dimensión a lo que tú has llamado el Centro del Pensamiento tuyo en el tema de, hasta dónde es un trabajo del pensamiento que se nos perdió, hace rato se nos perdió la capacidad de pensar. Entonces claro que dice uno Uy, aquí ¿qué pasó? ¿Por qué se nos perdió? Porque no somos ajenos al espíritu de época, la inmediatez del siglo XX, el eficientismo del siglo XX es el alma que nos mueve. Entonces todo el tiempo es, ¿que hubo los resultados? ¿Qué hubo? ¿Usted qué está haciendo? En cualquier institución, siempre llegamos al resultado, siempre llegamos al tema de las coberturas y nos encanta tener un montón de números gigantescos en las coberturas, pero nunca entendemos si eso tiene sentido o no. Si tú conmoviste dos gatos, no hiciste la tarea. Pero si puedes decir que 100 personajes pasaron por ahí, hiciste la tarea. Qué maravilla. ¿Cómo? No nos importa, también advierto que es que el espíritu de época es superior a nosotros. Es superior a nosotros. Lo importante es entender que nunca vamos a ser ajenos a vivir en la pecera del alma que nos conmueve en su momento. O sea, a todos nos ocupa el problema económico, a todos nos ocupa el desarrollo y el futuro de nuestros hijos. A todos nos preocupa. Y ¿cómo va a ser? Entonces miren, de las cosas que me preguntan a mí año tras año, mis pacientes, ¿dónde va a entrar mi hijo? ¿Dónde va a ser educado? En los colegios más cachacos, porque son los que le van a dar la posibilidad de entrar en los modelos neoliberales y tener trabajo. O sea, o entro a la Universidad de los Andes o entro a la Nacional, pero entonces no, pensamiento crítico, pero entonces tal y entonces ¿cuál es mejor? ¿No? ¿Cuál me vincula con una sociedad capitalista? Entonces estamos en medio de una cantidad de dificultades enormes que son superiores a nosotros en ese sentido. Entonces, mirando la analogía, que es algo bien simpático, porque sería como el acuario, pero en forma de terrario, es abajo está, es como si todo eso fuera la cultura, o sea, el medio donde nosotros nos movemos, las ideas y las creencias del momento histórico. Y entre más estamos inmersos en la cultura, es como si estuviéramos ahí en el pantanito del acuario, ahí abajo. Entre más subimos, más lucecita hay. Cuando somos capaces de brincar, nos volvemos aéreos y somos capaces de distanciarnos un poco de la emocionalidad misma de la cultura para verla. Pero nunca vamos a estar por fuera de la cultura. Nunca. Siempre caemos en argumentos que la cultura nos entrega. No es que , el alma esté en mí, sino que yo pertenezco a un alma, pertenezco a un momento histórico, pertenezco a una idea de mundo que nos convoca. Cuando yo veo allá, cuando vimos en el Amazonas el niño diciendo, el que nos hizo el tour, muy bello con su celular y diciendo es que estoy haciendo un emprendimiento, él me está hablando de espíritu de época. Él estaba haciendo ese híbrido entre sus creencias, pero su necesidad de pertenecer al siglo XXI. Qué pena, yo merezco ser igual al otro muchachito de la ciudad. Cuando ustedes hacen los debates de eso, de que, si se tiene que quedar el niño o si se tiene que ir, es un problema de alma. ¿El alma cuál es? El alma le está diciendo al niño, existe un mundo gigante, existe el primer mundo, existen las ciudades, existen no sé qué, ¿y yo me tengo que quedar aquí? No entienden, ellos no entienden cómo hacer eso. Es un choque de visiones de mundo muy complejas que no hemos podido tampoco aprender a tejer y a unificar. […] </t>
  </si>
  <si>
    <t xml:space="preserve">[…]Entonces, grosso modo, el propósito de nosotros tiene que estar muy claro. ¿A qué le vamos a apostar? ¿Nos vamos para la luna, nos vamos para el fondo del mar, vamos a subir el Everest, pero qué es lo que vamos a hacer?pero miren cómo se nos filtra el espíritu de época. Casi todos son pragmáticas, todas son pragmáticas, rápido hay que hacer. Miren, pues, tiene un problema con el propósito, tiene problemas de para estrategia, tiene la confusión entre ilustración y capitalismo neoliberal y ha armado un cuerpo que ya bajo del propósito al cuerpo propio de la institución pública. […] </t>
  </si>
  <si>
    <t xml:space="preserve">[…]CMOS: Ustedes se han quejado toda la semana de la burocracia de allá. Y como les decía, no burocracia en el sentido político, no burocracia en el sentido organizacional. Jerarquías, estructuras, controles, políticas... El sistema integrado de gestión, o sea, es un acto maravilloso de control. Los sistemas de calidad son actos de control. 
AFMC: Y paradójicos, pensar resolver la burocracia con un sistema.
CMOS: Sí, exactamente. Entonces tenemos un cuerpo supremamente pesado. Piensen nomás en todo lo que pasó para estuvieran sentados aquí, y lo que les va a costar, estar sentados acá.  Es poder entender en qué estamos, o sea, qué tipo de revolución es la que se está haciendo. Entonces ese cuerpo es un cuerpo, lo que les decía también esta semana, de Frankenstein. O sea, el instituto no puede ser una cabeza más que le sale al Frankenstein, porque así puede quedar. Pues es que mira, el primer el primer escollo con el que nos encontramos cuando GHB me invita, yo, “explícame primero que esto está enredo” y me empieza a mostrar esta cosa así de gigante. Bueno, por fortuna yo manejo empresas muy grandes, entonces yo puedo entender la complejidad de cuando los sistemas son muy grandes. Pero claro, entonces ya empiezo a hablar de que había más institutos, y yo ¿qué es esto? ¿Cómo que más institutos?, ¿cómo que más cosas?, pero no, que es que son de sede, pero que no son nacionales, pero que, por Dios. O sea, el Frankenstein es todo. Entonces, nuestro gran reto es, no ser una parte del Frankenstein. . Pero para eso necesitamos pensarlo mucho. ¿Qué cuerpo vamos a tener que sea un satélite? Yo no sé, una cosa que ni siquiera esté inmersa. Porque miren, el solo hecho que quede vinculada toda la burocracia, de una manera tan explícita, no va a ser capaz de moverse. Además, todos empiezan con los celitos, eso es mío, eso es mío. Porque recuerden que la burocracia tiene la propiedad de tener grandes estructuras en cajones, y se lo meten al cajón, o el cajón no lo dejan sacar. Y si los cajones son tan poderosos y están en el modelo neoliberal, ahí sí que menos logran hacer la ruptura. Entonces ¿cómo va a ser eso, dentro de esa gran estructura que es la Universidad Nacional? Y la cultura, que es el alma de la institución, es la que traduce el propósito y se transforma con la armazón de un cuerpo. O sea que siempre sale una idea. Un Cuerpo. Yo les decía y les contaba la anécdota que, de una mamá, cuando nace el bebé, lo primero que mira de un niño es el cuerpo. Tiene cinco deditos, la cabecita está bien, salió. Y eso es una felicidad para una mamá. O sea, nacemos en el cuerpo y luego llora, y el médico está pendiente de que llore. Conclusión vida. O sea, pensamiento, espíritu y cuerpo. A medida que el niño crece, desarrolla alma. ¿Qué es lo que empieza a ser tan maravilloso para las mamás y los papás? Cuando empieza a reírse el niño, cuando empezamos a asignarle emociones que ni siquiera el niño dice, no, es que es de mal genio, tiene siete meses y es de mal genio. ¿Cómo sabe eso? Eso se siente. Entonces el alma que está ahí, ¿qué es lo más importante para un papá y una mamá? ver a su hijo almificarse. ¿Qué genio tiene?, ¿qué personalidad tiene?, ¿qué sentimientos tiene?, ¿cómo empieza a movilizar todas sus emociones?, es lo más importante. Ahí nadie está pensando que sea doctor, ahí nadie está pensando nada. Lo importante es que ese ser se exprese en su magnitud de humanidad. Entonces, por eso, llevándolo a las organizaciones, el alma también es posterior a la construcción de un cuerpo. Entonces tengo la idea de hacer las mejores empanadas del mundo, y armo el chuzo, y me meto allá en el garajito y armo y funciono. Y con el tiempo la gente le empieza a colocar características a ese pequeño emprendimiento. Es que “Doña Fabiola es excelente, es que es muy amable”. Entonces ya las empanadas de la señora no son por las empanadas, sino por la amabilidad de la señora y empieza a tejerse la cultura. Entonces ¿cómo es nuestra cultura? Rígida, una cultura muy cabezona, una cultura donde el conocimiento está, la torre de marfil del conocimiento es importantísima, donde el paper, el texto, lo que yo digo es fundamental dentro de todo ese andamiaje. Entonces la cultura de la Nacional es eso, egos caminando, rigideces, celitos, cosas de esas.  […] </t>
  </si>
  <si>
    <t>CMOS;AFMC</t>
  </si>
  <si>
    <t xml:space="preserve">[…]Lacan  decía “Dios es inconsciente”, y lo decía de una manera absolutamente desprevenida de emociones, pues, es inconsciente y tiene mucho sentido el concepto de Dios inconsciente, no le importa y no tiene cualidades humanas. Entonces nada que ver. O sea, no metamos a Dios en el rollo, ahí está. Y seguiremos mutando en visiones diferentes de él. O sea, que, si nos queremos emular a Dios en el sentido de la mente y en el sentido de la inteligencia y del conocimiento, Frankenstein, entonces vamos a armar ciencia, tecnología, todos los cíborgs. Todo lo que está pasando ahora, es una hipertrofia del componente de la mente, del pensar. Queremos tener cuerpos inmortales, existencias inmortales, pero el tercer excluido, que es el alma, es la que comprende, es la conciencia, es la que analiza, es la que media entre el pensamiento y la acción. Y no estamos formando a nuestros hijos ni a nuestros niños, humanos en un ámbito de la conciencia, del análisis, no el análisis crítico desde el pensamiento, y no, análisis crítico desde el alma, desde los sentires y desde la comprensión. Entonces tú pones unos ejemplos puntuales donde vamos de la mente al cuerpo, del cuerpo a la mente, sin la mediación.[…] </t>
  </si>
  <si>
    <t xml:space="preserve">[…]en realidad estamos inmersos en una lógica aceleracionista. Y ese aceleracionismo en términos filosóficos es desastroso, porque lo que plantea de base es, hay que seguir de esta forma porque no hay otra opción, así se acabe el planeta y nos acabemos todos. Y creo que eso hay que ponerle freno. La universidad debe hacer un cambio de velocidad. Bueno, si vamos tan acelerados, vamos a sentarnos a meditar, a pensar, a respirar, a ver qué es lo que tenemos que corregir, qué hacer, porque de lo contrario esto se va a reventar. Y eso está pasando. Es decir, esas cifras en torno a que más o menos el 30 % de la gente que se gradúa encuentra trabajo en lo que estudió en el pregrado, eso es grave. Y lo que pasa en posgrados el asunto de la imagen social de la universidad, yo les he comentado las veces, es que es desastroso. O sea, ya hay gente que me ha dicho no, yo para qué me voy a inscribir en la nacional si se la pasan en paro. Yo voy a una universidad seria donde pueda hacer mi semestre tranquilo. Y no importan otras cuestiones sino eso. Es decir, realmente la cuestión es fuerte en todo sentido, y por eso mismo tenemos mucha tarea y hay que, pues no desfallecer y encontrar por dónde.[…] </t>
  </si>
  <si>
    <t xml:space="preserve">[…]me parece muy importante como volver a ese inicio, tejernos, ¿no es cierto? Pensaba que, la clave está en ese objetivo general que propusimos, ¿no es cierto? Ser una organización sistémica, ocuparnos de ese cultivo de la humanidad, del cuidado de sí, de la vida, del reconocimiento del otro, pienso que ahí está la filosofía nuestra más importante. En esa línea, entonces podríamos pensar que nosotros estamos buscando la unidad. Entonces, como volver a traer esto que está disperso en la universidad a que seamos uno. Y en ese sentido es un instituto de puentes. Por eso esa idea que aparece, que es la articulación. Vamos a tejernos, no vamos a hacer lo que está haciendo FGP, pero necesitamos lo que está haciendo FGP en el Instituto. […] </t>
  </si>
  <si>
    <t xml:space="preserve">[…]nos quejamos de un montón de cosas, porque ustedes son los actores principales. O sea, eso es generar un movimiento de conciencia. Yo siempre he dicho, o sea, yo no tengo que ser ético para llegar a la conciencia, pero tengo que ser consciente para llegar a la ética. O sea, y ser consciente vuelve y juega, es una amplificación de mundos. Por eso decíamos, la conciencia o el alma no es ingenua, no es que el alma esté, no es metafísica, el alma es el pensamiento que se piensa a sí mismo, son nuestras actuaciones. A Jung  le preguntaban Maestro Jung, ¿quién fue a la luna? El alma, o sea, lo que él quería decir, todo lo ha tejido ese pensamiento humano, desde las guerras, desde la maldad, desde el sicariato, lo construye el humano, desde sus visiones de mundo, como también ha construido ética, ha construido moral y ha construido otras cosas. Entonces, pensarnos sobre nuestras propias formas de pensamiento es muy importante.[…] </t>
  </si>
  <si>
    <t xml:space="preserve">[…]siempre estamos hablando de la formación docente, que eso es más importante que hablar de la formación en pedagogía. Mira que siempre hemos hablado de formación docente por eso, porque no le vamos a tocar el espacio a otro, porque no es una instrucción. Sí, pero esa formación es la oportunidad que tenemos de ese cultivo de humanidad. ¿Cómo van a dar los profesores algo, una visión de lo humano, si no la tenemos? ¿Cómo podemos dar de lo que no tenemos? Entonces, ahí hay una clave también, que es esa formación docente. Y PTA o no, la pertinencia de hablar con Pablo Abril  es porque los profesores entran y tienen tres semestres de periodo de prueba. Lo que se está haciendo es ligar esa formación al periodo de prueba. Y ahí tenemos un nicho, una brecha donde nosotros podríamos entrar y trabajar de una manera conjunta, tejer lo que hay en la universidad que se esté haciendo, incluso intersedes, porque no es como, “el nivel central ahora dicta como es la formación de los docentes de reciente ingreso”, no, es que hay en las sedes que nosotros podamos potenciar, integrar, tejer, porque son tres semestres, imagínense la locura.[…] </t>
  </si>
  <si>
    <t xml:space="preserve">[…]yo creo que hay una dependencia que tenemos que tejer en estos encuentros de las distintas sedes y son las secretarías de facultad, porque esa es la rótula donde están los tres estamentos. O sea, ahí se encuentran administrativos, docentes y estudiantes. Yo creo que es importante esa perspectiva. Ahora que decíamos, bueno, traer los tres estamentos como los traemos, o sea, pienso que el siguiente encuentro es con ellos.[…] </t>
  </si>
  <si>
    <t xml:space="preserve">[…]EDGL: Y hay una cuestión ahí y es que, es que yo no sé por qué, a mí me disgusta muchísimo eso y es que, “ya le hago el favor”, perdona, pero es que aquí tú eres administrativo, yo soy profesor, estudiantes, y cada uno tenemos un deber, y tú no me vas a hacer ningún favor. Estás cumpliendo con tu razón de ser porque estás aquí en la universidad. Ah, pues perdón, profesor, pero todos te dicen ya le hago el favor.
CMOS: Claro, pero es una construcción de un alma enferma, enferma porque no somos capaces de vernos. Yo les hablaba mucho de la simetría. La simetría es absolutamente importante en las relaciones humanas y con estos espacios hemos querido generar simetría, que esté aquí una alumna, que esté aquí un administrativo, que esté acá en las mismas discusiones. Qué pena, KMMO, te retiras, que es que vamos a discutir a los pensadores, ¡no! O los chiquillos no pueden pensar porque es que están en formación, o sea, miren que es que ahí tenemos unas anomalías de alma muy grandes. Y me haces acordar, hay una moda en las organizaciones que es redes colaborativas y así como le da, a EDGL rabiecita, con la expresión redes colaborativas. Entonces la gente dice, claro, están los gerentes, están los administrativos que ganan duro y están los asistentes. Entonces, claro, te colaboro. O sea, es un favor que empieza a interiorizarse como una forma de resistencia a esas desigualdades y esas faltas de simetría. Entonces son una cantidad de cosas que tendríamos que ir revisando para poder romper y no caer en el juego de la cultura que tenemos.[…] </t>
  </si>
  <si>
    <t>EDGL;CMOS</t>
  </si>
  <si>
    <t xml:space="preserve">[…]AIOM: Mucho de mi práctica docente, los estudiantes, utilizan la palabra “colabóreme, profe,” “colabóreme”, que es muy molesta, pero en Valledupar, en algún momento allá en la Sede la Paz pasaba algo y era que allá está muy bien, colabóreme, yo le colaboro y este es el colaboro [Hace un gesto con la mano como de contar dinero]. [Todos se ríen y AFMC exclama, ¡peor!] Exacto, exacto, era así, cuándo llegaban con eso los estudiantes, y además en la gente de la población que me decían usted, ¿usted es profe de la universidad?, y bueno, ¿Cómo hacemos? ¿Usted no me podría colaborar con un cupito? Y miramos cómo nos colaboramos. Y yo decía juemadre, es que todo eso...
CMOS: De la politiquería más fina.Yo creo que es muy valioso, muy valioso saber que la cultura, vuelve y juega. La cultura la tenemos que hacer consciente por ese tipo de detalles. Sí, es que es impresionante, miren que heredamos la burocracia, la heredamos de medioevo. Entonces ver las alcaldías, las gobernaciones, sobre todo centralistas, pues miren las oficinas, o sea, un piso entero para una alcaldía, para el alcalde, las salas de juntas gigantescas y de ahí para abajo todo mundo arrumado. O sea, son unas lógicas permanentes que nos mantienen esa vaina.
AIOM: Mira la Sede La Paz, el espacio docente, no sé si lo conocen.
JCM: ¿El callcenter?
AIOM: El callcenter 
JCM: Creo que los mismos profes le pusieron así.
AIOM: Los estudiantes.
AIOM: Y yo como docente y otros docentes dijimos, encantador de ese nombre, vamos para el callcenter. Porque era un callcenter.
CMOS: Entonces, si se dan cuenta cómo el alma se teje después del cuerpo, o sea, yo estoy dando un mensaje cultural con las formas como me organizo, cómo está el cuerpo organizado, y por eso la gente habla de subir, bajo del Olimpo. Sí. Y empezamos a tener estos códigos que son absolutamente psicológicos. Es que eso es alma son psicológicos dentro de ese proceso. 
AIOM: Alguien dijo ayer de ver la luz de los dioses del Olimpo.
CMOS: JDOC, porque a mí me encanta la metáfora[…] </t>
  </si>
  <si>
    <t>AIOM;CMOS;JCM</t>
  </si>
  <si>
    <t xml:space="preserve">[…]: Nosotros hicimos varias revoluciones ahí aliadas, que fue muy chévere, como ese unirnos con Secretaría de Facultad, además porque había una enorme dificultad para que reconocieran a la Secretaría de Facultad con la misma relevancia que una vicedecanatura, una dirección, se veía que no, era algo operativo. Para mí siempre fue como un consulado, además para mí era súper importante el apoyo, como, “mira, tú que conoces aquí, estás aquí, ayúdame a discutir esta parte, ve como cónsul adelante y ayuda a tejer esto”. Entonces me parece que es súper importante eso uno. Y lo otro que empezamos a hacer en esa época era, en los consejos llevar a las personas que se encargaban de hacer lo que teníamos que mostrar, o sea, un informe, estadísticas y cosas, pues bueno, lo prepararon estas personas, vayan y lo exponen allá. Y eso era totalmente disruptivo también, porque es como que el jefe se pone el clavel en la solapa con el trabajo que hace otra persona. Entonces eso ha sido especial y pienso que es muy importante, tenerlos con esa visión. Sí, una visión muy desde el observador aquí, que tienen voz a veces, pero no voto en los consejos. Sí, y se están enterando de todo lo que circula entre estudiantes, administrativos, docentes, directivas. Esa es la rótula, está ahí. Entonces esa parte es importante.[…] </t>
  </si>
  <si>
    <t xml:space="preserve">[…]AIOM: Hay un proceso fuerte de formación en Manizales, porque a cada rato, a mí me llegan los correos, yo aparezco ahí, me citan a cada ratico de formación pedagógica en la Nubia y yo...
GHB: Es buenísimo, lo que pasa es que ahí hay unos antecedentes siempre que hay que tener cuidado y es, hace muchos años también, como 2010, 2011,2012, yo creo que la universidad se gastó muchísimo dinero en unas capacitaciones pedagógicas que eran pésimas y eso sirvió como de espantapájaros para la mayoría de los profesores, eso fue fatal. Entonces a nosotros nos daba unas capacitaciones y eran terribles, O sea, eran muy muy malas.
EDGL: Unas descapacitaciones.
GHB: Si
GHB: Y de allí entonces como en la línea que cuenta el profe EDGL, como lo que están haciendo en la Unidad de Transformación Pedagógica, en Manizales también hay una Unidad de Transformación Pedagógica y han llevado unas personas a unos ciclos de formación y está muy bien. El rollo es que nosotros tenemos una dificultad y es que en Manizales hemos luchado y yo creo que eso debería ser nacional, por tener una franja donde nadie tenga clase. Entonces hace muchos años cuando estábamos, cuando yo era estudiante en la universidad, teníamos los miércoles en la tarde libre entre comillas, porque era actividad cultural, los mismos estudiantes llevábamos una película que nos la conseguíamos en la Alianza Colombo Francesa o 
en el Colombo, se proyectaba esa película, había fútbol, banquitas, iba una chirimía, llevaban una orquesta de cámara y nos metíamos allá en biblioteca. Bueno y paralelo a eso podía haber otras formaciones docentes, podía haber reuniones de profesores, reuniones de estudiantes y eso lo logramos reencauchar y lo tuvimos dos años. Ahora en arquitectura, las otras unidades más o menos se habían alineado y tenían era el lunes en la tarde, porque decidieron que como los lunes eran, había tantos festivos, era mejor lunes, pero eso tiene sus dificultades, porque si es lunes entonces la gente empieza a llegar el martes a clase, estudiantes y profesores. Pero es importante volver a considerar una franja, una franja en la universidad que no tenemos, que esa también es una dificultad que cogimos y tenemos todo relleno, o sea ya la malla, eso no es una malla, o sea eso es un pavimento. Entonces la gente tiene clases desde las 6:00 a.m. tiene clases de 12:00m a 2:00 p.m. hasta las 10:00 p.m. entonces es como un afán de que hay que llenar, llenar, llenar, llenar todos los espacios. Eso ha dificultado ese ejercicio de formación que está bien y la gente que está yendo es buena. Yo suelo participar en los intersemestrales, en el semestre es muy complejo porque ya nos queda atravesado en una u otra, incluso ellos lo movieron a los miércoles por la tarde en arquitectura, pero en el 
cambio de administración, llenaron otra vez el espacio que teníamos los miércoles en la tarde, entonces nos quedó en el cable, pero no tenemos posibilidad de ir porque tenemos clase, siendo que está ahí en el campus, que porque teníamos ese espacio. Entonces es complejo, pero se están haciendo cosas importantes en las sedes en esa línea, solo que hay unos antecedentes nefastos.[…] </t>
  </si>
  <si>
    <t>AIOM;GHB;EDGL</t>
  </si>
  <si>
    <t xml:space="preserve">[…]CMOS: Están haciendo infinito el hacer y finito el pensamiento y eso es una, eso es una tontería, pero es una tontería porque el hacer no puede ser infinito. Está trastocado el tema. Esa es una queja de todo el mundo, no tengo tiempo, en cualquier institución donde yo vaya.
JCM: Y eso coincide con el aceleracionismo. 
CMOS: Exactamente. Es una tontería. Claro, y no tiene sentido. Y piénsenlo cada uno de ustedes, ¿cuántas cosas de las que hacen tiene sentido? Nada, ¿Cuántas cosas se quedan hechas en el tintero?, o sea, porque no eran. Hay un afán del hacer impresionante. […] </t>
  </si>
  <si>
    <t xml:space="preserve">[…]es que es una cosita, pues aparte que me preocupa, yo me he salido ahora porque estaba en el Comité Nacional de Programas Curriculares y pues realmente me preocupa lo que sucedió hoy y es el análisis que estábamos realizando, es que, con este Plan Integral de Coberturas, cada una de las sedes “ay, yo voy a abrir tantas carreras, tantas y tantas y tantas, la que más abra, abramos, abramos, abramos, abramos”. Entonces eso es una cosa, ¿lo estamos haciendo bien? ¿Será que ese es el camino? ¿Será que cabemos con nueve programas en una sede que tenía dos? ¿Será qué? Eso es una locura lo que está pasando y una irresponsabilidad, entonces en ese sentido pues se viene haciendo, pero es que son los decanos o los directores, dependiendo de la zona, los que toman esas decisiones, que conocen su territorio. Me preocupa muchísimo porque yo estoy en ese programa, yo he dicho que no, en algunas cosas digo no, en otras cosas pues uno dice sí, porque le envían a uno todo el programa, que están los salones, que están los profesores y todo ese cuento, pero es mi intervención va, es más que todo a decir es, ¿cuáles son las líneas que vamos a dejar?, porque ya en dos meses, otra cara veremos. Entonces dentro de los que estamos aquí, yo creo que para el próximo encuentro tenemos que tener ya unos lineamientos como para que la persona que llegue “mire, ese es el lineamiento que tenemos, esto es lo que queremos hacer, aunque vamos para, tenemos que ejecutar todo este año”, pues por lo menos que esa persona mire y que siga con el apoyo y con lo que se pretende realizar y los objetivos que queremos alcanzar. Entonces me preocupa muchísimo porque es que, ya comenzaron a los debates de los candidatos a rectoría y cada uno pues propone una cosa y tiene una visión y no sabemos quién va a quedar y me preocupa que nos digan muchas gracias, estuvo chévere, muy bien, pensaron, sí, y que se queden cosas paradas. Y no dejamos como el lineamiento en ese sentido de para la nueva persona que viene y todo ese cuento que sería como, “mire, eso es lo que hemos hecho, esto es lo que tenemos. La mirada es esta” es una propuesta.[…] </t>
  </si>
  <si>
    <t xml:space="preserve">[…]GHB: tenemos, unos objetivos que no los tocaron. Eso no lo ha movido. O sea, básicamente la preocupación del consejo de facultad fue la estructura, o sea, esto ¿dónde va a estar? ¿dónde va a estar en el organigrama? Sí, porque uy, claro, mandamos el chorro alto, que quedara arriba de todo, integrando las dos vicerrectorías y pues eso amenaza una cantidad de poderes ahí que se sintieron como uy. Pero entonces los objetivos no los tocaron. El presupuesto, hubo una pregunta de la estudiante y se le respondió, pero no fue atacado porque es muy modesto. Pienso que en eso estamos bien. Y los objetivos, lo que yo le ponía el chulito verde es porque ya estamos trabajando en ello y tenemos unos resultados. O sea, cuando hablamos línea base, tenemos una línea base adelantada
CMOS: Estas conversaciones se van a sistematizar.
GHB: Y ese es. Y esto mientras no exista, no lo ven, que era la metáfora que usábamos como la semilla está en la tierra, la semilla no la ven. O sea, en este momento es complejo, yo veo difícil que vengan a decir no, venga, yo voy a hacer esto. Lo concreto, muchas gracias adiós, en el momento en que el instituto nazca, ahí sí va a ser el blanco de muchos poderes y es un puesto más y un cargo de director, para ahora es un director de proyecto encartado. No creo que sea, no creo que sea muy envidiable como “uy, mire, no lo ha logrado todavía oficializar, venga, se lo quitamos porque nosotros sí podemos”. Porque estuvieron cinco años con la papa caliente pasando ahí. […] </t>
  </si>
  <si>
    <t>GHB;CMOS</t>
  </si>
  <si>
    <t xml:space="preserve">[…]GHB: Un llamado que nos hacía KMMO es a los productos. Entonces yo quiero como que conversen en estos días también, empezar a mirar cómo desde la maestría en metrología de KMMO con énfasis en innovación, puede contribuir a lo que están haciendo en Orinoquía, por ejemplo. Y que le apunten, y que le apunten a AIOM, con el profe JABG y KMMO, a que saquen un producto académico de ahí, una ponencia para llevar a un sitio, un paper, un documental, una infografía. O sea, nosotros lo dejamos abierto porque no queremos restringir, porque hoy tenemos otras formas de leer y de escribir, no tiene que ser un paper necesariamente, quieren un libro, bueno, un libro o un CD o un juego interactivo, o sea, ¿cómo se va a documentar eso? Y así tenemos que trabajar en la línea de innovación, de investigación en educación, de políticas educativas. Pero la invitación no es como que AFMC se va a encerrar y saca un producto de política, sino como AFMC, ¿cómo se teje? Si es con SVO ¿sí?, sí, va a trabajar con la Unidad de Transformación Pedagógica. O sea, tejamos sedes, tejamos sedes y seres humanos que estemos trabajando en una línea para esos productos académicos. Porque la meta sí es que, al finalizar este proyecto, este proyecto de inversión, tengamos cosas tangibles, independientemente de que le hayan dado la cédula al muchachito, no tenga registro civil de nacimiento o no, nosotros sí tenemos un deber de haber trabajado año y medio con unos recursos de inversión que tenemos que desembocar en unos productos académicos, que son mínimo tres. Esa invitación. Esa producción que se haga, va a estar enmarcada en el proceso de creación de Cuenco, pero a mí me interesa que los nombres de las personas aparezcan. O sea, si el profesor EDGL trabaja con SVO, pues aparecerán los dos. KMMO, la invitación es como KMMO, o sea, necesito que tú, tu maestría esté sobre la mesa. O sea, KMMO tiene un excelente desempeño como coordinadora funcional, pero tiene una maestría que la necesitamos andando acá. Y entonces si KMMO produce algo, aparece KMMO su nombre con otra persona. No, no cosas tan aisladas. Y reitero, una invitación que les hemos hecho es, nosotros cogimos ahora una asesoría con una chica egresada, ya tiene años de experiencia en cine y televisión. Y empezamos ahora una capacitación las Luisas. Entonces está LFM y está LSH, y LSH trabaja en el Putumayo con comunidades nativas, enseñándoles a hacer sus propios documentales. Entonces LSH nos va a hacer una asesoría de ahora a diciembre. Entonces la invitación, yo le dije a LSH, a mí me interesa, que las personas. Yo no sabía lo del profe EDGL, luego me enteré acá, pero sí le mencioné de JCM, yo le hay más gente que está haciendo cosas y esa formación va a ser virtual y es asesoría en manejo de imagen y de, o sea, de vídeo, pero lo sonoro también, para editar paisajes sonoros, cómo registrar, cómo editar, que ella me dice en el registro es definitivo, porque hay cosas que, si fallan en el registro, nosotros no vamos a poder mejorar en una postproducción. O sea, hay cosas que, si la producción no funcionó, la postproducción no hace milagros. Y ya lo sabemos, porque nosotros, este es el primer encuentro con los equipos del instituto, los otros encuentros los hemos hecho con equipos prestados y pues eso ha sido como que a veces sí, a veces no, y se dificulta mucho. Entonces la invitación es, ustedes si les apetece, o sea, podemos que se sincronicen y miren qué clases pueden ser. Lo que pasa es que, si esto es un Instituto de Educación, a mí me parece maravilloso que nosotros nos eduquemos en este proceso de creación. Si esto, hay todo un año y medio que tenemos en este proyecto de inversión, lo mínimo es que de ahí queden unos productos, que además este registro que hemos hecho sea un material de creación del instituto.
JCM: yo, digamos, creo que hay una línea que además puede contribuir no solo al asunto educativo, sino a la innovación y a las políticas, que es la cuestión del papel del trabajo de campo en la formación universitaria. Porque eso debe estar, digamos, hay que pensarlo, que discutirlo y ahí podríamos dar una línea.
GHB: Podemos trabajar ambos, porque yo estoy montando lo de la asignatura como enlace de pregrado y posgrado. Y como disminución de la permanencia. Es una estrategia para disminuir la permanencia, porque a la gente no le enseñan a hacer su trabajo de campo en las tesis de maestría. Entonces ahí se quedan dando vueltas.
JCM: Y lo otro es que, como hay material, se podría armar algo bien interesante desde la universidad para mostrar la potencia del trabajo de campo.[…] </t>
  </si>
  <si>
    <t xml:space="preserve">[…]GHB:es importante con los tres pilares, es que haya una, hay un compromiso de conceptualizar algo en esas tres dimensiones. Entonces, como, como en la investigación en educación, no es cierto que ahí lo lideraría el IIEDU, como que sea una presentación de uno de estos trabajos. O sea, se conceptualiza cómo estamos entendiendo la investigación en educación. Pues esto, puede ser una, dos, tres páginas que acompañan un producto de estos académicos, que puede ser el paper, el podcast, puede ser el libro digital, o sea, el video. Y, pero es bueno la conceptualización ahí sí, o sea, cómo estamos entendiendo las políticas públicas entonces en educación. 
CMOS: Por ejemplo, la pregunta que yo me hacía ayer, ¿qué es innovación para nosotros? Y ¿Qué vamos a innovar? Cuál es el cuento ahí de la innovación. 
GHB: ¿Qué es lo que vamos a innovar? Entonces necesitamos, por ejemplo, que el GEBT que ha trabajado tanto, tiene una publicación, de línea y decir bueno, les propongo, porque igual eso lo someteríamos pues como al consenso también y ver las posiciones. La innovación académica en el Instituto Cuenco se va a entender como esto, estamos de acuerdo, no, tal. Y eso acompaña, un producto que puede ser documentar unas experiencias, una cosa.
CMOS: Y es muy importante porque eso es parte del norte, es parte del propósito. La claridad que tenemos frente que nos diferencia del asunto de la innovación y la educación en otros medios.
GHB: Claro. Y ahí es importante lo que hablábamos con el profe AFMC también en esa formación que hemos enunciado de los docentes de reciente ingreso, es como empezar a hacer una formación política en la parte educativa que no la tenemos. Yo soy ignorante total. O sea, qué rico como empezar esa alfabetización en estos encuentros, en esos encuentros con los docentes nuevos y ahí sentar una posición. O sea, las políticas educativas desde Cuenco se entienden de esta manera. ¿Qué pasa en esto interno, en la esfera nuestra de la universidad y para afuera?Entonces, no sé, el profe en un evento viene y presenta algo y trae cinco estudiantes que hablan de política o nos muestran sus tesis. Y eso es un encuentro que organizó el profesor AFMC en torno a políticas. Pero bueno, cuélguele el Cuenco por ahí en algún lado, que fue en el marco del sexto encuentro de Cuenco. No por un tema de ego, sino porque sí necesitamos hacer visibles las acciones prácticas del asunto. […] </t>
  </si>
  <si>
    <t>CATEGORÍAS UA18 5 ENCUENTRO INTERSEDES</t>
  </si>
  <si>
    <r>
      <rPr>
        <rFont val="Ancizar Sans"/>
        <b/>
        <color theme="0"/>
        <sz val="11.0"/>
      </rPr>
      <t>N</t>
    </r>
    <r>
      <rPr>
        <rFont val="Calibri"/>
        <b/>
        <color theme="0"/>
        <sz val="11.0"/>
      </rPr>
      <t>°</t>
    </r>
    <r>
      <rPr>
        <rFont val="Ancizar Sans"/>
        <b/>
        <color theme="0"/>
        <sz val="11.0"/>
      </rPr>
      <t xml:space="preserve"> DE VECES QUE SE IDENTIFICÓ EN EL TEXTO</t>
    </r>
  </si>
  <si>
    <t>En términos de la Neuropsicóloga CMOS, se refiere a una cultura que va más allá de las prácticas sociales y se convierte en los sentires que nos atraviesan permanentemente. También será acuñado al discurso de la Socióloga MCP que a su vez referencia al sociólogo Anthony Giddens frente a los elementos que componen los grupos de acción: la consciencia práctica y la conciencia reflexiva, la conciencia práctica es saber hacer y la conciencia reflexiva es saber por qué se hace lo que se hace.</t>
  </si>
  <si>
    <t>Se refiere a la visión de los egresados de la Universidad Nacional. Su perspectiva desde la educación recibida y la incursión dentro del campo laboral. Así mismo, contempla cómo debería ser esa interrelación de la Universidad con sus egresados.</t>
  </si>
  <si>
    <t>Corresponde a las dinámicas, visiones y planteamientos que responden a una época determinada y que dan luz del contexto en el que se desenvuelven. Se pueden encontrar referentes disruptivos de distintas épocas, así como visiones de esta era digital.</t>
  </si>
  <si>
    <t>Se refiere a las evaluaciones de percepción estudiantil frente a sus docentes. Pueden encontrarse planteamientos que cuestionan la efectividad de estas evaluaciones y si realmente se tienen en cuenta para mejorar la calidad de la planta docente de la Universidad Nacional de Colombia. También se plantean posturas en donde se cuestiona que esta herramienta realmente aporte a la construcción de estrategias de mejora en la planta docente o pueda ser tomada de forma arbitraria para ataques personales a los docentes.</t>
  </si>
  <si>
    <t xml:space="preserve">Se refiere a las características que deben poseer los egresados de los diferentes programas educativos en el País. Igualmente, está relacionado con las vocaciones necesarias de los aspirantes a las diferentes carreras ofertadas por las instituciones educativas. </t>
  </si>
  <si>
    <t>Se refiere a las políticas frente a la educación que se puedan implementar como parte de las potencialidades de un Instituto de Investigación, Innovación y Política Educativa. Así mismo, se refiere a las políticas de educación actuales, su análisis y planteamientos de participación por parte de la Universidad Nacional en el Sistema Universitario Estatal.</t>
  </si>
</sst>
</file>

<file path=xl/styles.xml><?xml version="1.0" encoding="utf-8"?>
<styleSheet xmlns="http://schemas.openxmlformats.org/spreadsheetml/2006/main" xmlns:x14ac="http://schemas.microsoft.com/office/spreadsheetml/2009/9/ac" xmlns:mc="http://schemas.openxmlformats.org/markup-compatibility/2006">
  <fonts count="17">
    <font>
      <sz val="11.0"/>
      <color theme="1"/>
      <name val="Calibri"/>
      <scheme val="minor"/>
    </font>
    <font>
      <b/>
      <sz val="12.0"/>
      <color theme="0"/>
      <name val="Ancizar Sans"/>
    </font>
    <font/>
    <font>
      <sz val="12.0"/>
      <color theme="1"/>
      <name val="Ancizar Sans"/>
    </font>
    <font>
      <sz val="12.0"/>
      <color rgb="FF46499E"/>
      <name val="Ancizar Sans"/>
    </font>
    <font>
      <b/>
      <sz val="12.0"/>
      <color rgb="FF46499E"/>
      <name val="Ancizar Sans"/>
    </font>
    <font>
      <b/>
      <sz val="11.0"/>
      <color theme="0"/>
      <name val="Calibri"/>
    </font>
    <font>
      <b/>
      <sz val="11.0"/>
      <color rgb="FF46499E"/>
      <name val="Calibri"/>
    </font>
    <font>
      <sz val="12.0"/>
      <color rgb="FF666666"/>
      <name val="Ancizar Sans"/>
    </font>
    <font>
      <b/>
      <sz val="12.0"/>
      <color rgb="FF666666"/>
      <name val="Ancizar Sans"/>
    </font>
    <font>
      <sz val="11.0"/>
      <color theme="1"/>
      <name val="Calibri"/>
    </font>
    <font>
      <b/>
      <sz val="11.0"/>
      <color rgb="FFFFFFFF"/>
      <name val="Arial"/>
    </font>
    <font>
      <b/>
      <sz val="11.0"/>
      <color theme="0"/>
      <name val="Ancizar Sans"/>
    </font>
    <font>
      <sz val="11.0"/>
      <color rgb="FF46499E"/>
      <name val="Ancizar Sans"/>
    </font>
    <font>
      <sz val="11.0"/>
      <color rgb="FF666666"/>
      <name val="Ancizar Sans"/>
    </font>
    <font>
      <b/>
      <sz val="11.0"/>
      <color rgb="FF46499E"/>
      <name val="Ancizar Sans"/>
    </font>
    <font>
      <sz val="12.0"/>
      <color rgb="FF202122"/>
      <name val="Arial"/>
    </font>
  </fonts>
  <fills count="5">
    <fill>
      <patternFill patternType="none"/>
    </fill>
    <fill>
      <patternFill patternType="lightGray"/>
    </fill>
    <fill>
      <patternFill patternType="solid">
        <fgColor rgb="FF2B72B8"/>
        <bgColor rgb="FF2B72B8"/>
      </patternFill>
    </fill>
    <fill>
      <patternFill patternType="solid">
        <fgColor theme="0"/>
        <bgColor theme="0"/>
      </patternFill>
    </fill>
    <fill>
      <patternFill patternType="solid">
        <fgColor rgb="FF25B998"/>
        <bgColor rgb="FF25B998"/>
      </patternFill>
    </fill>
  </fills>
  <borders count="15">
    <border/>
    <border>
      <left/>
      <top/>
      <bottom style="medium">
        <color rgb="FFB3288F"/>
      </bottom>
    </border>
    <border>
      <top/>
      <bottom style="medium">
        <color rgb="FFB3288F"/>
      </bottom>
    </border>
    <border>
      <right/>
      <top/>
      <bottom style="medium">
        <color rgb="FFB3288F"/>
      </bottom>
    </border>
    <border>
      <left style="medium">
        <color rgb="FFB3288F"/>
      </left>
      <right style="medium">
        <color rgb="FFB3288F"/>
      </right>
      <top style="medium">
        <color rgb="FFB3288F"/>
      </top>
      <bottom style="medium">
        <color rgb="FFB3288F"/>
      </bottom>
    </border>
    <border>
      <left style="medium">
        <color rgb="FFB3288F"/>
      </left>
      <top style="medium">
        <color rgb="FFB3288F"/>
      </top>
      <bottom style="medium">
        <color rgb="FFB3288F"/>
      </bottom>
    </border>
    <border>
      <top style="medium">
        <color rgb="FFB3288F"/>
      </top>
      <bottom style="medium">
        <color rgb="FFB3288F"/>
      </bottom>
    </border>
    <border>
      <right style="medium">
        <color rgb="FFB3288F"/>
      </right>
      <top style="medium">
        <color rgb="FFB3288F"/>
      </top>
      <bottom style="medium">
        <color rgb="FFB3288F"/>
      </bottom>
    </border>
    <border>
      <left style="double">
        <color rgb="FFB3288F"/>
      </left>
      <top style="double">
        <color rgb="FFB3288F"/>
      </top>
      <bottom style="double">
        <color rgb="FFB3288F"/>
      </bottom>
    </border>
    <border>
      <top style="double">
        <color rgb="FFB3288F"/>
      </top>
      <bottom style="double">
        <color rgb="FFB3288F"/>
      </bottom>
    </border>
    <border>
      <right style="double">
        <color rgb="FFB3288F"/>
      </right>
      <top style="double">
        <color rgb="FFB3288F"/>
      </top>
      <bottom style="double">
        <color rgb="FFB3288F"/>
      </bottom>
    </border>
    <border>
      <left style="double">
        <color rgb="FFB3288F"/>
      </left>
      <right style="double">
        <color rgb="FFB3288F"/>
      </right>
      <top style="double">
        <color rgb="FFB3288F"/>
      </top>
      <bottom style="double">
        <color rgb="FFB3288F"/>
      </bottom>
    </border>
    <border>
      <left/>
      <right style="double">
        <color rgb="FFB3288F"/>
      </right>
      <top style="double">
        <color rgb="FFB3288F"/>
      </top>
      <bottom style="double">
        <color rgb="FFB3288F"/>
      </bottom>
    </border>
    <border>
      <left style="medium">
        <color rgb="FFB3288F"/>
      </left>
      <right style="medium">
        <color rgb="FFB3288F"/>
      </right>
      <bottom style="medium">
        <color rgb="FFB3288F"/>
      </bottom>
    </border>
    <border>
      <left style="medium">
        <color rgb="FFB3288F"/>
      </left>
      <right style="medium">
        <color rgb="FFB3288F"/>
      </right>
      <top/>
      <bottom style="medium">
        <color rgb="FFB3288F"/>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0" fillId="0" fontId="3" numFmtId="0" xfId="0" applyFont="1"/>
    <xf borderId="4" fillId="3" fontId="4" numFmtId="0" xfId="0" applyAlignment="1" applyBorder="1" applyFill="1" applyFont="1">
      <alignment horizontal="center" shrinkToFit="0" vertical="center" wrapText="1"/>
    </xf>
    <xf borderId="4" fillId="3" fontId="4" numFmtId="0" xfId="0" applyAlignment="1" applyBorder="1" applyFont="1">
      <alignment horizontal="center" shrinkToFit="0" wrapText="1"/>
    </xf>
    <xf borderId="5" fillId="4" fontId="5" numFmtId="0" xfId="0" applyBorder="1" applyFill="1" applyFont="1"/>
    <xf borderId="6" fillId="0" fontId="2" numFmtId="0" xfId="0" applyBorder="1" applyFont="1"/>
    <xf borderId="7" fillId="0" fontId="2" numFmtId="0" xfId="0" applyBorder="1" applyFont="1"/>
    <xf borderId="5" fillId="4" fontId="5" numFmtId="0" xfId="0" applyAlignment="1" applyBorder="1" applyFont="1">
      <alignment horizontal="left"/>
    </xf>
    <xf borderId="0" fillId="0" fontId="4" numFmtId="0" xfId="0" applyFont="1"/>
    <xf borderId="8" fillId="2" fontId="6" numFmtId="0" xfId="0" applyAlignment="1" applyBorder="1" applyFont="1">
      <alignment horizontal="center"/>
    </xf>
    <xf borderId="9" fillId="0" fontId="2" numFmtId="0" xfId="0" applyBorder="1" applyFont="1"/>
    <xf borderId="10" fillId="0" fontId="2" numFmtId="0" xfId="0" applyBorder="1" applyFont="1"/>
    <xf borderId="11" fillId="4" fontId="7" numFmtId="0" xfId="0" applyAlignment="1" applyBorder="1" applyFont="1">
      <alignment horizontal="center" shrinkToFit="0" vertical="center" wrapText="1"/>
    </xf>
    <xf borderId="12" fillId="4" fontId="7" numFmtId="0" xfId="0" applyAlignment="1" applyBorder="1" applyFont="1">
      <alignment horizontal="center" shrinkToFit="0" vertical="center" wrapText="1"/>
    </xf>
    <xf borderId="12" fillId="4" fontId="7" numFmtId="0" xfId="0" applyAlignment="1" applyBorder="1" applyFont="1">
      <alignment horizontal="center" vertical="center"/>
    </xf>
    <xf borderId="13" fillId="0" fontId="8" numFmtId="0" xfId="0" applyAlignment="1" applyBorder="1" applyFont="1">
      <alignment horizontal="center" shrinkToFit="0" vertical="center" wrapText="1"/>
    </xf>
    <xf borderId="13" fillId="0" fontId="8" numFmtId="0" xfId="0" applyAlignment="1" applyBorder="1" applyFont="1">
      <alignment horizontal="left" shrinkToFit="0" vertical="top" wrapText="1"/>
    </xf>
    <xf borderId="13" fillId="0" fontId="9" numFmtId="0" xfId="0" applyAlignment="1" applyBorder="1" applyFont="1">
      <alignment horizontal="center" shrinkToFit="0" vertical="center" wrapText="1"/>
    </xf>
    <xf borderId="4" fillId="0" fontId="8" numFmtId="0" xfId="0" applyAlignment="1" applyBorder="1" applyFont="1">
      <alignment horizontal="center" shrinkToFit="0" vertical="center" wrapText="1"/>
    </xf>
    <xf borderId="4" fillId="0" fontId="8" numFmtId="0" xfId="0" applyAlignment="1" applyBorder="1" applyFont="1">
      <alignment horizontal="left" shrinkToFit="0" vertical="top" wrapText="1"/>
    </xf>
    <xf borderId="4" fillId="0" fontId="9" numFmtId="0" xfId="0" applyAlignment="1" applyBorder="1" applyFont="1">
      <alignment horizontal="center" shrinkToFit="0" vertical="center" wrapText="1"/>
    </xf>
    <xf borderId="0" fillId="0" fontId="10" numFmtId="0" xfId="0" applyAlignment="1" applyFont="1">
      <alignment shrinkToFit="0" wrapText="1"/>
    </xf>
    <xf borderId="4" fillId="2" fontId="11" numFmtId="0" xfId="0" applyAlignment="1" applyBorder="1" applyFont="1">
      <alignment horizontal="center" readingOrder="0" shrinkToFit="0" vertical="center" wrapText="1"/>
    </xf>
    <xf borderId="4" fillId="2" fontId="12" numFmtId="0" xfId="0" applyAlignment="1" applyBorder="1" applyFont="1">
      <alignment horizontal="center" shrinkToFit="0" vertical="center" wrapText="1"/>
    </xf>
    <xf borderId="4" fillId="4" fontId="13" numFmtId="0" xfId="0" applyAlignment="1" applyBorder="1" applyFont="1">
      <alignment horizontal="center" shrinkToFit="0" vertical="center" wrapText="1"/>
    </xf>
    <xf borderId="4" fillId="0" fontId="14" numFmtId="0" xfId="0" applyAlignment="1" applyBorder="1" applyFont="1">
      <alignment horizontal="center" vertical="center"/>
    </xf>
    <xf borderId="4" fillId="0" fontId="14" numFmtId="0" xfId="0" applyAlignment="1" applyBorder="1" applyFont="1">
      <alignment horizontal="left" shrinkToFit="0" vertical="top" wrapText="1"/>
    </xf>
    <xf borderId="4" fillId="4" fontId="15" numFmtId="0" xfId="0" applyAlignment="1" applyBorder="1" applyFont="1">
      <alignment horizontal="center" shrinkToFit="0" vertical="center" wrapText="1"/>
    </xf>
    <xf borderId="4" fillId="2" fontId="12" numFmtId="0" xfId="0" applyAlignment="1" applyBorder="1" applyFont="1">
      <alignment horizontal="center" vertical="center"/>
    </xf>
    <xf borderId="5" fillId="4" fontId="5" numFmtId="0" xfId="0" applyAlignment="1" applyBorder="1" applyFont="1">
      <alignment horizontal="left" shrinkToFit="0" wrapText="1"/>
    </xf>
    <xf borderId="14" fillId="3" fontId="8" numFmtId="0" xfId="0" applyAlignment="1" applyBorder="1" applyFont="1">
      <alignment horizontal="center" shrinkToFit="0" vertical="center" wrapText="1"/>
    </xf>
    <xf borderId="0" fillId="0" fontId="16" numFmtId="0" xfId="0" applyAlignment="1" applyFont="1">
      <alignment shrinkToFit="0" wrapText="1"/>
    </xf>
    <xf borderId="0" fillId="0" fontId="1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14" Type="http://schemas.openxmlformats.org/officeDocument/2006/relationships/worksheet" Target="worksheets/sheet11.xml"/><Relationship Id="rId58" Type="http://customschemas.google.com/relationships/workbookmetadata" Target="metadata"/><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 5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Lbls>
            <c:showLegendKey val="0"/>
            <c:showVal val="0"/>
            <c:showCatName val="0"/>
            <c:showSerName val="0"/>
            <c:showPercent val="1"/>
            <c:showBubbleSize val="0"/>
            <c:showLeaderLines val="1"/>
          </c:dLbls>
          <c:cat>
            <c:strRef>
              <c:f>UA01B!$A$2:$A$4</c:f>
            </c:strRef>
          </c:cat>
          <c:val>
            <c:numRef>
              <c:f>UA01B!$B$2:$B$4</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UA02 5 ENCUENTRO INTERSEDES</a:t>
            </a:r>
          </a:p>
        </c:rich>
      </c:tx>
      <c:layout>
        <c:manualLayout>
          <c:xMode val="edge"/>
          <c:yMode val="edge"/>
          <c:x val="0.3826284698668582"/>
          <c:y val="0.007588516187176258"/>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Lbls>
            <c:showLegendKey val="0"/>
            <c:showVal val="0"/>
            <c:showCatName val="0"/>
            <c:showSerName val="0"/>
            <c:showPercent val="1"/>
            <c:showBubbleSize val="0"/>
            <c:showLeaderLines val="1"/>
          </c:dLbls>
          <c:cat>
            <c:strRef>
              <c:f>UA02B!$A$2:$A$4</c:f>
            </c:strRef>
          </c:cat>
          <c:val>
            <c:numRef>
              <c:f>UA02B!$B$2:$B$4</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UA03 5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Lbls>
            <c:showLegendKey val="0"/>
            <c:showVal val="0"/>
            <c:showCatName val="0"/>
            <c:showSerName val="0"/>
            <c:showPercent val="1"/>
            <c:showBubbleSize val="0"/>
            <c:showLeaderLines val="1"/>
          </c:dLbls>
          <c:cat>
            <c:strRef>
              <c:f>UA03B!$A$2</c:f>
            </c:strRef>
          </c:cat>
          <c:val>
            <c:numRef>
              <c:f>UA03B!$B$2</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UA04 5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21259129236355194"/>
          <c:y val="0.07833565151697056"/>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chemeClr val="accent5"/>
              </a:solidFill>
            </c:spPr>
          </c:dPt>
          <c:dPt>
            <c:idx val="18"/>
            <c:spPr>
              <a:solidFill>
                <a:schemeClr val="accent5"/>
              </a:solidFill>
            </c:spPr>
          </c:dPt>
          <c:dPt>
            <c:idx val="19"/>
            <c:spPr>
              <a:solidFill>
                <a:schemeClr val="accent5"/>
              </a:solidFill>
            </c:spPr>
          </c:dPt>
          <c:dPt>
            <c:idx val="20"/>
            <c:spPr>
              <a:solidFill>
                <a:schemeClr val="accent5"/>
              </a:solidFill>
            </c:spPr>
          </c:dPt>
          <c:dPt>
            <c:idx val="21"/>
            <c:spPr>
              <a:solidFill>
                <a:schemeClr val="accent5"/>
              </a:solidFill>
            </c:spPr>
          </c:dPt>
          <c:dPt>
            <c:idx val="22"/>
            <c:spPr>
              <a:solidFill>
                <a:schemeClr val="accent5"/>
              </a:solidFill>
            </c:spPr>
          </c:dPt>
          <c:dLbls>
            <c:showLegendKey val="0"/>
            <c:showVal val="0"/>
            <c:showCatName val="0"/>
            <c:showSerName val="0"/>
            <c:showPercent val="1"/>
            <c:showBubbleSize val="0"/>
            <c:showLeaderLines val="1"/>
          </c:dLbls>
          <c:cat>
            <c:strRef>
              <c:f>UA04B!$A$2:$A$24</c:f>
            </c:strRef>
          </c:cat>
          <c:val>
            <c:numRef>
              <c:f>UA04B!$B$2:$B$24</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UA05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chemeClr val="accent5"/>
              </a:solidFill>
            </c:spPr>
          </c:dPt>
          <c:dPt>
            <c:idx val="18"/>
            <c:spPr>
              <a:solidFill>
                <a:schemeClr val="accent5"/>
              </a:solidFill>
            </c:spPr>
          </c:dPt>
          <c:dPt>
            <c:idx val="19"/>
            <c:spPr>
              <a:solidFill>
                <a:schemeClr val="accent5"/>
              </a:solidFill>
            </c:spPr>
          </c:dPt>
          <c:dPt>
            <c:idx val="20"/>
            <c:spPr>
              <a:solidFill>
                <a:schemeClr val="accent5"/>
              </a:solidFill>
            </c:spPr>
          </c:dPt>
          <c:dPt>
            <c:idx val="21"/>
            <c:spPr>
              <a:solidFill>
                <a:schemeClr val="accent5"/>
              </a:solidFill>
            </c:spPr>
          </c:dPt>
          <c:dPt>
            <c:idx val="22"/>
            <c:spPr>
              <a:solidFill>
                <a:schemeClr val="accent5"/>
              </a:solidFill>
            </c:spPr>
          </c:dPt>
          <c:dPt>
            <c:idx val="23"/>
            <c:spPr>
              <a:solidFill>
                <a:schemeClr val="accent5"/>
              </a:solidFill>
            </c:spPr>
          </c:dPt>
          <c:dPt>
            <c:idx val="24"/>
            <c:spPr>
              <a:solidFill>
                <a:schemeClr val="accent5"/>
              </a:solidFill>
            </c:spPr>
          </c:dPt>
          <c:dPt>
            <c:idx val="25"/>
            <c:spPr>
              <a:solidFill>
                <a:schemeClr val="accent5"/>
              </a:solidFill>
            </c:spPr>
          </c:dPt>
          <c:dPt>
            <c:idx val="26"/>
            <c:spPr>
              <a:solidFill>
                <a:schemeClr val="accent5"/>
              </a:solidFill>
            </c:spPr>
          </c:dPt>
          <c:dPt>
            <c:idx val="27"/>
            <c:spPr>
              <a:solidFill>
                <a:schemeClr val="accent5"/>
              </a:solidFill>
            </c:spPr>
          </c:dPt>
          <c:dPt>
            <c:idx val="28"/>
            <c:spPr>
              <a:solidFill>
                <a:schemeClr val="accent5"/>
              </a:solidFill>
            </c:spPr>
          </c:dPt>
          <c:dPt>
            <c:idx val="29"/>
            <c:spPr>
              <a:solidFill>
                <a:schemeClr val="accent5"/>
              </a:solidFill>
            </c:spPr>
          </c:dPt>
          <c:dPt>
            <c:idx val="30"/>
            <c:spPr>
              <a:solidFill>
                <a:schemeClr val="accent5"/>
              </a:solidFill>
            </c:spPr>
          </c:dPt>
          <c:dPt>
            <c:idx val="31"/>
            <c:spPr>
              <a:solidFill>
                <a:schemeClr val="accent5"/>
              </a:solidFill>
            </c:spPr>
          </c:dPt>
          <c:dPt>
            <c:idx val="32"/>
            <c:spPr>
              <a:solidFill>
                <a:schemeClr val="accent5"/>
              </a:solidFill>
            </c:spPr>
          </c:dPt>
          <c:dPt>
            <c:idx val="33"/>
            <c:spPr>
              <a:solidFill>
                <a:schemeClr val="accent5"/>
              </a:solidFill>
            </c:spPr>
          </c:dPt>
          <c:dLbls>
            <c:showLegendKey val="0"/>
            <c:showVal val="0"/>
            <c:showCatName val="0"/>
            <c:showSerName val="0"/>
            <c:showPercent val="1"/>
            <c:showBubbleSize val="0"/>
            <c:showLeaderLines val="1"/>
          </c:dLbls>
          <c:cat>
            <c:strRef>
              <c:f>UA05B!$A$2:$A$35</c:f>
            </c:strRef>
          </c:cat>
          <c:val>
            <c:numRef>
              <c:f>UA05B!$B$2:$B$35</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UA06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Lbls>
            <c:showLegendKey val="0"/>
            <c:showVal val="0"/>
            <c:showCatName val="0"/>
            <c:showSerName val="0"/>
            <c:showPercent val="1"/>
            <c:showBubbleSize val="0"/>
            <c:showLeaderLines val="1"/>
          </c:dLbls>
          <c:cat>
            <c:strRef>
              <c:f>UA06B!$A$2:$A$15</c:f>
            </c:strRef>
          </c:cat>
          <c:val>
            <c:numRef>
              <c:f>UA06B!$B$2:$B$15</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UA07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chemeClr val="accent5"/>
              </a:solidFill>
            </c:spPr>
          </c:dPt>
          <c:dLbls>
            <c:showLegendKey val="0"/>
            <c:showVal val="0"/>
            <c:showCatName val="0"/>
            <c:showSerName val="0"/>
            <c:showPercent val="1"/>
            <c:showBubbleSize val="0"/>
            <c:showLeaderLines val="1"/>
          </c:dLbls>
          <c:cat>
            <c:strRef>
              <c:f>UA07B!$A$2:$A$19</c:f>
            </c:strRef>
          </c:cat>
          <c:val>
            <c:numRef>
              <c:f>UA07B!$B$2:$B$19</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UA08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Lbls>
            <c:showLegendKey val="0"/>
            <c:showVal val="0"/>
            <c:showCatName val="0"/>
            <c:showSerName val="0"/>
            <c:showPercent val="1"/>
            <c:showBubbleSize val="0"/>
            <c:showLeaderLines val="1"/>
          </c:dLbls>
          <c:cat>
            <c:strRef>
              <c:f>UA08B!$A$2:$A$15</c:f>
            </c:strRef>
          </c:cat>
          <c:val>
            <c:numRef>
              <c:f>UA08B!$B$2:$B$15</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UA09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Lbls>
            <c:showLegendKey val="0"/>
            <c:showVal val="0"/>
            <c:showCatName val="0"/>
            <c:showSerName val="0"/>
            <c:showPercent val="1"/>
            <c:showBubbleSize val="0"/>
            <c:showLeaderLines val="1"/>
          </c:dLbls>
          <c:cat>
            <c:strRef>
              <c:f>UA09B!$A$2:$A$17</c:f>
            </c:strRef>
          </c:cat>
          <c:val>
            <c:numRef>
              <c:f>UA09B!$B$2:$B$17</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UA10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Lbls>
            <c:showLegendKey val="0"/>
            <c:showVal val="0"/>
            <c:showCatName val="0"/>
            <c:showSerName val="0"/>
            <c:showPercent val="1"/>
            <c:showBubbleSize val="0"/>
            <c:showLeaderLines val="1"/>
          </c:dLbls>
          <c:cat>
            <c:strRef>
              <c:f>UA10B!$A$2:$A$15</c:f>
            </c:strRef>
          </c:cat>
          <c:val>
            <c:numRef>
              <c:f>UA10B!$B$2:$B$15</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UA11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Lbls>
            <c:showLegendKey val="0"/>
            <c:showVal val="0"/>
            <c:showCatName val="0"/>
            <c:showSerName val="0"/>
            <c:showPercent val="1"/>
            <c:showBubbleSize val="0"/>
            <c:showLeaderLines val="1"/>
          </c:dLbls>
          <c:cat>
            <c:strRef>
              <c:f>UA11B!$A$2:$A$17</c:f>
            </c:strRef>
          </c:cat>
          <c:val>
            <c:numRef>
              <c:f>UA11B!$B$2:$B$17</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UA12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Lbls>
            <c:showLegendKey val="0"/>
            <c:showVal val="0"/>
            <c:showCatName val="0"/>
            <c:showSerName val="0"/>
            <c:showPercent val="1"/>
            <c:showBubbleSize val="0"/>
            <c:showLeaderLines val="1"/>
          </c:dLbls>
          <c:cat>
            <c:strRef>
              <c:f>UA12B!$A$2:$A$15</c:f>
            </c:strRef>
          </c:cat>
          <c:val>
            <c:numRef>
              <c:f>UA12B!$B$2:$B$15</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UA13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chemeClr val="accent5"/>
              </a:solidFill>
            </c:spPr>
          </c:dPt>
          <c:dPt>
            <c:idx val="18"/>
            <c:spPr>
              <a:solidFill>
                <a:schemeClr val="accent5"/>
              </a:solidFill>
            </c:spPr>
          </c:dPt>
          <c:dPt>
            <c:idx val="19"/>
            <c:spPr>
              <a:solidFill>
                <a:schemeClr val="accent5"/>
              </a:solidFill>
            </c:spPr>
          </c:dPt>
          <c:dPt>
            <c:idx val="20"/>
            <c:spPr>
              <a:solidFill>
                <a:schemeClr val="accent5"/>
              </a:solidFill>
            </c:spPr>
          </c:dPt>
          <c:dPt>
            <c:idx val="21"/>
            <c:spPr>
              <a:solidFill>
                <a:schemeClr val="accent5"/>
              </a:solidFill>
            </c:spPr>
          </c:dPt>
          <c:dPt>
            <c:idx val="22"/>
            <c:spPr>
              <a:solidFill>
                <a:schemeClr val="accent5"/>
              </a:solidFill>
            </c:spPr>
          </c:dPt>
          <c:dPt>
            <c:idx val="23"/>
            <c:spPr>
              <a:solidFill>
                <a:schemeClr val="accent5"/>
              </a:solidFill>
            </c:spPr>
          </c:dPt>
          <c:dPt>
            <c:idx val="24"/>
            <c:spPr>
              <a:solidFill>
                <a:schemeClr val="accent5"/>
              </a:solidFill>
            </c:spPr>
          </c:dPt>
          <c:dPt>
            <c:idx val="25"/>
            <c:spPr>
              <a:solidFill>
                <a:schemeClr val="accent5"/>
              </a:solidFill>
            </c:spPr>
          </c:dPt>
          <c:dPt>
            <c:idx val="26"/>
            <c:spPr>
              <a:solidFill>
                <a:schemeClr val="accent5"/>
              </a:solidFill>
            </c:spPr>
          </c:dPt>
          <c:dPt>
            <c:idx val="27"/>
            <c:spPr>
              <a:solidFill>
                <a:schemeClr val="accent5"/>
              </a:solidFill>
            </c:spPr>
          </c:dPt>
          <c:dPt>
            <c:idx val="28"/>
            <c:spPr>
              <a:solidFill>
                <a:schemeClr val="accent5"/>
              </a:solidFill>
            </c:spPr>
          </c:dPt>
          <c:dLbls>
            <c:showLegendKey val="0"/>
            <c:showVal val="0"/>
            <c:showCatName val="0"/>
            <c:showSerName val="0"/>
            <c:showPercent val="1"/>
            <c:showBubbleSize val="0"/>
            <c:showLeaderLines val="1"/>
          </c:dLbls>
          <c:cat>
            <c:strRef>
              <c:f>UA13B!$A$2:$A$30</c:f>
            </c:strRef>
          </c:cat>
          <c:val>
            <c:numRef>
              <c:f>UA13B!$B$2:$B$30</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UA14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Lbls>
            <c:showLegendKey val="0"/>
            <c:showVal val="0"/>
            <c:showCatName val="0"/>
            <c:showSerName val="0"/>
            <c:showPercent val="1"/>
            <c:showBubbleSize val="0"/>
            <c:showLeaderLines val="1"/>
          </c:dLbls>
          <c:cat>
            <c:strRef>
              <c:f>UA14B!$A$2:$A$4</c:f>
            </c:strRef>
          </c:cat>
          <c:val>
            <c:numRef>
              <c:f>UA14B!$B$2:$B$4</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UA15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chemeClr val="accent5"/>
              </a:solidFill>
            </c:spPr>
          </c:dPt>
          <c:dPt>
            <c:idx val="18"/>
            <c:spPr>
              <a:solidFill>
                <a:schemeClr val="accent5"/>
              </a:solidFill>
            </c:spPr>
          </c:dPt>
          <c:dPt>
            <c:idx val="19"/>
            <c:spPr>
              <a:solidFill>
                <a:schemeClr val="accent5"/>
              </a:solidFill>
            </c:spPr>
          </c:dPt>
          <c:dPt>
            <c:idx val="20"/>
            <c:spPr>
              <a:solidFill>
                <a:schemeClr val="accent5"/>
              </a:solidFill>
            </c:spPr>
          </c:dPt>
          <c:dPt>
            <c:idx val="21"/>
            <c:spPr>
              <a:solidFill>
                <a:schemeClr val="accent5"/>
              </a:solidFill>
            </c:spPr>
          </c:dPt>
          <c:dPt>
            <c:idx val="22"/>
            <c:spPr>
              <a:solidFill>
                <a:schemeClr val="accent5"/>
              </a:solidFill>
            </c:spPr>
          </c:dPt>
          <c:dLbls>
            <c:showLegendKey val="0"/>
            <c:showVal val="0"/>
            <c:showCatName val="0"/>
            <c:showSerName val="0"/>
            <c:showPercent val="1"/>
            <c:showBubbleSize val="0"/>
            <c:showLeaderLines val="1"/>
          </c:dLbls>
          <c:cat>
            <c:strRef>
              <c:f>UA15B!$A$2:$A$24</c:f>
            </c:strRef>
          </c:cat>
          <c:val>
            <c:numRef>
              <c:f>UA15B!$B$2:$B$24</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UA16 5 ENCUENTRO INTERSEDES</a:t>
            </a:r>
          </a:p>
        </c:rich>
      </c:tx>
      <c:layout>
        <c:manualLayout>
          <c:xMode val="edge"/>
          <c:yMode val="edge"/>
          <c:x val="0.2667310029504895"/>
          <c:y val="0.009113695899554748"/>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Lbls>
            <c:showLegendKey val="0"/>
            <c:showVal val="0"/>
            <c:showCatName val="0"/>
            <c:showSerName val="0"/>
            <c:showPercent val="1"/>
            <c:showBubbleSize val="0"/>
            <c:showLeaderLines val="1"/>
          </c:dLbls>
          <c:cat>
            <c:strRef>
              <c:f>UA16B!$A$2:$A$4</c:f>
            </c:strRef>
          </c:cat>
          <c:val>
            <c:numRef>
              <c:f>UA16B!$B$2:$B$4</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UA17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Lbls>
            <c:showLegendKey val="0"/>
            <c:showVal val="0"/>
            <c:showCatName val="0"/>
            <c:showSerName val="0"/>
            <c:showPercent val="1"/>
            <c:showBubbleSize val="0"/>
            <c:showLeaderLines val="1"/>
          </c:dLbls>
          <c:cat>
            <c:strRef>
              <c:f>UA17B!$A$2:$A$5</c:f>
            </c:strRef>
          </c:cat>
          <c:val>
            <c:numRef>
              <c:f>UA17B!$B$2:$B$5</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UA18 5 ENCUENTRO INTERSEDES</a:t>
            </a:r>
          </a:p>
        </c:rich>
      </c:tx>
      <c:layout>
        <c:manualLayout>
          <c:xMode val="edge"/>
          <c:yMode val="edge"/>
          <c:x val="0.2621855478627473"/>
          <c:y val="0.009113647320992712"/>
        </c:manualLayout>
      </c:layout>
      <c:overlay val="0"/>
    </c:title>
    <c:view3D>
      <c:rotX val="50"/>
      <c:perspective val="0"/>
    </c:view3D>
    <c:plotArea>
      <c:layout>
        <c:manualLayout>
          <c:xMode val="edge"/>
          <c:yMode val="edge"/>
          <c:x val="0.028834887715925517"/>
          <c:y val="0.07727504564382057"/>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Pt>
            <c:idx val="16"/>
            <c:spPr>
              <a:solidFill>
                <a:schemeClr val="accent5"/>
              </a:solidFill>
            </c:spPr>
          </c:dPt>
          <c:dPt>
            <c:idx val="17"/>
            <c:spPr>
              <a:solidFill>
                <a:schemeClr val="accent5"/>
              </a:solidFill>
            </c:spPr>
          </c:dPt>
          <c:dPt>
            <c:idx val="18"/>
            <c:spPr>
              <a:solidFill>
                <a:schemeClr val="accent5"/>
              </a:solidFill>
            </c:spPr>
          </c:dPt>
          <c:dPt>
            <c:idx val="19"/>
            <c:spPr>
              <a:solidFill>
                <a:schemeClr val="accent5"/>
              </a:solidFill>
            </c:spPr>
          </c:dPt>
          <c:dPt>
            <c:idx val="20"/>
            <c:spPr>
              <a:solidFill>
                <a:schemeClr val="accent5"/>
              </a:solidFill>
            </c:spPr>
          </c:dPt>
          <c:dPt>
            <c:idx val="21"/>
            <c:spPr>
              <a:solidFill>
                <a:schemeClr val="accent5"/>
              </a:solidFill>
            </c:spPr>
          </c:dPt>
          <c:dPt>
            <c:idx val="22"/>
            <c:spPr>
              <a:solidFill>
                <a:schemeClr val="accent5"/>
              </a:solidFill>
            </c:spPr>
          </c:dPt>
          <c:dPt>
            <c:idx val="23"/>
            <c:spPr>
              <a:solidFill>
                <a:schemeClr val="accent5"/>
              </a:solidFill>
            </c:spPr>
          </c:dPt>
          <c:dPt>
            <c:idx val="24"/>
            <c:spPr>
              <a:solidFill>
                <a:schemeClr val="accent5"/>
              </a:solidFill>
            </c:spPr>
          </c:dPt>
          <c:dPt>
            <c:idx val="25"/>
            <c:spPr>
              <a:solidFill>
                <a:schemeClr val="accent5"/>
              </a:solidFill>
            </c:spPr>
          </c:dPt>
          <c:dPt>
            <c:idx val="26"/>
            <c:spPr>
              <a:solidFill>
                <a:schemeClr val="accent5"/>
              </a:solidFill>
            </c:spPr>
          </c:dPt>
          <c:dPt>
            <c:idx val="27"/>
            <c:spPr>
              <a:solidFill>
                <a:schemeClr val="accent5"/>
              </a:solidFill>
            </c:spPr>
          </c:dPt>
          <c:dPt>
            <c:idx val="28"/>
            <c:spPr>
              <a:solidFill>
                <a:schemeClr val="accent5"/>
              </a:solidFill>
            </c:spPr>
          </c:dPt>
          <c:dLbls>
            <c:showLegendKey val="0"/>
            <c:showVal val="0"/>
            <c:showCatName val="0"/>
            <c:showSerName val="0"/>
            <c:showPercent val="1"/>
            <c:showBubbleSize val="0"/>
            <c:showLeaderLines val="1"/>
          </c:dLbls>
          <c:cat>
            <c:strRef>
              <c:f>UA18B!$A$2:$A$30</c:f>
            </c:strRef>
          </c:cat>
          <c:val>
            <c:numRef>
              <c:f>UA18B!$B$2:$B$30</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3248025"/>
    <xdr:graphicFrame>
      <xdr:nvGraphicFramePr>
        <xdr:cNvPr id="2121132950"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6781800" cy="4143375"/>
    <xdr:graphicFrame>
      <xdr:nvGraphicFramePr>
        <xdr:cNvPr id="2119313231"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2238375"/>
    <xdr:graphicFrame>
      <xdr:nvGraphicFramePr>
        <xdr:cNvPr id="1881054033" name="Chart 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18135600"/>
    <xdr:graphicFrame>
      <xdr:nvGraphicFramePr>
        <xdr:cNvPr id="1031887653"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24774525"/>
    <xdr:graphicFrame>
      <xdr:nvGraphicFramePr>
        <xdr:cNvPr id="449893732" name="Chart 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10001250"/>
    <xdr:graphicFrame>
      <xdr:nvGraphicFramePr>
        <xdr:cNvPr id="1242119919" name="Chart 6"/>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13268325"/>
    <xdr:graphicFrame>
      <xdr:nvGraphicFramePr>
        <xdr:cNvPr id="1832235333" name="Chart 7"/>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11239500"/>
    <xdr:graphicFrame>
      <xdr:nvGraphicFramePr>
        <xdr:cNvPr id="158509601" name="Chart 8"/>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11239500"/>
    <xdr:graphicFrame>
      <xdr:nvGraphicFramePr>
        <xdr:cNvPr id="1821963974" name="Chart 9"/>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9848850"/>
    <xdr:graphicFrame>
      <xdr:nvGraphicFramePr>
        <xdr:cNvPr id="1570274643" name="Chart 10"/>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12553950"/>
    <xdr:graphicFrame>
      <xdr:nvGraphicFramePr>
        <xdr:cNvPr id="849527133" name="Chart 1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10639425"/>
    <xdr:graphicFrame>
      <xdr:nvGraphicFramePr>
        <xdr:cNvPr id="221544250" name="Chart 1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22031325"/>
    <xdr:graphicFrame>
      <xdr:nvGraphicFramePr>
        <xdr:cNvPr id="428068381" name="Chart 1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4924425"/>
    <xdr:graphicFrame>
      <xdr:nvGraphicFramePr>
        <xdr:cNvPr id="1557558776" name="Chart 1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15382875"/>
    <xdr:graphicFrame>
      <xdr:nvGraphicFramePr>
        <xdr:cNvPr id="1174961679" name="Chart 1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4276725"/>
    <xdr:graphicFrame>
      <xdr:nvGraphicFramePr>
        <xdr:cNvPr id="1787401680" name="Chart 16"/>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4391025"/>
    <xdr:graphicFrame>
      <xdr:nvGraphicFramePr>
        <xdr:cNvPr id="1988442064" name="Chart 17"/>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858125" cy="22479000"/>
    <xdr:graphicFrame>
      <xdr:nvGraphicFramePr>
        <xdr:cNvPr id="1079246662" name="Chart 18"/>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32.25" customHeight="1">
      <c r="A2" s="5" t="s">
        <v>1</v>
      </c>
      <c r="B2" s="5" t="s">
        <v>2</v>
      </c>
      <c r="C2" s="5" t="s">
        <v>3</v>
      </c>
      <c r="D2" s="6" t="s">
        <v>4</v>
      </c>
      <c r="E2" s="5" t="s">
        <v>5</v>
      </c>
      <c r="F2" s="5" t="s">
        <v>6</v>
      </c>
      <c r="G2" s="5" t="s">
        <v>7</v>
      </c>
      <c r="H2" s="5" t="s">
        <v>8</v>
      </c>
      <c r="I2" s="4"/>
      <c r="J2" s="4"/>
      <c r="K2" s="4"/>
      <c r="L2" s="4"/>
      <c r="M2" s="4"/>
      <c r="N2" s="4"/>
      <c r="O2" s="4"/>
      <c r="P2" s="4"/>
      <c r="Q2" s="4"/>
      <c r="R2" s="4"/>
      <c r="S2" s="4"/>
      <c r="T2" s="4"/>
      <c r="U2" s="4"/>
      <c r="V2" s="4"/>
      <c r="W2" s="4"/>
      <c r="X2" s="4"/>
      <c r="Y2" s="4"/>
      <c r="Z2" s="4"/>
    </row>
    <row r="3">
      <c r="A3" s="7" t="s">
        <v>9</v>
      </c>
      <c r="B3" s="8"/>
      <c r="C3" s="9"/>
      <c r="D3" s="10" t="s">
        <v>10</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86"/>
    <col customWidth="1" min="2" max="2" width="16.57"/>
    <col customWidth="1" min="3" max="3" width="17.14"/>
    <col customWidth="1" min="4" max="4" width="9.57"/>
    <col customWidth="1" min="5" max="6" width="21.14"/>
    <col customWidth="1" min="7" max="7" width="25.57"/>
    <col customWidth="1" min="8" max="8" width="65.14"/>
    <col customWidth="1" min="9" max="9" width="18.86"/>
    <col customWidth="1" min="10" max="10" width="10.71"/>
    <col customWidth="1" min="11" max="11" width="15.86"/>
    <col customWidth="1" min="12" max="23" width="10.71"/>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314.25" customHeight="1">
      <c r="A3" s="18">
        <v>1.0</v>
      </c>
      <c r="B3" s="18">
        <v>5.0</v>
      </c>
      <c r="C3" s="18" t="s">
        <v>20</v>
      </c>
      <c r="D3" s="18">
        <v>1.0</v>
      </c>
      <c r="E3" s="18" t="s">
        <v>21</v>
      </c>
      <c r="F3" s="18" t="s">
        <v>22</v>
      </c>
      <c r="G3" s="18" t="s">
        <v>23</v>
      </c>
      <c r="H3" s="19" t="s">
        <v>24</v>
      </c>
      <c r="I3" s="20" t="s">
        <v>25</v>
      </c>
    </row>
    <row r="4" ht="97.5" customHeight="1">
      <c r="A4" s="21">
        <v>2.0</v>
      </c>
      <c r="B4" s="18">
        <v>5.0</v>
      </c>
      <c r="C4" s="18" t="s">
        <v>20</v>
      </c>
      <c r="D4" s="18">
        <v>1.0</v>
      </c>
      <c r="E4" s="18" t="s">
        <v>21</v>
      </c>
      <c r="F4" s="18" t="s">
        <v>22</v>
      </c>
      <c r="G4" s="21" t="s">
        <v>26</v>
      </c>
      <c r="H4" s="22" t="s">
        <v>27</v>
      </c>
      <c r="I4" s="23" t="s">
        <v>25</v>
      </c>
    </row>
    <row r="5" ht="408.75" customHeight="1">
      <c r="A5" s="21">
        <v>3.0</v>
      </c>
      <c r="B5" s="18">
        <v>5.0</v>
      </c>
      <c r="C5" s="18" t="s">
        <v>20</v>
      </c>
      <c r="D5" s="18">
        <v>1.0</v>
      </c>
      <c r="E5" s="18" t="s">
        <v>21</v>
      </c>
      <c r="F5" s="18" t="s">
        <v>22</v>
      </c>
      <c r="G5" s="21" t="s">
        <v>23</v>
      </c>
      <c r="H5" s="22" t="s">
        <v>28</v>
      </c>
      <c r="I5" s="23" t="s">
        <v>25</v>
      </c>
    </row>
    <row r="6" ht="90.75" customHeight="1">
      <c r="A6" s="21">
        <v>4.0</v>
      </c>
      <c r="B6" s="18">
        <v>5.0</v>
      </c>
      <c r="C6" s="18" t="s">
        <v>20</v>
      </c>
      <c r="D6" s="18">
        <v>1.0</v>
      </c>
      <c r="E6" s="18" t="s">
        <v>21</v>
      </c>
      <c r="F6" s="18" t="s">
        <v>22</v>
      </c>
      <c r="G6" s="21" t="s">
        <v>26</v>
      </c>
      <c r="H6" s="22" t="s">
        <v>29</v>
      </c>
      <c r="I6" s="23" t="s">
        <v>25</v>
      </c>
    </row>
    <row r="7" ht="111.75" customHeight="1">
      <c r="A7" s="21">
        <v>5.0</v>
      </c>
      <c r="B7" s="18">
        <v>5.0</v>
      </c>
      <c r="C7" s="18" t="s">
        <v>20</v>
      </c>
      <c r="D7" s="18">
        <v>1.0</v>
      </c>
      <c r="E7" s="18" t="s">
        <v>21</v>
      </c>
      <c r="F7" s="18" t="s">
        <v>22</v>
      </c>
      <c r="G7" s="21" t="s">
        <v>23</v>
      </c>
      <c r="H7" s="22" t="s">
        <v>30</v>
      </c>
      <c r="I7" s="23" t="s">
        <v>25</v>
      </c>
    </row>
    <row r="8" ht="408.75" customHeight="1">
      <c r="A8" s="21">
        <v>6.0</v>
      </c>
      <c r="B8" s="18">
        <v>5.0</v>
      </c>
      <c r="C8" s="18" t="s">
        <v>20</v>
      </c>
      <c r="D8" s="18">
        <v>1.0</v>
      </c>
      <c r="E8" s="18" t="s">
        <v>21</v>
      </c>
      <c r="F8" s="18" t="s">
        <v>22</v>
      </c>
      <c r="G8" s="21" t="s">
        <v>31</v>
      </c>
      <c r="H8" s="22" t="s">
        <v>32</v>
      </c>
      <c r="I8" s="23" t="s">
        <v>25</v>
      </c>
    </row>
    <row r="9" ht="15.75" customHeight="1"/>
    <row r="10" ht="15.75" customHeight="1"/>
    <row r="11" ht="15.75" customHeight="1"/>
    <row r="12" ht="15.75" customHeight="1">
      <c r="G12" s="24"/>
    </row>
    <row r="13" ht="15.75" customHeight="1"/>
    <row r="14" ht="15.75" customHeight="1"/>
    <row r="15" ht="15.75" customHeight="1">
      <c r="G15" s="24"/>
    </row>
    <row r="16" ht="15.75" customHeight="1"/>
    <row r="17" ht="15.75" customHeight="1">
      <c r="G17" s="24"/>
    </row>
    <row r="18" ht="15.75" customHeight="1"/>
    <row r="19" ht="15.75" customHeight="1">
      <c r="G19" s="24"/>
    </row>
    <row r="20" ht="15.75" customHeight="1"/>
    <row r="21" ht="15.75" customHeight="1">
      <c r="G21" s="24"/>
    </row>
    <row r="22" ht="15.75" customHeight="1"/>
    <row r="23" ht="15.75" customHeight="1">
      <c r="G23" s="24"/>
    </row>
    <row r="24" ht="15.75" customHeight="1"/>
    <row r="25" ht="15.75" customHeight="1">
      <c r="G25" s="24"/>
    </row>
    <row r="26" ht="15.75" customHeight="1"/>
    <row r="27" ht="15.75" customHeight="1">
      <c r="G27" s="24"/>
    </row>
    <row r="28" ht="15.75" customHeight="1"/>
    <row r="29" ht="15.75" customHeight="1">
      <c r="G29" s="24"/>
    </row>
    <row r="30" ht="15.75" customHeight="1"/>
    <row r="31" ht="15.75" customHeight="1">
      <c r="G31" s="24"/>
    </row>
    <row r="32" ht="15.75" customHeight="1"/>
    <row r="33" ht="15.75" customHeight="1">
      <c r="G33" s="24"/>
    </row>
    <row r="34" ht="15.75" customHeight="1"/>
    <row r="35" ht="15.75" customHeight="1">
      <c r="G35" s="24"/>
    </row>
    <row r="36" ht="15.75" customHeight="1"/>
    <row r="37" ht="15.75" customHeight="1"/>
    <row r="38" ht="15.75" customHeight="1">
      <c r="G38" s="24"/>
    </row>
    <row r="39" ht="15.75" customHeight="1"/>
    <row r="40" ht="15.75" customHeight="1">
      <c r="G40" s="24"/>
    </row>
    <row r="41" ht="15.75" customHeight="1"/>
    <row r="42" ht="15.75" customHeight="1">
      <c r="G42" s="24"/>
    </row>
    <row r="43" ht="15.75" customHeight="1"/>
    <row r="44" ht="15.75" customHeight="1">
      <c r="G44" s="24"/>
    </row>
    <row r="45" ht="15.75" customHeight="1"/>
    <row r="46" ht="15.75" customHeight="1">
      <c r="G46" s="24"/>
    </row>
    <row r="47" ht="15.75" customHeight="1"/>
    <row r="48" ht="15.75" customHeight="1">
      <c r="G48" s="24"/>
    </row>
    <row r="49" ht="15.75" customHeight="1"/>
    <row r="50" ht="15.75" customHeight="1">
      <c r="G50" s="24"/>
    </row>
    <row r="51" ht="15.75" customHeight="1"/>
    <row r="52" ht="15.75" customHeight="1">
      <c r="G52" s="24"/>
    </row>
    <row r="53" ht="15.75" customHeight="1"/>
    <row r="54" ht="15.75" customHeight="1">
      <c r="G54" s="24"/>
    </row>
    <row r="55" ht="15.75" customHeight="1"/>
    <row r="56" ht="15.75" customHeight="1">
      <c r="G56" s="24"/>
    </row>
    <row r="57" ht="15.75" customHeight="1">
      <c r="G57" s="24"/>
    </row>
    <row r="58" ht="15.75" customHeight="1"/>
    <row r="59" ht="15.75" customHeight="1">
      <c r="G59" s="24"/>
    </row>
    <row r="60" ht="15.75" customHeight="1"/>
    <row r="61" ht="15.75" customHeight="1">
      <c r="G61" s="24"/>
    </row>
    <row r="62" ht="15.75" customHeight="1"/>
    <row r="63" ht="15.75" customHeight="1">
      <c r="G63" s="24"/>
    </row>
    <row r="64" ht="15.75" customHeight="1"/>
    <row r="65" ht="15.75" customHeight="1">
      <c r="G65" s="24"/>
    </row>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sheetData>
  <autoFilter ref="$A$2:$I$8"/>
  <mergeCells count="1">
    <mergeCell ref="A1:I1"/>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33</v>
      </c>
      <c r="B1" s="26" t="s">
        <v>34</v>
      </c>
      <c r="C1" s="26" t="s">
        <v>35</v>
      </c>
    </row>
    <row r="2" ht="48.75" customHeight="1">
      <c r="A2" s="27" t="s">
        <v>23</v>
      </c>
      <c r="B2" s="28">
        <f>COUNTIF(UA01A!G3:G8,"PARTICULARIDADES DE SEDE")</f>
        <v>3</v>
      </c>
      <c r="C2" s="29" t="s">
        <v>36</v>
      </c>
    </row>
    <row r="3" ht="73.5" customHeight="1">
      <c r="A3" s="27" t="s">
        <v>26</v>
      </c>
      <c r="B3" s="28">
        <f>COUNTIF(UA01A!G3:G8,"MODELO INTERSEDES")</f>
        <v>2</v>
      </c>
      <c r="C3" s="29" t="s">
        <v>37</v>
      </c>
    </row>
    <row r="4" ht="31.5" customHeight="1">
      <c r="A4" s="27" t="s">
        <v>31</v>
      </c>
      <c r="B4" s="28">
        <f>COUNTIF(UA01A!G3:G8,"INFRAESTRUCTURA")</f>
        <v>1</v>
      </c>
      <c r="C4" s="29" t="s">
        <v>38</v>
      </c>
    </row>
    <row r="5" ht="35.25" customHeight="1">
      <c r="A5" s="30" t="s">
        <v>39</v>
      </c>
      <c r="B5" s="31">
        <f>SUM(B2:B4)</f>
        <v>6</v>
      </c>
      <c r="C5"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32.25" customHeight="1">
      <c r="A2" s="5" t="s">
        <v>1</v>
      </c>
      <c r="B2" s="5" t="s">
        <v>2</v>
      </c>
      <c r="C2" s="5" t="s">
        <v>3</v>
      </c>
      <c r="D2" s="6" t="s">
        <v>40</v>
      </c>
      <c r="E2" s="5" t="s">
        <v>41</v>
      </c>
      <c r="F2" s="5" t="s">
        <v>6</v>
      </c>
      <c r="G2" s="5" t="s">
        <v>7</v>
      </c>
      <c r="H2" s="5" t="s">
        <v>8</v>
      </c>
      <c r="I2" s="4"/>
      <c r="J2" s="4"/>
      <c r="K2" s="4"/>
      <c r="L2" s="4"/>
      <c r="M2" s="4"/>
      <c r="N2" s="4"/>
      <c r="O2" s="4"/>
      <c r="P2" s="4"/>
      <c r="Q2" s="4"/>
      <c r="R2" s="4"/>
      <c r="S2" s="4"/>
      <c r="T2" s="4"/>
      <c r="U2" s="4"/>
      <c r="V2" s="4"/>
      <c r="W2" s="4"/>
      <c r="X2" s="4"/>
      <c r="Y2" s="4"/>
      <c r="Z2" s="4"/>
    </row>
    <row r="3">
      <c r="A3" s="7" t="s">
        <v>42</v>
      </c>
      <c r="B3" s="8"/>
      <c r="C3" s="9"/>
      <c r="D3" s="10" t="s">
        <v>43</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86"/>
    <col customWidth="1" min="2" max="2" width="17.71"/>
    <col customWidth="1" min="3" max="3" width="17.14"/>
    <col customWidth="1" min="4" max="4" width="9.57"/>
    <col customWidth="1" min="5" max="6" width="21.14"/>
    <col customWidth="1" min="7" max="7" width="25.57"/>
    <col customWidth="1" min="8" max="8" width="65.14"/>
    <col customWidth="1" min="9" max="9" width="18.71"/>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201.75" customHeight="1">
      <c r="A3" s="18">
        <v>7.0</v>
      </c>
      <c r="B3" s="18">
        <v>5.0</v>
      </c>
      <c r="C3" s="18" t="s">
        <v>20</v>
      </c>
      <c r="D3" s="18">
        <v>1.0</v>
      </c>
      <c r="E3" s="18" t="s">
        <v>44</v>
      </c>
      <c r="F3" s="18" t="s">
        <v>45</v>
      </c>
      <c r="G3" s="18" t="s">
        <v>46</v>
      </c>
      <c r="H3" s="19" t="s">
        <v>47</v>
      </c>
      <c r="I3" s="20" t="s">
        <v>48</v>
      </c>
    </row>
    <row r="4" ht="335.25" customHeight="1">
      <c r="A4" s="21">
        <v>8.0</v>
      </c>
      <c r="B4" s="18">
        <v>5.0</v>
      </c>
      <c r="C4" s="18" t="s">
        <v>20</v>
      </c>
      <c r="D4" s="18">
        <v>1.0</v>
      </c>
      <c r="E4" s="18" t="s">
        <v>44</v>
      </c>
      <c r="F4" s="18" t="s">
        <v>45</v>
      </c>
      <c r="G4" s="21" t="s">
        <v>49</v>
      </c>
      <c r="H4" s="19" t="s">
        <v>50</v>
      </c>
      <c r="I4" s="20" t="s">
        <v>48</v>
      </c>
    </row>
    <row r="5" ht="154.5" customHeight="1">
      <c r="A5" s="18">
        <v>9.0</v>
      </c>
      <c r="B5" s="18">
        <v>5.0</v>
      </c>
      <c r="C5" s="18" t="s">
        <v>20</v>
      </c>
      <c r="D5" s="18">
        <v>1.0</v>
      </c>
      <c r="E5" s="18" t="s">
        <v>44</v>
      </c>
      <c r="F5" s="18" t="s">
        <v>45</v>
      </c>
      <c r="G5" s="21" t="s">
        <v>51</v>
      </c>
      <c r="H5" s="19" t="s">
        <v>52</v>
      </c>
      <c r="I5" s="20" t="s">
        <v>48</v>
      </c>
    </row>
    <row r="6" ht="215.25" customHeight="1">
      <c r="A6" s="21">
        <v>10.0</v>
      </c>
      <c r="B6" s="18">
        <v>5.0</v>
      </c>
      <c r="C6" s="18" t="s">
        <v>20</v>
      </c>
      <c r="D6" s="18">
        <v>1.0</v>
      </c>
      <c r="E6" s="18" t="s">
        <v>44</v>
      </c>
      <c r="F6" s="18" t="s">
        <v>45</v>
      </c>
      <c r="G6" s="21" t="s">
        <v>45</v>
      </c>
      <c r="H6" s="19" t="s">
        <v>53</v>
      </c>
      <c r="I6" s="20" t="s">
        <v>48</v>
      </c>
    </row>
    <row r="7" ht="15.75" customHeight="1"/>
    <row r="8" ht="15.75" customHeight="1"/>
    <row r="9" ht="15.75" customHeight="1"/>
    <row r="10" ht="15.75" customHeight="1">
      <c r="G10" s="24"/>
    </row>
    <row r="11" ht="15.75" customHeight="1"/>
    <row r="12" ht="15.75" customHeight="1"/>
    <row r="13" ht="15.75" customHeight="1">
      <c r="G13" s="24"/>
    </row>
    <row r="14" ht="15.75" customHeight="1"/>
    <row r="15" ht="15.75" customHeight="1">
      <c r="G15" s="24"/>
    </row>
    <row r="16" ht="15.75" customHeight="1"/>
    <row r="17" ht="15.75" customHeight="1">
      <c r="G17" s="24"/>
    </row>
    <row r="18" ht="15.75" customHeight="1"/>
    <row r="19" ht="15.75" customHeight="1">
      <c r="G19" s="24"/>
    </row>
    <row r="20" ht="15.75" customHeight="1"/>
    <row r="21" ht="15.75" customHeight="1">
      <c r="G21" s="24"/>
    </row>
    <row r="22" ht="15.75" customHeight="1"/>
    <row r="23" ht="15.75" customHeight="1">
      <c r="G23" s="24"/>
    </row>
    <row r="24" ht="15.75" customHeight="1"/>
    <row r="25" ht="15.75" customHeight="1">
      <c r="G25" s="24"/>
    </row>
    <row r="26" ht="15.75" customHeight="1"/>
    <row r="27" ht="15.75" customHeight="1">
      <c r="G27" s="24"/>
    </row>
    <row r="28" ht="15.75" customHeight="1"/>
    <row r="29" ht="15.75" customHeight="1">
      <c r="G29" s="24"/>
    </row>
    <row r="30" ht="15.75" customHeight="1"/>
    <row r="31" ht="15.75" customHeight="1">
      <c r="G31" s="24"/>
    </row>
    <row r="32" ht="15.75" customHeight="1"/>
    <row r="33" ht="15.75" customHeight="1">
      <c r="G33" s="24"/>
    </row>
    <row r="34" ht="15.75" customHeight="1"/>
    <row r="35" ht="15.75" customHeight="1"/>
    <row r="36" ht="15.75" customHeight="1">
      <c r="G36" s="24"/>
    </row>
    <row r="37" ht="15.75" customHeight="1"/>
    <row r="38" ht="15.75" customHeight="1">
      <c r="G38" s="24"/>
    </row>
    <row r="39" ht="15.75" customHeight="1"/>
    <row r="40" ht="15.75" customHeight="1">
      <c r="G40" s="24"/>
    </row>
    <row r="41" ht="15.75" customHeight="1"/>
    <row r="42" ht="15.75" customHeight="1">
      <c r="G42" s="24"/>
    </row>
    <row r="43" ht="15.75" customHeight="1"/>
    <row r="44" ht="15.75" customHeight="1">
      <c r="G44" s="24"/>
    </row>
    <row r="45" ht="15.75" customHeight="1"/>
    <row r="46" ht="15.75" customHeight="1">
      <c r="G46" s="24"/>
    </row>
    <row r="47" ht="15.75" customHeight="1"/>
    <row r="48" ht="15.75" customHeight="1">
      <c r="G48" s="24"/>
    </row>
    <row r="49" ht="15.75" customHeight="1"/>
    <row r="50" ht="15.75" customHeight="1">
      <c r="G50" s="24"/>
    </row>
    <row r="51" ht="15.75" customHeight="1"/>
    <row r="52" ht="15.75" customHeight="1">
      <c r="G52" s="24"/>
    </row>
    <row r="53" ht="15.75" customHeight="1"/>
    <row r="54" ht="15.75" customHeight="1">
      <c r="G54" s="24"/>
    </row>
    <row r="55" ht="15.75" customHeight="1">
      <c r="G55" s="24"/>
    </row>
    <row r="56" ht="15.75" customHeight="1"/>
    <row r="57" ht="15.75" customHeight="1">
      <c r="G57" s="24"/>
    </row>
    <row r="58" ht="15.75" customHeight="1"/>
    <row r="59" ht="15.75" customHeight="1">
      <c r="G59" s="24"/>
    </row>
    <row r="60" ht="15.75" customHeight="1"/>
    <row r="61" ht="15.75" customHeight="1">
      <c r="G61" s="24"/>
    </row>
    <row r="62" ht="15.75" customHeight="1"/>
    <row r="63" ht="15.75" customHeight="1">
      <c r="G63" s="24"/>
    </row>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6"/>
  <mergeCells count="1">
    <mergeCell ref="A1:I1"/>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2" width="20.29"/>
    <col customWidth="1" min="3" max="3" width="85.86"/>
    <col customWidth="1" min="4" max="26" width="10.71"/>
  </cols>
  <sheetData>
    <row r="1" ht="66.0" customHeight="1">
      <c r="A1" s="25" t="s">
        <v>54</v>
      </c>
      <c r="B1" s="26" t="s">
        <v>55</v>
      </c>
      <c r="C1" s="26" t="s">
        <v>35</v>
      </c>
    </row>
    <row r="2" ht="63.75" customHeight="1">
      <c r="A2" s="27" t="s">
        <v>46</v>
      </c>
      <c r="B2" s="28">
        <f>COUNTIF(UA02A!G3:G6,"PROPÓSITO SUPERIOR")</f>
        <v>1</v>
      </c>
      <c r="C2" s="29" t="s">
        <v>56</v>
      </c>
    </row>
    <row r="3" ht="63.75" customHeight="1">
      <c r="A3" s="27" t="s">
        <v>57</v>
      </c>
      <c r="B3" s="28">
        <f>COUNTIF(UA02A!G3:G6,"ROL Y LUGAR")</f>
        <v>1</v>
      </c>
      <c r="C3" s="29" t="s">
        <v>58</v>
      </c>
    </row>
    <row r="4" ht="33.75" customHeight="1">
      <c r="A4" s="27" t="s">
        <v>51</v>
      </c>
      <c r="B4" s="28">
        <f>COUNTIF(UA02A!G3:G6,"TRABAJO COLABORATIVO")</f>
        <v>1</v>
      </c>
      <c r="C4" s="29" t="s">
        <v>59</v>
      </c>
    </row>
    <row r="5" ht="63.0" customHeight="1">
      <c r="A5" s="27" t="s">
        <v>45</v>
      </c>
      <c r="B5" s="28">
        <f>COUNTIF(UA02A!G3:G6,"GOBERNANZA")</f>
        <v>1</v>
      </c>
      <c r="C5" s="29" t="s">
        <v>60</v>
      </c>
    </row>
    <row r="6" ht="35.25" customHeight="1">
      <c r="A6" s="30" t="s">
        <v>39</v>
      </c>
      <c r="B6" s="31">
        <f>SUM(B2:B5)</f>
        <v>4</v>
      </c>
      <c r="C6"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32.25" customHeight="1">
      <c r="A2" s="5" t="s">
        <v>1</v>
      </c>
      <c r="B2" s="5" t="s">
        <v>2</v>
      </c>
      <c r="C2" s="5" t="s">
        <v>3</v>
      </c>
      <c r="D2" s="6" t="s">
        <v>40</v>
      </c>
      <c r="E2" s="5" t="s">
        <v>61</v>
      </c>
      <c r="F2" s="5" t="s">
        <v>6</v>
      </c>
      <c r="G2" s="5" t="s">
        <v>7</v>
      </c>
      <c r="H2" s="5" t="s">
        <v>8</v>
      </c>
      <c r="I2" s="4"/>
      <c r="J2" s="4"/>
      <c r="K2" s="4"/>
      <c r="L2" s="4"/>
      <c r="M2" s="4"/>
      <c r="N2" s="4"/>
      <c r="O2" s="4"/>
      <c r="P2" s="4"/>
      <c r="Q2" s="4"/>
      <c r="R2" s="4"/>
      <c r="S2" s="4"/>
      <c r="T2" s="4"/>
      <c r="U2" s="4"/>
      <c r="V2" s="4"/>
      <c r="W2" s="4"/>
      <c r="X2" s="4"/>
      <c r="Y2" s="4"/>
      <c r="Z2" s="4"/>
    </row>
    <row r="3">
      <c r="A3" s="7" t="s">
        <v>62</v>
      </c>
      <c r="B3" s="8"/>
      <c r="C3" s="9"/>
      <c r="D3" s="10" t="s">
        <v>43</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86"/>
    <col customWidth="1" min="2" max="2" width="17.71"/>
    <col customWidth="1" min="3" max="3" width="17.14"/>
    <col customWidth="1" min="4" max="4" width="9.57"/>
    <col customWidth="1" min="5" max="6" width="21.14"/>
    <col customWidth="1" min="7" max="7" width="21.0"/>
    <col customWidth="1" min="8" max="8" width="65.14"/>
    <col customWidth="1" min="9" max="9" width="18.71"/>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365.25" customHeight="1">
      <c r="A3" s="18">
        <v>11.0</v>
      </c>
      <c r="B3" s="18">
        <v>5.0</v>
      </c>
      <c r="C3" s="18" t="s">
        <v>20</v>
      </c>
      <c r="D3" s="18">
        <v>1.0</v>
      </c>
      <c r="E3" s="18" t="s">
        <v>63</v>
      </c>
      <c r="F3" s="18" t="s">
        <v>45</v>
      </c>
      <c r="G3" s="18" t="s">
        <v>64</v>
      </c>
      <c r="H3" s="19" t="s">
        <v>65</v>
      </c>
      <c r="I3" s="20" t="s">
        <v>48</v>
      </c>
    </row>
    <row r="4" ht="15.75" customHeight="1"/>
    <row r="5" ht="15.75" customHeight="1"/>
    <row r="6" ht="15.75" customHeight="1"/>
    <row r="7" ht="15.75" customHeight="1">
      <c r="G7" s="24"/>
    </row>
    <row r="8" ht="15.75" customHeight="1"/>
    <row r="9" ht="15.75" customHeight="1"/>
    <row r="10" ht="15.75" customHeight="1">
      <c r="G10" s="24"/>
    </row>
    <row r="11" ht="15.75" customHeight="1"/>
    <row r="12" ht="15.75" customHeight="1">
      <c r="G12" s="24"/>
    </row>
    <row r="13" ht="15.75" customHeight="1"/>
    <row r="14" ht="15.75" customHeight="1">
      <c r="G14" s="24"/>
    </row>
    <row r="15" ht="15.75" customHeight="1"/>
    <row r="16" ht="15.75" customHeight="1">
      <c r="G16" s="24"/>
    </row>
    <row r="17" ht="15.75" customHeight="1"/>
    <row r="18" ht="15.75" customHeight="1">
      <c r="G18" s="24"/>
    </row>
    <row r="19" ht="15.75" customHeight="1"/>
    <row r="20" ht="15.75" customHeight="1">
      <c r="G20" s="24"/>
    </row>
    <row r="21" ht="15.75" customHeight="1"/>
    <row r="22" ht="15.75" customHeight="1">
      <c r="G22" s="24"/>
    </row>
    <row r="23" ht="15.75" customHeight="1"/>
    <row r="24" ht="15.75" customHeight="1">
      <c r="G24" s="24"/>
    </row>
    <row r="25" ht="15.75" customHeight="1"/>
    <row r="26" ht="15.75" customHeight="1">
      <c r="G26" s="24"/>
    </row>
    <row r="27" ht="15.75" customHeight="1"/>
    <row r="28" ht="15.75" customHeight="1">
      <c r="G28" s="24"/>
    </row>
    <row r="29" ht="15.75" customHeight="1"/>
    <row r="30" ht="15.75" customHeight="1">
      <c r="G30" s="24"/>
    </row>
    <row r="31" ht="15.75" customHeight="1"/>
    <row r="32" ht="15.75" customHeight="1"/>
    <row r="33" ht="15.75" customHeight="1">
      <c r="G33" s="24"/>
    </row>
    <row r="34" ht="15.75" customHeight="1"/>
    <row r="35" ht="15.75" customHeight="1">
      <c r="G35" s="24"/>
    </row>
    <row r="36" ht="15.75" customHeight="1"/>
    <row r="37" ht="15.75" customHeight="1">
      <c r="G37" s="24"/>
    </row>
    <row r="38" ht="15.75" customHeight="1"/>
    <row r="39" ht="15.75" customHeight="1">
      <c r="G39" s="24"/>
    </row>
    <row r="40" ht="15.75" customHeight="1"/>
    <row r="41" ht="15.75" customHeight="1">
      <c r="G41" s="24"/>
    </row>
    <row r="42" ht="15.75" customHeight="1"/>
    <row r="43" ht="15.75" customHeight="1">
      <c r="G43" s="24"/>
    </row>
    <row r="44" ht="15.75" customHeight="1"/>
    <row r="45" ht="15.75" customHeight="1">
      <c r="G45" s="24"/>
    </row>
    <row r="46" ht="15.75" customHeight="1"/>
    <row r="47" ht="15.75" customHeight="1">
      <c r="G47" s="24"/>
    </row>
    <row r="48" ht="15.75" customHeight="1"/>
    <row r="49" ht="15.75" customHeight="1">
      <c r="G49" s="24"/>
    </row>
    <row r="50" ht="15.75" customHeight="1"/>
    <row r="51" ht="15.75" customHeight="1">
      <c r="G51" s="24"/>
    </row>
    <row r="52" ht="15.75" customHeight="1">
      <c r="G52" s="24"/>
    </row>
    <row r="53" ht="15.75" customHeight="1"/>
    <row r="54" ht="15.75" customHeight="1">
      <c r="G54" s="24"/>
    </row>
    <row r="55" ht="15.75" customHeight="1"/>
    <row r="56" ht="15.75" customHeight="1">
      <c r="G56" s="24"/>
    </row>
    <row r="57" ht="15.75" customHeight="1"/>
    <row r="58" ht="15.75" customHeight="1">
      <c r="G58" s="24"/>
    </row>
    <row r="59" ht="15.75" customHeight="1"/>
    <row r="60" ht="15.75" customHeight="1">
      <c r="G60" s="24"/>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3"/>
  <mergeCells count="1">
    <mergeCell ref="A1:I1"/>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66</v>
      </c>
      <c r="B1" s="26" t="s">
        <v>67</v>
      </c>
      <c r="C1" s="26" t="s">
        <v>35</v>
      </c>
    </row>
    <row r="2" ht="74.25" customHeight="1">
      <c r="A2" s="27" t="s">
        <v>64</v>
      </c>
      <c r="B2" s="28">
        <f>COUNTIF(UA03A!G3,"CULTURA ORGANIZACIONAL")</f>
        <v>1</v>
      </c>
      <c r="C2" s="29" t="s">
        <v>68</v>
      </c>
    </row>
    <row r="3" ht="35.25" customHeight="1">
      <c r="A3" s="30" t="s">
        <v>39</v>
      </c>
      <c r="B3" s="31">
        <f>SUM(B2)</f>
        <v>1</v>
      </c>
      <c r="C3"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01.25" customHeight="1">
      <c r="A2" s="5" t="s">
        <v>1</v>
      </c>
      <c r="B2" s="5" t="s">
        <v>2</v>
      </c>
      <c r="C2" s="5" t="s">
        <v>3</v>
      </c>
      <c r="D2" s="6" t="s">
        <v>69</v>
      </c>
      <c r="E2" s="5" t="s">
        <v>70</v>
      </c>
      <c r="F2" s="5" t="s">
        <v>6</v>
      </c>
      <c r="G2" s="5" t="s">
        <v>7</v>
      </c>
      <c r="H2" s="5" t="s">
        <v>8</v>
      </c>
      <c r="I2" s="4"/>
      <c r="J2" s="4"/>
      <c r="K2" s="4"/>
      <c r="L2" s="4"/>
      <c r="M2" s="4"/>
      <c r="N2" s="4"/>
      <c r="O2" s="4"/>
      <c r="P2" s="4"/>
      <c r="Q2" s="4"/>
      <c r="R2" s="4"/>
      <c r="S2" s="4"/>
      <c r="T2" s="4"/>
      <c r="U2" s="4"/>
      <c r="V2" s="4"/>
      <c r="W2" s="4"/>
      <c r="X2" s="4"/>
      <c r="Y2" s="4"/>
      <c r="Z2" s="4"/>
    </row>
    <row r="3" ht="31.5" customHeight="1">
      <c r="A3" s="7" t="s">
        <v>71</v>
      </c>
      <c r="B3" s="8"/>
      <c r="C3" s="9"/>
      <c r="D3" s="32" t="s">
        <v>72</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7.0"/>
    <col customWidth="1" min="8" max="8" width="65.14"/>
    <col customWidth="1" min="9" max="9" width="22.57"/>
    <col customWidth="1" min="10" max="10" width="10.71"/>
    <col customWidth="1" min="11" max="11" width="46.86"/>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customHeight="1">
      <c r="A3" s="18">
        <v>12.0</v>
      </c>
      <c r="B3" s="18">
        <v>5.0</v>
      </c>
      <c r="C3" s="18" t="s">
        <v>20</v>
      </c>
      <c r="D3" s="18">
        <v>1.0</v>
      </c>
      <c r="E3" s="18" t="s">
        <v>73</v>
      </c>
      <c r="F3" s="18" t="s">
        <v>74</v>
      </c>
      <c r="G3" s="18" t="s">
        <v>45</v>
      </c>
      <c r="H3" s="19" t="s">
        <v>75</v>
      </c>
      <c r="I3" s="20" t="s">
        <v>76</v>
      </c>
    </row>
    <row r="4" ht="318.0" customHeight="1">
      <c r="A4" s="18">
        <v>13.0</v>
      </c>
      <c r="B4" s="18">
        <v>5.0</v>
      </c>
      <c r="C4" s="18" t="s">
        <v>20</v>
      </c>
      <c r="D4" s="18">
        <v>1.0</v>
      </c>
      <c r="E4" s="18" t="s">
        <v>73</v>
      </c>
      <c r="F4" s="18" t="s">
        <v>74</v>
      </c>
      <c r="G4" s="18" t="s">
        <v>64</v>
      </c>
      <c r="H4" s="19" t="s">
        <v>77</v>
      </c>
      <c r="I4" s="20" t="s">
        <v>76</v>
      </c>
    </row>
    <row r="5" ht="183.75" customHeight="1">
      <c r="A5" s="18">
        <v>14.0</v>
      </c>
      <c r="B5" s="18">
        <v>5.0</v>
      </c>
      <c r="C5" s="18" t="s">
        <v>20</v>
      </c>
      <c r="D5" s="18">
        <v>1.0</v>
      </c>
      <c r="E5" s="18" t="s">
        <v>73</v>
      </c>
      <c r="F5" s="18" t="s">
        <v>74</v>
      </c>
      <c r="G5" s="18" t="s">
        <v>78</v>
      </c>
      <c r="H5" s="19" t="s">
        <v>79</v>
      </c>
      <c r="I5" s="20" t="s">
        <v>76</v>
      </c>
    </row>
    <row r="6" ht="213.75" customHeight="1">
      <c r="A6" s="18">
        <v>15.0</v>
      </c>
      <c r="B6" s="18">
        <v>5.0</v>
      </c>
      <c r="C6" s="18" t="s">
        <v>20</v>
      </c>
      <c r="D6" s="18">
        <v>1.0</v>
      </c>
      <c r="E6" s="18" t="s">
        <v>73</v>
      </c>
      <c r="F6" s="18" t="s">
        <v>74</v>
      </c>
      <c r="G6" s="18" t="s">
        <v>80</v>
      </c>
      <c r="H6" s="19" t="s">
        <v>81</v>
      </c>
      <c r="I6" s="20" t="s">
        <v>76</v>
      </c>
    </row>
    <row r="7" ht="290.25" customHeight="1">
      <c r="A7" s="18">
        <v>16.0</v>
      </c>
      <c r="B7" s="18">
        <v>5.0</v>
      </c>
      <c r="C7" s="18" t="s">
        <v>20</v>
      </c>
      <c r="D7" s="18">
        <v>1.0</v>
      </c>
      <c r="E7" s="18" t="s">
        <v>73</v>
      </c>
      <c r="F7" s="18" t="s">
        <v>74</v>
      </c>
      <c r="G7" s="18" t="s">
        <v>82</v>
      </c>
      <c r="H7" s="19" t="s">
        <v>83</v>
      </c>
      <c r="I7" s="20" t="s">
        <v>76</v>
      </c>
    </row>
    <row r="8" ht="227.25" customHeight="1">
      <c r="A8" s="18">
        <v>17.0</v>
      </c>
      <c r="B8" s="18">
        <v>5.0</v>
      </c>
      <c r="C8" s="18" t="s">
        <v>20</v>
      </c>
      <c r="D8" s="18">
        <v>1.0</v>
      </c>
      <c r="E8" s="18" t="s">
        <v>73</v>
      </c>
      <c r="F8" s="18" t="s">
        <v>74</v>
      </c>
      <c r="G8" s="18" t="s">
        <v>78</v>
      </c>
      <c r="H8" s="19" t="s">
        <v>84</v>
      </c>
      <c r="I8" s="20" t="s">
        <v>76</v>
      </c>
    </row>
    <row r="9" ht="409.5" customHeight="1">
      <c r="A9" s="18">
        <v>18.0</v>
      </c>
      <c r="B9" s="18">
        <v>5.0</v>
      </c>
      <c r="C9" s="18" t="s">
        <v>20</v>
      </c>
      <c r="D9" s="18">
        <v>1.0</v>
      </c>
      <c r="E9" s="18" t="s">
        <v>73</v>
      </c>
      <c r="F9" s="18" t="s">
        <v>74</v>
      </c>
      <c r="G9" s="18" t="s">
        <v>85</v>
      </c>
      <c r="H9" s="19" t="s">
        <v>86</v>
      </c>
      <c r="I9" s="20" t="s">
        <v>76</v>
      </c>
    </row>
    <row r="10" ht="126.0" customHeight="1">
      <c r="A10" s="18">
        <v>19.0</v>
      </c>
      <c r="B10" s="18">
        <v>5.0</v>
      </c>
      <c r="C10" s="18" t="s">
        <v>20</v>
      </c>
      <c r="D10" s="18">
        <v>1.0</v>
      </c>
      <c r="E10" s="18" t="s">
        <v>73</v>
      </c>
      <c r="F10" s="18" t="s">
        <v>74</v>
      </c>
      <c r="G10" s="18" t="s">
        <v>45</v>
      </c>
      <c r="H10" s="19" t="s">
        <v>87</v>
      </c>
      <c r="I10" s="20" t="s">
        <v>76</v>
      </c>
    </row>
    <row r="11" ht="201.0" customHeight="1">
      <c r="A11" s="18">
        <v>20.0</v>
      </c>
      <c r="B11" s="18">
        <v>5.0</v>
      </c>
      <c r="C11" s="18" t="s">
        <v>20</v>
      </c>
      <c r="D11" s="18">
        <v>1.0</v>
      </c>
      <c r="E11" s="18" t="s">
        <v>73</v>
      </c>
      <c r="F11" s="18" t="s">
        <v>74</v>
      </c>
      <c r="G11" s="18" t="s">
        <v>88</v>
      </c>
      <c r="H11" s="19" t="s">
        <v>89</v>
      </c>
      <c r="I11" s="20" t="s">
        <v>76</v>
      </c>
    </row>
    <row r="12" ht="279.0" customHeight="1">
      <c r="A12" s="18">
        <v>21.0</v>
      </c>
      <c r="B12" s="18">
        <v>5.0</v>
      </c>
      <c r="C12" s="18" t="s">
        <v>20</v>
      </c>
      <c r="D12" s="18">
        <v>1.0</v>
      </c>
      <c r="E12" s="18" t="s">
        <v>73</v>
      </c>
      <c r="F12" s="18" t="s">
        <v>74</v>
      </c>
      <c r="G12" s="18" t="s">
        <v>82</v>
      </c>
      <c r="H12" s="19" t="s">
        <v>90</v>
      </c>
      <c r="I12" s="20" t="s">
        <v>76</v>
      </c>
    </row>
    <row r="13" ht="283.5" customHeight="1">
      <c r="A13" s="18">
        <v>22.0</v>
      </c>
      <c r="B13" s="18">
        <v>5.0</v>
      </c>
      <c r="C13" s="18" t="s">
        <v>20</v>
      </c>
      <c r="D13" s="18">
        <v>1.0</v>
      </c>
      <c r="E13" s="18" t="s">
        <v>73</v>
      </c>
      <c r="F13" s="18" t="s">
        <v>74</v>
      </c>
      <c r="G13" s="18" t="s">
        <v>45</v>
      </c>
      <c r="H13" s="19" t="s">
        <v>91</v>
      </c>
      <c r="I13" s="20" t="s">
        <v>76</v>
      </c>
    </row>
    <row r="14" ht="336.75" customHeight="1">
      <c r="A14" s="18">
        <v>23.0</v>
      </c>
      <c r="B14" s="18">
        <v>5.0</v>
      </c>
      <c r="C14" s="18" t="s">
        <v>20</v>
      </c>
      <c r="D14" s="18">
        <v>1.0</v>
      </c>
      <c r="E14" s="18" t="s">
        <v>73</v>
      </c>
      <c r="F14" s="18" t="s">
        <v>74</v>
      </c>
      <c r="G14" s="18" t="s">
        <v>92</v>
      </c>
      <c r="H14" s="19" t="s">
        <v>93</v>
      </c>
      <c r="I14" s="20" t="s">
        <v>76</v>
      </c>
    </row>
    <row r="15" ht="123.75" customHeight="1">
      <c r="A15" s="18">
        <v>24.0</v>
      </c>
      <c r="B15" s="18">
        <v>5.0</v>
      </c>
      <c r="C15" s="18" t="s">
        <v>20</v>
      </c>
      <c r="D15" s="18">
        <v>1.0</v>
      </c>
      <c r="E15" s="18" t="s">
        <v>73</v>
      </c>
      <c r="F15" s="18" t="s">
        <v>74</v>
      </c>
      <c r="G15" s="18" t="s">
        <v>45</v>
      </c>
      <c r="H15" s="19" t="s">
        <v>94</v>
      </c>
      <c r="I15" s="20" t="s">
        <v>76</v>
      </c>
    </row>
    <row r="16" ht="145.5" customHeight="1">
      <c r="A16" s="18">
        <v>25.0</v>
      </c>
      <c r="B16" s="18">
        <v>5.0</v>
      </c>
      <c r="C16" s="18" t="s">
        <v>20</v>
      </c>
      <c r="D16" s="18">
        <v>1.0</v>
      </c>
      <c r="E16" s="18" t="s">
        <v>73</v>
      </c>
      <c r="F16" s="18" t="s">
        <v>74</v>
      </c>
      <c r="G16" s="18" t="s">
        <v>92</v>
      </c>
      <c r="H16" s="19" t="s">
        <v>95</v>
      </c>
      <c r="I16" s="20" t="s">
        <v>76</v>
      </c>
    </row>
    <row r="17" ht="409.5" customHeight="1">
      <c r="A17" s="18">
        <v>26.0</v>
      </c>
      <c r="B17" s="18">
        <v>5.0</v>
      </c>
      <c r="C17" s="18" t="s">
        <v>20</v>
      </c>
      <c r="D17" s="18">
        <v>1.0</v>
      </c>
      <c r="E17" s="18" t="s">
        <v>73</v>
      </c>
      <c r="F17" s="18" t="s">
        <v>74</v>
      </c>
      <c r="G17" s="18" t="s">
        <v>45</v>
      </c>
      <c r="H17" s="19" t="s">
        <v>96</v>
      </c>
      <c r="I17" s="20" t="s">
        <v>76</v>
      </c>
    </row>
    <row r="18" ht="409.5" customHeight="1">
      <c r="A18" s="18">
        <v>27.0</v>
      </c>
      <c r="B18" s="18">
        <v>5.0</v>
      </c>
      <c r="C18" s="18" t="s">
        <v>20</v>
      </c>
      <c r="D18" s="18">
        <v>1.0</v>
      </c>
      <c r="E18" s="18" t="s">
        <v>73</v>
      </c>
      <c r="F18" s="18" t="s">
        <v>74</v>
      </c>
      <c r="G18" s="18" t="s">
        <v>97</v>
      </c>
      <c r="H18" s="19" t="s">
        <v>98</v>
      </c>
      <c r="I18" s="20" t="s">
        <v>99</v>
      </c>
    </row>
    <row r="19" ht="409.5" customHeight="1">
      <c r="A19" s="18">
        <v>28.0</v>
      </c>
      <c r="B19" s="18">
        <v>5.0</v>
      </c>
      <c r="C19" s="18" t="s">
        <v>20</v>
      </c>
      <c r="D19" s="18">
        <v>1.0</v>
      </c>
      <c r="E19" s="18" t="s">
        <v>73</v>
      </c>
      <c r="F19" s="18" t="s">
        <v>74</v>
      </c>
      <c r="G19" s="18" t="s">
        <v>85</v>
      </c>
      <c r="H19" s="19" t="s">
        <v>100</v>
      </c>
      <c r="I19" s="20" t="s">
        <v>76</v>
      </c>
    </row>
    <row r="20" ht="315.75" customHeight="1">
      <c r="A20" s="18">
        <v>29.0</v>
      </c>
      <c r="B20" s="18">
        <v>5.0</v>
      </c>
      <c r="C20" s="18" t="s">
        <v>20</v>
      </c>
      <c r="D20" s="18">
        <v>1.0</v>
      </c>
      <c r="E20" s="18" t="s">
        <v>73</v>
      </c>
      <c r="F20" s="18" t="s">
        <v>74</v>
      </c>
      <c r="G20" s="18" t="s">
        <v>101</v>
      </c>
      <c r="H20" s="19" t="s">
        <v>102</v>
      </c>
      <c r="I20" s="20" t="s">
        <v>76</v>
      </c>
    </row>
    <row r="21" ht="409.5" customHeight="1">
      <c r="A21" s="18">
        <v>30.0</v>
      </c>
      <c r="B21" s="18">
        <v>5.0</v>
      </c>
      <c r="C21" s="18" t="s">
        <v>20</v>
      </c>
      <c r="D21" s="18">
        <v>1.0</v>
      </c>
      <c r="E21" s="18" t="s">
        <v>73</v>
      </c>
      <c r="F21" s="18" t="s">
        <v>74</v>
      </c>
      <c r="G21" s="18" t="s">
        <v>85</v>
      </c>
      <c r="H21" s="19" t="s">
        <v>103</v>
      </c>
      <c r="I21" s="20" t="s">
        <v>76</v>
      </c>
    </row>
    <row r="22" ht="197.25" customHeight="1">
      <c r="A22" s="18">
        <v>31.0</v>
      </c>
      <c r="B22" s="18">
        <v>5.0</v>
      </c>
      <c r="C22" s="18" t="s">
        <v>20</v>
      </c>
      <c r="D22" s="18">
        <v>1.0</v>
      </c>
      <c r="E22" s="18" t="s">
        <v>73</v>
      </c>
      <c r="F22" s="18" t="s">
        <v>74</v>
      </c>
      <c r="G22" s="18" t="s">
        <v>104</v>
      </c>
      <c r="H22" s="19" t="s">
        <v>105</v>
      </c>
      <c r="I22" s="20" t="s">
        <v>76</v>
      </c>
    </row>
    <row r="23" ht="369.75" customHeight="1">
      <c r="A23" s="18">
        <v>32.0</v>
      </c>
      <c r="B23" s="18">
        <v>5.0</v>
      </c>
      <c r="C23" s="18" t="s">
        <v>20</v>
      </c>
      <c r="D23" s="18">
        <v>1.0</v>
      </c>
      <c r="E23" s="18" t="s">
        <v>73</v>
      </c>
      <c r="F23" s="18" t="s">
        <v>74</v>
      </c>
      <c r="G23" s="18" t="s">
        <v>106</v>
      </c>
      <c r="H23" s="19" t="s">
        <v>107</v>
      </c>
      <c r="I23" s="20" t="s">
        <v>76</v>
      </c>
    </row>
    <row r="24" ht="381.75" customHeight="1">
      <c r="A24" s="18">
        <v>33.0</v>
      </c>
      <c r="B24" s="18">
        <v>5.0</v>
      </c>
      <c r="C24" s="18" t="s">
        <v>20</v>
      </c>
      <c r="D24" s="18">
        <v>1.0</v>
      </c>
      <c r="E24" s="18" t="s">
        <v>73</v>
      </c>
      <c r="F24" s="18" t="s">
        <v>74</v>
      </c>
      <c r="G24" s="18" t="s">
        <v>104</v>
      </c>
      <c r="H24" s="19" t="s">
        <v>108</v>
      </c>
      <c r="I24" s="20" t="s">
        <v>76</v>
      </c>
    </row>
    <row r="25" ht="362.25" customHeight="1">
      <c r="A25" s="18">
        <v>34.0</v>
      </c>
      <c r="B25" s="18">
        <v>5.0</v>
      </c>
      <c r="C25" s="18" t="s">
        <v>20</v>
      </c>
      <c r="D25" s="18">
        <v>1.0</v>
      </c>
      <c r="E25" s="18" t="s">
        <v>73</v>
      </c>
      <c r="F25" s="18" t="s">
        <v>74</v>
      </c>
      <c r="G25" s="18" t="s">
        <v>45</v>
      </c>
      <c r="H25" s="19" t="s">
        <v>109</v>
      </c>
      <c r="I25" s="20" t="s">
        <v>76</v>
      </c>
    </row>
    <row r="26" ht="234.75" customHeight="1">
      <c r="A26" s="18">
        <v>35.0</v>
      </c>
      <c r="B26" s="18">
        <v>5.0</v>
      </c>
      <c r="C26" s="18" t="s">
        <v>20</v>
      </c>
      <c r="D26" s="18">
        <v>1.0</v>
      </c>
      <c r="E26" s="18" t="s">
        <v>73</v>
      </c>
      <c r="F26" s="18" t="s">
        <v>74</v>
      </c>
      <c r="G26" s="18" t="s">
        <v>104</v>
      </c>
      <c r="H26" s="19" t="s">
        <v>110</v>
      </c>
      <c r="I26" s="20" t="s">
        <v>76</v>
      </c>
    </row>
    <row r="27" ht="280.5" customHeight="1">
      <c r="A27" s="18">
        <v>36.0</v>
      </c>
      <c r="B27" s="18">
        <v>5.0</v>
      </c>
      <c r="C27" s="18" t="s">
        <v>20</v>
      </c>
      <c r="D27" s="18">
        <v>1.0</v>
      </c>
      <c r="E27" s="18" t="s">
        <v>73</v>
      </c>
      <c r="F27" s="18" t="s">
        <v>74</v>
      </c>
      <c r="G27" s="18" t="s">
        <v>45</v>
      </c>
      <c r="H27" s="19" t="s">
        <v>111</v>
      </c>
      <c r="I27" s="20" t="s">
        <v>76</v>
      </c>
    </row>
    <row r="28" ht="336.0" customHeight="1">
      <c r="A28" s="18">
        <v>37.0</v>
      </c>
      <c r="B28" s="18">
        <v>5.0</v>
      </c>
      <c r="C28" s="18" t="s">
        <v>20</v>
      </c>
      <c r="D28" s="18">
        <v>1.0</v>
      </c>
      <c r="E28" s="18" t="s">
        <v>73</v>
      </c>
      <c r="F28" s="18" t="s">
        <v>74</v>
      </c>
      <c r="G28" s="18" t="s">
        <v>112</v>
      </c>
      <c r="H28" s="19" t="s">
        <v>113</v>
      </c>
      <c r="I28" s="20" t="s">
        <v>76</v>
      </c>
    </row>
    <row r="29" ht="105.0" customHeight="1">
      <c r="A29" s="18">
        <v>38.0</v>
      </c>
      <c r="B29" s="18">
        <v>5.0</v>
      </c>
      <c r="C29" s="18" t="s">
        <v>20</v>
      </c>
      <c r="D29" s="18">
        <v>1.0</v>
      </c>
      <c r="E29" s="18" t="s">
        <v>73</v>
      </c>
      <c r="F29" s="18" t="s">
        <v>74</v>
      </c>
      <c r="G29" s="18" t="s">
        <v>114</v>
      </c>
      <c r="H29" s="19" t="s">
        <v>115</v>
      </c>
      <c r="I29" s="20" t="s">
        <v>76</v>
      </c>
    </row>
    <row r="30" ht="167.25" customHeight="1">
      <c r="A30" s="18">
        <v>39.0</v>
      </c>
      <c r="B30" s="18">
        <v>5.0</v>
      </c>
      <c r="C30" s="18" t="s">
        <v>20</v>
      </c>
      <c r="D30" s="18">
        <v>1.0</v>
      </c>
      <c r="E30" s="18" t="s">
        <v>73</v>
      </c>
      <c r="F30" s="18" t="s">
        <v>74</v>
      </c>
      <c r="G30" s="18" t="s">
        <v>116</v>
      </c>
      <c r="H30" s="19" t="s">
        <v>117</v>
      </c>
      <c r="I30" s="20" t="s">
        <v>76</v>
      </c>
    </row>
    <row r="31" ht="167.25" customHeight="1">
      <c r="A31" s="18">
        <v>40.0</v>
      </c>
      <c r="B31" s="18">
        <v>5.0</v>
      </c>
      <c r="C31" s="18" t="s">
        <v>20</v>
      </c>
      <c r="D31" s="18">
        <v>1.0</v>
      </c>
      <c r="E31" s="18" t="s">
        <v>73</v>
      </c>
      <c r="F31" s="18" t="s">
        <v>74</v>
      </c>
      <c r="G31" s="18" t="s">
        <v>101</v>
      </c>
      <c r="H31" s="19" t="s">
        <v>118</v>
      </c>
      <c r="I31" s="20" t="s">
        <v>76</v>
      </c>
    </row>
    <row r="32" ht="167.25" customHeight="1">
      <c r="A32" s="18">
        <v>41.0</v>
      </c>
      <c r="B32" s="18">
        <v>5.0</v>
      </c>
      <c r="C32" s="18" t="s">
        <v>20</v>
      </c>
      <c r="D32" s="18">
        <v>1.0</v>
      </c>
      <c r="E32" s="18" t="s">
        <v>73</v>
      </c>
      <c r="F32" s="18" t="s">
        <v>74</v>
      </c>
      <c r="G32" s="18" t="s">
        <v>45</v>
      </c>
      <c r="H32" s="19" t="s">
        <v>119</v>
      </c>
      <c r="I32" s="20" t="s">
        <v>76</v>
      </c>
    </row>
    <row r="33" ht="409.5" customHeight="1">
      <c r="A33" s="18">
        <v>42.0</v>
      </c>
      <c r="B33" s="18">
        <v>5.0</v>
      </c>
      <c r="C33" s="18" t="s">
        <v>20</v>
      </c>
      <c r="D33" s="18">
        <v>1.0</v>
      </c>
      <c r="E33" s="18" t="s">
        <v>73</v>
      </c>
      <c r="F33" s="18" t="s">
        <v>74</v>
      </c>
      <c r="G33" s="18" t="s">
        <v>80</v>
      </c>
      <c r="H33" s="19" t="s">
        <v>120</v>
      </c>
      <c r="I33" s="20" t="s">
        <v>76</v>
      </c>
    </row>
    <row r="34" ht="139.5" customHeight="1">
      <c r="A34" s="18">
        <v>43.0</v>
      </c>
      <c r="B34" s="18">
        <v>5.0</v>
      </c>
      <c r="C34" s="18" t="s">
        <v>20</v>
      </c>
      <c r="D34" s="18">
        <v>1.0</v>
      </c>
      <c r="E34" s="18" t="s">
        <v>73</v>
      </c>
      <c r="F34" s="18" t="s">
        <v>74</v>
      </c>
      <c r="G34" s="18" t="s">
        <v>114</v>
      </c>
      <c r="H34" s="19" t="s">
        <v>121</v>
      </c>
      <c r="I34" s="20" t="s">
        <v>76</v>
      </c>
    </row>
    <row r="35" ht="246.0" customHeight="1">
      <c r="A35" s="18">
        <v>44.0</v>
      </c>
      <c r="B35" s="18">
        <v>5.0</v>
      </c>
      <c r="C35" s="18" t="s">
        <v>20</v>
      </c>
      <c r="D35" s="18">
        <v>1.0</v>
      </c>
      <c r="E35" s="18" t="s">
        <v>73</v>
      </c>
      <c r="F35" s="18" t="s">
        <v>74</v>
      </c>
      <c r="G35" s="18" t="s">
        <v>45</v>
      </c>
      <c r="H35" s="19" t="s">
        <v>122</v>
      </c>
      <c r="I35" s="20" t="s">
        <v>76</v>
      </c>
    </row>
    <row r="36" ht="314.25" customHeight="1">
      <c r="A36" s="18">
        <v>45.0</v>
      </c>
      <c r="B36" s="18">
        <v>5.0</v>
      </c>
      <c r="C36" s="18" t="s">
        <v>20</v>
      </c>
      <c r="D36" s="18">
        <v>1.0</v>
      </c>
      <c r="E36" s="18" t="s">
        <v>73</v>
      </c>
      <c r="F36" s="18" t="s">
        <v>74</v>
      </c>
      <c r="G36" s="18" t="s">
        <v>114</v>
      </c>
      <c r="H36" s="19" t="s">
        <v>123</v>
      </c>
      <c r="I36" s="20" t="s">
        <v>76</v>
      </c>
    </row>
    <row r="37" ht="167.25" customHeight="1">
      <c r="A37" s="18">
        <v>46.0</v>
      </c>
      <c r="B37" s="18">
        <v>5.0</v>
      </c>
      <c r="C37" s="18" t="s">
        <v>20</v>
      </c>
      <c r="D37" s="18">
        <v>1.0</v>
      </c>
      <c r="E37" s="18" t="s">
        <v>73</v>
      </c>
      <c r="F37" s="18" t="s">
        <v>74</v>
      </c>
      <c r="G37" s="18" t="s">
        <v>26</v>
      </c>
      <c r="H37" s="19" t="s">
        <v>124</v>
      </c>
      <c r="I37" s="20" t="s">
        <v>125</v>
      </c>
    </row>
    <row r="38" ht="409.5" customHeight="1">
      <c r="A38" s="18">
        <v>47.0</v>
      </c>
      <c r="B38" s="18">
        <v>5.0</v>
      </c>
      <c r="C38" s="18" t="s">
        <v>20</v>
      </c>
      <c r="D38" s="18">
        <v>1.0</v>
      </c>
      <c r="E38" s="18" t="s">
        <v>73</v>
      </c>
      <c r="F38" s="18" t="s">
        <v>74</v>
      </c>
      <c r="G38" s="18" t="s">
        <v>126</v>
      </c>
      <c r="H38" s="19" t="s">
        <v>127</v>
      </c>
      <c r="I38" s="20" t="s">
        <v>128</v>
      </c>
    </row>
    <row r="39" ht="214.5" customHeight="1">
      <c r="A39" s="18">
        <v>48.0</v>
      </c>
      <c r="B39" s="18">
        <v>5.0</v>
      </c>
      <c r="C39" s="18" t="s">
        <v>20</v>
      </c>
      <c r="D39" s="18">
        <v>1.0</v>
      </c>
      <c r="E39" s="18" t="s">
        <v>73</v>
      </c>
      <c r="F39" s="18" t="s">
        <v>74</v>
      </c>
      <c r="G39" s="18" t="s">
        <v>129</v>
      </c>
      <c r="H39" s="19" t="s">
        <v>130</v>
      </c>
      <c r="I39" s="20" t="s">
        <v>128</v>
      </c>
    </row>
    <row r="40" ht="409.5" customHeight="1">
      <c r="A40" s="18">
        <v>49.0</v>
      </c>
      <c r="B40" s="18">
        <v>5.0</v>
      </c>
      <c r="C40" s="18" t="s">
        <v>20</v>
      </c>
      <c r="D40" s="18">
        <v>1.0</v>
      </c>
      <c r="E40" s="18" t="s">
        <v>73</v>
      </c>
      <c r="F40" s="18" t="s">
        <v>74</v>
      </c>
      <c r="G40" s="18" t="s">
        <v>126</v>
      </c>
      <c r="H40" s="19" t="s">
        <v>131</v>
      </c>
      <c r="I40" s="20" t="s">
        <v>76</v>
      </c>
    </row>
    <row r="41" ht="167.25" customHeight="1">
      <c r="A41" s="18">
        <v>50.0</v>
      </c>
      <c r="B41" s="18">
        <v>5.0</v>
      </c>
      <c r="C41" s="18" t="s">
        <v>20</v>
      </c>
      <c r="D41" s="18">
        <v>1.0</v>
      </c>
      <c r="E41" s="18" t="s">
        <v>73</v>
      </c>
      <c r="F41" s="18" t="s">
        <v>74</v>
      </c>
      <c r="G41" s="18" t="s">
        <v>126</v>
      </c>
      <c r="H41" s="19" t="s">
        <v>132</v>
      </c>
      <c r="I41" s="20" t="s">
        <v>128</v>
      </c>
    </row>
    <row r="42" ht="397.5" customHeight="1">
      <c r="A42" s="18">
        <v>51.0</v>
      </c>
      <c r="B42" s="18">
        <v>5.0</v>
      </c>
      <c r="C42" s="18" t="s">
        <v>20</v>
      </c>
      <c r="D42" s="18">
        <v>1.0</v>
      </c>
      <c r="E42" s="18" t="s">
        <v>73</v>
      </c>
      <c r="F42" s="18" t="s">
        <v>74</v>
      </c>
      <c r="G42" s="18" t="s">
        <v>112</v>
      </c>
      <c r="H42" s="19" t="s">
        <v>133</v>
      </c>
      <c r="I42" s="20" t="s">
        <v>76</v>
      </c>
    </row>
    <row r="43" ht="167.25" customHeight="1">
      <c r="A43" s="18">
        <v>52.0</v>
      </c>
      <c r="B43" s="18">
        <v>5.0</v>
      </c>
      <c r="C43" s="18" t="s">
        <v>20</v>
      </c>
      <c r="D43" s="18">
        <v>1.0</v>
      </c>
      <c r="E43" s="18" t="s">
        <v>73</v>
      </c>
      <c r="F43" s="18" t="s">
        <v>74</v>
      </c>
      <c r="G43" s="18" t="s">
        <v>129</v>
      </c>
      <c r="H43" s="19" t="s">
        <v>134</v>
      </c>
      <c r="I43" s="20" t="s">
        <v>76</v>
      </c>
    </row>
    <row r="44" ht="167.25" customHeight="1">
      <c r="A44" s="18">
        <v>53.0</v>
      </c>
      <c r="B44" s="18">
        <v>5.0</v>
      </c>
      <c r="C44" s="18" t="s">
        <v>20</v>
      </c>
      <c r="D44" s="18">
        <v>1.0</v>
      </c>
      <c r="E44" s="18" t="s">
        <v>73</v>
      </c>
      <c r="F44" s="18" t="s">
        <v>74</v>
      </c>
      <c r="G44" s="18" t="s">
        <v>135</v>
      </c>
      <c r="H44" s="19" t="s">
        <v>136</v>
      </c>
      <c r="I44" s="20" t="s">
        <v>137</v>
      </c>
    </row>
    <row r="45" ht="409.5" customHeight="1">
      <c r="A45" s="18">
        <v>54.0</v>
      </c>
      <c r="B45" s="18">
        <v>5.0</v>
      </c>
      <c r="C45" s="18" t="s">
        <v>20</v>
      </c>
      <c r="D45" s="18">
        <v>1.0</v>
      </c>
      <c r="E45" s="18" t="s">
        <v>73</v>
      </c>
      <c r="F45" s="18" t="s">
        <v>74</v>
      </c>
      <c r="G45" s="18" t="s">
        <v>126</v>
      </c>
      <c r="H45" s="19" t="s">
        <v>138</v>
      </c>
      <c r="I45" s="20" t="s">
        <v>137</v>
      </c>
    </row>
    <row r="46" ht="348.0" customHeight="1">
      <c r="A46" s="18">
        <v>55.0</v>
      </c>
      <c r="B46" s="18">
        <v>5.0</v>
      </c>
      <c r="C46" s="18" t="s">
        <v>20</v>
      </c>
      <c r="D46" s="18">
        <v>1.0</v>
      </c>
      <c r="E46" s="18" t="s">
        <v>73</v>
      </c>
      <c r="F46" s="18" t="s">
        <v>74</v>
      </c>
      <c r="G46" s="33" t="s">
        <v>126</v>
      </c>
      <c r="H46" s="19" t="s">
        <v>139</v>
      </c>
      <c r="I46" s="20" t="s">
        <v>137</v>
      </c>
      <c r="K46" s="34"/>
    </row>
    <row r="47" ht="336.0" customHeight="1">
      <c r="A47" s="18">
        <v>56.0</v>
      </c>
      <c r="B47" s="18">
        <v>5.0</v>
      </c>
      <c r="C47" s="18" t="s">
        <v>20</v>
      </c>
      <c r="D47" s="18">
        <v>1.0</v>
      </c>
      <c r="E47" s="18" t="s">
        <v>73</v>
      </c>
      <c r="F47" s="18" t="s">
        <v>74</v>
      </c>
      <c r="G47" s="18" t="s">
        <v>129</v>
      </c>
      <c r="H47" s="19" t="s">
        <v>140</v>
      </c>
      <c r="I47" s="20" t="s">
        <v>76</v>
      </c>
    </row>
    <row r="48" ht="171.75" customHeight="1">
      <c r="A48" s="18">
        <v>57.0</v>
      </c>
      <c r="B48" s="18">
        <v>5.0</v>
      </c>
      <c r="C48" s="18" t="s">
        <v>20</v>
      </c>
      <c r="D48" s="18">
        <v>1.0</v>
      </c>
      <c r="E48" s="18" t="s">
        <v>73</v>
      </c>
      <c r="F48" s="18" t="s">
        <v>74</v>
      </c>
      <c r="G48" s="18" t="s">
        <v>80</v>
      </c>
      <c r="H48" s="19" t="s">
        <v>141</v>
      </c>
      <c r="I48" s="20" t="s">
        <v>76</v>
      </c>
    </row>
    <row r="49" ht="171.75" customHeight="1">
      <c r="A49" s="18">
        <v>58.0</v>
      </c>
      <c r="B49" s="18">
        <v>5.0</v>
      </c>
      <c r="C49" s="18" t="s">
        <v>20</v>
      </c>
      <c r="D49" s="18">
        <v>1.0</v>
      </c>
      <c r="E49" s="18" t="s">
        <v>73</v>
      </c>
      <c r="F49" s="18" t="s">
        <v>74</v>
      </c>
      <c r="G49" s="18" t="s">
        <v>78</v>
      </c>
      <c r="H49" s="19" t="s">
        <v>142</v>
      </c>
      <c r="I49" s="20" t="s">
        <v>76</v>
      </c>
    </row>
    <row r="50" ht="343.5" customHeight="1">
      <c r="A50" s="18">
        <v>59.0</v>
      </c>
      <c r="B50" s="18">
        <v>5.0</v>
      </c>
      <c r="C50" s="18" t="s">
        <v>20</v>
      </c>
      <c r="D50" s="18">
        <v>1.0</v>
      </c>
      <c r="E50" s="18" t="s">
        <v>73</v>
      </c>
      <c r="F50" s="18" t="s">
        <v>74</v>
      </c>
      <c r="G50" s="18" t="s">
        <v>129</v>
      </c>
      <c r="H50" s="19" t="s">
        <v>143</v>
      </c>
      <c r="I50" s="20" t="s">
        <v>76</v>
      </c>
    </row>
    <row r="51" ht="171.75" customHeight="1">
      <c r="A51" s="18">
        <v>60.0</v>
      </c>
      <c r="B51" s="18">
        <v>5.0</v>
      </c>
      <c r="C51" s="18" t="s">
        <v>20</v>
      </c>
      <c r="D51" s="18">
        <v>1.0</v>
      </c>
      <c r="E51" s="18" t="s">
        <v>73</v>
      </c>
      <c r="F51" s="18" t="s">
        <v>74</v>
      </c>
      <c r="G51" s="18" t="s">
        <v>126</v>
      </c>
      <c r="H51" s="19" t="s">
        <v>144</v>
      </c>
      <c r="I51" s="20" t="s">
        <v>145</v>
      </c>
    </row>
    <row r="52" ht="171.75" customHeight="1">
      <c r="A52" s="18">
        <v>61.0</v>
      </c>
      <c r="B52" s="18">
        <v>5.0</v>
      </c>
      <c r="C52" s="18" t="s">
        <v>20</v>
      </c>
      <c r="D52" s="18">
        <v>1.0</v>
      </c>
      <c r="E52" s="18" t="s">
        <v>73</v>
      </c>
      <c r="F52" s="18" t="s">
        <v>74</v>
      </c>
      <c r="G52" s="18" t="s">
        <v>104</v>
      </c>
      <c r="H52" s="19" t="s">
        <v>146</v>
      </c>
      <c r="I52" s="20" t="s">
        <v>76</v>
      </c>
    </row>
    <row r="53" ht="171.75" customHeight="1">
      <c r="A53" s="18">
        <v>62.0</v>
      </c>
      <c r="B53" s="18">
        <v>5.0</v>
      </c>
      <c r="C53" s="18" t="s">
        <v>20</v>
      </c>
      <c r="D53" s="18">
        <v>1.0</v>
      </c>
      <c r="E53" s="18" t="s">
        <v>73</v>
      </c>
      <c r="F53" s="18" t="s">
        <v>74</v>
      </c>
      <c r="G53" s="18" t="s">
        <v>26</v>
      </c>
      <c r="H53" s="19" t="s">
        <v>147</v>
      </c>
      <c r="I53" s="20" t="s">
        <v>148</v>
      </c>
    </row>
    <row r="54" ht="171.75" customHeight="1">
      <c r="A54" s="18">
        <v>63.0</v>
      </c>
      <c r="B54" s="18">
        <v>5.0</v>
      </c>
      <c r="C54" s="18" t="s">
        <v>20</v>
      </c>
      <c r="D54" s="18">
        <v>1.0</v>
      </c>
      <c r="E54" s="18" t="s">
        <v>73</v>
      </c>
      <c r="F54" s="18" t="s">
        <v>74</v>
      </c>
      <c r="G54" s="18" t="s">
        <v>149</v>
      </c>
      <c r="H54" s="19" t="s">
        <v>150</v>
      </c>
      <c r="I54" s="20" t="s">
        <v>151</v>
      </c>
    </row>
    <row r="55" ht="171.75" customHeight="1">
      <c r="A55" s="18">
        <v>64.0</v>
      </c>
      <c r="B55" s="18">
        <v>5.0</v>
      </c>
      <c r="C55" s="18" t="s">
        <v>20</v>
      </c>
      <c r="D55" s="18">
        <v>1.0</v>
      </c>
      <c r="E55" s="18" t="s">
        <v>73</v>
      </c>
      <c r="F55" s="18" t="s">
        <v>74</v>
      </c>
      <c r="G55" s="18" t="s">
        <v>152</v>
      </c>
      <c r="H55" s="19" t="s">
        <v>153</v>
      </c>
      <c r="I55" s="20" t="s">
        <v>154</v>
      </c>
    </row>
    <row r="56" ht="171.75" customHeight="1">
      <c r="A56" s="18">
        <v>65.0</v>
      </c>
      <c r="B56" s="18">
        <v>5.0</v>
      </c>
      <c r="C56" s="18" t="s">
        <v>20</v>
      </c>
      <c r="D56" s="18">
        <v>1.0</v>
      </c>
      <c r="E56" s="18" t="s">
        <v>73</v>
      </c>
      <c r="F56" s="18" t="s">
        <v>74</v>
      </c>
      <c r="G56" s="18" t="s">
        <v>155</v>
      </c>
      <c r="H56" s="19" t="s">
        <v>156</v>
      </c>
      <c r="I56" s="20" t="s">
        <v>154</v>
      </c>
    </row>
    <row r="57" ht="171.75" customHeight="1">
      <c r="A57" s="18">
        <v>66.0</v>
      </c>
      <c r="B57" s="18">
        <v>5.0</v>
      </c>
      <c r="C57" s="18" t="s">
        <v>20</v>
      </c>
      <c r="D57" s="18">
        <v>1.0</v>
      </c>
      <c r="E57" s="18" t="s">
        <v>73</v>
      </c>
      <c r="F57" s="18" t="s">
        <v>74</v>
      </c>
      <c r="G57" s="18" t="s">
        <v>155</v>
      </c>
      <c r="H57" s="19" t="s">
        <v>157</v>
      </c>
      <c r="I57" s="20" t="s">
        <v>76</v>
      </c>
    </row>
    <row r="58" ht="171.75" customHeight="1">
      <c r="A58" s="18">
        <v>67.0</v>
      </c>
      <c r="B58" s="18">
        <v>5.0</v>
      </c>
      <c r="C58" s="18" t="s">
        <v>20</v>
      </c>
      <c r="D58" s="18">
        <v>1.0</v>
      </c>
      <c r="E58" s="18" t="s">
        <v>73</v>
      </c>
      <c r="F58" s="18" t="s">
        <v>74</v>
      </c>
      <c r="G58" s="18" t="s">
        <v>158</v>
      </c>
      <c r="H58" s="19" t="s">
        <v>159</v>
      </c>
      <c r="I58" s="20" t="s">
        <v>76</v>
      </c>
    </row>
    <row r="59" ht="171.75" customHeight="1">
      <c r="A59" s="18">
        <v>68.0</v>
      </c>
      <c r="B59" s="18">
        <v>5.0</v>
      </c>
      <c r="C59" s="18" t="s">
        <v>20</v>
      </c>
      <c r="D59" s="18">
        <v>1.0</v>
      </c>
      <c r="E59" s="18" t="s">
        <v>73</v>
      </c>
      <c r="F59" s="18" t="s">
        <v>74</v>
      </c>
      <c r="G59" s="18" t="s">
        <v>155</v>
      </c>
      <c r="H59" s="19" t="s">
        <v>160</v>
      </c>
      <c r="I59" s="20" t="s">
        <v>76</v>
      </c>
    </row>
    <row r="60" ht="171.75" customHeight="1">
      <c r="A60" s="18">
        <v>69.0</v>
      </c>
      <c r="B60" s="18">
        <v>5.0</v>
      </c>
      <c r="C60" s="18" t="s">
        <v>20</v>
      </c>
      <c r="D60" s="18">
        <v>1.0</v>
      </c>
      <c r="E60" s="18" t="s">
        <v>73</v>
      </c>
      <c r="F60" s="18" t="s">
        <v>74</v>
      </c>
      <c r="G60" s="18" t="s">
        <v>155</v>
      </c>
      <c r="H60" s="19" t="s">
        <v>161</v>
      </c>
      <c r="I60" s="20" t="s">
        <v>162</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60"/>
  <mergeCells count="1">
    <mergeCell ref="A1:I1"/>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163</v>
      </c>
      <c r="B1" s="26" t="s">
        <v>164</v>
      </c>
      <c r="C1" s="26" t="s">
        <v>35</v>
      </c>
    </row>
    <row r="2" ht="32.25" customHeight="1">
      <c r="A2" s="27" t="s">
        <v>97</v>
      </c>
      <c r="B2" s="28">
        <f>COUNTIF(UA04A!G3:G60,"CENTRALISMO")</f>
        <v>1</v>
      </c>
      <c r="C2" s="29" t="s">
        <v>165</v>
      </c>
    </row>
    <row r="3" ht="72.75" customHeight="1">
      <c r="A3" s="27" t="s">
        <v>64</v>
      </c>
      <c r="B3" s="28">
        <f>COUNTIF(UA04A!G3:G60,"CULTURA ORGANIZACIONAL")</f>
        <v>1</v>
      </c>
      <c r="C3" s="29" t="s">
        <v>68</v>
      </c>
    </row>
    <row r="4" ht="33.75" customHeight="1">
      <c r="A4" s="27" t="s">
        <v>82</v>
      </c>
      <c r="B4" s="28">
        <f>COUNTIF(UA04A!G3:G60,"EDUCACIÓN BÁSICA Y PRIMARIA")</f>
        <v>2</v>
      </c>
      <c r="C4" s="29" t="s">
        <v>166</v>
      </c>
    </row>
    <row r="5" ht="48.75" customHeight="1">
      <c r="A5" s="27" t="s">
        <v>92</v>
      </c>
      <c r="B5" s="28">
        <f>COUNTIF(UA04A!G3:G60,"EDUCACIÓN TÉCNICA Y TECNOLÓGICA")</f>
        <v>2</v>
      </c>
      <c r="C5" s="29" t="s">
        <v>167</v>
      </c>
    </row>
    <row r="6" ht="45.75" customHeight="1">
      <c r="A6" s="27" t="s">
        <v>45</v>
      </c>
      <c r="B6" s="28">
        <f>COUNTIF(UA04A!G3:G60,"GOBERNANZA")</f>
        <v>9</v>
      </c>
      <c r="C6" s="29" t="s">
        <v>60</v>
      </c>
    </row>
    <row r="7" ht="60.0" customHeight="1">
      <c r="A7" s="27" t="s">
        <v>78</v>
      </c>
      <c r="B7" s="28">
        <f>COUNTIF(UA04A!G3:G60,"POLÍTICAS EDUCATIVAS")</f>
        <v>3</v>
      </c>
      <c r="C7" s="29" t="s">
        <v>168</v>
      </c>
    </row>
    <row r="8" ht="62.25" customHeight="1">
      <c r="A8" s="27" t="s">
        <v>88</v>
      </c>
      <c r="B8" s="28">
        <f>COUNTIF(UA04A!G3:G60,"PROBLEMÁTICA SOCIO-ECONÓMICA")</f>
        <v>1</v>
      </c>
      <c r="C8" s="29" t="s">
        <v>169</v>
      </c>
    </row>
    <row r="9" ht="48.75" customHeight="1">
      <c r="A9" s="27" t="s">
        <v>80</v>
      </c>
      <c r="B9" s="28">
        <f>COUNTIF(UA04A!G3:G60,"RÉGIMEN ESPECIAL")</f>
        <v>3</v>
      </c>
      <c r="C9" s="29" t="s">
        <v>170</v>
      </c>
    </row>
    <row r="10" ht="48.75" customHeight="1">
      <c r="A10" s="27" t="s">
        <v>85</v>
      </c>
      <c r="B10" s="28">
        <f>COUNTIF(UA04A!G3:G60,"SENA")</f>
        <v>3</v>
      </c>
      <c r="C10" s="29" t="s">
        <v>171</v>
      </c>
    </row>
    <row r="11" ht="81.75" customHeight="1">
      <c r="A11" s="27" t="s">
        <v>101</v>
      </c>
      <c r="B11" s="28">
        <f>COUNTIF(UA04A!G3:G60,"FINANCIACIÓN EDUCACIÓN PÚBLICA SUPERIOR")</f>
        <v>2</v>
      </c>
      <c r="C11" s="29" t="s">
        <v>172</v>
      </c>
    </row>
    <row r="12" ht="54.0" customHeight="1">
      <c r="A12" s="27" t="s">
        <v>104</v>
      </c>
      <c r="B12" s="28">
        <f>COUNTIF(UA04A!G3:G60,"MARCO NACIONAL DE CUALIFICACIONES")</f>
        <v>4</v>
      </c>
      <c r="C12" s="29" t="s">
        <v>173</v>
      </c>
    </row>
    <row r="13" ht="54.0" customHeight="1">
      <c r="A13" s="27" t="s">
        <v>106</v>
      </c>
      <c r="B13" s="28">
        <f>COUNTIF(UA04A!G3:G60,"EDUCACIÓN INFORMAL")</f>
        <v>1</v>
      </c>
      <c r="C13" s="29" t="s">
        <v>174</v>
      </c>
    </row>
    <row r="14" ht="75.0" customHeight="1">
      <c r="A14" s="27" t="s">
        <v>112</v>
      </c>
      <c r="B14" s="28">
        <f>COUNTIF(UA04A!G3:G60,"ASEGURAMIENTO DE LA CALIDAD DE LA EDUCACIÓN")</f>
        <v>2</v>
      </c>
      <c r="C14" s="29" t="s">
        <v>175</v>
      </c>
    </row>
    <row r="15" ht="50.25" customHeight="1">
      <c r="A15" s="27" t="s">
        <v>114</v>
      </c>
      <c r="B15" s="28">
        <f>COUNTIF(UA04A!G3:G60,"FORMAS DE ACCIÓN INSTITUTO NACIONAL")</f>
        <v>3</v>
      </c>
      <c r="C15" s="29" t="s">
        <v>176</v>
      </c>
    </row>
    <row r="16" ht="50.25" customHeight="1">
      <c r="A16" s="27" t="s">
        <v>116</v>
      </c>
      <c r="B16" s="28">
        <f>COUNTIF(UA04A!G3:G60,"SISTEMA NACIONAL DE CIENCIA Y TECNOLOGÍA")</f>
        <v>1</v>
      </c>
      <c r="C16" s="29" t="s">
        <v>177</v>
      </c>
    </row>
    <row r="17" ht="76.5" customHeight="1">
      <c r="A17" s="27" t="s">
        <v>26</v>
      </c>
      <c r="B17" s="28">
        <f>COUNTIF(UA04A!G3:G60,"MODELO INTERSEDES")</f>
        <v>2</v>
      </c>
      <c r="C17" s="29" t="s">
        <v>37</v>
      </c>
    </row>
    <row r="18" ht="54.0" customHeight="1">
      <c r="A18" s="27" t="s">
        <v>129</v>
      </c>
      <c r="B18" s="28">
        <f>COUNTIF(UA04A!G3:G60,"LIDERAZGO")</f>
        <v>4</v>
      </c>
      <c r="C18" s="29" t="s">
        <v>178</v>
      </c>
    </row>
    <row r="19" ht="81.75" customHeight="1">
      <c r="A19" s="27" t="s">
        <v>126</v>
      </c>
      <c r="B19" s="28">
        <f>COUNTIF(UA04A!G3:G60,"RESULTADOS DE APRENDIZAJE")</f>
        <v>6</v>
      </c>
      <c r="C19" s="29" t="s">
        <v>179</v>
      </c>
    </row>
    <row r="20" ht="81.75" customHeight="1">
      <c r="A20" s="27" t="s">
        <v>135</v>
      </c>
      <c r="B20" s="28">
        <f>COUNTIF(UA04A!G3:G60,"UNIVERSIDAD Y ESTADO")</f>
        <v>1</v>
      </c>
      <c r="C20" s="29" t="s">
        <v>180</v>
      </c>
    </row>
    <row r="21" ht="38.25" customHeight="1">
      <c r="A21" s="27" t="s">
        <v>149</v>
      </c>
      <c r="B21" s="28">
        <f>COUNTIF(UA04A!G3:G60,"RELACIONAMIENTO CON EL MEDIO EXTERNO")</f>
        <v>1</v>
      </c>
      <c r="C21" s="29" t="s">
        <v>181</v>
      </c>
    </row>
    <row r="22" ht="58.5" customHeight="1">
      <c r="A22" s="27" t="s">
        <v>152</v>
      </c>
      <c r="B22" s="28">
        <f>COUNTIF(UA04A!G3:G60,"CONTEXTO SOCIOCULTURAL")</f>
        <v>1</v>
      </c>
      <c r="C22" s="29" t="s">
        <v>182</v>
      </c>
    </row>
    <row r="23" ht="58.5" customHeight="1">
      <c r="A23" s="27" t="s">
        <v>155</v>
      </c>
      <c r="B23" s="28">
        <f>COUNTIF(UA04A!G3:G60,"JUVENTUDES")</f>
        <v>4</v>
      </c>
      <c r="C23" s="29" t="s">
        <v>183</v>
      </c>
    </row>
    <row r="24" ht="58.5" customHeight="1">
      <c r="A24" s="27" t="s">
        <v>158</v>
      </c>
      <c r="B24" s="28">
        <f>COUNTIF(UA04A!G3:G60,"CULTIVO DE LA HUMANIDAD")</f>
        <v>1</v>
      </c>
      <c r="C24" s="29" t="s">
        <v>184</v>
      </c>
    </row>
    <row r="25" ht="35.25" customHeight="1">
      <c r="A25" s="30" t="s">
        <v>39</v>
      </c>
      <c r="B25" s="31">
        <f>SUM(B2:B24)</f>
        <v>58</v>
      </c>
      <c r="C25" s="29"/>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29.0" customHeight="1">
      <c r="A2" s="5" t="s">
        <v>1</v>
      </c>
      <c r="B2" s="5" t="s">
        <v>2</v>
      </c>
      <c r="C2" s="5" t="s">
        <v>3</v>
      </c>
      <c r="D2" s="6" t="s">
        <v>185</v>
      </c>
      <c r="E2" s="5" t="s">
        <v>186</v>
      </c>
      <c r="F2" s="5" t="s">
        <v>6</v>
      </c>
      <c r="G2" s="5" t="s">
        <v>7</v>
      </c>
      <c r="H2" s="5" t="s">
        <v>8</v>
      </c>
      <c r="I2" s="4"/>
      <c r="J2" s="4"/>
      <c r="K2" s="4"/>
      <c r="L2" s="4"/>
      <c r="M2" s="4"/>
      <c r="N2" s="4"/>
      <c r="O2" s="4"/>
      <c r="P2" s="4"/>
      <c r="Q2" s="4"/>
      <c r="R2" s="4"/>
      <c r="S2" s="4"/>
      <c r="T2" s="4"/>
      <c r="U2" s="4"/>
      <c r="V2" s="4"/>
      <c r="W2" s="4"/>
      <c r="X2" s="4"/>
      <c r="Y2" s="4"/>
      <c r="Z2" s="4"/>
    </row>
    <row r="3" ht="15.75" customHeight="1">
      <c r="A3" s="7" t="s">
        <v>71</v>
      </c>
      <c r="B3" s="8"/>
      <c r="C3" s="9"/>
      <c r="D3" s="32" t="s">
        <v>187</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7.0"/>
    <col customWidth="1" min="8" max="8" width="65.14"/>
    <col customWidth="1" min="9" max="9" width="26.43"/>
    <col customWidth="1" min="10" max="10" width="10.71"/>
    <col customWidth="1" min="11" max="11" width="46.86"/>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customHeight="1">
      <c r="A3" s="18">
        <v>70.0</v>
      </c>
      <c r="B3" s="18">
        <v>5.0</v>
      </c>
      <c r="C3" s="18" t="s">
        <v>20</v>
      </c>
      <c r="D3" s="18">
        <v>1.0</v>
      </c>
      <c r="E3" s="18" t="s">
        <v>73</v>
      </c>
      <c r="F3" s="18" t="s">
        <v>188</v>
      </c>
      <c r="G3" s="18" t="s">
        <v>189</v>
      </c>
      <c r="H3" s="19" t="s">
        <v>190</v>
      </c>
      <c r="I3" s="20" t="s">
        <v>191</v>
      </c>
    </row>
    <row r="4" ht="318.0" customHeight="1">
      <c r="A4" s="18">
        <v>71.0</v>
      </c>
      <c r="B4" s="18">
        <v>5.0</v>
      </c>
      <c r="C4" s="18" t="s">
        <v>20</v>
      </c>
      <c r="D4" s="18">
        <v>1.0</v>
      </c>
      <c r="E4" s="18" t="s">
        <v>73</v>
      </c>
      <c r="F4" s="18" t="s">
        <v>188</v>
      </c>
      <c r="G4" s="18" t="s">
        <v>192</v>
      </c>
      <c r="H4" s="19" t="s">
        <v>193</v>
      </c>
      <c r="I4" s="20" t="s">
        <v>191</v>
      </c>
    </row>
    <row r="5" ht="285.75" customHeight="1">
      <c r="A5" s="18">
        <v>72.0</v>
      </c>
      <c r="B5" s="18">
        <v>5.0</v>
      </c>
      <c r="C5" s="18" t="s">
        <v>20</v>
      </c>
      <c r="D5" s="18">
        <v>1.0</v>
      </c>
      <c r="E5" s="18" t="s">
        <v>73</v>
      </c>
      <c r="F5" s="18" t="s">
        <v>188</v>
      </c>
      <c r="G5" s="18" t="s">
        <v>194</v>
      </c>
      <c r="H5" s="19" t="s">
        <v>195</v>
      </c>
      <c r="I5" s="20" t="s">
        <v>191</v>
      </c>
    </row>
    <row r="6" ht="213.75" customHeight="1">
      <c r="A6" s="18">
        <v>73.0</v>
      </c>
      <c r="B6" s="18">
        <v>5.0</v>
      </c>
      <c r="C6" s="18" t="s">
        <v>20</v>
      </c>
      <c r="D6" s="18">
        <v>1.0</v>
      </c>
      <c r="E6" s="18" t="s">
        <v>73</v>
      </c>
      <c r="F6" s="18" t="s">
        <v>188</v>
      </c>
      <c r="G6" s="18" t="s">
        <v>85</v>
      </c>
      <c r="H6" s="19" t="s">
        <v>196</v>
      </c>
      <c r="I6" s="20" t="s">
        <v>191</v>
      </c>
    </row>
    <row r="7" ht="201.75" customHeight="1">
      <c r="A7" s="18">
        <v>74.0</v>
      </c>
      <c r="B7" s="18">
        <v>5.0</v>
      </c>
      <c r="C7" s="18" t="s">
        <v>20</v>
      </c>
      <c r="D7" s="18">
        <v>1.0</v>
      </c>
      <c r="E7" s="18" t="s">
        <v>73</v>
      </c>
      <c r="F7" s="18" t="s">
        <v>188</v>
      </c>
      <c r="G7" s="18" t="s">
        <v>82</v>
      </c>
      <c r="H7" s="19" t="s">
        <v>197</v>
      </c>
      <c r="I7" s="20" t="s">
        <v>191</v>
      </c>
    </row>
    <row r="8" ht="227.25" customHeight="1">
      <c r="A8" s="18">
        <v>75.0</v>
      </c>
      <c r="B8" s="18">
        <v>5.0</v>
      </c>
      <c r="C8" s="18" t="s">
        <v>20</v>
      </c>
      <c r="D8" s="18">
        <v>1.0</v>
      </c>
      <c r="E8" s="18" t="s">
        <v>73</v>
      </c>
      <c r="F8" s="18" t="s">
        <v>188</v>
      </c>
      <c r="G8" s="18" t="s">
        <v>126</v>
      </c>
      <c r="H8" s="19" t="s">
        <v>198</v>
      </c>
      <c r="I8" s="20" t="s">
        <v>191</v>
      </c>
    </row>
    <row r="9" ht="192.0" customHeight="1">
      <c r="A9" s="18">
        <v>76.0</v>
      </c>
      <c r="B9" s="18">
        <v>5.0</v>
      </c>
      <c r="C9" s="18" t="s">
        <v>20</v>
      </c>
      <c r="D9" s="18">
        <v>1.0</v>
      </c>
      <c r="E9" s="18" t="s">
        <v>73</v>
      </c>
      <c r="F9" s="18" t="s">
        <v>188</v>
      </c>
      <c r="G9" s="18" t="s">
        <v>97</v>
      </c>
      <c r="H9" s="19" t="s">
        <v>199</v>
      </c>
      <c r="I9" s="20" t="s">
        <v>191</v>
      </c>
    </row>
    <row r="10" ht="126.0" customHeight="1">
      <c r="A10" s="18">
        <v>77.0</v>
      </c>
      <c r="B10" s="18">
        <v>5.0</v>
      </c>
      <c r="C10" s="18" t="s">
        <v>20</v>
      </c>
      <c r="D10" s="18">
        <v>1.0</v>
      </c>
      <c r="E10" s="18" t="s">
        <v>73</v>
      </c>
      <c r="F10" s="18" t="s">
        <v>188</v>
      </c>
      <c r="G10" s="18" t="s">
        <v>88</v>
      </c>
      <c r="H10" s="19" t="s">
        <v>200</v>
      </c>
      <c r="I10" s="20" t="s">
        <v>191</v>
      </c>
    </row>
    <row r="11" ht="201.0" customHeight="1">
      <c r="A11" s="18">
        <v>78.0</v>
      </c>
      <c r="B11" s="18">
        <v>5.0</v>
      </c>
      <c r="C11" s="18" t="s">
        <v>20</v>
      </c>
      <c r="D11" s="18">
        <v>1.0</v>
      </c>
      <c r="E11" s="18" t="s">
        <v>73</v>
      </c>
      <c r="F11" s="18" t="s">
        <v>188</v>
      </c>
      <c r="G11" s="18" t="s">
        <v>192</v>
      </c>
      <c r="H11" s="19" t="s">
        <v>201</v>
      </c>
      <c r="I11" s="20" t="s">
        <v>191</v>
      </c>
    </row>
    <row r="12" ht="279.0" customHeight="1">
      <c r="A12" s="18">
        <v>79.0</v>
      </c>
      <c r="B12" s="18">
        <v>5.0</v>
      </c>
      <c r="C12" s="18" t="s">
        <v>20</v>
      </c>
      <c r="D12" s="18">
        <v>1.0</v>
      </c>
      <c r="E12" s="18" t="s">
        <v>73</v>
      </c>
      <c r="F12" s="18" t="s">
        <v>188</v>
      </c>
      <c r="G12" s="18" t="s">
        <v>202</v>
      </c>
      <c r="H12" s="19" t="s">
        <v>203</v>
      </c>
      <c r="I12" s="20" t="s">
        <v>191</v>
      </c>
    </row>
    <row r="13" ht="283.5" customHeight="1">
      <c r="A13" s="18">
        <v>80.0</v>
      </c>
      <c r="B13" s="18">
        <v>5.0</v>
      </c>
      <c r="C13" s="18" t="s">
        <v>20</v>
      </c>
      <c r="D13" s="18">
        <v>1.0</v>
      </c>
      <c r="E13" s="18" t="s">
        <v>73</v>
      </c>
      <c r="F13" s="18" t="s">
        <v>188</v>
      </c>
      <c r="G13" s="18" t="s">
        <v>204</v>
      </c>
      <c r="H13" s="19" t="s">
        <v>205</v>
      </c>
      <c r="I13" s="20" t="s">
        <v>191</v>
      </c>
    </row>
    <row r="14" ht="132.75" customHeight="1">
      <c r="A14" s="18">
        <v>81.0</v>
      </c>
      <c r="B14" s="18">
        <v>5.0</v>
      </c>
      <c r="C14" s="18" t="s">
        <v>20</v>
      </c>
      <c r="D14" s="18">
        <v>1.0</v>
      </c>
      <c r="E14" s="18" t="s">
        <v>73</v>
      </c>
      <c r="F14" s="18" t="s">
        <v>188</v>
      </c>
      <c r="G14" s="18" t="s">
        <v>78</v>
      </c>
      <c r="H14" s="19" t="s">
        <v>206</v>
      </c>
      <c r="I14" s="20" t="s">
        <v>191</v>
      </c>
    </row>
    <row r="15" ht="280.5" customHeight="1">
      <c r="A15" s="18">
        <v>82.0</v>
      </c>
      <c r="B15" s="18">
        <v>5.0</v>
      </c>
      <c r="C15" s="18" t="s">
        <v>20</v>
      </c>
      <c r="D15" s="18">
        <v>1.0</v>
      </c>
      <c r="E15" s="18" t="s">
        <v>73</v>
      </c>
      <c r="F15" s="18" t="s">
        <v>188</v>
      </c>
      <c r="G15" s="18" t="s">
        <v>152</v>
      </c>
      <c r="H15" s="19" t="s">
        <v>207</v>
      </c>
      <c r="I15" s="20" t="s">
        <v>191</v>
      </c>
    </row>
    <row r="16" ht="263.25" customHeight="1">
      <c r="A16" s="18">
        <v>83.0</v>
      </c>
      <c r="B16" s="18">
        <v>5.0</v>
      </c>
      <c r="C16" s="18" t="s">
        <v>20</v>
      </c>
      <c r="D16" s="18">
        <v>1.0</v>
      </c>
      <c r="E16" s="18" t="s">
        <v>73</v>
      </c>
      <c r="F16" s="18" t="s">
        <v>188</v>
      </c>
      <c r="G16" s="18" t="s">
        <v>208</v>
      </c>
      <c r="H16" s="19" t="s">
        <v>209</v>
      </c>
      <c r="I16" s="20" t="s">
        <v>191</v>
      </c>
    </row>
    <row r="17" ht="392.25" customHeight="1">
      <c r="A17" s="18">
        <v>84.0</v>
      </c>
      <c r="B17" s="18">
        <v>5.0</v>
      </c>
      <c r="C17" s="18" t="s">
        <v>20</v>
      </c>
      <c r="D17" s="18">
        <v>1.0</v>
      </c>
      <c r="E17" s="18" t="s">
        <v>73</v>
      </c>
      <c r="F17" s="18" t="s">
        <v>188</v>
      </c>
      <c r="G17" s="18" t="s">
        <v>204</v>
      </c>
      <c r="H17" s="19" t="s">
        <v>210</v>
      </c>
      <c r="I17" s="20" t="s">
        <v>191</v>
      </c>
    </row>
    <row r="18" ht="379.5" customHeight="1">
      <c r="A18" s="18">
        <v>85.0</v>
      </c>
      <c r="B18" s="18">
        <v>5.0</v>
      </c>
      <c r="C18" s="18" t="s">
        <v>20</v>
      </c>
      <c r="D18" s="18">
        <v>1.0</v>
      </c>
      <c r="E18" s="18" t="s">
        <v>73</v>
      </c>
      <c r="F18" s="18" t="s">
        <v>188</v>
      </c>
      <c r="G18" s="18" t="s">
        <v>211</v>
      </c>
      <c r="H18" s="19" t="s">
        <v>212</v>
      </c>
      <c r="I18" s="20" t="s">
        <v>191</v>
      </c>
    </row>
    <row r="19" ht="119.25" customHeight="1">
      <c r="A19" s="18">
        <v>86.0</v>
      </c>
      <c r="B19" s="18">
        <v>5.0</v>
      </c>
      <c r="C19" s="18" t="s">
        <v>20</v>
      </c>
      <c r="D19" s="18">
        <v>1.0</v>
      </c>
      <c r="E19" s="18" t="s">
        <v>73</v>
      </c>
      <c r="F19" s="18" t="s">
        <v>188</v>
      </c>
      <c r="G19" s="18" t="s">
        <v>202</v>
      </c>
      <c r="H19" s="19" t="s">
        <v>213</v>
      </c>
      <c r="I19" s="20" t="s">
        <v>191</v>
      </c>
    </row>
    <row r="20" ht="315.75" customHeight="1">
      <c r="A20" s="18">
        <v>87.0</v>
      </c>
      <c r="B20" s="18">
        <v>5.0</v>
      </c>
      <c r="C20" s="18" t="s">
        <v>20</v>
      </c>
      <c r="D20" s="18">
        <v>1.0</v>
      </c>
      <c r="E20" s="18" t="s">
        <v>73</v>
      </c>
      <c r="F20" s="18" t="s">
        <v>188</v>
      </c>
      <c r="G20" s="18" t="s">
        <v>152</v>
      </c>
      <c r="H20" s="19" t="s">
        <v>214</v>
      </c>
      <c r="I20" s="20" t="s">
        <v>191</v>
      </c>
    </row>
    <row r="21" ht="409.5" customHeight="1">
      <c r="A21" s="18">
        <v>88.0</v>
      </c>
      <c r="B21" s="18">
        <v>5.0</v>
      </c>
      <c r="C21" s="18" t="s">
        <v>20</v>
      </c>
      <c r="D21" s="18">
        <v>1.0</v>
      </c>
      <c r="E21" s="18" t="s">
        <v>73</v>
      </c>
      <c r="F21" s="18" t="s">
        <v>188</v>
      </c>
      <c r="G21" s="18" t="s">
        <v>23</v>
      </c>
      <c r="H21" s="19" t="s">
        <v>215</v>
      </c>
      <c r="I21" s="20" t="s">
        <v>148</v>
      </c>
    </row>
    <row r="22" ht="276.75" customHeight="1">
      <c r="A22" s="18">
        <v>89.0</v>
      </c>
      <c r="B22" s="18">
        <v>5.0</v>
      </c>
      <c r="C22" s="18" t="s">
        <v>20</v>
      </c>
      <c r="D22" s="18">
        <v>1.0</v>
      </c>
      <c r="E22" s="18" t="s">
        <v>73</v>
      </c>
      <c r="F22" s="18" t="s">
        <v>188</v>
      </c>
      <c r="G22" s="18" t="s">
        <v>216</v>
      </c>
      <c r="H22" s="19" t="s">
        <v>217</v>
      </c>
      <c r="I22" s="20" t="s">
        <v>191</v>
      </c>
    </row>
    <row r="23" ht="247.5" customHeight="1">
      <c r="A23" s="18">
        <v>90.0</v>
      </c>
      <c r="B23" s="18">
        <v>5.0</v>
      </c>
      <c r="C23" s="18" t="s">
        <v>20</v>
      </c>
      <c r="D23" s="18">
        <v>1.0</v>
      </c>
      <c r="E23" s="18" t="s">
        <v>73</v>
      </c>
      <c r="F23" s="18" t="s">
        <v>188</v>
      </c>
      <c r="G23" s="18" t="s">
        <v>114</v>
      </c>
      <c r="H23" s="19" t="s">
        <v>218</v>
      </c>
      <c r="I23" s="20" t="s">
        <v>191</v>
      </c>
    </row>
    <row r="24" ht="214.5" customHeight="1">
      <c r="A24" s="18">
        <v>91.0</v>
      </c>
      <c r="B24" s="18">
        <v>5.0</v>
      </c>
      <c r="C24" s="18" t="s">
        <v>20</v>
      </c>
      <c r="D24" s="18">
        <v>1.0</v>
      </c>
      <c r="E24" s="18" t="s">
        <v>73</v>
      </c>
      <c r="F24" s="18" t="s">
        <v>188</v>
      </c>
      <c r="G24" s="18" t="s">
        <v>219</v>
      </c>
      <c r="H24" s="19" t="s">
        <v>220</v>
      </c>
      <c r="I24" s="20" t="s">
        <v>191</v>
      </c>
    </row>
    <row r="25" ht="197.25" customHeight="1">
      <c r="A25" s="18">
        <v>92.0</v>
      </c>
      <c r="B25" s="18">
        <v>5.0</v>
      </c>
      <c r="C25" s="18" t="s">
        <v>20</v>
      </c>
      <c r="D25" s="18">
        <v>1.0</v>
      </c>
      <c r="E25" s="18" t="s">
        <v>73</v>
      </c>
      <c r="F25" s="18" t="s">
        <v>188</v>
      </c>
      <c r="G25" s="18" t="s">
        <v>211</v>
      </c>
      <c r="H25" s="19" t="s">
        <v>221</v>
      </c>
      <c r="I25" s="20" t="s">
        <v>191</v>
      </c>
    </row>
    <row r="26" ht="148.5" customHeight="1">
      <c r="A26" s="18">
        <v>93.0</v>
      </c>
      <c r="B26" s="18">
        <v>5.0</v>
      </c>
      <c r="C26" s="18" t="s">
        <v>20</v>
      </c>
      <c r="D26" s="18">
        <v>1.0</v>
      </c>
      <c r="E26" s="18" t="s">
        <v>73</v>
      </c>
      <c r="F26" s="18" t="s">
        <v>188</v>
      </c>
      <c r="G26" s="18" t="s">
        <v>78</v>
      </c>
      <c r="H26" s="19" t="s">
        <v>222</v>
      </c>
      <c r="I26" s="20" t="s">
        <v>76</v>
      </c>
    </row>
    <row r="27" ht="280.5" customHeight="1">
      <c r="A27" s="18">
        <v>94.0</v>
      </c>
      <c r="B27" s="18">
        <v>5.0</v>
      </c>
      <c r="C27" s="18" t="s">
        <v>20</v>
      </c>
      <c r="D27" s="18">
        <v>1.0</v>
      </c>
      <c r="E27" s="18" t="s">
        <v>73</v>
      </c>
      <c r="F27" s="18" t="s">
        <v>188</v>
      </c>
      <c r="G27" s="18" t="s">
        <v>85</v>
      </c>
      <c r="H27" s="19" t="s">
        <v>223</v>
      </c>
      <c r="I27" s="20" t="s">
        <v>76</v>
      </c>
    </row>
    <row r="28" ht="336.0" customHeight="1">
      <c r="A28" s="18">
        <v>95.0</v>
      </c>
      <c r="B28" s="18">
        <v>5.0</v>
      </c>
      <c r="C28" s="18" t="s">
        <v>20</v>
      </c>
      <c r="D28" s="18">
        <v>1.0</v>
      </c>
      <c r="E28" s="18" t="s">
        <v>73</v>
      </c>
      <c r="F28" s="18" t="s">
        <v>188</v>
      </c>
      <c r="G28" s="18" t="s">
        <v>152</v>
      </c>
      <c r="H28" s="19" t="s">
        <v>224</v>
      </c>
      <c r="I28" s="20" t="s">
        <v>191</v>
      </c>
    </row>
    <row r="29" ht="343.5" customHeight="1">
      <c r="A29" s="18">
        <v>96.0</v>
      </c>
      <c r="B29" s="18">
        <v>5.0</v>
      </c>
      <c r="C29" s="18" t="s">
        <v>20</v>
      </c>
      <c r="D29" s="18">
        <v>1.0</v>
      </c>
      <c r="E29" s="18" t="s">
        <v>73</v>
      </c>
      <c r="F29" s="18" t="s">
        <v>188</v>
      </c>
      <c r="G29" s="18" t="s">
        <v>216</v>
      </c>
      <c r="H29" s="19" t="s">
        <v>225</v>
      </c>
      <c r="I29" s="20" t="s">
        <v>226</v>
      </c>
    </row>
    <row r="30" ht="167.25" customHeight="1">
      <c r="A30" s="18">
        <v>97.0</v>
      </c>
      <c r="B30" s="18">
        <v>5.0</v>
      </c>
      <c r="C30" s="18" t="s">
        <v>20</v>
      </c>
      <c r="D30" s="18">
        <v>1.0</v>
      </c>
      <c r="E30" s="18" t="s">
        <v>73</v>
      </c>
      <c r="F30" s="18" t="s">
        <v>188</v>
      </c>
      <c r="G30" s="18" t="s">
        <v>227</v>
      </c>
      <c r="H30" s="19" t="s">
        <v>228</v>
      </c>
      <c r="I30" s="20" t="s">
        <v>25</v>
      </c>
    </row>
    <row r="31" ht="120.0" customHeight="1">
      <c r="A31" s="18">
        <v>98.0</v>
      </c>
      <c r="B31" s="18">
        <v>5.0</v>
      </c>
      <c r="C31" s="18" t="s">
        <v>20</v>
      </c>
      <c r="D31" s="18">
        <v>1.0</v>
      </c>
      <c r="E31" s="18" t="s">
        <v>73</v>
      </c>
      <c r="F31" s="18" t="s">
        <v>188</v>
      </c>
      <c r="G31" s="18" t="s">
        <v>216</v>
      </c>
      <c r="H31" s="19" t="s">
        <v>229</v>
      </c>
      <c r="I31" s="20" t="s">
        <v>25</v>
      </c>
    </row>
    <row r="32" ht="409.5" customHeight="1">
      <c r="A32" s="18">
        <v>99.0</v>
      </c>
      <c r="B32" s="18">
        <v>5.0</v>
      </c>
      <c r="C32" s="18" t="s">
        <v>20</v>
      </c>
      <c r="D32" s="18">
        <v>1.0</v>
      </c>
      <c r="E32" s="18" t="s">
        <v>73</v>
      </c>
      <c r="F32" s="18" t="s">
        <v>188</v>
      </c>
      <c r="G32" s="18" t="s">
        <v>23</v>
      </c>
      <c r="H32" s="19" t="s">
        <v>230</v>
      </c>
      <c r="I32" s="20" t="s">
        <v>191</v>
      </c>
    </row>
    <row r="33" ht="167.25" customHeight="1">
      <c r="A33" s="18">
        <v>100.0</v>
      </c>
      <c r="B33" s="18">
        <v>5.0</v>
      </c>
      <c r="C33" s="18" t="s">
        <v>20</v>
      </c>
      <c r="D33" s="18">
        <v>1.0</v>
      </c>
      <c r="E33" s="18" t="s">
        <v>73</v>
      </c>
      <c r="F33" s="18" t="s">
        <v>188</v>
      </c>
      <c r="G33" s="18" t="s">
        <v>216</v>
      </c>
      <c r="H33" s="19" t="s">
        <v>231</v>
      </c>
      <c r="I33" s="20" t="s">
        <v>162</v>
      </c>
    </row>
    <row r="34" ht="162.0" customHeight="1">
      <c r="A34" s="18">
        <v>101.0</v>
      </c>
      <c r="B34" s="18">
        <v>5.0</v>
      </c>
      <c r="C34" s="18" t="s">
        <v>20</v>
      </c>
      <c r="D34" s="18">
        <v>1.0</v>
      </c>
      <c r="E34" s="18" t="s">
        <v>73</v>
      </c>
      <c r="F34" s="18" t="s">
        <v>188</v>
      </c>
      <c r="G34" s="18" t="s">
        <v>101</v>
      </c>
      <c r="H34" s="19" t="s">
        <v>232</v>
      </c>
      <c r="I34" s="20" t="s">
        <v>162</v>
      </c>
    </row>
    <row r="35" ht="246.0" customHeight="1">
      <c r="A35" s="18">
        <v>102.0</v>
      </c>
      <c r="B35" s="18">
        <v>5.0</v>
      </c>
      <c r="C35" s="18" t="s">
        <v>20</v>
      </c>
      <c r="D35" s="18">
        <v>1.0</v>
      </c>
      <c r="E35" s="18" t="s">
        <v>73</v>
      </c>
      <c r="F35" s="18" t="s">
        <v>188</v>
      </c>
      <c r="G35" s="18" t="s">
        <v>23</v>
      </c>
      <c r="H35" s="19" t="s">
        <v>233</v>
      </c>
      <c r="I35" s="20" t="s">
        <v>162</v>
      </c>
    </row>
    <row r="36" ht="314.25" customHeight="1">
      <c r="A36" s="18">
        <v>103.0</v>
      </c>
      <c r="B36" s="18">
        <v>5.0</v>
      </c>
      <c r="C36" s="18" t="s">
        <v>20</v>
      </c>
      <c r="D36" s="18">
        <v>1.0</v>
      </c>
      <c r="E36" s="18" t="s">
        <v>73</v>
      </c>
      <c r="F36" s="18" t="s">
        <v>188</v>
      </c>
      <c r="G36" s="18" t="s">
        <v>189</v>
      </c>
      <c r="H36" s="19" t="s">
        <v>234</v>
      </c>
      <c r="I36" s="20" t="s">
        <v>162</v>
      </c>
    </row>
    <row r="37" ht="375.75" customHeight="1">
      <c r="A37" s="18">
        <v>104.0</v>
      </c>
      <c r="B37" s="18">
        <v>5.0</v>
      </c>
      <c r="C37" s="18" t="s">
        <v>20</v>
      </c>
      <c r="D37" s="18">
        <v>1.0</v>
      </c>
      <c r="E37" s="18" t="s">
        <v>73</v>
      </c>
      <c r="F37" s="18" t="s">
        <v>188</v>
      </c>
      <c r="G37" s="18" t="s">
        <v>235</v>
      </c>
      <c r="H37" s="19" t="s">
        <v>236</v>
      </c>
      <c r="I37" s="20" t="s">
        <v>162</v>
      </c>
    </row>
    <row r="38" ht="409.5" customHeight="1">
      <c r="A38" s="18">
        <v>105.0</v>
      </c>
      <c r="B38" s="18">
        <v>5.0</v>
      </c>
      <c r="C38" s="18" t="s">
        <v>20</v>
      </c>
      <c r="D38" s="18">
        <v>1.0</v>
      </c>
      <c r="E38" s="18" t="s">
        <v>73</v>
      </c>
      <c r="F38" s="18" t="s">
        <v>188</v>
      </c>
      <c r="G38" s="18" t="s">
        <v>237</v>
      </c>
      <c r="H38" s="19" t="s">
        <v>238</v>
      </c>
      <c r="I38" s="20" t="s">
        <v>162</v>
      </c>
    </row>
    <row r="39" ht="214.5" customHeight="1">
      <c r="A39" s="18">
        <v>106.0</v>
      </c>
      <c r="B39" s="18">
        <v>5.0</v>
      </c>
      <c r="C39" s="18" t="s">
        <v>20</v>
      </c>
      <c r="D39" s="18">
        <v>1.0</v>
      </c>
      <c r="E39" s="18" t="s">
        <v>73</v>
      </c>
      <c r="F39" s="18" t="s">
        <v>188</v>
      </c>
      <c r="G39" s="18" t="s">
        <v>237</v>
      </c>
      <c r="H39" s="19" t="s">
        <v>239</v>
      </c>
      <c r="I39" s="20" t="s">
        <v>191</v>
      </c>
    </row>
    <row r="40" ht="409.5" customHeight="1">
      <c r="A40" s="18">
        <v>107.0</v>
      </c>
      <c r="B40" s="18">
        <v>5.0</v>
      </c>
      <c r="C40" s="18" t="s">
        <v>20</v>
      </c>
      <c r="D40" s="18">
        <v>1.0</v>
      </c>
      <c r="E40" s="18" t="s">
        <v>73</v>
      </c>
      <c r="F40" s="18" t="s">
        <v>188</v>
      </c>
      <c r="G40" s="18" t="s">
        <v>219</v>
      </c>
      <c r="H40" s="19" t="s">
        <v>240</v>
      </c>
      <c r="I40" s="20" t="s">
        <v>241</v>
      </c>
    </row>
    <row r="41" ht="120.75" customHeight="1">
      <c r="A41" s="18">
        <v>108.0</v>
      </c>
      <c r="B41" s="18">
        <v>5.0</v>
      </c>
      <c r="C41" s="18" t="s">
        <v>20</v>
      </c>
      <c r="D41" s="18">
        <v>1.0</v>
      </c>
      <c r="E41" s="18" t="s">
        <v>73</v>
      </c>
      <c r="F41" s="18" t="s">
        <v>188</v>
      </c>
      <c r="G41" s="18" t="s">
        <v>242</v>
      </c>
      <c r="H41" s="19" t="s">
        <v>243</v>
      </c>
      <c r="I41" s="20" t="s">
        <v>137</v>
      </c>
    </row>
    <row r="42" ht="409.5" customHeight="1">
      <c r="A42" s="18">
        <v>109.0</v>
      </c>
      <c r="B42" s="18">
        <v>5.0</v>
      </c>
      <c r="C42" s="18" t="s">
        <v>20</v>
      </c>
      <c r="D42" s="18">
        <v>1.0</v>
      </c>
      <c r="E42" s="18" t="s">
        <v>73</v>
      </c>
      <c r="F42" s="18" t="s">
        <v>188</v>
      </c>
      <c r="G42" s="18" t="s">
        <v>88</v>
      </c>
      <c r="H42" s="19" t="s">
        <v>244</v>
      </c>
      <c r="I42" s="20" t="s">
        <v>137</v>
      </c>
    </row>
    <row r="43" ht="409.5" customHeight="1">
      <c r="A43" s="18">
        <v>110.0</v>
      </c>
      <c r="B43" s="18">
        <v>5.0</v>
      </c>
      <c r="C43" s="18" t="s">
        <v>20</v>
      </c>
      <c r="D43" s="18">
        <v>1.0</v>
      </c>
      <c r="E43" s="18" t="s">
        <v>73</v>
      </c>
      <c r="F43" s="18" t="s">
        <v>188</v>
      </c>
      <c r="G43" s="18" t="s">
        <v>216</v>
      </c>
      <c r="H43" s="19" t="s">
        <v>245</v>
      </c>
      <c r="I43" s="20" t="s">
        <v>137</v>
      </c>
    </row>
    <row r="44" ht="147.0" customHeight="1">
      <c r="A44" s="18">
        <v>111.0</v>
      </c>
      <c r="B44" s="18">
        <v>5.0</v>
      </c>
      <c r="C44" s="18" t="s">
        <v>20</v>
      </c>
      <c r="D44" s="18">
        <v>1.0</v>
      </c>
      <c r="E44" s="18" t="s">
        <v>73</v>
      </c>
      <c r="F44" s="18" t="s">
        <v>188</v>
      </c>
      <c r="G44" s="18" t="s">
        <v>219</v>
      </c>
      <c r="H44" s="19" t="s">
        <v>246</v>
      </c>
      <c r="I44" s="20" t="s">
        <v>25</v>
      </c>
    </row>
    <row r="45" ht="409.5" customHeight="1">
      <c r="A45" s="18">
        <v>112.0</v>
      </c>
      <c r="B45" s="18">
        <v>5.0</v>
      </c>
      <c r="C45" s="18" t="s">
        <v>20</v>
      </c>
      <c r="D45" s="18">
        <v>1.0</v>
      </c>
      <c r="E45" s="18" t="s">
        <v>73</v>
      </c>
      <c r="F45" s="18" t="s">
        <v>188</v>
      </c>
      <c r="G45" s="18" t="s">
        <v>219</v>
      </c>
      <c r="H45" s="19" t="s">
        <v>247</v>
      </c>
      <c r="I45" s="20" t="s">
        <v>191</v>
      </c>
    </row>
    <row r="46" ht="102.0" customHeight="1">
      <c r="A46" s="18">
        <v>113.0</v>
      </c>
      <c r="B46" s="18">
        <v>5.0</v>
      </c>
      <c r="C46" s="18" t="s">
        <v>20</v>
      </c>
      <c r="D46" s="18">
        <v>1.0</v>
      </c>
      <c r="E46" s="18" t="s">
        <v>73</v>
      </c>
      <c r="F46" s="18" t="s">
        <v>188</v>
      </c>
      <c r="G46" s="18" t="s">
        <v>219</v>
      </c>
      <c r="H46" s="19" t="s">
        <v>248</v>
      </c>
      <c r="I46" s="20" t="s">
        <v>25</v>
      </c>
      <c r="K46" s="34"/>
    </row>
    <row r="47" ht="336.0" customHeight="1">
      <c r="A47" s="18">
        <v>114.0</v>
      </c>
      <c r="B47" s="18">
        <v>5.0</v>
      </c>
      <c r="C47" s="18" t="s">
        <v>20</v>
      </c>
      <c r="D47" s="18">
        <v>1.0</v>
      </c>
      <c r="E47" s="18" t="s">
        <v>73</v>
      </c>
      <c r="F47" s="18" t="s">
        <v>188</v>
      </c>
      <c r="G47" s="18" t="s">
        <v>249</v>
      </c>
      <c r="H47" s="19" t="s">
        <v>250</v>
      </c>
      <c r="I47" s="20" t="s">
        <v>251</v>
      </c>
    </row>
    <row r="48" ht="345.75" customHeight="1">
      <c r="A48" s="18">
        <v>115.0</v>
      </c>
      <c r="B48" s="18">
        <v>5.0</v>
      </c>
      <c r="C48" s="18" t="s">
        <v>20</v>
      </c>
      <c r="D48" s="18">
        <v>1.0</v>
      </c>
      <c r="E48" s="18" t="s">
        <v>73</v>
      </c>
      <c r="F48" s="18" t="s">
        <v>188</v>
      </c>
      <c r="G48" s="18" t="s">
        <v>252</v>
      </c>
      <c r="H48" s="19" t="s">
        <v>253</v>
      </c>
      <c r="I48" s="20" t="s">
        <v>254</v>
      </c>
    </row>
    <row r="49" ht="184.5" customHeight="1">
      <c r="A49" s="18">
        <v>116.0</v>
      </c>
      <c r="B49" s="18">
        <v>5.0</v>
      </c>
      <c r="C49" s="18" t="s">
        <v>20</v>
      </c>
      <c r="D49" s="18">
        <v>1.0</v>
      </c>
      <c r="E49" s="18" t="s">
        <v>73</v>
      </c>
      <c r="F49" s="18" t="s">
        <v>188</v>
      </c>
      <c r="G49" s="18" t="s">
        <v>64</v>
      </c>
      <c r="H49" s="19" t="s">
        <v>255</v>
      </c>
      <c r="I49" s="20" t="s">
        <v>256</v>
      </c>
    </row>
    <row r="50" ht="135.0" customHeight="1">
      <c r="A50" s="18">
        <v>117.0</v>
      </c>
      <c r="B50" s="18">
        <v>5.0</v>
      </c>
      <c r="C50" s="18" t="s">
        <v>20</v>
      </c>
      <c r="D50" s="18">
        <v>1.0</v>
      </c>
      <c r="E50" s="18" t="s">
        <v>73</v>
      </c>
      <c r="F50" s="18" t="s">
        <v>188</v>
      </c>
      <c r="G50" s="18" t="s">
        <v>257</v>
      </c>
      <c r="H50" s="19" t="s">
        <v>258</v>
      </c>
      <c r="I50" s="20" t="s">
        <v>254</v>
      </c>
    </row>
    <row r="51" ht="231.0" customHeight="1">
      <c r="A51" s="18">
        <v>118.0</v>
      </c>
      <c r="B51" s="18">
        <v>5.0</v>
      </c>
      <c r="C51" s="18" t="s">
        <v>20</v>
      </c>
      <c r="D51" s="18">
        <v>1.0</v>
      </c>
      <c r="E51" s="18" t="s">
        <v>73</v>
      </c>
      <c r="F51" s="18" t="s">
        <v>188</v>
      </c>
      <c r="G51" s="18" t="s">
        <v>97</v>
      </c>
      <c r="H51" s="19" t="s">
        <v>259</v>
      </c>
      <c r="I51" s="20" t="s">
        <v>254</v>
      </c>
    </row>
    <row r="52" ht="171.75" customHeight="1">
      <c r="A52" s="18">
        <v>119.0</v>
      </c>
      <c r="B52" s="18">
        <v>5.0</v>
      </c>
      <c r="C52" s="18" t="s">
        <v>20</v>
      </c>
      <c r="D52" s="18">
        <v>1.0</v>
      </c>
      <c r="E52" s="18" t="s">
        <v>73</v>
      </c>
      <c r="F52" s="18" t="s">
        <v>188</v>
      </c>
      <c r="G52" s="18" t="s">
        <v>152</v>
      </c>
      <c r="H52" s="19" t="s">
        <v>260</v>
      </c>
      <c r="I52" s="20" t="s">
        <v>254</v>
      </c>
    </row>
    <row r="53" ht="409.5" customHeight="1">
      <c r="A53" s="18">
        <v>120.0</v>
      </c>
      <c r="B53" s="18">
        <v>5.0</v>
      </c>
      <c r="C53" s="18" t="s">
        <v>20</v>
      </c>
      <c r="D53" s="18">
        <v>1.0</v>
      </c>
      <c r="E53" s="18" t="s">
        <v>73</v>
      </c>
      <c r="F53" s="18" t="s">
        <v>188</v>
      </c>
      <c r="G53" s="18" t="s">
        <v>202</v>
      </c>
      <c r="H53" s="19" t="s">
        <v>261</v>
      </c>
      <c r="I53" s="20" t="s">
        <v>262</v>
      </c>
    </row>
    <row r="54" ht="409.5" customHeight="1">
      <c r="A54" s="18">
        <v>121.0</v>
      </c>
      <c r="B54" s="18">
        <v>5.0</v>
      </c>
      <c r="C54" s="18" t="s">
        <v>20</v>
      </c>
      <c r="D54" s="18">
        <v>1.0</v>
      </c>
      <c r="E54" s="18" t="s">
        <v>73</v>
      </c>
      <c r="F54" s="18" t="s">
        <v>188</v>
      </c>
      <c r="G54" s="18" t="s">
        <v>249</v>
      </c>
      <c r="H54" s="19" t="s">
        <v>263</v>
      </c>
      <c r="I54" s="20" t="s">
        <v>191</v>
      </c>
    </row>
    <row r="55" ht="171.75" customHeight="1">
      <c r="A55" s="18">
        <v>122.0</v>
      </c>
      <c r="B55" s="18">
        <v>5.0</v>
      </c>
      <c r="C55" s="18" t="s">
        <v>20</v>
      </c>
      <c r="D55" s="18">
        <v>1.0</v>
      </c>
      <c r="E55" s="18" t="s">
        <v>73</v>
      </c>
      <c r="F55" s="18" t="s">
        <v>188</v>
      </c>
      <c r="G55" s="18" t="s">
        <v>45</v>
      </c>
      <c r="H55" s="19" t="s">
        <v>264</v>
      </c>
      <c r="I55" s="20" t="s">
        <v>265</v>
      </c>
    </row>
    <row r="56" ht="171.75" customHeight="1">
      <c r="A56" s="18">
        <v>123.0</v>
      </c>
      <c r="B56" s="18">
        <v>5.0</v>
      </c>
      <c r="C56" s="18" t="s">
        <v>20</v>
      </c>
      <c r="D56" s="18">
        <v>1.0</v>
      </c>
      <c r="E56" s="18" t="s">
        <v>73</v>
      </c>
      <c r="F56" s="18" t="s">
        <v>188</v>
      </c>
      <c r="G56" s="18" t="s">
        <v>216</v>
      </c>
      <c r="H56" s="19" t="s">
        <v>266</v>
      </c>
      <c r="I56" s="20" t="s">
        <v>265</v>
      </c>
    </row>
    <row r="57" ht="171.75" customHeight="1">
      <c r="A57" s="18">
        <v>124.0</v>
      </c>
      <c r="B57" s="18">
        <v>5.0</v>
      </c>
      <c r="C57" s="18" t="s">
        <v>20</v>
      </c>
      <c r="D57" s="18">
        <v>1.0</v>
      </c>
      <c r="E57" s="18" t="s">
        <v>73</v>
      </c>
      <c r="F57" s="18" t="s">
        <v>188</v>
      </c>
      <c r="G57" s="18" t="s">
        <v>267</v>
      </c>
      <c r="H57" s="19" t="s">
        <v>268</v>
      </c>
      <c r="I57" s="20" t="s">
        <v>265</v>
      </c>
    </row>
    <row r="58" ht="105.75" customHeight="1">
      <c r="A58" s="18">
        <v>125.0</v>
      </c>
      <c r="B58" s="18">
        <v>5.0</v>
      </c>
      <c r="C58" s="18" t="s">
        <v>20</v>
      </c>
      <c r="D58" s="18">
        <v>1.0</v>
      </c>
      <c r="E58" s="18" t="s">
        <v>73</v>
      </c>
      <c r="F58" s="18" t="s">
        <v>188</v>
      </c>
      <c r="G58" s="18" t="s">
        <v>26</v>
      </c>
      <c r="H58" s="19" t="s">
        <v>269</v>
      </c>
      <c r="I58" s="20" t="s">
        <v>265</v>
      </c>
    </row>
    <row r="59" ht="124.5" customHeight="1">
      <c r="A59" s="18">
        <v>126.0</v>
      </c>
      <c r="B59" s="18">
        <v>5.0</v>
      </c>
      <c r="C59" s="18" t="s">
        <v>20</v>
      </c>
      <c r="D59" s="18">
        <v>1.0</v>
      </c>
      <c r="E59" s="18" t="s">
        <v>73</v>
      </c>
      <c r="F59" s="18" t="s">
        <v>188</v>
      </c>
      <c r="G59" s="18" t="s">
        <v>88</v>
      </c>
      <c r="H59" s="19" t="s">
        <v>270</v>
      </c>
      <c r="I59" s="20" t="s">
        <v>265</v>
      </c>
    </row>
    <row r="60" ht="105.75" customHeight="1">
      <c r="A60" s="18">
        <v>127.0</v>
      </c>
      <c r="B60" s="18">
        <v>5.0</v>
      </c>
      <c r="C60" s="18" t="s">
        <v>20</v>
      </c>
      <c r="D60" s="18">
        <v>1.0</v>
      </c>
      <c r="E60" s="18" t="s">
        <v>73</v>
      </c>
      <c r="F60" s="18" t="s">
        <v>188</v>
      </c>
      <c r="G60" s="18" t="s">
        <v>202</v>
      </c>
      <c r="H60" s="19" t="s">
        <v>271</v>
      </c>
      <c r="I60" s="20" t="s">
        <v>265</v>
      </c>
    </row>
    <row r="61" ht="90.0" customHeight="1">
      <c r="A61" s="18">
        <v>128.0</v>
      </c>
      <c r="B61" s="18">
        <v>5.0</v>
      </c>
      <c r="C61" s="18" t="s">
        <v>20</v>
      </c>
      <c r="D61" s="18">
        <v>1.0</v>
      </c>
      <c r="E61" s="18" t="s">
        <v>73</v>
      </c>
      <c r="F61" s="18" t="s">
        <v>188</v>
      </c>
      <c r="G61" s="18" t="s">
        <v>272</v>
      </c>
      <c r="H61" s="19" t="s">
        <v>273</v>
      </c>
      <c r="I61" s="20" t="s">
        <v>265</v>
      </c>
    </row>
    <row r="62" ht="409.5" customHeight="1">
      <c r="A62" s="18">
        <v>129.0</v>
      </c>
      <c r="B62" s="18">
        <v>5.0</v>
      </c>
      <c r="C62" s="18" t="s">
        <v>20</v>
      </c>
      <c r="D62" s="18">
        <v>1.0</v>
      </c>
      <c r="E62" s="18" t="s">
        <v>73</v>
      </c>
      <c r="F62" s="18" t="s">
        <v>188</v>
      </c>
      <c r="G62" s="18" t="s">
        <v>114</v>
      </c>
      <c r="H62" s="19" t="s">
        <v>274</v>
      </c>
      <c r="I62" s="20" t="s">
        <v>265</v>
      </c>
    </row>
    <row r="63" ht="212.25" customHeight="1">
      <c r="A63" s="18">
        <v>130.0</v>
      </c>
      <c r="B63" s="18">
        <v>5.0</v>
      </c>
      <c r="C63" s="18" t="s">
        <v>20</v>
      </c>
      <c r="D63" s="18">
        <v>1.0</v>
      </c>
      <c r="E63" s="18" t="s">
        <v>73</v>
      </c>
      <c r="F63" s="18" t="s">
        <v>188</v>
      </c>
      <c r="G63" s="18" t="s">
        <v>45</v>
      </c>
      <c r="H63" s="19" t="s">
        <v>275</v>
      </c>
      <c r="I63" s="20" t="s">
        <v>265</v>
      </c>
    </row>
    <row r="64" ht="409.5" customHeight="1">
      <c r="A64" s="18">
        <v>131.0</v>
      </c>
      <c r="B64" s="18">
        <v>5.0</v>
      </c>
      <c r="C64" s="18" t="s">
        <v>20</v>
      </c>
      <c r="D64" s="18">
        <v>1.0</v>
      </c>
      <c r="E64" s="18" t="s">
        <v>73</v>
      </c>
      <c r="F64" s="18" t="s">
        <v>188</v>
      </c>
      <c r="G64" s="18" t="s">
        <v>23</v>
      </c>
      <c r="H64" s="19" t="s">
        <v>276</v>
      </c>
      <c r="I64" s="20" t="s">
        <v>148</v>
      </c>
    </row>
    <row r="65" ht="409.5" customHeight="1">
      <c r="A65" s="18">
        <v>132.0</v>
      </c>
      <c r="B65" s="18">
        <v>5.0</v>
      </c>
      <c r="C65" s="18" t="s">
        <v>20</v>
      </c>
      <c r="D65" s="18">
        <v>1.0</v>
      </c>
      <c r="E65" s="18" t="s">
        <v>73</v>
      </c>
      <c r="F65" s="18" t="s">
        <v>188</v>
      </c>
      <c r="G65" s="18" t="s">
        <v>192</v>
      </c>
      <c r="H65" s="19" t="s">
        <v>277</v>
      </c>
      <c r="I65" s="20" t="s">
        <v>148</v>
      </c>
    </row>
    <row r="66" ht="284.25" customHeight="1">
      <c r="A66" s="18">
        <v>133.0</v>
      </c>
      <c r="B66" s="18">
        <v>5.0</v>
      </c>
      <c r="C66" s="18" t="s">
        <v>20</v>
      </c>
      <c r="D66" s="18">
        <v>1.0</v>
      </c>
      <c r="E66" s="18" t="s">
        <v>73</v>
      </c>
      <c r="F66" s="18" t="s">
        <v>188</v>
      </c>
      <c r="G66" s="18" t="s">
        <v>204</v>
      </c>
      <c r="H66" s="19" t="s">
        <v>278</v>
      </c>
      <c r="I66" s="20" t="s">
        <v>279</v>
      </c>
    </row>
    <row r="67" ht="210.75" customHeight="1">
      <c r="A67" s="18">
        <v>134.0</v>
      </c>
      <c r="B67" s="18">
        <v>5.0</v>
      </c>
      <c r="C67" s="18" t="s">
        <v>20</v>
      </c>
      <c r="D67" s="18">
        <v>1.0</v>
      </c>
      <c r="E67" s="18" t="s">
        <v>73</v>
      </c>
      <c r="F67" s="18" t="s">
        <v>188</v>
      </c>
      <c r="G67" s="18" t="s">
        <v>152</v>
      </c>
      <c r="H67" s="19" t="s">
        <v>280</v>
      </c>
      <c r="I67" s="20" t="s">
        <v>279</v>
      </c>
    </row>
    <row r="68" ht="409.5" customHeight="1">
      <c r="A68" s="18">
        <v>135.0</v>
      </c>
      <c r="B68" s="18">
        <v>5.0</v>
      </c>
      <c r="C68" s="18" t="s">
        <v>20</v>
      </c>
      <c r="D68" s="18">
        <v>1.0</v>
      </c>
      <c r="E68" s="18" t="s">
        <v>73</v>
      </c>
      <c r="F68" s="18" t="s">
        <v>188</v>
      </c>
      <c r="G68" s="18" t="s">
        <v>192</v>
      </c>
      <c r="H68" s="19" t="s">
        <v>281</v>
      </c>
      <c r="I68" s="20" t="s">
        <v>279</v>
      </c>
    </row>
    <row r="69" ht="409.5" customHeight="1">
      <c r="A69" s="18">
        <v>136.0</v>
      </c>
      <c r="B69" s="18">
        <v>5.0</v>
      </c>
      <c r="C69" s="18" t="s">
        <v>20</v>
      </c>
      <c r="D69" s="18">
        <v>1.0</v>
      </c>
      <c r="E69" s="18" t="s">
        <v>73</v>
      </c>
      <c r="F69" s="18" t="s">
        <v>188</v>
      </c>
      <c r="G69" s="18" t="s">
        <v>282</v>
      </c>
      <c r="H69" s="19" t="s">
        <v>283</v>
      </c>
      <c r="I69" s="20" t="s">
        <v>279</v>
      </c>
    </row>
    <row r="70" ht="409.5" customHeight="1">
      <c r="A70" s="18">
        <v>137.0</v>
      </c>
      <c r="B70" s="18">
        <v>5.0</v>
      </c>
      <c r="C70" s="18" t="s">
        <v>20</v>
      </c>
      <c r="D70" s="18">
        <v>1.0</v>
      </c>
      <c r="E70" s="18" t="s">
        <v>73</v>
      </c>
      <c r="F70" s="18" t="s">
        <v>188</v>
      </c>
      <c r="G70" s="18" t="s">
        <v>216</v>
      </c>
      <c r="H70" s="19" t="s">
        <v>284</v>
      </c>
      <c r="I70" s="20" t="s">
        <v>279</v>
      </c>
    </row>
    <row r="71" ht="297.0" customHeight="1">
      <c r="A71" s="18">
        <v>138.0</v>
      </c>
      <c r="B71" s="18">
        <v>5.0</v>
      </c>
      <c r="C71" s="18" t="s">
        <v>20</v>
      </c>
      <c r="D71" s="18">
        <v>0.0</v>
      </c>
      <c r="E71" s="18" t="s">
        <v>73</v>
      </c>
      <c r="F71" s="18" t="s">
        <v>188</v>
      </c>
      <c r="G71" s="18" t="s">
        <v>237</v>
      </c>
      <c r="H71" s="19" t="s">
        <v>285</v>
      </c>
      <c r="I71" s="20" t="s">
        <v>279</v>
      </c>
    </row>
    <row r="72" ht="409.5" customHeight="1">
      <c r="A72" s="18">
        <v>139.0</v>
      </c>
      <c r="B72" s="18">
        <v>5.0</v>
      </c>
      <c r="C72" s="18" t="s">
        <v>20</v>
      </c>
      <c r="D72" s="18">
        <v>1.0</v>
      </c>
      <c r="E72" s="18" t="s">
        <v>73</v>
      </c>
      <c r="F72" s="18" t="s">
        <v>188</v>
      </c>
      <c r="G72" s="18" t="s">
        <v>152</v>
      </c>
      <c r="H72" s="19" t="s">
        <v>286</v>
      </c>
      <c r="I72" s="20" t="s">
        <v>279</v>
      </c>
    </row>
    <row r="73" ht="409.5" customHeight="1">
      <c r="A73" s="18">
        <v>140.0</v>
      </c>
      <c r="B73" s="18">
        <v>5.0</v>
      </c>
      <c r="C73" s="18" t="s">
        <v>20</v>
      </c>
      <c r="D73" s="18">
        <v>1.0</v>
      </c>
      <c r="E73" s="18" t="s">
        <v>73</v>
      </c>
      <c r="F73" s="18" t="s">
        <v>188</v>
      </c>
      <c r="G73" s="18" t="s">
        <v>272</v>
      </c>
      <c r="H73" s="19" t="s">
        <v>287</v>
      </c>
      <c r="I73" s="20" t="s">
        <v>288</v>
      </c>
    </row>
    <row r="74" ht="409.5" customHeight="1">
      <c r="A74" s="18">
        <v>141.0</v>
      </c>
      <c r="B74" s="18">
        <v>5.0</v>
      </c>
      <c r="C74" s="18" t="s">
        <v>20</v>
      </c>
      <c r="D74" s="18">
        <v>1.0</v>
      </c>
      <c r="E74" s="18" t="s">
        <v>73</v>
      </c>
      <c r="F74" s="18" t="s">
        <v>188</v>
      </c>
      <c r="G74" s="18" t="s">
        <v>64</v>
      </c>
      <c r="H74" s="19" t="s">
        <v>289</v>
      </c>
      <c r="I74" s="20" t="s">
        <v>290</v>
      </c>
    </row>
    <row r="75" ht="378.0" customHeight="1">
      <c r="A75" s="18">
        <v>142.0</v>
      </c>
      <c r="B75" s="18">
        <v>5.0</v>
      </c>
      <c r="C75" s="18" t="s">
        <v>20</v>
      </c>
      <c r="D75" s="18">
        <v>1.0</v>
      </c>
      <c r="E75" s="18" t="s">
        <v>73</v>
      </c>
      <c r="F75" s="18" t="s">
        <v>188</v>
      </c>
      <c r="G75" s="18" t="s">
        <v>149</v>
      </c>
      <c r="H75" s="19" t="s">
        <v>291</v>
      </c>
      <c r="I75" s="20" t="s">
        <v>290</v>
      </c>
    </row>
    <row r="76" ht="266.25" customHeight="1">
      <c r="A76" s="18">
        <v>143.0</v>
      </c>
      <c r="B76" s="18">
        <v>5.0</v>
      </c>
      <c r="C76" s="18" t="s">
        <v>20</v>
      </c>
      <c r="D76" s="18">
        <v>1.0</v>
      </c>
      <c r="E76" s="18" t="s">
        <v>73</v>
      </c>
      <c r="F76" s="18" t="s">
        <v>188</v>
      </c>
      <c r="G76" s="18" t="s">
        <v>235</v>
      </c>
      <c r="H76" s="19" t="s">
        <v>292</v>
      </c>
      <c r="I76" s="20" t="s">
        <v>290</v>
      </c>
    </row>
    <row r="77" ht="200.25" customHeight="1">
      <c r="A77" s="18">
        <v>144.0</v>
      </c>
      <c r="B77" s="18">
        <v>5.0</v>
      </c>
      <c r="C77" s="18" t="s">
        <v>20</v>
      </c>
      <c r="D77" s="18">
        <v>1.0</v>
      </c>
      <c r="E77" s="18" t="s">
        <v>73</v>
      </c>
      <c r="F77" s="18" t="s">
        <v>188</v>
      </c>
      <c r="G77" s="18" t="s">
        <v>189</v>
      </c>
      <c r="H77" s="19" t="s">
        <v>293</v>
      </c>
      <c r="I77" s="20" t="s">
        <v>125</v>
      </c>
    </row>
    <row r="78" ht="180.0" customHeight="1">
      <c r="A78" s="18">
        <v>145.0</v>
      </c>
      <c r="B78" s="18">
        <v>5.0</v>
      </c>
      <c r="C78" s="18" t="s">
        <v>20</v>
      </c>
      <c r="D78" s="18">
        <v>1.0</v>
      </c>
      <c r="E78" s="18" t="s">
        <v>73</v>
      </c>
      <c r="F78" s="18" t="s">
        <v>188</v>
      </c>
      <c r="G78" s="18" t="s">
        <v>45</v>
      </c>
      <c r="H78" s="19" t="s">
        <v>294</v>
      </c>
      <c r="I78" s="20" t="s">
        <v>125</v>
      </c>
    </row>
    <row r="79" ht="409.5" customHeight="1">
      <c r="A79" s="18">
        <v>146.0</v>
      </c>
      <c r="B79" s="18">
        <v>5.0</v>
      </c>
      <c r="C79" s="18" t="s">
        <v>20</v>
      </c>
      <c r="D79" s="18">
        <v>1.0</v>
      </c>
      <c r="E79" s="18" t="s">
        <v>73</v>
      </c>
      <c r="F79" s="18" t="s">
        <v>188</v>
      </c>
      <c r="G79" s="18" t="s">
        <v>282</v>
      </c>
      <c r="H79" s="19" t="s">
        <v>295</v>
      </c>
      <c r="I79" s="20" t="s">
        <v>125</v>
      </c>
    </row>
    <row r="80" ht="378.0" customHeight="1">
      <c r="A80" s="18">
        <v>147.0</v>
      </c>
      <c r="B80" s="18">
        <v>5.0</v>
      </c>
      <c r="C80" s="18" t="s">
        <v>20</v>
      </c>
      <c r="D80" s="18">
        <v>1.0</v>
      </c>
      <c r="E80" s="18" t="s">
        <v>73</v>
      </c>
      <c r="F80" s="18" t="s">
        <v>188</v>
      </c>
      <c r="G80" s="18" t="s">
        <v>126</v>
      </c>
      <c r="H80" s="19" t="s">
        <v>296</v>
      </c>
      <c r="I80" s="20" t="s">
        <v>125</v>
      </c>
    </row>
    <row r="81" ht="363.0" customHeight="1">
      <c r="A81" s="18">
        <v>148.0</v>
      </c>
      <c r="B81" s="18">
        <v>5.0</v>
      </c>
      <c r="C81" s="18" t="s">
        <v>20</v>
      </c>
      <c r="D81" s="18">
        <v>1.0</v>
      </c>
      <c r="E81" s="18" t="s">
        <v>73</v>
      </c>
      <c r="F81" s="18" t="s">
        <v>188</v>
      </c>
      <c r="G81" s="18" t="s">
        <v>249</v>
      </c>
      <c r="H81" s="19" t="s">
        <v>297</v>
      </c>
      <c r="I81" s="20" t="s">
        <v>254</v>
      </c>
    </row>
    <row r="82" ht="409.5" customHeight="1">
      <c r="A82" s="18">
        <v>149.0</v>
      </c>
      <c r="B82" s="18">
        <v>5.0</v>
      </c>
      <c r="C82" s="18" t="s">
        <v>20</v>
      </c>
      <c r="D82" s="18">
        <v>1.0</v>
      </c>
      <c r="E82" s="18" t="s">
        <v>73</v>
      </c>
      <c r="F82" s="18" t="s">
        <v>188</v>
      </c>
      <c r="G82" s="18" t="s">
        <v>45</v>
      </c>
      <c r="H82" s="19" t="s">
        <v>298</v>
      </c>
      <c r="I82" s="20" t="s">
        <v>254</v>
      </c>
    </row>
    <row r="83" ht="138.75" customHeight="1">
      <c r="A83" s="18">
        <v>150.0</v>
      </c>
      <c r="B83" s="18">
        <v>5.0</v>
      </c>
      <c r="C83" s="18" t="s">
        <v>20</v>
      </c>
      <c r="D83" s="18">
        <v>1.0</v>
      </c>
      <c r="E83" s="18" t="s">
        <v>73</v>
      </c>
      <c r="F83" s="18" t="s">
        <v>188</v>
      </c>
      <c r="G83" s="18" t="s">
        <v>252</v>
      </c>
      <c r="H83" s="19" t="s">
        <v>299</v>
      </c>
      <c r="I83" s="20" t="s">
        <v>254</v>
      </c>
    </row>
    <row r="84" ht="192.75" customHeight="1">
      <c r="A84" s="18">
        <v>151.0</v>
      </c>
      <c r="B84" s="18">
        <v>5.0</v>
      </c>
      <c r="C84" s="18" t="s">
        <v>20</v>
      </c>
      <c r="D84" s="18">
        <v>1.0</v>
      </c>
      <c r="E84" s="18" t="s">
        <v>73</v>
      </c>
      <c r="F84" s="18" t="s">
        <v>188</v>
      </c>
      <c r="G84" s="18" t="s">
        <v>202</v>
      </c>
      <c r="H84" s="19" t="s">
        <v>300</v>
      </c>
      <c r="I84" s="20" t="s">
        <v>301</v>
      </c>
    </row>
    <row r="85" ht="151.5" customHeight="1">
      <c r="A85" s="18">
        <v>152.0</v>
      </c>
      <c r="B85" s="18">
        <v>5.0</v>
      </c>
      <c r="C85" s="18" t="s">
        <v>20</v>
      </c>
      <c r="D85" s="18">
        <v>1.0</v>
      </c>
      <c r="E85" s="18" t="s">
        <v>73</v>
      </c>
      <c r="F85" s="18" t="s">
        <v>188</v>
      </c>
      <c r="G85" s="18" t="s">
        <v>80</v>
      </c>
      <c r="H85" s="19" t="s">
        <v>302</v>
      </c>
      <c r="I85" s="20" t="s">
        <v>76</v>
      </c>
    </row>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85"/>
  <mergeCells count="1">
    <mergeCell ref="A1:I1"/>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303</v>
      </c>
      <c r="B1" s="26" t="s">
        <v>304</v>
      </c>
      <c r="C1" s="26" t="s">
        <v>35</v>
      </c>
    </row>
    <row r="2" ht="110.25" customHeight="1">
      <c r="A2" s="27" t="s">
        <v>219</v>
      </c>
      <c r="B2" s="28">
        <f>COUNTIF(UA05A!G3:G85,"ADMISIÓN")</f>
        <v>5</v>
      </c>
      <c r="C2" s="29" t="s">
        <v>305</v>
      </c>
    </row>
    <row r="3" ht="51.0" customHeight="1">
      <c r="A3" s="27" t="s">
        <v>202</v>
      </c>
      <c r="B3" s="28">
        <f>COUNTIF(UA05A!G3:G85,"APRENDIZAJE SITUADO")</f>
        <v>5</v>
      </c>
      <c r="C3" s="29" t="s">
        <v>306</v>
      </c>
    </row>
    <row r="4" ht="31.5" customHeight="1">
      <c r="A4" s="27" t="s">
        <v>97</v>
      </c>
      <c r="B4" s="28">
        <f>COUNTIF(UA05A!G3:G85,"CENTRALISMO")</f>
        <v>2</v>
      </c>
      <c r="C4" s="29" t="s">
        <v>307</v>
      </c>
    </row>
    <row r="5" ht="64.5" customHeight="1">
      <c r="A5" s="27" t="s">
        <v>237</v>
      </c>
      <c r="B5" s="28">
        <f>COUNTIF(UA05A!G3:G85,"CONSTRUCCIÓN DE PAZ")</f>
        <v>3</v>
      </c>
      <c r="C5" s="29" t="s">
        <v>308</v>
      </c>
    </row>
    <row r="6" ht="51.0" customHeight="1">
      <c r="A6" s="27" t="s">
        <v>152</v>
      </c>
      <c r="B6" s="28">
        <f>COUNTIF(UA05A!G3:G85,"CONTEXTO SOCIOCULTURAL")</f>
        <v>6</v>
      </c>
      <c r="C6" s="29" t="s">
        <v>182</v>
      </c>
    </row>
    <row r="7" ht="85.5" customHeight="1">
      <c r="A7" s="27" t="s">
        <v>64</v>
      </c>
      <c r="B7" s="28">
        <f>COUNTIF(UA05A!G3:G85,"CULTURA ORGANIZACIONAL")</f>
        <v>2</v>
      </c>
      <c r="C7" s="29" t="s">
        <v>309</v>
      </c>
    </row>
    <row r="8" ht="48.0" customHeight="1">
      <c r="A8" s="27" t="s">
        <v>252</v>
      </c>
      <c r="B8" s="28">
        <f>COUNTIF(UA05A!G3:G85,"CURRÍCULO")</f>
        <v>2</v>
      </c>
      <c r="C8" s="29" t="s">
        <v>310</v>
      </c>
    </row>
    <row r="9" ht="38.25" customHeight="1">
      <c r="A9" s="27" t="s">
        <v>235</v>
      </c>
      <c r="B9" s="28">
        <f>COUNTIF(UA05A!G3:G85,"DESERCIÓN ESTUDIANTIL")</f>
        <v>2</v>
      </c>
      <c r="C9" s="29" t="s">
        <v>311</v>
      </c>
    </row>
    <row r="10" ht="69.75" customHeight="1">
      <c r="A10" s="27" t="s">
        <v>189</v>
      </c>
      <c r="B10" s="28">
        <f>COUNTIF(UA05A!G3:G85,"DESIGUALDAD")</f>
        <v>3</v>
      </c>
      <c r="C10" s="29" t="s">
        <v>312</v>
      </c>
    </row>
    <row r="11" ht="62.25" customHeight="1">
      <c r="A11" s="27" t="s">
        <v>208</v>
      </c>
      <c r="B11" s="28">
        <f>COUNTIF(UA05A!G3:G85,"DIÁLOGO DE SABERES")</f>
        <v>1</v>
      </c>
      <c r="C11" s="29" t="s">
        <v>313</v>
      </c>
    </row>
    <row r="12" ht="47.25" customHeight="1">
      <c r="A12" s="27" t="s">
        <v>211</v>
      </c>
      <c r="B12" s="28">
        <f>COUNTIF(UA05A!G3:G85,"DIVERSIDAD")</f>
        <v>2</v>
      </c>
      <c r="C12" s="29" t="s">
        <v>314</v>
      </c>
    </row>
    <row r="13" ht="47.25" customHeight="1">
      <c r="A13" s="27" t="s">
        <v>194</v>
      </c>
      <c r="B13" s="28">
        <f>COUNTIF(UA05A!G3:G85,"EDUCACIÓN")</f>
        <v>1</v>
      </c>
      <c r="C13" s="29" t="s">
        <v>315</v>
      </c>
    </row>
    <row r="14" ht="36.0" customHeight="1">
      <c r="A14" s="27" t="s">
        <v>82</v>
      </c>
      <c r="B14" s="28">
        <f>COUNTIF(UA05A!G3:G85,"EDUCACIÓN BÁSICA Y PRIMARIA")</f>
        <v>1</v>
      </c>
      <c r="C14" s="29" t="s">
        <v>166</v>
      </c>
    </row>
    <row r="15" ht="45.75" customHeight="1">
      <c r="A15" s="27" t="s">
        <v>242</v>
      </c>
      <c r="B15" s="28">
        <f>COUNTIF(UA05A!G3:G85,"EDUCACIÓN EN PANDEMIA")</f>
        <v>1</v>
      </c>
      <c r="C15" s="29" t="s">
        <v>316</v>
      </c>
    </row>
    <row r="16" ht="15.75" customHeight="1">
      <c r="A16" s="27" t="s">
        <v>192</v>
      </c>
      <c r="B16" s="28">
        <f>COUNTIF(UA05A!G3:G85,"EDUCACIÓN RURAL")</f>
        <v>4</v>
      </c>
      <c r="C16" s="29" t="s">
        <v>317</v>
      </c>
    </row>
    <row r="17" ht="51.0" customHeight="1">
      <c r="A17" s="27" t="s">
        <v>257</v>
      </c>
      <c r="B17" s="28">
        <f>COUNTIF(UA05A!G3:G85,"EGRESADOS")</f>
        <v>1</v>
      </c>
      <c r="C17" s="29" t="s">
        <v>318</v>
      </c>
    </row>
    <row r="18" ht="21.0" customHeight="1">
      <c r="A18" s="27" t="s">
        <v>282</v>
      </c>
      <c r="B18" s="28">
        <f>COUNTIF(UA05A!G3:G85,"EQUIPAJE CULTURAL")</f>
        <v>2</v>
      </c>
      <c r="C18" s="29" t="s">
        <v>319</v>
      </c>
    </row>
    <row r="19" ht="52.5" customHeight="1">
      <c r="A19" s="27" t="s">
        <v>216</v>
      </c>
      <c r="B19" s="28">
        <f>COUNTIF(UA05A!G3:G85,"ESTUDIANTE PEAMA")</f>
        <v>7</v>
      </c>
      <c r="C19" s="29" t="s">
        <v>320</v>
      </c>
    </row>
    <row r="20" ht="81.75" customHeight="1">
      <c r="A20" s="27" t="s">
        <v>101</v>
      </c>
      <c r="B20" s="28">
        <f>COUNTIF(UA05A!G3:G85,"FINANCIACIÓN EDUCACIÓN PÚBLICA SUPERIOR")</f>
        <v>1</v>
      </c>
      <c r="C20" s="29" t="s">
        <v>172</v>
      </c>
    </row>
    <row r="21" ht="50.25" customHeight="1">
      <c r="A21" s="27" t="s">
        <v>114</v>
      </c>
      <c r="B21" s="28">
        <f>COUNTIF(UA05A!G3:G85,"FORMAS DE ACCIÓN INSTITUTO NACIONAL")</f>
        <v>2</v>
      </c>
      <c r="C21" s="29" t="s">
        <v>176</v>
      </c>
    </row>
    <row r="22" ht="45.75" customHeight="1">
      <c r="A22" s="27" t="s">
        <v>45</v>
      </c>
      <c r="B22" s="28">
        <f>COUNTIF(UA05A!G3:G85,"GOBERNANZA")</f>
        <v>4</v>
      </c>
      <c r="C22" s="29" t="s">
        <v>60</v>
      </c>
    </row>
    <row r="23" ht="60.75" customHeight="1">
      <c r="A23" s="27" t="s">
        <v>227</v>
      </c>
      <c r="B23" s="28">
        <f>COUNTIF(UA05A!G3:G85,"GRUPOS DE ESTUDIO AUTÓNOMO (GEA)")</f>
        <v>1</v>
      </c>
      <c r="C23" s="29" t="s">
        <v>321</v>
      </c>
    </row>
    <row r="24" ht="64.5" customHeight="1">
      <c r="A24" s="27" t="s">
        <v>272</v>
      </c>
      <c r="B24" s="28">
        <f>COUNTIF(UA05A!G3:G85,"INCLUSIÓN")</f>
        <v>2</v>
      </c>
      <c r="C24" s="29" t="s">
        <v>322</v>
      </c>
    </row>
    <row r="25" ht="38.25" customHeight="1">
      <c r="A25" s="27" t="s">
        <v>249</v>
      </c>
      <c r="B25" s="28">
        <f>COUNTIF(UA05A!G3:G85,"INNOVACIÓN")</f>
        <v>3</v>
      </c>
      <c r="C25" s="29" t="s">
        <v>323</v>
      </c>
    </row>
    <row r="26" ht="62.25" customHeight="1">
      <c r="A26" s="27" t="s">
        <v>204</v>
      </c>
      <c r="B26" s="28">
        <f>COUNTIF(UA05A!G3:G85,"INVESTIGACIÓN")</f>
        <v>3</v>
      </c>
      <c r="C26" s="29" t="s">
        <v>324</v>
      </c>
    </row>
    <row r="27" ht="76.5" customHeight="1">
      <c r="A27" s="27" t="s">
        <v>26</v>
      </c>
      <c r="B27" s="28">
        <f>COUNTIF(UA05A!G3:G85,"MODELO INTERSEDES")</f>
        <v>1</v>
      </c>
      <c r="C27" s="29" t="s">
        <v>37</v>
      </c>
    </row>
    <row r="28" ht="62.25" customHeight="1">
      <c r="A28" s="27" t="s">
        <v>23</v>
      </c>
      <c r="B28" s="28">
        <f>COUNTIF(UA05A!G3:G85,"PARTICULARIDADES DE SEDE")</f>
        <v>4</v>
      </c>
      <c r="C28" s="29" t="s">
        <v>325</v>
      </c>
    </row>
    <row r="29" ht="38.25" customHeight="1">
      <c r="A29" s="27" t="s">
        <v>267</v>
      </c>
      <c r="B29" s="28">
        <f>COUNTIF(UA05A!G3:G85,"PERTINENCIA INSTITUTO NACIONAL")</f>
        <v>1</v>
      </c>
      <c r="C29" s="29" t="s">
        <v>326</v>
      </c>
    </row>
    <row r="30" ht="60.0" customHeight="1">
      <c r="A30" s="27" t="s">
        <v>78</v>
      </c>
      <c r="B30" s="28">
        <f>COUNTIF(UA05A!G3:G85,"POLÍTICAS EDUCATIVAS")</f>
        <v>2</v>
      </c>
      <c r="C30" s="29" t="s">
        <v>168</v>
      </c>
    </row>
    <row r="31" ht="62.25" customHeight="1">
      <c r="A31" s="27" t="s">
        <v>88</v>
      </c>
      <c r="B31" s="28">
        <f>COUNTIF(UA05A!G3:G85,"PROBLEMÁTICA SOCIO-ECONÓMICA")</f>
        <v>3</v>
      </c>
      <c r="C31" s="29" t="s">
        <v>169</v>
      </c>
    </row>
    <row r="32" ht="48.75" customHeight="1">
      <c r="A32" s="27" t="s">
        <v>80</v>
      </c>
      <c r="B32" s="28">
        <f>COUNTIF(UA05A!G3:G85,"RÉGIMEN ESPECIAL")</f>
        <v>1</v>
      </c>
      <c r="C32" s="29" t="s">
        <v>170</v>
      </c>
    </row>
    <row r="33" ht="38.25" customHeight="1">
      <c r="A33" s="27" t="s">
        <v>149</v>
      </c>
      <c r="B33" s="28">
        <f>COUNTIF(UA05A!G3:G85,"RELACIONAMIENTO CON EL MEDIO EXTERNO")</f>
        <v>1</v>
      </c>
      <c r="C33" s="29" t="s">
        <v>181</v>
      </c>
    </row>
    <row r="34" ht="81.75" customHeight="1">
      <c r="A34" s="27" t="s">
        <v>126</v>
      </c>
      <c r="B34" s="28">
        <f>COUNTIF(UA05A!G3:G85,"RESULTADOS DE APRENDIZAJE")</f>
        <v>2</v>
      </c>
      <c r="C34" s="29" t="s">
        <v>179</v>
      </c>
    </row>
    <row r="35" ht="48.75" customHeight="1">
      <c r="A35" s="27" t="s">
        <v>85</v>
      </c>
      <c r="B35" s="28">
        <f>COUNTIF(UA05A!G3:G85,"SENA")</f>
        <v>2</v>
      </c>
      <c r="C35" s="29" t="s">
        <v>171</v>
      </c>
    </row>
    <row r="36" ht="35.25" customHeight="1">
      <c r="A36" s="30" t="s">
        <v>39</v>
      </c>
      <c r="B36" s="31">
        <f>SUM(B2:B35)</f>
        <v>83</v>
      </c>
      <c r="C36" s="29"/>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81.75" customHeight="1">
      <c r="A2" s="5" t="s">
        <v>1</v>
      </c>
      <c r="B2" s="5" t="s">
        <v>2</v>
      </c>
      <c r="C2" s="5" t="s">
        <v>3</v>
      </c>
      <c r="D2" s="6" t="s">
        <v>327</v>
      </c>
      <c r="E2" s="5" t="s">
        <v>328</v>
      </c>
      <c r="F2" s="5" t="s">
        <v>6</v>
      </c>
      <c r="G2" s="5" t="s">
        <v>7</v>
      </c>
      <c r="H2" s="5" t="s">
        <v>8</v>
      </c>
      <c r="I2" s="4"/>
      <c r="J2" s="4"/>
      <c r="K2" s="4"/>
      <c r="L2" s="4"/>
      <c r="M2" s="4"/>
      <c r="N2" s="4"/>
      <c r="O2" s="4"/>
      <c r="P2" s="4"/>
      <c r="Q2" s="4"/>
      <c r="R2" s="4"/>
      <c r="S2" s="4"/>
      <c r="T2" s="4"/>
      <c r="U2" s="4"/>
      <c r="V2" s="4"/>
      <c r="W2" s="4"/>
      <c r="X2" s="4"/>
      <c r="Y2" s="4"/>
      <c r="Z2" s="4"/>
    </row>
    <row r="3" ht="29.25" customHeight="1">
      <c r="A3" s="7" t="s">
        <v>71</v>
      </c>
      <c r="B3" s="8"/>
      <c r="C3" s="9"/>
      <c r="D3" s="32" t="s">
        <v>329</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customHeight="1">
      <c r="A3" s="18">
        <v>153.0</v>
      </c>
      <c r="B3" s="18">
        <v>5.0</v>
      </c>
      <c r="C3" s="18" t="s">
        <v>20</v>
      </c>
      <c r="D3" s="18">
        <v>1.0</v>
      </c>
      <c r="E3" s="18" t="s">
        <v>73</v>
      </c>
      <c r="F3" s="18" t="s">
        <v>330</v>
      </c>
      <c r="G3" s="18" t="s">
        <v>331</v>
      </c>
      <c r="H3" s="19" t="s">
        <v>332</v>
      </c>
      <c r="I3" s="20" t="s">
        <v>279</v>
      </c>
    </row>
    <row r="4" ht="177.75" customHeight="1">
      <c r="A4" s="18">
        <v>154.0</v>
      </c>
      <c r="B4" s="18">
        <v>5.0</v>
      </c>
      <c r="C4" s="18" t="s">
        <v>20</v>
      </c>
      <c r="D4" s="18">
        <v>1.0</v>
      </c>
      <c r="E4" s="18" t="s">
        <v>73</v>
      </c>
      <c r="F4" s="18" t="s">
        <v>330</v>
      </c>
      <c r="G4" s="18" t="s">
        <v>331</v>
      </c>
      <c r="H4" s="19" t="s">
        <v>333</v>
      </c>
      <c r="I4" s="20" t="s">
        <v>254</v>
      </c>
    </row>
    <row r="5" ht="147.0" customHeight="1">
      <c r="A5" s="18">
        <v>155.0</v>
      </c>
      <c r="B5" s="18">
        <v>5.0</v>
      </c>
      <c r="C5" s="18" t="s">
        <v>20</v>
      </c>
      <c r="D5" s="18">
        <v>1.0</v>
      </c>
      <c r="E5" s="18" t="s">
        <v>73</v>
      </c>
      <c r="F5" s="18" t="s">
        <v>330</v>
      </c>
      <c r="G5" s="18" t="s">
        <v>334</v>
      </c>
      <c r="H5" s="19" t="s">
        <v>335</v>
      </c>
      <c r="I5" s="20" t="s">
        <v>279</v>
      </c>
    </row>
    <row r="6" ht="153.75" customHeight="1">
      <c r="A6" s="18">
        <v>156.0</v>
      </c>
      <c r="B6" s="18">
        <v>5.0</v>
      </c>
      <c r="C6" s="18" t="s">
        <v>20</v>
      </c>
      <c r="D6" s="18">
        <v>1.0</v>
      </c>
      <c r="E6" s="18" t="s">
        <v>73</v>
      </c>
      <c r="F6" s="18" t="s">
        <v>330</v>
      </c>
      <c r="G6" s="18" t="s">
        <v>267</v>
      </c>
      <c r="H6" s="19" t="s">
        <v>336</v>
      </c>
      <c r="I6" s="20" t="s">
        <v>76</v>
      </c>
    </row>
    <row r="7" ht="211.5" customHeight="1">
      <c r="A7" s="18">
        <v>157.0</v>
      </c>
      <c r="B7" s="18">
        <v>5.0</v>
      </c>
      <c r="C7" s="18" t="s">
        <v>20</v>
      </c>
      <c r="D7" s="18">
        <v>1.0</v>
      </c>
      <c r="E7" s="18" t="s">
        <v>73</v>
      </c>
      <c r="F7" s="18" t="s">
        <v>330</v>
      </c>
      <c r="G7" s="18" t="s">
        <v>331</v>
      </c>
      <c r="H7" s="19" t="s">
        <v>337</v>
      </c>
      <c r="I7" s="20" t="s">
        <v>279</v>
      </c>
    </row>
    <row r="8" ht="280.5" customHeight="1">
      <c r="A8" s="18">
        <v>158.0</v>
      </c>
      <c r="B8" s="18">
        <v>5.0</v>
      </c>
      <c r="C8" s="18" t="s">
        <v>20</v>
      </c>
      <c r="D8" s="18">
        <v>1.0</v>
      </c>
      <c r="E8" s="18" t="s">
        <v>73</v>
      </c>
      <c r="F8" s="18" t="s">
        <v>330</v>
      </c>
      <c r="G8" s="18" t="s">
        <v>267</v>
      </c>
      <c r="H8" s="19" t="s">
        <v>338</v>
      </c>
      <c r="I8" s="20" t="s">
        <v>137</v>
      </c>
    </row>
    <row r="9" ht="214.5" customHeight="1">
      <c r="A9" s="18">
        <v>159.0</v>
      </c>
      <c r="B9" s="18">
        <v>5.0</v>
      </c>
      <c r="C9" s="18" t="s">
        <v>20</v>
      </c>
      <c r="D9" s="18">
        <v>1.0</v>
      </c>
      <c r="E9" s="18" t="s">
        <v>73</v>
      </c>
      <c r="F9" s="18" t="s">
        <v>330</v>
      </c>
      <c r="G9" s="18" t="s">
        <v>331</v>
      </c>
      <c r="H9" s="19" t="s">
        <v>339</v>
      </c>
      <c r="I9" s="20" t="s">
        <v>279</v>
      </c>
    </row>
    <row r="10" ht="199.5" customHeight="1">
      <c r="A10" s="18">
        <v>160.0</v>
      </c>
      <c r="B10" s="18">
        <v>5.0</v>
      </c>
      <c r="C10" s="18" t="s">
        <v>20</v>
      </c>
      <c r="D10" s="18">
        <v>1.0</v>
      </c>
      <c r="E10" s="18" t="s">
        <v>73</v>
      </c>
      <c r="F10" s="18" t="s">
        <v>330</v>
      </c>
      <c r="G10" s="18" t="s">
        <v>46</v>
      </c>
      <c r="H10" s="19" t="s">
        <v>340</v>
      </c>
      <c r="I10" s="20" t="s">
        <v>279</v>
      </c>
    </row>
    <row r="11" ht="105.0" customHeight="1">
      <c r="A11" s="18">
        <v>161.0</v>
      </c>
      <c r="B11" s="18">
        <v>5.0</v>
      </c>
      <c r="C11" s="18" t="s">
        <v>20</v>
      </c>
      <c r="D11" s="18">
        <v>1.0</v>
      </c>
      <c r="E11" s="18" t="s">
        <v>73</v>
      </c>
      <c r="F11" s="18" t="s">
        <v>330</v>
      </c>
      <c r="G11" s="18" t="s">
        <v>51</v>
      </c>
      <c r="H11" s="19" t="s">
        <v>341</v>
      </c>
      <c r="I11" s="20" t="s">
        <v>279</v>
      </c>
    </row>
    <row r="12" ht="152.25" customHeight="1">
      <c r="A12" s="18">
        <v>162.0</v>
      </c>
      <c r="B12" s="18">
        <v>5.0</v>
      </c>
      <c r="C12" s="18" t="s">
        <v>20</v>
      </c>
      <c r="D12" s="18">
        <v>1.0</v>
      </c>
      <c r="E12" s="18" t="s">
        <v>73</v>
      </c>
      <c r="F12" s="18" t="s">
        <v>330</v>
      </c>
      <c r="G12" s="18" t="s">
        <v>334</v>
      </c>
      <c r="H12" s="19" t="s">
        <v>342</v>
      </c>
      <c r="I12" s="20" t="s">
        <v>279</v>
      </c>
    </row>
    <row r="13" ht="283.5" customHeight="1">
      <c r="A13" s="18">
        <v>163.0</v>
      </c>
      <c r="B13" s="18">
        <v>5.0</v>
      </c>
      <c r="C13" s="18" t="s">
        <v>20</v>
      </c>
      <c r="D13" s="18">
        <v>1.0</v>
      </c>
      <c r="E13" s="18" t="s">
        <v>73</v>
      </c>
      <c r="F13" s="18" t="s">
        <v>330</v>
      </c>
      <c r="G13" s="18" t="s">
        <v>331</v>
      </c>
      <c r="H13" s="19" t="s">
        <v>343</v>
      </c>
      <c r="I13" s="20" t="s">
        <v>279</v>
      </c>
    </row>
    <row r="14" ht="311.25" customHeight="1">
      <c r="A14" s="18">
        <v>164.0</v>
      </c>
      <c r="B14" s="18">
        <v>5.0</v>
      </c>
      <c r="C14" s="18" t="s">
        <v>20</v>
      </c>
      <c r="D14" s="18">
        <v>1.0</v>
      </c>
      <c r="E14" s="18" t="s">
        <v>73</v>
      </c>
      <c r="F14" s="18" t="s">
        <v>330</v>
      </c>
      <c r="G14" s="18" t="s">
        <v>344</v>
      </c>
      <c r="H14" s="19" t="s">
        <v>345</v>
      </c>
      <c r="I14" s="20" t="s">
        <v>279</v>
      </c>
    </row>
    <row r="15" ht="249.0" customHeight="1">
      <c r="A15" s="18">
        <v>165.0</v>
      </c>
      <c r="B15" s="18">
        <v>5.0</v>
      </c>
      <c r="C15" s="18" t="s">
        <v>20</v>
      </c>
      <c r="D15" s="18">
        <v>1.0</v>
      </c>
      <c r="E15" s="18" t="s">
        <v>73</v>
      </c>
      <c r="F15" s="18" t="s">
        <v>330</v>
      </c>
      <c r="G15" s="18" t="s">
        <v>46</v>
      </c>
      <c r="H15" s="19" t="s">
        <v>346</v>
      </c>
      <c r="I15" s="20" t="s">
        <v>279</v>
      </c>
    </row>
    <row r="16" ht="152.25" customHeight="1">
      <c r="A16" s="18">
        <v>166.0</v>
      </c>
      <c r="B16" s="18">
        <v>5.0</v>
      </c>
      <c r="C16" s="18" t="s">
        <v>20</v>
      </c>
      <c r="D16" s="18">
        <v>1.0</v>
      </c>
      <c r="E16" s="18" t="s">
        <v>73</v>
      </c>
      <c r="F16" s="18" t="s">
        <v>330</v>
      </c>
      <c r="G16" s="18" t="s">
        <v>249</v>
      </c>
      <c r="H16" s="19" t="s">
        <v>347</v>
      </c>
      <c r="I16" s="20" t="s">
        <v>279</v>
      </c>
    </row>
    <row r="17" ht="282.0" customHeight="1">
      <c r="A17" s="18">
        <v>167.0</v>
      </c>
      <c r="B17" s="18">
        <v>5.0</v>
      </c>
      <c r="C17" s="18" t="s">
        <v>20</v>
      </c>
      <c r="D17" s="18">
        <v>1.0</v>
      </c>
      <c r="E17" s="18" t="s">
        <v>73</v>
      </c>
      <c r="F17" s="18" t="s">
        <v>330</v>
      </c>
      <c r="G17" s="18" t="s">
        <v>344</v>
      </c>
      <c r="H17" s="19" t="s">
        <v>348</v>
      </c>
      <c r="I17" s="20" t="s">
        <v>279</v>
      </c>
    </row>
    <row r="18" ht="379.5" customHeight="1">
      <c r="A18" s="18">
        <v>168.0</v>
      </c>
      <c r="B18" s="18">
        <v>5.0</v>
      </c>
      <c r="C18" s="18" t="s">
        <v>20</v>
      </c>
      <c r="D18" s="18">
        <v>1.0</v>
      </c>
      <c r="E18" s="18" t="s">
        <v>73</v>
      </c>
      <c r="F18" s="18" t="s">
        <v>330</v>
      </c>
      <c r="G18" s="18" t="s">
        <v>331</v>
      </c>
      <c r="H18" s="19" t="s">
        <v>349</v>
      </c>
      <c r="I18" s="20" t="s">
        <v>279</v>
      </c>
    </row>
    <row r="19" ht="119.25" customHeight="1">
      <c r="A19" s="18">
        <v>169.0</v>
      </c>
      <c r="B19" s="18">
        <v>5.0</v>
      </c>
      <c r="C19" s="18" t="s">
        <v>20</v>
      </c>
      <c r="D19" s="18">
        <v>1.0</v>
      </c>
      <c r="E19" s="18" t="s">
        <v>73</v>
      </c>
      <c r="F19" s="18" t="s">
        <v>330</v>
      </c>
      <c r="G19" s="18" t="s">
        <v>344</v>
      </c>
      <c r="H19" s="19" t="s">
        <v>350</v>
      </c>
      <c r="I19" s="20" t="s">
        <v>279</v>
      </c>
    </row>
    <row r="20" ht="315.75" customHeight="1">
      <c r="A20" s="18">
        <v>170.0</v>
      </c>
      <c r="B20" s="18">
        <v>5.0</v>
      </c>
      <c r="C20" s="18" t="s">
        <v>20</v>
      </c>
      <c r="D20" s="18">
        <v>1.0</v>
      </c>
      <c r="E20" s="18" t="s">
        <v>73</v>
      </c>
      <c r="F20" s="18" t="s">
        <v>330</v>
      </c>
      <c r="G20" s="18" t="s">
        <v>331</v>
      </c>
      <c r="H20" s="19" t="s">
        <v>351</v>
      </c>
      <c r="I20" s="20" t="s">
        <v>279</v>
      </c>
    </row>
    <row r="21" ht="409.5" customHeight="1">
      <c r="A21" s="18">
        <v>171.0</v>
      </c>
      <c r="B21" s="18">
        <v>5.0</v>
      </c>
      <c r="C21" s="18" t="s">
        <v>20</v>
      </c>
      <c r="D21" s="18">
        <v>1.0</v>
      </c>
      <c r="E21" s="18" t="s">
        <v>73</v>
      </c>
      <c r="F21" s="18" t="s">
        <v>330</v>
      </c>
      <c r="G21" s="18" t="s">
        <v>46</v>
      </c>
      <c r="H21" s="19" t="s">
        <v>352</v>
      </c>
      <c r="I21" s="20" t="s">
        <v>279</v>
      </c>
    </row>
    <row r="22" ht="362.25" customHeight="1">
      <c r="A22" s="18">
        <v>172.0</v>
      </c>
      <c r="B22" s="18">
        <v>5.0</v>
      </c>
      <c r="C22" s="18" t="s">
        <v>20</v>
      </c>
      <c r="D22" s="18">
        <v>1.0</v>
      </c>
      <c r="E22" s="18" t="s">
        <v>73</v>
      </c>
      <c r="F22" s="18" t="s">
        <v>330</v>
      </c>
      <c r="G22" s="18" t="s">
        <v>64</v>
      </c>
      <c r="H22" s="19" t="s">
        <v>353</v>
      </c>
      <c r="I22" s="20" t="s">
        <v>279</v>
      </c>
    </row>
    <row r="23" ht="409.5" customHeight="1">
      <c r="A23" s="18">
        <v>173.0</v>
      </c>
      <c r="B23" s="18">
        <v>5.0</v>
      </c>
      <c r="C23" s="18" t="s">
        <v>20</v>
      </c>
      <c r="D23" s="18">
        <v>1.0</v>
      </c>
      <c r="E23" s="18" t="s">
        <v>73</v>
      </c>
      <c r="F23" s="18" t="s">
        <v>330</v>
      </c>
      <c r="G23" s="18" t="s">
        <v>334</v>
      </c>
      <c r="H23" s="19" t="s">
        <v>354</v>
      </c>
      <c r="I23" s="20" t="s">
        <v>355</v>
      </c>
    </row>
    <row r="24" ht="409.5" customHeight="1">
      <c r="A24" s="18">
        <v>174.0</v>
      </c>
      <c r="B24" s="18">
        <v>5.0</v>
      </c>
      <c r="C24" s="18" t="s">
        <v>20</v>
      </c>
      <c r="D24" s="18">
        <v>1.0</v>
      </c>
      <c r="E24" s="18" t="s">
        <v>73</v>
      </c>
      <c r="F24" s="18" t="s">
        <v>330</v>
      </c>
      <c r="G24" s="18" t="s">
        <v>331</v>
      </c>
      <c r="H24" s="19" t="s">
        <v>356</v>
      </c>
      <c r="I24" s="20" t="s">
        <v>279</v>
      </c>
    </row>
    <row r="25" ht="409.5" customHeight="1">
      <c r="A25" s="18">
        <v>175.0</v>
      </c>
      <c r="B25" s="18">
        <v>5.0</v>
      </c>
      <c r="C25" s="18" t="s">
        <v>20</v>
      </c>
      <c r="D25" s="18">
        <v>1.0</v>
      </c>
      <c r="E25" s="18" t="s">
        <v>73</v>
      </c>
      <c r="F25" s="18" t="s">
        <v>330</v>
      </c>
      <c r="G25" s="18" t="s">
        <v>334</v>
      </c>
      <c r="H25" s="19" t="s">
        <v>357</v>
      </c>
      <c r="I25" s="20" t="s">
        <v>279</v>
      </c>
    </row>
    <row r="26" ht="409.5" customHeight="1">
      <c r="A26" s="18">
        <v>176.0</v>
      </c>
      <c r="B26" s="18">
        <v>5.0</v>
      </c>
      <c r="C26" s="18" t="s">
        <v>20</v>
      </c>
      <c r="D26" s="18">
        <v>1.0</v>
      </c>
      <c r="E26" s="18" t="s">
        <v>73</v>
      </c>
      <c r="F26" s="18" t="s">
        <v>330</v>
      </c>
      <c r="G26" s="18" t="s">
        <v>114</v>
      </c>
      <c r="H26" s="19" t="s">
        <v>358</v>
      </c>
      <c r="I26" s="20" t="s">
        <v>279</v>
      </c>
    </row>
    <row r="27" ht="250.5" customHeight="1">
      <c r="A27" s="18">
        <v>177.0</v>
      </c>
      <c r="B27" s="18">
        <v>5.0</v>
      </c>
      <c r="C27" s="18" t="s">
        <v>20</v>
      </c>
      <c r="D27" s="18">
        <v>1.0</v>
      </c>
      <c r="E27" s="18" t="s">
        <v>73</v>
      </c>
      <c r="F27" s="18" t="s">
        <v>330</v>
      </c>
      <c r="G27" s="18" t="s">
        <v>64</v>
      </c>
      <c r="H27" s="19" t="s">
        <v>359</v>
      </c>
      <c r="I27" s="20" t="s">
        <v>279</v>
      </c>
    </row>
    <row r="28" ht="336.0" customHeight="1">
      <c r="A28" s="18">
        <v>178.0</v>
      </c>
      <c r="B28" s="18">
        <v>5.0</v>
      </c>
      <c r="C28" s="18" t="s">
        <v>20</v>
      </c>
      <c r="D28" s="18">
        <v>1.0</v>
      </c>
      <c r="E28" s="18" t="s">
        <v>73</v>
      </c>
      <c r="F28" s="18" t="s">
        <v>330</v>
      </c>
      <c r="G28" s="18" t="s">
        <v>114</v>
      </c>
      <c r="H28" s="19" t="s">
        <v>360</v>
      </c>
      <c r="I28" s="20" t="s">
        <v>279</v>
      </c>
    </row>
    <row r="29" ht="343.5" customHeight="1">
      <c r="A29" s="18">
        <v>179.0</v>
      </c>
      <c r="B29" s="18">
        <v>5.0</v>
      </c>
      <c r="C29" s="18" t="s">
        <v>20</v>
      </c>
      <c r="D29" s="18">
        <v>1.0</v>
      </c>
      <c r="E29" s="18" t="s">
        <v>73</v>
      </c>
      <c r="F29" s="18" t="s">
        <v>330</v>
      </c>
      <c r="G29" s="18" t="s">
        <v>64</v>
      </c>
      <c r="H29" s="19" t="s">
        <v>361</v>
      </c>
      <c r="I29" s="20" t="s">
        <v>279</v>
      </c>
    </row>
    <row r="30" ht="167.25" customHeight="1">
      <c r="A30" s="18">
        <v>180.0</v>
      </c>
      <c r="B30" s="18">
        <v>5.0</v>
      </c>
      <c r="C30" s="18" t="s">
        <v>20</v>
      </c>
      <c r="D30" s="18">
        <v>1.0</v>
      </c>
      <c r="E30" s="18" t="s">
        <v>73</v>
      </c>
      <c r="F30" s="18" t="s">
        <v>330</v>
      </c>
      <c r="G30" s="18" t="s">
        <v>97</v>
      </c>
      <c r="H30" s="19" t="s">
        <v>362</v>
      </c>
      <c r="I30" s="20" t="s">
        <v>363</v>
      </c>
    </row>
    <row r="31" ht="409.5" customHeight="1">
      <c r="A31" s="18">
        <v>181.0</v>
      </c>
      <c r="B31" s="18">
        <v>5.0</v>
      </c>
      <c r="C31" s="18" t="s">
        <v>20</v>
      </c>
      <c r="D31" s="18">
        <v>1.0</v>
      </c>
      <c r="E31" s="18" t="s">
        <v>73</v>
      </c>
      <c r="F31" s="18" t="s">
        <v>330</v>
      </c>
      <c r="G31" s="18" t="s">
        <v>64</v>
      </c>
      <c r="H31" s="19" t="s">
        <v>364</v>
      </c>
      <c r="I31" s="20" t="s">
        <v>365</v>
      </c>
    </row>
    <row r="32" ht="340.5" customHeight="1">
      <c r="A32" s="18">
        <v>182.0</v>
      </c>
      <c r="B32" s="18">
        <v>5.0</v>
      </c>
      <c r="C32" s="18" t="s">
        <v>20</v>
      </c>
      <c r="D32" s="18">
        <v>1.0</v>
      </c>
      <c r="E32" s="18" t="s">
        <v>73</v>
      </c>
      <c r="F32" s="18" t="s">
        <v>330</v>
      </c>
      <c r="G32" s="18" t="s">
        <v>331</v>
      </c>
      <c r="H32" s="19" t="s">
        <v>366</v>
      </c>
      <c r="I32" s="20" t="s">
        <v>154</v>
      </c>
    </row>
    <row r="33" ht="167.25" customHeight="1">
      <c r="A33" s="18">
        <v>183.0</v>
      </c>
      <c r="B33" s="18">
        <v>5.0</v>
      </c>
      <c r="C33" s="18" t="s">
        <v>20</v>
      </c>
      <c r="D33" s="18">
        <v>1.0</v>
      </c>
      <c r="E33" s="18" t="s">
        <v>73</v>
      </c>
      <c r="F33" s="18" t="s">
        <v>330</v>
      </c>
      <c r="G33" s="18" t="s">
        <v>64</v>
      </c>
      <c r="H33" s="19" t="s">
        <v>367</v>
      </c>
      <c r="I33" s="20" t="s">
        <v>368</v>
      </c>
    </row>
    <row r="34" ht="409.5" customHeight="1">
      <c r="A34" s="18">
        <v>184.0</v>
      </c>
      <c r="B34" s="18">
        <v>5.0</v>
      </c>
      <c r="C34" s="18" t="s">
        <v>20</v>
      </c>
      <c r="D34" s="18">
        <v>1.0</v>
      </c>
      <c r="E34" s="18" t="s">
        <v>73</v>
      </c>
      <c r="F34" s="18" t="s">
        <v>330</v>
      </c>
      <c r="G34" s="18" t="s">
        <v>64</v>
      </c>
      <c r="H34" s="19" t="s">
        <v>369</v>
      </c>
      <c r="I34" s="20" t="s">
        <v>48</v>
      </c>
    </row>
    <row r="35" ht="246.0" customHeight="1">
      <c r="A35" s="18">
        <v>185.0</v>
      </c>
      <c r="B35" s="18">
        <v>5.0</v>
      </c>
      <c r="C35" s="18" t="s">
        <v>20</v>
      </c>
      <c r="D35" s="18">
        <v>1.0</v>
      </c>
      <c r="E35" s="18" t="s">
        <v>73</v>
      </c>
      <c r="F35" s="18" t="s">
        <v>330</v>
      </c>
      <c r="G35" s="33" t="s">
        <v>370</v>
      </c>
      <c r="H35" s="19" t="s">
        <v>371</v>
      </c>
      <c r="I35" s="20" t="s">
        <v>372</v>
      </c>
    </row>
    <row r="36" ht="314.25" customHeight="1">
      <c r="A36" s="18">
        <v>186.0</v>
      </c>
      <c r="B36" s="18">
        <v>5.0</v>
      </c>
      <c r="C36" s="18" t="s">
        <v>20</v>
      </c>
      <c r="D36" s="18">
        <v>1.0</v>
      </c>
      <c r="E36" s="18" t="s">
        <v>73</v>
      </c>
      <c r="F36" s="18" t="s">
        <v>330</v>
      </c>
      <c r="G36" s="18" t="s">
        <v>373</v>
      </c>
      <c r="H36" s="19" t="s">
        <v>374</v>
      </c>
      <c r="I36" s="20" t="s">
        <v>48</v>
      </c>
    </row>
    <row r="37" ht="375.75" customHeight="1">
      <c r="A37" s="18">
        <v>187.0</v>
      </c>
      <c r="B37" s="18">
        <v>5.0</v>
      </c>
      <c r="C37" s="18" t="s">
        <v>20</v>
      </c>
      <c r="D37" s="18">
        <v>1.0</v>
      </c>
      <c r="E37" s="18" t="s">
        <v>73</v>
      </c>
      <c r="F37" s="18" t="s">
        <v>330</v>
      </c>
      <c r="G37" s="18" t="s">
        <v>64</v>
      </c>
      <c r="H37" s="19" t="s">
        <v>375</v>
      </c>
      <c r="I37" s="20" t="s">
        <v>48</v>
      </c>
    </row>
    <row r="38" ht="409.5" customHeight="1">
      <c r="A38" s="18">
        <v>188.0</v>
      </c>
      <c r="B38" s="18">
        <v>5.0</v>
      </c>
      <c r="C38" s="18" t="s">
        <v>20</v>
      </c>
      <c r="D38" s="18">
        <v>1.0</v>
      </c>
      <c r="E38" s="18" t="s">
        <v>73</v>
      </c>
      <c r="F38" s="18" t="s">
        <v>330</v>
      </c>
      <c r="G38" s="18" t="s">
        <v>64</v>
      </c>
      <c r="H38" s="19" t="s">
        <v>376</v>
      </c>
      <c r="I38" s="20" t="s">
        <v>377</v>
      </c>
    </row>
    <row r="39" ht="214.5" customHeight="1">
      <c r="A39" s="18">
        <v>189.0</v>
      </c>
      <c r="B39" s="18">
        <v>5.0</v>
      </c>
      <c r="C39" s="18" t="s">
        <v>20</v>
      </c>
      <c r="D39" s="18">
        <v>1.0</v>
      </c>
      <c r="E39" s="18" t="s">
        <v>73</v>
      </c>
      <c r="F39" s="18" t="s">
        <v>330</v>
      </c>
      <c r="G39" s="33" t="s">
        <v>64</v>
      </c>
      <c r="H39" s="19" t="s">
        <v>378</v>
      </c>
      <c r="I39" s="20" t="s">
        <v>137</v>
      </c>
    </row>
    <row r="40" ht="394.5" customHeight="1">
      <c r="A40" s="18">
        <v>190.0</v>
      </c>
      <c r="B40" s="18">
        <v>5.0</v>
      </c>
      <c r="C40" s="18" t="s">
        <v>20</v>
      </c>
      <c r="D40" s="18">
        <v>1.0</v>
      </c>
      <c r="E40" s="18" t="s">
        <v>73</v>
      </c>
      <c r="F40" s="18" t="s">
        <v>330</v>
      </c>
      <c r="G40" s="18" t="s">
        <v>208</v>
      </c>
      <c r="H40" s="19" t="s">
        <v>379</v>
      </c>
      <c r="I40" s="20" t="s">
        <v>137</v>
      </c>
    </row>
    <row r="41" ht="409.5" customHeight="1">
      <c r="A41" s="18">
        <v>191.0</v>
      </c>
      <c r="B41" s="18">
        <v>5.0</v>
      </c>
      <c r="C41" s="18" t="s">
        <v>20</v>
      </c>
      <c r="D41" s="18">
        <v>1.0</v>
      </c>
      <c r="E41" s="18" t="s">
        <v>73</v>
      </c>
      <c r="F41" s="18" t="s">
        <v>330</v>
      </c>
      <c r="G41" s="18" t="s">
        <v>334</v>
      </c>
      <c r="H41" s="19" t="s">
        <v>380</v>
      </c>
      <c r="I41" s="20" t="s">
        <v>137</v>
      </c>
    </row>
    <row r="42" ht="229.5" customHeight="1">
      <c r="A42" s="18">
        <v>192.0</v>
      </c>
      <c r="B42" s="18">
        <v>5.0</v>
      </c>
      <c r="C42" s="18" t="s">
        <v>20</v>
      </c>
      <c r="D42" s="18">
        <v>1.0</v>
      </c>
      <c r="E42" s="18" t="s">
        <v>73</v>
      </c>
      <c r="F42" s="18" t="s">
        <v>330</v>
      </c>
      <c r="G42" s="18" t="s">
        <v>97</v>
      </c>
      <c r="H42" s="19" t="s">
        <v>381</v>
      </c>
      <c r="I42" s="20" t="s">
        <v>137</v>
      </c>
    </row>
    <row r="43" ht="409.5" customHeight="1">
      <c r="A43" s="18">
        <v>193.0</v>
      </c>
      <c r="B43" s="18">
        <v>5.0</v>
      </c>
      <c r="C43" s="18" t="s">
        <v>20</v>
      </c>
      <c r="D43" s="18">
        <v>1.0</v>
      </c>
      <c r="E43" s="18" t="s">
        <v>73</v>
      </c>
      <c r="F43" s="18" t="s">
        <v>330</v>
      </c>
      <c r="G43" s="18" t="s">
        <v>194</v>
      </c>
      <c r="H43" s="19" t="s">
        <v>382</v>
      </c>
      <c r="I43" s="20" t="s">
        <v>383</v>
      </c>
    </row>
    <row r="44" ht="184.5" customHeight="1">
      <c r="A44" s="18">
        <v>194.0</v>
      </c>
      <c r="B44" s="18">
        <v>5.0</v>
      </c>
      <c r="C44" s="18" t="s">
        <v>20</v>
      </c>
      <c r="D44" s="18">
        <v>1.0</v>
      </c>
      <c r="E44" s="18" t="s">
        <v>73</v>
      </c>
      <c r="F44" s="18" t="s">
        <v>330</v>
      </c>
      <c r="G44" s="18" t="s">
        <v>46</v>
      </c>
      <c r="H44" s="19" t="s">
        <v>384</v>
      </c>
      <c r="I44" s="20" t="s">
        <v>385</v>
      </c>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44"/>
  <mergeCells count="1">
    <mergeCell ref="A1:I1"/>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386</v>
      </c>
      <c r="B1" s="26" t="s">
        <v>387</v>
      </c>
      <c r="C1" s="26" t="s">
        <v>35</v>
      </c>
    </row>
    <row r="2" ht="64.5" customHeight="1">
      <c r="A2" s="27" t="s">
        <v>344</v>
      </c>
      <c r="B2" s="28">
        <f>COUNTIF(UA06A!G3:G44,"ANTECEDENTES INSTITUTO NACIONAL")</f>
        <v>3</v>
      </c>
      <c r="C2" s="29" t="s">
        <v>388</v>
      </c>
    </row>
    <row r="3" ht="31.5" customHeight="1">
      <c r="A3" s="27" t="s">
        <v>97</v>
      </c>
      <c r="B3" s="28">
        <f>COUNTIF(UA06A!G3:G44,"CENTRALISMO")</f>
        <v>2</v>
      </c>
      <c r="C3" s="29" t="s">
        <v>307</v>
      </c>
    </row>
    <row r="4" ht="78.0" customHeight="1">
      <c r="A4" s="27" t="s">
        <v>64</v>
      </c>
      <c r="B4" s="28">
        <f>COUNTIF(UA06A!G3:G44,"CULTURA ORGANIZACIONAL")</f>
        <v>9</v>
      </c>
      <c r="C4" s="29" t="s">
        <v>309</v>
      </c>
    </row>
    <row r="5" ht="50.25" customHeight="1">
      <c r="A5" s="27" t="s">
        <v>334</v>
      </c>
      <c r="B5" s="28">
        <f>COUNTIF(UA06A!G3:G44,"DEPENDENCIAS EN RED")</f>
        <v>5</v>
      </c>
      <c r="C5" s="29" t="s">
        <v>389</v>
      </c>
    </row>
    <row r="6" ht="45.0" customHeight="1">
      <c r="A6" s="27" t="s">
        <v>208</v>
      </c>
      <c r="B6" s="28">
        <f>COUNTIF(UA06A!G3:G44,"DIÁLOGO DE SABERES")</f>
        <v>1</v>
      </c>
      <c r="C6" s="29" t="s">
        <v>313</v>
      </c>
    </row>
    <row r="7" ht="47.25" customHeight="1">
      <c r="A7" s="27" t="s">
        <v>194</v>
      </c>
      <c r="B7" s="28">
        <f>COUNTIF(UA06A!G3:G44,"EDUCACIÓN")</f>
        <v>1</v>
      </c>
      <c r="C7" s="29" t="s">
        <v>315</v>
      </c>
    </row>
    <row r="8" ht="33.0" customHeight="1">
      <c r="A8" s="27" t="s">
        <v>114</v>
      </c>
      <c r="B8" s="28">
        <f>COUNTIF(UA06A!G3:G44,"FORMAS DE ACCIÓN INSTITUTO NACIONAL")</f>
        <v>2</v>
      </c>
      <c r="C8" s="29" t="s">
        <v>176</v>
      </c>
    </row>
    <row r="9" ht="76.5" customHeight="1">
      <c r="A9" s="27" t="s">
        <v>373</v>
      </c>
      <c r="B9" s="28">
        <f>COUNTIF(UA06A!G3:G44,"HUMANIZACIÓN ORGANIZACIONAL")</f>
        <v>1</v>
      </c>
      <c r="C9" s="29" t="s">
        <v>390</v>
      </c>
    </row>
    <row r="10" ht="33.0" customHeight="1">
      <c r="A10" s="27" t="s">
        <v>249</v>
      </c>
      <c r="B10" s="28">
        <f>COUNTIF(UA06A!G3:G44,"INNOVACIÓN")</f>
        <v>1</v>
      </c>
      <c r="C10" s="29" t="s">
        <v>323</v>
      </c>
    </row>
    <row r="11" ht="33.0" customHeight="1">
      <c r="A11" s="27" t="s">
        <v>267</v>
      </c>
      <c r="B11" s="28">
        <f>COUNTIF(UA06A!G3:G44,"PERTINENCIA INSTITUTO NACIONAL")</f>
        <v>2</v>
      </c>
      <c r="C11" s="29" t="s">
        <v>326</v>
      </c>
    </row>
    <row r="12" ht="50.25" customHeight="1">
      <c r="A12" s="27" t="s">
        <v>46</v>
      </c>
      <c r="B12" s="28">
        <f>COUNTIF(UA06A!G3:G44,"PROPÓSITO SUPERIOR")</f>
        <v>4</v>
      </c>
      <c r="C12" s="29" t="s">
        <v>391</v>
      </c>
    </row>
    <row r="13" ht="50.25" customHeight="1">
      <c r="A13" s="27" t="s">
        <v>331</v>
      </c>
      <c r="B13" s="28">
        <f>COUNTIF(UA06A!G3:G44,"PROPUESTA INSTITUTO NACIONAL")</f>
        <v>9</v>
      </c>
      <c r="C13" s="29" t="s">
        <v>392</v>
      </c>
    </row>
    <row r="14" ht="60.0" customHeight="1">
      <c r="A14" s="27" t="s">
        <v>370</v>
      </c>
      <c r="B14" s="28">
        <f>COUNTIF(UA06A!G3:G44,"SINTAXIS")</f>
        <v>1</v>
      </c>
      <c r="C14" s="29" t="s">
        <v>393</v>
      </c>
    </row>
    <row r="15" ht="33.0" customHeight="1">
      <c r="A15" s="27" t="s">
        <v>51</v>
      </c>
      <c r="B15" s="28">
        <f>COUNTIF(UA06A!G3:G44,"TRABAJO COLABORATIVO")</f>
        <v>1</v>
      </c>
      <c r="C15" s="29" t="s">
        <v>394</v>
      </c>
    </row>
    <row r="16" ht="35.25" customHeight="1">
      <c r="A16" s="30" t="s">
        <v>39</v>
      </c>
      <c r="B16" s="31">
        <f>SUM(B2:B15)</f>
        <v>42</v>
      </c>
      <c r="C16"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30.5" customHeight="1">
      <c r="A2" s="5" t="s">
        <v>1</v>
      </c>
      <c r="B2" s="5" t="s">
        <v>2</v>
      </c>
      <c r="C2" s="5" t="s">
        <v>3</v>
      </c>
      <c r="D2" s="6" t="s">
        <v>395</v>
      </c>
      <c r="E2" s="5" t="s">
        <v>396</v>
      </c>
      <c r="F2" s="5" t="s">
        <v>6</v>
      </c>
      <c r="G2" s="5" t="s">
        <v>7</v>
      </c>
      <c r="H2" s="5" t="s">
        <v>8</v>
      </c>
      <c r="I2" s="4"/>
      <c r="J2" s="4"/>
      <c r="K2" s="4"/>
      <c r="L2" s="4"/>
      <c r="M2" s="4"/>
      <c r="N2" s="4"/>
      <c r="O2" s="4"/>
      <c r="P2" s="4"/>
      <c r="Q2" s="4"/>
      <c r="R2" s="4"/>
      <c r="S2" s="4"/>
      <c r="T2" s="4"/>
      <c r="U2" s="4"/>
      <c r="V2" s="4"/>
      <c r="W2" s="4"/>
      <c r="X2" s="4"/>
      <c r="Y2" s="4"/>
      <c r="Z2" s="4"/>
    </row>
    <row r="3" ht="29.25" customHeight="1">
      <c r="A3" s="7" t="s">
        <v>71</v>
      </c>
      <c r="B3" s="8"/>
      <c r="C3" s="9"/>
      <c r="D3" s="32" t="s">
        <v>397</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348.0" customHeight="1">
      <c r="A3" s="18">
        <v>195.0</v>
      </c>
      <c r="B3" s="18">
        <v>5.0</v>
      </c>
      <c r="C3" s="18" t="s">
        <v>20</v>
      </c>
      <c r="D3" s="18">
        <v>1.0</v>
      </c>
      <c r="E3" s="18" t="s">
        <v>73</v>
      </c>
      <c r="F3" s="18" t="s">
        <v>398</v>
      </c>
      <c r="G3" s="18" t="s">
        <v>23</v>
      </c>
      <c r="H3" s="19" t="s">
        <v>399</v>
      </c>
      <c r="I3" s="20" t="s">
        <v>125</v>
      </c>
    </row>
    <row r="4" ht="346.5" customHeight="1">
      <c r="A4" s="18">
        <v>196.0</v>
      </c>
      <c r="B4" s="18">
        <v>5.0</v>
      </c>
      <c r="C4" s="18" t="s">
        <v>20</v>
      </c>
      <c r="D4" s="18">
        <v>1.0</v>
      </c>
      <c r="E4" s="18" t="s">
        <v>73</v>
      </c>
      <c r="F4" s="18" t="s">
        <v>398</v>
      </c>
      <c r="G4" s="18" t="s">
        <v>194</v>
      </c>
      <c r="H4" s="19" t="s">
        <v>400</v>
      </c>
      <c r="I4" s="20" t="s">
        <v>125</v>
      </c>
    </row>
    <row r="5" ht="409.5" customHeight="1">
      <c r="A5" s="18">
        <v>197.0</v>
      </c>
      <c r="B5" s="18">
        <v>5.0</v>
      </c>
      <c r="C5" s="18" t="s">
        <v>20</v>
      </c>
      <c r="D5" s="18">
        <v>1.0</v>
      </c>
      <c r="E5" s="18" t="s">
        <v>73</v>
      </c>
      <c r="F5" s="18" t="s">
        <v>398</v>
      </c>
      <c r="G5" s="18" t="s">
        <v>204</v>
      </c>
      <c r="H5" s="19" t="s">
        <v>401</v>
      </c>
      <c r="I5" s="20" t="s">
        <v>125</v>
      </c>
    </row>
    <row r="6" ht="332.25" customHeight="1">
      <c r="A6" s="18">
        <v>198.0</v>
      </c>
      <c r="B6" s="18">
        <v>5.0</v>
      </c>
      <c r="C6" s="18" t="s">
        <v>20</v>
      </c>
      <c r="D6" s="18">
        <v>1.0</v>
      </c>
      <c r="E6" s="18" t="s">
        <v>73</v>
      </c>
      <c r="F6" s="18" t="s">
        <v>398</v>
      </c>
      <c r="G6" s="18" t="s">
        <v>252</v>
      </c>
      <c r="H6" s="19" t="s">
        <v>402</v>
      </c>
      <c r="I6" s="20" t="s">
        <v>125</v>
      </c>
    </row>
    <row r="7" ht="279.75" customHeight="1">
      <c r="A7" s="18">
        <v>199.0</v>
      </c>
      <c r="B7" s="18">
        <v>5.0</v>
      </c>
      <c r="C7" s="18" t="s">
        <v>20</v>
      </c>
      <c r="D7" s="18">
        <v>1.0</v>
      </c>
      <c r="E7" s="18" t="s">
        <v>73</v>
      </c>
      <c r="F7" s="18" t="s">
        <v>398</v>
      </c>
      <c r="G7" s="18" t="s">
        <v>152</v>
      </c>
      <c r="H7" s="19" t="s">
        <v>403</v>
      </c>
      <c r="I7" s="20" t="s">
        <v>125</v>
      </c>
    </row>
    <row r="8" ht="409.5" customHeight="1">
      <c r="A8" s="18">
        <v>200.0</v>
      </c>
      <c r="B8" s="18">
        <v>5.0</v>
      </c>
      <c r="C8" s="18" t="s">
        <v>20</v>
      </c>
      <c r="D8" s="18">
        <v>1.0</v>
      </c>
      <c r="E8" s="18" t="s">
        <v>73</v>
      </c>
      <c r="F8" s="18" t="s">
        <v>398</v>
      </c>
      <c r="G8" s="18" t="s">
        <v>404</v>
      </c>
      <c r="H8" s="19" t="s">
        <v>405</v>
      </c>
      <c r="I8" s="20" t="s">
        <v>125</v>
      </c>
    </row>
    <row r="9" ht="409.5" customHeight="1">
      <c r="A9" s="18">
        <v>201.0</v>
      </c>
      <c r="B9" s="18">
        <v>5.0</v>
      </c>
      <c r="C9" s="18" t="s">
        <v>20</v>
      </c>
      <c r="D9" s="18">
        <v>1.0</v>
      </c>
      <c r="E9" s="18" t="s">
        <v>73</v>
      </c>
      <c r="F9" s="18" t="s">
        <v>398</v>
      </c>
      <c r="G9" s="18" t="s">
        <v>204</v>
      </c>
      <c r="H9" s="19" t="s">
        <v>406</v>
      </c>
      <c r="I9" s="20" t="s">
        <v>125</v>
      </c>
    </row>
    <row r="10" ht="409.5" customHeight="1">
      <c r="A10" s="18">
        <v>202.0</v>
      </c>
      <c r="B10" s="18">
        <v>5.0</v>
      </c>
      <c r="C10" s="18" t="s">
        <v>20</v>
      </c>
      <c r="D10" s="18">
        <v>1.0</v>
      </c>
      <c r="E10" s="18" t="s">
        <v>73</v>
      </c>
      <c r="F10" s="18" t="s">
        <v>398</v>
      </c>
      <c r="G10" s="18" t="s">
        <v>23</v>
      </c>
      <c r="H10" s="19" t="s">
        <v>407</v>
      </c>
      <c r="I10" s="20" t="s">
        <v>125</v>
      </c>
    </row>
    <row r="11" ht="409.5" customHeight="1">
      <c r="A11" s="18">
        <v>203.0</v>
      </c>
      <c r="B11" s="18">
        <v>5.0</v>
      </c>
      <c r="C11" s="18" t="s">
        <v>20</v>
      </c>
      <c r="D11" s="18">
        <v>1.0</v>
      </c>
      <c r="E11" s="18" t="s">
        <v>73</v>
      </c>
      <c r="F11" s="18" t="s">
        <v>398</v>
      </c>
      <c r="G11" s="18" t="s">
        <v>370</v>
      </c>
      <c r="H11" s="19" t="s">
        <v>408</v>
      </c>
      <c r="I11" s="20" t="s">
        <v>125</v>
      </c>
    </row>
    <row r="12" ht="152.25" customHeight="1">
      <c r="A12" s="18">
        <v>204.0</v>
      </c>
      <c r="B12" s="18">
        <v>5.0</v>
      </c>
      <c r="C12" s="18" t="s">
        <v>20</v>
      </c>
      <c r="D12" s="18">
        <v>1.0</v>
      </c>
      <c r="E12" s="18" t="s">
        <v>73</v>
      </c>
      <c r="F12" s="18" t="s">
        <v>398</v>
      </c>
      <c r="G12" s="18" t="s">
        <v>219</v>
      </c>
      <c r="H12" s="19" t="s">
        <v>409</v>
      </c>
      <c r="I12" s="20" t="s">
        <v>125</v>
      </c>
    </row>
    <row r="13" ht="283.5" customHeight="1">
      <c r="A13" s="18">
        <v>205.0</v>
      </c>
      <c r="B13" s="18">
        <v>5.0</v>
      </c>
      <c r="C13" s="18" t="s">
        <v>20</v>
      </c>
      <c r="D13" s="18">
        <v>1.0</v>
      </c>
      <c r="E13" s="18" t="s">
        <v>73</v>
      </c>
      <c r="F13" s="18" t="s">
        <v>398</v>
      </c>
      <c r="G13" s="18" t="s">
        <v>45</v>
      </c>
      <c r="H13" s="19" t="s">
        <v>410</v>
      </c>
      <c r="I13" s="20" t="s">
        <v>125</v>
      </c>
    </row>
    <row r="14" ht="136.5" customHeight="1">
      <c r="A14" s="18">
        <v>206.0</v>
      </c>
      <c r="B14" s="18">
        <v>5.0</v>
      </c>
      <c r="C14" s="18" t="s">
        <v>20</v>
      </c>
      <c r="D14" s="18">
        <v>1.0</v>
      </c>
      <c r="E14" s="18" t="s">
        <v>73</v>
      </c>
      <c r="F14" s="18" t="s">
        <v>398</v>
      </c>
      <c r="G14" s="18" t="s">
        <v>411</v>
      </c>
      <c r="H14" s="19" t="s">
        <v>412</v>
      </c>
      <c r="I14" s="20" t="s">
        <v>125</v>
      </c>
    </row>
    <row r="15" ht="409.5" customHeight="1">
      <c r="A15" s="18">
        <v>207.0</v>
      </c>
      <c r="B15" s="18">
        <v>5.0</v>
      </c>
      <c r="C15" s="18" t="s">
        <v>20</v>
      </c>
      <c r="D15" s="18">
        <v>1.0</v>
      </c>
      <c r="E15" s="18" t="s">
        <v>73</v>
      </c>
      <c r="F15" s="18" t="s">
        <v>398</v>
      </c>
      <c r="G15" s="18" t="s">
        <v>45</v>
      </c>
      <c r="H15" s="19" t="s">
        <v>413</v>
      </c>
      <c r="I15" s="20" t="s">
        <v>125</v>
      </c>
    </row>
    <row r="16" ht="152.25" customHeight="1">
      <c r="A16" s="18">
        <v>208.0</v>
      </c>
      <c r="B16" s="18">
        <v>5.0</v>
      </c>
      <c r="C16" s="18" t="s">
        <v>20</v>
      </c>
      <c r="D16" s="18">
        <v>1.0</v>
      </c>
      <c r="E16" s="18" t="s">
        <v>73</v>
      </c>
      <c r="F16" s="18" t="s">
        <v>398</v>
      </c>
      <c r="G16" s="18" t="s">
        <v>189</v>
      </c>
      <c r="H16" s="19" t="s">
        <v>414</v>
      </c>
      <c r="I16" s="20" t="s">
        <v>125</v>
      </c>
    </row>
    <row r="17" ht="249.75" customHeight="1">
      <c r="A17" s="18">
        <v>209.0</v>
      </c>
      <c r="B17" s="18">
        <v>5.0</v>
      </c>
      <c r="C17" s="18" t="s">
        <v>20</v>
      </c>
      <c r="D17" s="18">
        <v>1.0</v>
      </c>
      <c r="E17" s="18" t="s">
        <v>73</v>
      </c>
      <c r="F17" s="18" t="s">
        <v>398</v>
      </c>
      <c r="G17" s="18" t="s">
        <v>129</v>
      </c>
      <c r="H17" s="19" t="s">
        <v>415</v>
      </c>
      <c r="I17" s="20" t="s">
        <v>125</v>
      </c>
    </row>
    <row r="18" ht="379.5" customHeight="1">
      <c r="A18" s="18">
        <v>210.0</v>
      </c>
      <c r="B18" s="18">
        <v>5.0</v>
      </c>
      <c r="C18" s="18" t="s">
        <v>20</v>
      </c>
      <c r="D18" s="18">
        <v>1.0</v>
      </c>
      <c r="E18" s="18" t="s">
        <v>73</v>
      </c>
      <c r="F18" s="18" t="s">
        <v>398</v>
      </c>
      <c r="G18" s="18" t="s">
        <v>404</v>
      </c>
      <c r="H18" s="19" t="s">
        <v>416</v>
      </c>
      <c r="I18" s="20" t="s">
        <v>417</v>
      </c>
    </row>
    <row r="19" ht="251.25" customHeight="1">
      <c r="A19" s="18">
        <v>211.0</v>
      </c>
      <c r="B19" s="18">
        <v>5.0</v>
      </c>
      <c r="C19" s="18" t="s">
        <v>20</v>
      </c>
      <c r="D19" s="18">
        <v>1.0</v>
      </c>
      <c r="E19" s="18" t="s">
        <v>73</v>
      </c>
      <c r="F19" s="18" t="s">
        <v>398</v>
      </c>
      <c r="G19" s="18" t="s">
        <v>126</v>
      </c>
      <c r="H19" s="19" t="s">
        <v>418</v>
      </c>
      <c r="I19" s="20" t="s">
        <v>417</v>
      </c>
    </row>
    <row r="20" ht="265.5" customHeight="1">
      <c r="A20" s="18">
        <v>212.0</v>
      </c>
      <c r="B20" s="18">
        <v>5.0</v>
      </c>
      <c r="C20" s="18" t="s">
        <v>20</v>
      </c>
      <c r="D20" s="18">
        <v>1.0</v>
      </c>
      <c r="E20" s="18" t="s">
        <v>73</v>
      </c>
      <c r="F20" s="18" t="s">
        <v>398</v>
      </c>
      <c r="G20" s="18" t="s">
        <v>404</v>
      </c>
      <c r="H20" s="19" t="s">
        <v>419</v>
      </c>
      <c r="I20" s="18" t="s">
        <v>148</v>
      </c>
    </row>
    <row r="21" ht="409.5" customHeight="1">
      <c r="A21" s="18">
        <v>213.0</v>
      </c>
      <c r="B21" s="18">
        <v>5.0</v>
      </c>
      <c r="C21" s="18" t="s">
        <v>20</v>
      </c>
      <c r="D21" s="18">
        <v>1.0</v>
      </c>
      <c r="E21" s="18" t="s">
        <v>73</v>
      </c>
      <c r="F21" s="18" t="s">
        <v>398</v>
      </c>
      <c r="G21" s="18" t="s">
        <v>126</v>
      </c>
      <c r="H21" s="19" t="s">
        <v>420</v>
      </c>
      <c r="I21" s="20" t="s">
        <v>148</v>
      </c>
    </row>
    <row r="22" ht="362.25" customHeight="1">
      <c r="A22" s="18">
        <v>214.0</v>
      </c>
      <c r="B22" s="18">
        <v>5.0</v>
      </c>
      <c r="C22" s="18" t="s">
        <v>20</v>
      </c>
      <c r="D22" s="18">
        <v>1.0</v>
      </c>
      <c r="E22" s="18" t="s">
        <v>73</v>
      </c>
      <c r="F22" s="18" t="s">
        <v>398</v>
      </c>
      <c r="G22" s="18" t="s">
        <v>404</v>
      </c>
      <c r="H22" s="19" t="s">
        <v>421</v>
      </c>
      <c r="I22" s="20" t="s">
        <v>191</v>
      </c>
    </row>
    <row r="23" ht="409.5" customHeight="1">
      <c r="A23" s="18">
        <v>215.0</v>
      </c>
      <c r="B23" s="18">
        <v>5.0</v>
      </c>
      <c r="C23" s="18" t="s">
        <v>20</v>
      </c>
      <c r="D23" s="18">
        <v>1.0</v>
      </c>
      <c r="E23" s="18" t="s">
        <v>73</v>
      </c>
      <c r="F23" s="18" t="s">
        <v>398</v>
      </c>
      <c r="G23" s="18" t="s">
        <v>404</v>
      </c>
      <c r="H23" s="19" t="s">
        <v>422</v>
      </c>
      <c r="I23" s="20" t="s">
        <v>137</v>
      </c>
    </row>
    <row r="24" ht="409.5" customHeight="1">
      <c r="A24" s="18">
        <v>216.0</v>
      </c>
      <c r="B24" s="18">
        <v>5.0</v>
      </c>
      <c r="C24" s="18" t="s">
        <v>20</v>
      </c>
      <c r="D24" s="18">
        <v>1.0</v>
      </c>
      <c r="E24" s="18" t="s">
        <v>73</v>
      </c>
      <c r="F24" s="18" t="s">
        <v>398</v>
      </c>
      <c r="G24" s="18" t="s">
        <v>249</v>
      </c>
      <c r="H24" s="19" t="s">
        <v>423</v>
      </c>
      <c r="I24" s="20" t="s">
        <v>254</v>
      </c>
    </row>
    <row r="25" ht="409.5" customHeight="1">
      <c r="A25" s="18">
        <v>217.0</v>
      </c>
      <c r="B25" s="18">
        <v>5.0</v>
      </c>
      <c r="C25" s="18" t="s">
        <v>20</v>
      </c>
      <c r="D25" s="18">
        <v>1.0</v>
      </c>
      <c r="E25" s="18" t="s">
        <v>73</v>
      </c>
      <c r="F25" s="18" t="s">
        <v>398</v>
      </c>
      <c r="G25" s="18" t="s">
        <v>126</v>
      </c>
      <c r="H25" s="19" t="s">
        <v>424</v>
      </c>
      <c r="I25" s="20" t="s">
        <v>279</v>
      </c>
    </row>
    <row r="26" ht="409.5" customHeight="1">
      <c r="A26" s="18">
        <v>218.0</v>
      </c>
      <c r="B26" s="18">
        <v>5.0</v>
      </c>
      <c r="C26" s="18" t="s">
        <v>20</v>
      </c>
      <c r="D26" s="18">
        <v>1.0</v>
      </c>
      <c r="E26" s="18" t="s">
        <v>73</v>
      </c>
      <c r="F26" s="18" t="s">
        <v>398</v>
      </c>
      <c r="G26" s="18" t="s">
        <v>249</v>
      </c>
      <c r="H26" s="19" t="s">
        <v>425</v>
      </c>
      <c r="I26" s="20" t="s">
        <v>279</v>
      </c>
    </row>
    <row r="27" ht="303.0" customHeight="1">
      <c r="A27" s="18">
        <v>219.0</v>
      </c>
      <c r="B27" s="18">
        <v>5.0</v>
      </c>
      <c r="C27" s="18" t="s">
        <v>20</v>
      </c>
      <c r="D27" s="18">
        <v>1.0</v>
      </c>
      <c r="E27" s="18" t="s">
        <v>73</v>
      </c>
      <c r="F27" s="18" t="s">
        <v>398</v>
      </c>
      <c r="G27" s="18" t="s">
        <v>202</v>
      </c>
      <c r="H27" s="19" t="s">
        <v>426</v>
      </c>
      <c r="I27" s="20" t="s">
        <v>279</v>
      </c>
    </row>
    <row r="28" ht="336.0" customHeight="1">
      <c r="A28" s="18">
        <v>220.0</v>
      </c>
      <c r="B28" s="18">
        <v>5.0</v>
      </c>
      <c r="C28" s="18" t="s">
        <v>20</v>
      </c>
      <c r="D28" s="18">
        <v>1.0</v>
      </c>
      <c r="E28" s="18" t="s">
        <v>73</v>
      </c>
      <c r="F28" s="18" t="s">
        <v>398</v>
      </c>
      <c r="G28" s="18" t="s">
        <v>249</v>
      </c>
      <c r="H28" s="19" t="s">
        <v>427</v>
      </c>
      <c r="I28" s="20" t="s">
        <v>254</v>
      </c>
    </row>
    <row r="29" ht="409.5" customHeight="1">
      <c r="A29" s="18">
        <v>221.0</v>
      </c>
      <c r="B29" s="18">
        <v>5.0</v>
      </c>
      <c r="C29" s="18" t="s">
        <v>20</v>
      </c>
      <c r="D29" s="18">
        <v>1.0</v>
      </c>
      <c r="E29" s="18" t="s">
        <v>73</v>
      </c>
      <c r="F29" s="18" t="s">
        <v>398</v>
      </c>
      <c r="G29" s="18" t="s">
        <v>189</v>
      </c>
      <c r="H29" s="19" t="s">
        <v>428</v>
      </c>
      <c r="I29" s="20" t="s">
        <v>254</v>
      </c>
    </row>
    <row r="30" ht="167.25" customHeight="1">
      <c r="A30" s="18">
        <v>222.0</v>
      </c>
      <c r="B30" s="18">
        <v>5.0</v>
      </c>
      <c r="C30" s="18" t="s">
        <v>20</v>
      </c>
      <c r="D30" s="18">
        <v>1.0</v>
      </c>
      <c r="E30" s="18" t="s">
        <v>73</v>
      </c>
      <c r="F30" s="18" t="s">
        <v>398</v>
      </c>
      <c r="G30" s="18" t="s">
        <v>202</v>
      </c>
      <c r="H30" s="19" t="s">
        <v>429</v>
      </c>
      <c r="I30" s="20" t="s">
        <v>48</v>
      </c>
    </row>
    <row r="31" ht="409.5" customHeight="1">
      <c r="A31" s="18">
        <v>223.0</v>
      </c>
      <c r="B31" s="18">
        <v>5.0</v>
      </c>
      <c r="C31" s="18" t="s">
        <v>20</v>
      </c>
      <c r="D31" s="18">
        <v>1.0</v>
      </c>
      <c r="E31" s="18" t="s">
        <v>73</v>
      </c>
      <c r="F31" s="18" t="s">
        <v>398</v>
      </c>
      <c r="G31" s="18" t="s">
        <v>155</v>
      </c>
      <c r="H31" s="19" t="s">
        <v>430</v>
      </c>
      <c r="I31" s="20" t="s">
        <v>431</v>
      </c>
    </row>
    <row r="32" ht="340.5" customHeight="1">
      <c r="A32" s="18">
        <v>224.0</v>
      </c>
      <c r="B32" s="18">
        <v>5.0</v>
      </c>
      <c r="C32" s="18" t="s">
        <v>20</v>
      </c>
      <c r="D32" s="18">
        <v>1.0</v>
      </c>
      <c r="E32" s="18" t="s">
        <v>73</v>
      </c>
      <c r="F32" s="18" t="s">
        <v>398</v>
      </c>
      <c r="G32" s="18" t="s">
        <v>155</v>
      </c>
      <c r="H32" s="19" t="s">
        <v>432</v>
      </c>
      <c r="I32" s="20" t="s">
        <v>148</v>
      </c>
    </row>
    <row r="33" ht="167.25" customHeight="1">
      <c r="A33" s="18">
        <v>225.0</v>
      </c>
      <c r="B33" s="18">
        <v>5.0</v>
      </c>
      <c r="C33" s="18" t="s">
        <v>20</v>
      </c>
      <c r="D33" s="18">
        <v>1.0</v>
      </c>
      <c r="E33" s="18" t="s">
        <v>73</v>
      </c>
      <c r="F33" s="18" t="s">
        <v>398</v>
      </c>
      <c r="G33" s="18" t="s">
        <v>331</v>
      </c>
      <c r="H33" s="19" t="s">
        <v>433</v>
      </c>
      <c r="I33" s="20" t="s">
        <v>434</v>
      </c>
    </row>
    <row r="34" ht="409.5" customHeight="1">
      <c r="A34" s="18">
        <v>226.0</v>
      </c>
      <c r="B34" s="18">
        <v>5.0</v>
      </c>
      <c r="C34" s="18" t="s">
        <v>20</v>
      </c>
      <c r="D34" s="18">
        <v>1.0</v>
      </c>
      <c r="E34" s="18" t="s">
        <v>73</v>
      </c>
      <c r="F34" s="18" t="s">
        <v>398</v>
      </c>
      <c r="G34" s="18" t="s">
        <v>114</v>
      </c>
      <c r="H34" s="19" t="s">
        <v>435</v>
      </c>
      <c r="I34" s="20" t="s">
        <v>279</v>
      </c>
    </row>
    <row r="35" ht="246.0" customHeight="1">
      <c r="A35" s="18">
        <v>227.0</v>
      </c>
      <c r="B35" s="18">
        <v>5.0</v>
      </c>
      <c r="C35" s="18" t="s">
        <v>20</v>
      </c>
      <c r="D35" s="18">
        <v>1.0</v>
      </c>
      <c r="E35" s="18" t="s">
        <v>73</v>
      </c>
      <c r="F35" s="18" t="s">
        <v>398</v>
      </c>
      <c r="G35" s="33" t="s">
        <v>249</v>
      </c>
      <c r="H35" s="19" t="s">
        <v>436</v>
      </c>
      <c r="I35" s="20" t="s">
        <v>254</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35"/>
  <mergeCells count="1">
    <mergeCell ref="A1:I1"/>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437</v>
      </c>
      <c r="B1" s="26" t="s">
        <v>438</v>
      </c>
      <c r="C1" s="26" t="s">
        <v>35</v>
      </c>
    </row>
    <row r="2" ht="50.25" customHeight="1">
      <c r="A2" s="27" t="s">
        <v>219</v>
      </c>
      <c r="B2" s="28">
        <f>COUNTIF(UA07A!G3:G35,"ADMISIÓN")</f>
        <v>1</v>
      </c>
      <c r="C2" s="29" t="s">
        <v>305</v>
      </c>
    </row>
    <row r="3" ht="50.25" customHeight="1">
      <c r="A3" s="27" t="s">
        <v>202</v>
      </c>
      <c r="B3" s="28">
        <f>COUNTIF(UA07A!G3:G35,"APRENDIZAJE SITUADO")</f>
        <v>2</v>
      </c>
      <c r="C3" s="29" t="s">
        <v>306</v>
      </c>
    </row>
    <row r="4" ht="78.0" customHeight="1">
      <c r="A4" s="27" t="s">
        <v>404</v>
      </c>
      <c r="B4" s="28">
        <f>COUNTIF(UA07A!G3:G35,"AULA VIVA")</f>
        <v>5</v>
      </c>
      <c r="C4" s="29" t="s">
        <v>439</v>
      </c>
    </row>
    <row r="5" ht="50.25" customHeight="1">
      <c r="A5" s="27" t="s">
        <v>152</v>
      </c>
      <c r="B5" s="28">
        <f>COUNTIF(UA07A!G3:G35,"CONTEXTO SOCIOCULTURAL")</f>
        <v>1</v>
      </c>
      <c r="C5" s="29" t="s">
        <v>182</v>
      </c>
    </row>
    <row r="6" ht="50.25" customHeight="1">
      <c r="A6" s="27" t="s">
        <v>252</v>
      </c>
      <c r="B6" s="28">
        <f>COUNTIF(UA07A!G3:G35,"CURRÍCULO")</f>
        <v>1</v>
      </c>
      <c r="C6" s="29" t="s">
        <v>310</v>
      </c>
    </row>
    <row r="7" ht="50.25" customHeight="1">
      <c r="A7" s="27" t="s">
        <v>189</v>
      </c>
      <c r="B7" s="28">
        <f>COUNTIF(UA07A!G3:G35,"DESIGUALDAD")</f>
        <v>2</v>
      </c>
      <c r="C7" s="29" t="s">
        <v>312</v>
      </c>
    </row>
    <row r="8" ht="47.25" customHeight="1">
      <c r="A8" s="27" t="s">
        <v>194</v>
      </c>
      <c r="B8" s="28">
        <f>COUNTIF(UA07A!G3:G35,"EDUCACIÓN")</f>
        <v>1</v>
      </c>
      <c r="C8" s="29" t="s">
        <v>315</v>
      </c>
    </row>
    <row r="9" ht="33.0" customHeight="1">
      <c r="A9" s="27" t="s">
        <v>114</v>
      </c>
      <c r="B9" s="28">
        <f>COUNTIF(UA07A!G3:G35,"FORMAS DE ACCIÓN INSTITUTO NACIONAL")</f>
        <v>1</v>
      </c>
      <c r="C9" s="29" t="s">
        <v>176</v>
      </c>
    </row>
    <row r="10" ht="45.75" customHeight="1">
      <c r="A10" s="27" t="s">
        <v>45</v>
      </c>
      <c r="B10" s="28">
        <f>COUNTIF(UA07A!G3:G35,"GOBERNANZA")</f>
        <v>2</v>
      </c>
      <c r="C10" s="29" t="s">
        <v>60</v>
      </c>
    </row>
    <row r="11" ht="33.0" customHeight="1">
      <c r="A11" s="27" t="s">
        <v>249</v>
      </c>
      <c r="B11" s="28">
        <f>COUNTIF(UA07A!G3:G35,"INNOVACIÓN")</f>
        <v>4</v>
      </c>
      <c r="C11" s="29" t="s">
        <v>323</v>
      </c>
    </row>
    <row r="12" ht="33.0" customHeight="1">
      <c r="A12" s="27" t="s">
        <v>204</v>
      </c>
      <c r="B12" s="28">
        <f>COUNTIF(UA07A!G3:G35,"INVESTIGACIÓN")</f>
        <v>2</v>
      </c>
      <c r="C12" s="29" t="s">
        <v>324</v>
      </c>
    </row>
    <row r="13" ht="33.0" customHeight="1">
      <c r="A13" s="27" t="s">
        <v>155</v>
      </c>
      <c r="B13" s="28">
        <f>COUNTIF(UA07A!G3:G35,"JUVENTUDES")</f>
        <v>2</v>
      </c>
      <c r="C13" s="29" t="s">
        <v>183</v>
      </c>
    </row>
    <row r="14" ht="105.0" customHeight="1">
      <c r="A14" s="27" t="s">
        <v>411</v>
      </c>
      <c r="B14" s="28">
        <f>COUNTIF(UA07A!G3:G35,"LENGUAS NATIVAS Y DIALÉCTOS")</f>
        <v>1</v>
      </c>
      <c r="C14" s="29" t="s">
        <v>440</v>
      </c>
    </row>
    <row r="15" ht="45.75" customHeight="1">
      <c r="A15" s="27" t="s">
        <v>129</v>
      </c>
      <c r="B15" s="28">
        <f>COUNTIF(UA07A!G3:G35,"LIDERAZGO")</f>
        <v>1</v>
      </c>
      <c r="C15" s="29" t="s">
        <v>178</v>
      </c>
    </row>
    <row r="16" ht="45.75" customHeight="1">
      <c r="A16" s="27" t="s">
        <v>23</v>
      </c>
      <c r="B16" s="28">
        <f>COUNTIF(UA07A!G3:G35,"PARTICULARIDADES DE SEDE")</f>
        <v>2</v>
      </c>
      <c r="C16" s="29" t="s">
        <v>325</v>
      </c>
    </row>
    <row r="17" ht="50.25" customHeight="1">
      <c r="A17" s="27" t="s">
        <v>331</v>
      </c>
      <c r="B17" s="28">
        <f>COUNTIF(UA07A!G3:G35,"PROPUESTA INSTITUTO NACIONAL")</f>
        <v>1</v>
      </c>
      <c r="C17" s="29" t="s">
        <v>392</v>
      </c>
    </row>
    <row r="18" ht="81.75" customHeight="1">
      <c r="A18" s="27" t="s">
        <v>126</v>
      </c>
      <c r="B18" s="28">
        <f>COUNTIF(UA07A!G3:G35,"RESULTADOS DE APRENDIZAJE")</f>
        <v>3</v>
      </c>
      <c r="C18" s="29" t="s">
        <v>179</v>
      </c>
    </row>
    <row r="19" ht="60.0" customHeight="1">
      <c r="A19" s="27" t="s">
        <v>370</v>
      </c>
      <c r="B19" s="28">
        <f>COUNTIF(UA07A!G3:G35,"SINTAXIS")</f>
        <v>1</v>
      </c>
      <c r="C19" s="29" t="s">
        <v>393</v>
      </c>
    </row>
    <row r="20" ht="35.25" customHeight="1">
      <c r="A20" s="30" t="s">
        <v>39</v>
      </c>
      <c r="B20" s="31">
        <f>SUM(B2:B19)</f>
        <v>33</v>
      </c>
      <c r="C20"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94.5" customHeight="1">
      <c r="A2" s="5" t="s">
        <v>441</v>
      </c>
      <c r="B2" s="5" t="s">
        <v>2</v>
      </c>
      <c r="C2" s="5" t="s">
        <v>3</v>
      </c>
      <c r="D2" s="6" t="s">
        <v>442</v>
      </c>
      <c r="E2" s="5" t="s">
        <v>443</v>
      </c>
      <c r="F2" s="5" t="s">
        <v>6</v>
      </c>
      <c r="G2" s="5" t="s">
        <v>7</v>
      </c>
      <c r="H2" s="5" t="s">
        <v>8</v>
      </c>
      <c r="I2" s="4"/>
      <c r="J2" s="4"/>
      <c r="K2" s="4"/>
      <c r="L2" s="4"/>
      <c r="M2" s="4"/>
      <c r="N2" s="4"/>
      <c r="O2" s="4"/>
      <c r="P2" s="4"/>
      <c r="Q2" s="4"/>
      <c r="R2" s="4"/>
      <c r="S2" s="4"/>
      <c r="T2" s="4"/>
      <c r="U2" s="4"/>
      <c r="V2" s="4"/>
      <c r="W2" s="4"/>
      <c r="X2" s="4"/>
      <c r="Y2" s="4"/>
      <c r="Z2" s="4"/>
    </row>
    <row r="3" ht="30.75" customHeight="1">
      <c r="A3" s="7" t="s">
        <v>444</v>
      </c>
      <c r="B3" s="8"/>
      <c r="C3" s="9"/>
      <c r="D3" s="32" t="s">
        <v>445</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5" width="23.0"/>
    <col customWidth="1" min="6" max="6" width="24.71"/>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customHeight="1">
      <c r="A3" s="18">
        <v>228.0</v>
      </c>
      <c r="B3" s="18">
        <v>5.0</v>
      </c>
      <c r="C3" s="18" t="s">
        <v>20</v>
      </c>
      <c r="D3" s="18">
        <v>2.0</v>
      </c>
      <c r="E3" s="18" t="s">
        <v>446</v>
      </c>
      <c r="F3" s="18" t="s">
        <v>447</v>
      </c>
      <c r="G3" s="18" t="s">
        <v>448</v>
      </c>
      <c r="H3" s="19" t="s">
        <v>449</v>
      </c>
      <c r="I3" s="20" t="s">
        <v>450</v>
      </c>
    </row>
    <row r="4" ht="117.75" customHeight="1">
      <c r="A4" s="18">
        <v>229.0</v>
      </c>
      <c r="B4" s="18">
        <v>5.0</v>
      </c>
      <c r="C4" s="18" t="s">
        <v>20</v>
      </c>
      <c r="D4" s="18">
        <v>2.0</v>
      </c>
      <c r="E4" s="18" t="s">
        <v>446</v>
      </c>
      <c r="F4" s="18" t="s">
        <v>447</v>
      </c>
      <c r="G4" s="18" t="s">
        <v>152</v>
      </c>
      <c r="H4" s="19" t="s">
        <v>451</v>
      </c>
      <c r="I4" s="20" t="s">
        <v>154</v>
      </c>
    </row>
    <row r="5" ht="409.5" customHeight="1">
      <c r="A5" s="18">
        <v>230.0</v>
      </c>
      <c r="B5" s="18">
        <v>5.0</v>
      </c>
      <c r="C5" s="18" t="s">
        <v>20</v>
      </c>
      <c r="D5" s="18">
        <v>2.0</v>
      </c>
      <c r="E5" s="18" t="s">
        <v>446</v>
      </c>
      <c r="F5" s="18" t="s">
        <v>447</v>
      </c>
      <c r="G5" s="18" t="s">
        <v>448</v>
      </c>
      <c r="H5" s="19" t="s">
        <v>452</v>
      </c>
      <c r="I5" s="20" t="s">
        <v>154</v>
      </c>
    </row>
    <row r="6" ht="120.75" customHeight="1">
      <c r="A6" s="18">
        <v>231.0</v>
      </c>
      <c r="B6" s="18">
        <v>5.0</v>
      </c>
      <c r="C6" s="18" t="s">
        <v>20</v>
      </c>
      <c r="D6" s="18">
        <v>2.0</v>
      </c>
      <c r="E6" s="18" t="s">
        <v>446</v>
      </c>
      <c r="F6" s="18" t="s">
        <v>447</v>
      </c>
      <c r="G6" s="18" t="s">
        <v>404</v>
      </c>
      <c r="H6" s="19" t="s">
        <v>453</v>
      </c>
      <c r="I6" s="20" t="s">
        <v>154</v>
      </c>
    </row>
    <row r="7" ht="409.5" customHeight="1">
      <c r="A7" s="18">
        <v>232.0</v>
      </c>
      <c r="B7" s="18">
        <v>5.0</v>
      </c>
      <c r="C7" s="18" t="s">
        <v>20</v>
      </c>
      <c r="D7" s="18">
        <v>2.0</v>
      </c>
      <c r="E7" s="18" t="s">
        <v>446</v>
      </c>
      <c r="F7" s="18" t="s">
        <v>447</v>
      </c>
      <c r="G7" s="18" t="s">
        <v>152</v>
      </c>
      <c r="H7" s="19" t="s">
        <v>454</v>
      </c>
      <c r="I7" s="20" t="s">
        <v>455</v>
      </c>
    </row>
    <row r="8" ht="409.5" customHeight="1">
      <c r="A8" s="18">
        <v>233.0</v>
      </c>
      <c r="B8" s="18">
        <v>5.0</v>
      </c>
      <c r="C8" s="18" t="s">
        <v>20</v>
      </c>
      <c r="D8" s="18">
        <v>2.0</v>
      </c>
      <c r="E8" s="18" t="s">
        <v>446</v>
      </c>
      <c r="F8" s="18" t="s">
        <v>447</v>
      </c>
      <c r="G8" s="18" t="s">
        <v>448</v>
      </c>
      <c r="H8" s="19" t="s">
        <v>456</v>
      </c>
      <c r="I8" s="20" t="s">
        <v>457</v>
      </c>
    </row>
    <row r="9" ht="409.5" customHeight="1">
      <c r="A9" s="18">
        <v>234.0</v>
      </c>
      <c r="B9" s="18">
        <v>5.0</v>
      </c>
      <c r="C9" s="18" t="s">
        <v>20</v>
      </c>
      <c r="D9" s="18">
        <v>2.0</v>
      </c>
      <c r="E9" s="18" t="s">
        <v>446</v>
      </c>
      <c r="F9" s="18" t="s">
        <v>447</v>
      </c>
      <c r="G9" s="18" t="s">
        <v>458</v>
      </c>
      <c r="H9" s="19" t="s">
        <v>459</v>
      </c>
      <c r="I9" s="20" t="s">
        <v>460</v>
      </c>
    </row>
    <row r="10" ht="409.5" customHeight="1">
      <c r="A10" s="18">
        <v>235.0</v>
      </c>
      <c r="B10" s="18">
        <v>5.0</v>
      </c>
      <c r="C10" s="18" t="s">
        <v>20</v>
      </c>
      <c r="D10" s="18">
        <v>2.0</v>
      </c>
      <c r="E10" s="18" t="s">
        <v>446</v>
      </c>
      <c r="F10" s="18" t="s">
        <v>447</v>
      </c>
      <c r="G10" s="18" t="s">
        <v>448</v>
      </c>
      <c r="H10" s="19" t="s">
        <v>461</v>
      </c>
      <c r="I10" s="20" t="s">
        <v>457</v>
      </c>
    </row>
    <row r="11" ht="409.5" customHeight="1">
      <c r="A11" s="18">
        <v>236.0</v>
      </c>
      <c r="B11" s="18">
        <v>5.0</v>
      </c>
      <c r="C11" s="18" t="s">
        <v>20</v>
      </c>
      <c r="D11" s="18">
        <v>2.0</v>
      </c>
      <c r="E11" s="18" t="s">
        <v>446</v>
      </c>
      <c r="F11" s="18" t="s">
        <v>447</v>
      </c>
      <c r="G11" s="18" t="s">
        <v>448</v>
      </c>
      <c r="H11" s="19" t="s">
        <v>462</v>
      </c>
      <c r="I11" s="20" t="s">
        <v>463</v>
      </c>
    </row>
    <row r="12" ht="396.0" customHeight="1">
      <c r="A12" s="18">
        <v>237.0</v>
      </c>
      <c r="B12" s="18">
        <v>5.0</v>
      </c>
      <c r="C12" s="18" t="s">
        <v>20</v>
      </c>
      <c r="D12" s="18">
        <v>2.0</v>
      </c>
      <c r="E12" s="18" t="s">
        <v>446</v>
      </c>
      <c r="F12" s="18" t="s">
        <v>447</v>
      </c>
      <c r="G12" s="18" t="s">
        <v>464</v>
      </c>
      <c r="H12" s="19" t="s">
        <v>465</v>
      </c>
      <c r="I12" s="20" t="s">
        <v>457</v>
      </c>
    </row>
    <row r="13" ht="409.5" customHeight="1">
      <c r="A13" s="18">
        <v>238.0</v>
      </c>
      <c r="B13" s="18">
        <v>5.0</v>
      </c>
      <c r="C13" s="18" t="s">
        <v>20</v>
      </c>
      <c r="D13" s="18">
        <v>2.0</v>
      </c>
      <c r="E13" s="18" t="s">
        <v>446</v>
      </c>
      <c r="F13" s="18" t="s">
        <v>447</v>
      </c>
      <c r="G13" s="18" t="s">
        <v>466</v>
      </c>
      <c r="H13" s="19" t="s">
        <v>467</v>
      </c>
      <c r="I13" s="20" t="s">
        <v>457</v>
      </c>
    </row>
    <row r="14" ht="216.75" customHeight="1">
      <c r="A14" s="18">
        <v>239.0</v>
      </c>
      <c r="B14" s="18">
        <v>5.0</v>
      </c>
      <c r="C14" s="18" t="s">
        <v>20</v>
      </c>
      <c r="D14" s="18">
        <v>2.0</v>
      </c>
      <c r="E14" s="18" t="s">
        <v>446</v>
      </c>
      <c r="F14" s="18" t="s">
        <v>447</v>
      </c>
      <c r="G14" s="18" t="s">
        <v>152</v>
      </c>
      <c r="H14" s="19" t="s">
        <v>468</v>
      </c>
      <c r="I14" s="20" t="s">
        <v>469</v>
      </c>
    </row>
    <row r="15" ht="253.5" customHeight="1">
      <c r="A15" s="18">
        <v>240.0</v>
      </c>
      <c r="B15" s="18">
        <v>5.0</v>
      </c>
      <c r="C15" s="18" t="s">
        <v>20</v>
      </c>
      <c r="D15" s="18">
        <v>2.0</v>
      </c>
      <c r="E15" s="18" t="s">
        <v>446</v>
      </c>
      <c r="F15" s="18" t="s">
        <v>447</v>
      </c>
      <c r="G15" s="18" t="s">
        <v>464</v>
      </c>
      <c r="H15" s="19" t="s">
        <v>470</v>
      </c>
      <c r="I15" s="20" t="s">
        <v>471</v>
      </c>
    </row>
    <row r="16" ht="409.5" customHeight="1">
      <c r="A16" s="18">
        <v>241.0</v>
      </c>
      <c r="B16" s="18">
        <v>5.0</v>
      </c>
      <c r="C16" s="18" t="s">
        <v>20</v>
      </c>
      <c r="D16" s="18">
        <v>2.0</v>
      </c>
      <c r="E16" s="18" t="s">
        <v>446</v>
      </c>
      <c r="F16" s="18" t="s">
        <v>447</v>
      </c>
      <c r="G16" s="18" t="s">
        <v>88</v>
      </c>
      <c r="H16" s="19" t="s">
        <v>472</v>
      </c>
      <c r="I16" s="20" t="s">
        <v>457</v>
      </c>
    </row>
    <row r="17" ht="409.5" customHeight="1">
      <c r="A17" s="18">
        <v>242.0</v>
      </c>
      <c r="B17" s="18">
        <v>5.0</v>
      </c>
      <c r="C17" s="18" t="s">
        <v>20</v>
      </c>
      <c r="D17" s="18">
        <v>2.0</v>
      </c>
      <c r="E17" s="18" t="s">
        <v>446</v>
      </c>
      <c r="F17" s="18" t="s">
        <v>447</v>
      </c>
      <c r="G17" s="18" t="s">
        <v>448</v>
      </c>
      <c r="H17" s="19" t="s">
        <v>473</v>
      </c>
      <c r="I17" s="20" t="s">
        <v>474</v>
      </c>
    </row>
    <row r="18" ht="409.5" customHeight="1">
      <c r="A18" s="18">
        <v>243.0</v>
      </c>
      <c r="B18" s="18">
        <v>5.0</v>
      </c>
      <c r="C18" s="18" t="s">
        <v>20</v>
      </c>
      <c r="D18" s="18">
        <v>2.0</v>
      </c>
      <c r="E18" s="18" t="s">
        <v>446</v>
      </c>
      <c r="F18" s="18" t="s">
        <v>447</v>
      </c>
      <c r="G18" s="18" t="s">
        <v>404</v>
      </c>
      <c r="H18" s="19" t="s">
        <v>475</v>
      </c>
      <c r="I18" s="20" t="s">
        <v>457</v>
      </c>
    </row>
    <row r="19" ht="202.5" customHeight="1">
      <c r="A19" s="18">
        <v>244.0</v>
      </c>
      <c r="B19" s="18">
        <v>5.0</v>
      </c>
      <c r="C19" s="18" t="s">
        <v>20</v>
      </c>
      <c r="D19" s="18">
        <v>2.0</v>
      </c>
      <c r="E19" s="18" t="s">
        <v>446</v>
      </c>
      <c r="F19" s="18" t="s">
        <v>447</v>
      </c>
      <c r="G19" s="18" t="s">
        <v>448</v>
      </c>
      <c r="H19" s="19" t="s">
        <v>476</v>
      </c>
      <c r="I19" s="20" t="s">
        <v>477</v>
      </c>
    </row>
    <row r="20" ht="265.5" customHeight="1">
      <c r="A20" s="18">
        <v>245.0</v>
      </c>
      <c r="B20" s="18">
        <v>5.0</v>
      </c>
      <c r="C20" s="18" t="s">
        <v>20</v>
      </c>
      <c r="D20" s="18">
        <v>2.0</v>
      </c>
      <c r="E20" s="18" t="s">
        <v>446</v>
      </c>
      <c r="F20" s="18" t="s">
        <v>447</v>
      </c>
      <c r="G20" s="18" t="s">
        <v>464</v>
      </c>
      <c r="H20" s="19" t="s">
        <v>478</v>
      </c>
      <c r="I20" s="20" t="s">
        <v>479</v>
      </c>
    </row>
    <row r="21" ht="409.5" customHeight="1">
      <c r="A21" s="18">
        <v>246.0</v>
      </c>
      <c r="B21" s="18">
        <v>5.0</v>
      </c>
      <c r="C21" s="18" t="s">
        <v>20</v>
      </c>
      <c r="D21" s="18">
        <v>2.0</v>
      </c>
      <c r="E21" s="18" t="s">
        <v>446</v>
      </c>
      <c r="F21" s="18" t="s">
        <v>447</v>
      </c>
      <c r="G21" s="18" t="s">
        <v>202</v>
      </c>
      <c r="H21" s="19" t="s">
        <v>480</v>
      </c>
      <c r="I21" s="20" t="s">
        <v>481</v>
      </c>
    </row>
    <row r="22" ht="362.25" customHeight="1">
      <c r="A22" s="18">
        <v>247.0</v>
      </c>
      <c r="B22" s="18">
        <v>5.0</v>
      </c>
      <c r="C22" s="18" t="s">
        <v>20</v>
      </c>
      <c r="D22" s="18">
        <v>2.0</v>
      </c>
      <c r="E22" s="18" t="s">
        <v>446</v>
      </c>
      <c r="F22" s="18" t="s">
        <v>447</v>
      </c>
      <c r="G22" s="18" t="s">
        <v>448</v>
      </c>
      <c r="H22" s="19" t="s">
        <v>482</v>
      </c>
      <c r="I22" s="20" t="s">
        <v>457</v>
      </c>
    </row>
    <row r="23" ht="269.25" customHeight="1">
      <c r="A23" s="18">
        <v>248.0</v>
      </c>
      <c r="B23" s="18">
        <v>5.0</v>
      </c>
      <c r="C23" s="18" t="s">
        <v>20</v>
      </c>
      <c r="D23" s="18">
        <v>2.0</v>
      </c>
      <c r="E23" s="18" t="s">
        <v>446</v>
      </c>
      <c r="F23" s="18" t="s">
        <v>447</v>
      </c>
      <c r="G23" s="18" t="s">
        <v>483</v>
      </c>
      <c r="H23" s="19" t="s">
        <v>484</v>
      </c>
      <c r="I23" s="20" t="s">
        <v>457</v>
      </c>
    </row>
    <row r="24" ht="409.5" customHeight="1">
      <c r="A24" s="18">
        <v>249.0</v>
      </c>
      <c r="B24" s="18">
        <v>5.0</v>
      </c>
      <c r="C24" s="18" t="s">
        <v>20</v>
      </c>
      <c r="D24" s="18">
        <v>2.0</v>
      </c>
      <c r="E24" s="18" t="s">
        <v>446</v>
      </c>
      <c r="F24" s="18" t="s">
        <v>447</v>
      </c>
      <c r="G24" s="18" t="s">
        <v>448</v>
      </c>
      <c r="H24" s="19" t="s">
        <v>485</v>
      </c>
      <c r="I24" s="20" t="s">
        <v>486</v>
      </c>
    </row>
    <row r="25" ht="409.5" customHeight="1">
      <c r="A25" s="18">
        <v>250.0</v>
      </c>
      <c r="B25" s="18">
        <v>5.0</v>
      </c>
      <c r="C25" s="18" t="s">
        <v>20</v>
      </c>
      <c r="D25" s="18">
        <v>2.0</v>
      </c>
      <c r="E25" s="18" t="s">
        <v>446</v>
      </c>
      <c r="F25" s="18" t="s">
        <v>447</v>
      </c>
      <c r="G25" s="18" t="s">
        <v>448</v>
      </c>
      <c r="H25" s="19" t="s">
        <v>487</v>
      </c>
      <c r="I25" s="20" t="s">
        <v>488</v>
      </c>
    </row>
    <row r="26" ht="342.0" customHeight="1">
      <c r="A26" s="18">
        <v>251.0</v>
      </c>
      <c r="B26" s="18">
        <v>5.0</v>
      </c>
      <c r="C26" s="18" t="s">
        <v>20</v>
      </c>
      <c r="D26" s="18">
        <v>2.0</v>
      </c>
      <c r="E26" s="18" t="s">
        <v>446</v>
      </c>
      <c r="F26" s="18" t="s">
        <v>447</v>
      </c>
      <c r="G26" s="18" t="s">
        <v>448</v>
      </c>
      <c r="H26" s="19" t="s">
        <v>489</v>
      </c>
      <c r="I26" s="20" t="s">
        <v>490</v>
      </c>
    </row>
    <row r="27" ht="342.0" customHeight="1">
      <c r="A27" s="18">
        <v>252.0</v>
      </c>
      <c r="B27" s="18">
        <v>5.0</v>
      </c>
      <c r="C27" s="18" t="s">
        <v>20</v>
      </c>
      <c r="D27" s="18">
        <v>2.0</v>
      </c>
      <c r="E27" s="18" t="s">
        <v>446</v>
      </c>
      <c r="F27" s="18" t="s">
        <v>447</v>
      </c>
      <c r="G27" s="18" t="s">
        <v>448</v>
      </c>
      <c r="H27" s="19" t="s">
        <v>491</v>
      </c>
      <c r="I27" s="20" t="s">
        <v>154</v>
      </c>
    </row>
    <row r="28" ht="303.0" customHeight="1">
      <c r="A28" s="18">
        <v>253.0</v>
      </c>
      <c r="B28" s="18">
        <v>5.0</v>
      </c>
      <c r="C28" s="18" t="s">
        <v>20</v>
      </c>
      <c r="D28" s="18">
        <v>2.0</v>
      </c>
      <c r="E28" s="18" t="s">
        <v>446</v>
      </c>
      <c r="F28" s="18" t="s">
        <v>447</v>
      </c>
      <c r="G28" s="18" t="s">
        <v>23</v>
      </c>
      <c r="H28" s="19" t="s">
        <v>492</v>
      </c>
      <c r="I28" s="20" t="s">
        <v>493</v>
      </c>
    </row>
    <row r="29" ht="165.0" customHeight="1">
      <c r="A29" s="18">
        <v>254.0</v>
      </c>
      <c r="B29" s="18">
        <v>5.0</v>
      </c>
      <c r="C29" s="18" t="s">
        <v>20</v>
      </c>
      <c r="D29" s="18">
        <v>2.0</v>
      </c>
      <c r="E29" s="18" t="s">
        <v>446</v>
      </c>
      <c r="F29" s="18" t="s">
        <v>447</v>
      </c>
      <c r="G29" s="18" t="s">
        <v>494</v>
      </c>
      <c r="H29" s="19" t="s">
        <v>495</v>
      </c>
      <c r="I29" s="20" t="s">
        <v>496</v>
      </c>
    </row>
    <row r="30" ht="409.5" customHeight="1">
      <c r="A30" s="18">
        <v>255.0</v>
      </c>
      <c r="B30" s="18">
        <v>5.0</v>
      </c>
      <c r="C30" s="18" t="s">
        <v>20</v>
      </c>
      <c r="D30" s="18">
        <v>2.0</v>
      </c>
      <c r="E30" s="18" t="s">
        <v>446</v>
      </c>
      <c r="F30" s="18" t="s">
        <v>447</v>
      </c>
      <c r="G30" s="18" t="s">
        <v>152</v>
      </c>
      <c r="H30" s="19" t="s">
        <v>497</v>
      </c>
      <c r="I30" s="20" t="s">
        <v>498</v>
      </c>
    </row>
    <row r="31" ht="167.25" customHeight="1">
      <c r="A31" s="18">
        <v>256.0</v>
      </c>
      <c r="B31" s="18">
        <v>5.0</v>
      </c>
      <c r="C31" s="18" t="s">
        <v>20</v>
      </c>
      <c r="D31" s="18">
        <v>2.0</v>
      </c>
      <c r="E31" s="18" t="s">
        <v>446</v>
      </c>
      <c r="F31" s="18" t="s">
        <v>447</v>
      </c>
      <c r="G31" s="18" t="s">
        <v>202</v>
      </c>
      <c r="H31" s="19" t="s">
        <v>499</v>
      </c>
      <c r="I31" s="20" t="s">
        <v>162</v>
      </c>
    </row>
    <row r="32" ht="409.5" customHeight="1">
      <c r="A32" s="18">
        <v>257.0</v>
      </c>
      <c r="B32" s="18">
        <v>5.0</v>
      </c>
      <c r="C32" s="18" t="s">
        <v>20</v>
      </c>
      <c r="D32" s="18">
        <v>2.0</v>
      </c>
      <c r="E32" s="18" t="s">
        <v>446</v>
      </c>
      <c r="F32" s="18" t="s">
        <v>447</v>
      </c>
      <c r="G32" s="18" t="s">
        <v>152</v>
      </c>
      <c r="H32" s="19" t="s">
        <v>500</v>
      </c>
      <c r="I32" s="20" t="s">
        <v>477</v>
      </c>
    </row>
    <row r="33" ht="340.5" customHeight="1">
      <c r="A33" s="18">
        <v>258.0</v>
      </c>
      <c r="B33" s="18">
        <v>5.0</v>
      </c>
      <c r="C33" s="18" t="s">
        <v>20</v>
      </c>
      <c r="D33" s="18">
        <v>2.0</v>
      </c>
      <c r="E33" s="18" t="s">
        <v>446</v>
      </c>
      <c r="F33" s="18" t="s">
        <v>447</v>
      </c>
      <c r="G33" s="18" t="s">
        <v>464</v>
      </c>
      <c r="H33" s="19" t="s">
        <v>501</v>
      </c>
      <c r="I33" s="20" t="s">
        <v>154</v>
      </c>
    </row>
    <row r="34" ht="283.5" customHeight="1">
      <c r="A34" s="18">
        <v>259.0</v>
      </c>
      <c r="B34" s="18">
        <v>5.0</v>
      </c>
      <c r="C34" s="18" t="s">
        <v>20</v>
      </c>
      <c r="D34" s="18">
        <v>2.0</v>
      </c>
      <c r="E34" s="18" t="s">
        <v>446</v>
      </c>
      <c r="F34" s="18" t="s">
        <v>447</v>
      </c>
      <c r="G34" s="18" t="s">
        <v>464</v>
      </c>
      <c r="H34" s="19" t="s">
        <v>502</v>
      </c>
      <c r="I34" s="20" t="s">
        <v>477</v>
      </c>
    </row>
    <row r="35" ht="409.5" customHeight="1">
      <c r="A35" s="18">
        <v>260.0</v>
      </c>
      <c r="B35" s="18">
        <v>5.0</v>
      </c>
      <c r="C35" s="18" t="s">
        <v>20</v>
      </c>
      <c r="D35" s="18">
        <v>2.0</v>
      </c>
      <c r="E35" s="18" t="s">
        <v>446</v>
      </c>
      <c r="F35" s="18" t="s">
        <v>447</v>
      </c>
      <c r="G35" s="18" t="s">
        <v>88</v>
      </c>
      <c r="H35" s="19" t="s">
        <v>503</v>
      </c>
      <c r="I35" s="20" t="s">
        <v>504</v>
      </c>
    </row>
    <row r="36" ht="246.0" customHeight="1">
      <c r="A36" s="18">
        <v>261.0</v>
      </c>
      <c r="B36" s="18">
        <v>5.0</v>
      </c>
      <c r="C36" s="18" t="s">
        <v>20</v>
      </c>
      <c r="D36" s="18">
        <v>2.0</v>
      </c>
      <c r="E36" s="18" t="s">
        <v>446</v>
      </c>
      <c r="F36" s="18" t="s">
        <v>447</v>
      </c>
      <c r="G36" s="18" t="s">
        <v>88</v>
      </c>
      <c r="H36" s="19" t="s">
        <v>505</v>
      </c>
      <c r="I36" s="20" t="s">
        <v>162</v>
      </c>
    </row>
    <row r="37" ht="409.5" customHeight="1">
      <c r="A37" s="18">
        <v>262.0</v>
      </c>
      <c r="B37" s="18">
        <v>5.0</v>
      </c>
      <c r="C37" s="18" t="s">
        <v>20</v>
      </c>
      <c r="D37" s="18">
        <v>2.0</v>
      </c>
      <c r="E37" s="18" t="s">
        <v>446</v>
      </c>
      <c r="F37" s="18" t="s">
        <v>447</v>
      </c>
      <c r="G37" s="33" t="s">
        <v>194</v>
      </c>
      <c r="H37" s="19" t="s">
        <v>506</v>
      </c>
      <c r="I37" s="20" t="s">
        <v>507</v>
      </c>
    </row>
    <row r="38" ht="219.75" customHeight="1">
      <c r="A38" s="18">
        <v>263.0</v>
      </c>
      <c r="B38" s="18">
        <v>5.0</v>
      </c>
      <c r="C38" s="18" t="s">
        <v>20</v>
      </c>
      <c r="D38" s="18">
        <v>2.0</v>
      </c>
      <c r="E38" s="18" t="s">
        <v>446</v>
      </c>
      <c r="F38" s="18" t="s">
        <v>447</v>
      </c>
      <c r="G38" s="33" t="s">
        <v>411</v>
      </c>
      <c r="H38" s="19" t="s">
        <v>508</v>
      </c>
      <c r="I38" s="20" t="s">
        <v>509</v>
      </c>
    </row>
    <row r="39" ht="409.5" customHeight="1">
      <c r="A39" s="18">
        <v>264.0</v>
      </c>
      <c r="B39" s="18">
        <v>5.0</v>
      </c>
      <c r="C39" s="18" t="s">
        <v>20</v>
      </c>
      <c r="D39" s="18">
        <v>2.0</v>
      </c>
      <c r="E39" s="18" t="s">
        <v>446</v>
      </c>
      <c r="F39" s="18" t="s">
        <v>447</v>
      </c>
      <c r="G39" s="33" t="s">
        <v>448</v>
      </c>
      <c r="H39" s="19" t="s">
        <v>510</v>
      </c>
      <c r="I39" s="20" t="s">
        <v>154</v>
      </c>
    </row>
    <row r="40" ht="279.75" customHeight="1">
      <c r="A40" s="18">
        <v>265.0</v>
      </c>
      <c r="B40" s="18">
        <v>5.0</v>
      </c>
      <c r="C40" s="18" t="s">
        <v>20</v>
      </c>
      <c r="D40" s="18">
        <v>2.0</v>
      </c>
      <c r="E40" s="18" t="s">
        <v>446</v>
      </c>
      <c r="F40" s="18" t="s">
        <v>447</v>
      </c>
      <c r="G40" s="33" t="s">
        <v>458</v>
      </c>
      <c r="H40" s="19" t="s">
        <v>511</v>
      </c>
      <c r="I40" s="20" t="s">
        <v>477</v>
      </c>
    </row>
    <row r="41" ht="219.75" customHeight="1">
      <c r="A41" s="18">
        <v>266.0</v>
      </c>
      <c r="B41" s="18">
        <v>5.0</v>
      </c>
      <c r="C41" s="18" t="s">
        <v>20</v>
      </c>
      <c r="D41" s="18">
        <v>2.0</v>
      </c>
      <c r="E41" s="18" t="s">
        <v>446</v>
      </c>
      <c r="F41" s="18" t="s">
        <v>447</v>
      </c>
      <c r="G41" s="33" t="s">
        <v>466</v>
      </c>
      <c r="H41" s="19" t="s">
        <v>512</v>
      </c>
      <c r="I41" s="20" t="s">
        <v>251</v>
      </c>
    </row>
    <row r="42" ht="409.5" customHeight="1">
      <c r="A42" s="18">
        <v>267.0</v>
      </c>
      <c r="B42" s="18">
        <v>5.0</v>
      </c>
      <c r="C42" s="18" t="s">
        <v>20</v>
      </c>
      <c r="D42" s="18">
        <v>2.0</v>
      </c>
      <c r="E42" s="18" t="s">
        <v>446</v>
      </c>
      <c r="F42" s="18" t="s">
        <v>447</v>
      </c>
      <c r="G42" s="33" t="s">
        <v>249</v>
      </c>
      <c r="H42" s="19" t="s">
        <v>513</v>
      </c>
      <c r="I42" s="20" t="s">
        <v>154</v>
      </c>
    </row>
    <row r="43" ht="219.75" customHeight="1">
      <c r="A43" s="18">
        <v>268.0</v>
      </c>
      <c r="B43" s="18">
        <v>5.0</v>
      </c>
      <c r="C43" s="18" t="s">
        <v>20</v>
      </c>
      <c r="D43" s="18">
        <v>2.0</v>
      </c>
      <c r="E43" s="18" t="s">
        <v>446</v>
      </c>
      <c r="F43" s="18" t="s">
        <v>447</v>
      </c>
      <c r="G43" s="33" t="s">
        <v>464</v>
      </c>
      <c r="H43" s="19" t="s">
        <v>514</v>
      </c>
      <c r="I43" s="20" t="s">
        <v>162</v>
      </c>
    </row>
    <row r="44" ht="219.75" customHeight="1">
      <c r="A44" s="18">
        <v>269.0</v>
      </c>
      <c r="B44" s="18">
        <v>5.0</v>
      </c>
      <c r="C44" s="18" t="s">
        <v>20</v>
      </c>
      <c r="D44" s="18">
        <v>2.0</v>
      </c>
      <c r="E44" s="18" t="s">
        <v>446</v>
      </c>
      <c r="F44" s="18" t="s">
        <v>447</v>
      </c>
      <c r="G44" s="33" t="s">
        <v>202</v>
      </c>
      <c r="H44" s="19" t="s">
        <v>515</v>
      </c>
      <c r="I44" s="20" t="s">
        <v>516</v>
      </c>
    </row>
    <row r="45" ht="409.5" customHeight="1">
      <c r="A45" s="18">
        <v>270.0</v>
      </c>
      <c r="B45" s="18">
        <v>5.0</v>
      </c>
      <c r="C45" s="18" t="s">
        <v>20</v>
      </c>
      <c r="D45" s="18">
        <v>2.0</v>
      </c>
      <c r="E45" s="18" t="s">
        <v>446</v>
      </c>
      <c r="F45" s="18" t="s">
        <v>447</v>
      </c>
      <c r="G45" s="33" t="s">
        <v>464</v>
      </c>
      <c r="H45" s="19" t="s">
        <v>517</v>
      </c>
      <c r="I45" s="20" t="s">
        <v>154</v>
      </c>
    </row>
    <row r="46" ht="219.75" customHeight="1">
      <c r="A46" s="18">
        <v>271.0</v>
      </c>
      <c r="B46" s="18">
        <v>5.0</v>
      </c>
      <c r="C46" s="18" t="s">
        <v>20</v>
      </c>
      <c r="D46" s="18">
        <v>2.0</v>
      </c>
      <c r="E46" s="18" t="s">
        <v>446</v>
      </c>
      <c r="F46" s="18" t="s">
        <v>447</v>
      </c>
      <c r="G46" s="33" t="s">
        <v>249</v>
      </c>
      <c r="H46" s="19" t="s">
        <v>518</v>
      </c>
      <c r="I46" s="20" t="s">
        <v>519</v>
      </c>
    </row>
    <row r="47" ht="299.25" customHeight="1">
      <c r="A47" s="18">
        <v>272.0</v>
      </c>
      <c r="B47" s="18">
        <v>5.0</v>
      </c>
      <c r="C47" s="18" t="s">
        <v>20</v>
      </c>
      <c r="D47" s="18">
        <v>2.0</v>
      </c>
      <c r="E47" s="18" t="s">
        <v>446</v>
      </c>
      <c r="F47" s="18" t="s">
        <v>447</v>
      </c>
      <c r="G47" s="33" t="s">
        <v>458</v>
      </c>
      <c r="H47" s="19" t="s">
        <v>520</v>
      </c>
      <c r="I47" s="20" t="s">
        <v>154</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47"/>
  <mergeCells count="1">
    <mergeCell ref="A1:I1"/>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521</v>
      </c>
      <c r="B1" s="26" t="s">
        <v>522</v>
      </c>
      <c r="C1" s="26" t="s">
        <v>35</v>
      </c>
    </row>
    <row r="2" ht="50.25" customHeight="1">
      <c r="A2" s="27" t="s">
        <v>202</v>
      </c>
      <c r="B2" s="28">
        <f>COUNTIF(UA08A!G3:G47,"APRENDIZAJE SITUADO")</f>
        <v>3</v>
      </c>
      <c r="C2" s="29" t="s">
        <v>306</v>
      </c>
    </row>
    <row r="3" ht="78.75" customHeight="1">
      <c r="A3" s="27" t="s">
        <v>404</v>
      </c>
      <c r="B3" s="28">
        <f>COUNTIF(UA08A!G3:G47,"AULA VIVA")</f>
        <v>2</v>
      </c>
      <c r="C3" s="29" t="s">
        <v>439</v>
      </c>
    </row>
    <row r="4" ht="50.25" customHeight="1">
      <c r="A4" s="27" t="s">
        <v>152</v>
      </c>
      <c r="B4" s="28">
        <f>COUNTIF(UA08A!G3:G47,"CONTEXTO SOCIOCULTURAL")</f>
        <v>5</v>
      </c>
      <c r="C4" s="29" t="s">
        <v>182</v>
      </c>
    </row>
    <row r="5" ht="50.25" customHeight="1">
      <c r="A5" s="27" t="s">
        <v>194</v>
      </c>
      <c r="B5" s="28">
        <f>COUNTIF(UA08A!G3:G47,"EDUCACIÓN")</f>
        <v>1</v>
      </c>
      <c r="C5" s="29" t="s">
        <v>315</v>
      </c>
    </row>
    <row r="6" ht="36.75" customHeight="1">
      <c r="A6" s="27" t="s">
        <v>249</v>
      </c>
      <c r="B6" s="28">
        <f>COUNTIF(UA08A!G3:G47,"INNOVACIÓN")</f>
        <v>2</v>
      </c>
      <c r="C6" s="29" t="s">
        <v>323</v>
      </c>
    </row>
    <row r="7" ht="50.25" customHeight="1">
      <c r="A7" s="27" t="s">
        <v>483</v>
      </c>
      <c r="B7" s="28">
        <f>COUNTIF(UA08A!G3:G47,"INTERDISCIPLINARIEDAD")</f>
        <v>1</v>
      </c>
      <c r="C7" s="29" t="s">
        <v>523</v>
      </c>
    </row>
    <row r="8" ht="114.0" customHeight="1">
      <c r="A8" s="27" t="s">
        <v>411</v>
      </c>
      <c r="B8" s="28">
        <f>COUNTIF(UA08A!G3:G47,"LENGUAS NATIVAS Y DIALÉCTOS")</f>
        <v>1</v>
      </c>
      <c r="C8" s="29" t="s">
        <v>440</v>
      </c>
    </row>
    <row r="9" ht="33.0" customHeight="1">
      <c r="A9" s="27" t="s">
        <v>458</v>
      </c>
      <c r="B9" s="28">
        <f>COUNTIF(UA08A!G3:G47,"MARITORIO")</f>
        <v>3</v>
      </c>
      <c r="C9" s="29" t="s">
        <v>524</v>
      </c>
    </row>
    <row r="10" ht="50.25" customHeight="1">
      <c r="A10" s="27" t="s">
        <v>23</v>
      </c>
      <c r="B10" s="28">
        <f>COUNTIF(UA08A!G3:G47,"PARTICULARIDADES DE SEDE")</f>
        <v>1</v>
      </c>
      <c r="C10" s="29" t="s">
        <v>325</v>
      </c>
    </row>
    <row r="11" ht="33.0" customHeight="1">
      <c r="A11" s="27" t="s">
        <v>466</v>
      </c>
      <c r="B11" s="28">
        <f>COUNTIF(UA08A!G3:G47,"PENSAMIENTO AMBIENTAL")</f>
        <v>2</v>
      </c>
      <c r="C11" s="29" t="s">
        <v>525</v>
      </c>
    </row>
    <row r="12" ht="50.25" customHeight="1">
      <c r="A12" s="27" t="s">
        <v>464</v>
      </c>
      <c r="B12" s="28">
        <f>COUNTIF(UA08A!G3:G47,"PROBLEMÁTICA AMBIENTAL")</f>
        <v>7</v>
      </c>
      <c r="C12" s="29" t="s">
        <v>526</v>
      </c>
    </row>
    <row r="13" ht="61.5" customHeight="1">
      <c r="A13" s="27" t="s">
        <v>88</v>
      </c>
      <c r="B13" s="28">
        <f>COUNTIF(UA08A!G3:G47,"PROBLEMÁTICA SOCIO-ECONÓMICA")</f>
        <v>3</v>
      </c>
      <c r="C13" s="29" t="s">
        <v>527</v>
      </c>
    </row>
    <row r="14" ht="61.5" customHeight="1">
      <c r="A14" s="27" t="s">
        <v>448</v>
      </c>
      <c r="B14" s="28">
        <f>COUNTIF(UA08A!G3:G47,"SOCIOECOSISTEMAS COSTEROS")</f>
        <v>13</v>
      </c>
      <c r="C14" s="29" t="s">
        <v>528</v>
      </c>
    </row>
    <row r="15" ht="63.0" customHeight="1">
      <c r="A15" s="27" t="s">
        <v>494</v>
      </c>
      <c r="B15" s="28">
        <f>COUNTIF(UA08A!G3:G47,"TRABAJO DE CAMPO")</f>
        <v>1</v>
      </c>
      <c r="C15" s="29" t="s">
        <v>529</v>
      </c>
    </row>
    <row r="16" ht="35.25" customHeight="1">
      <c r="A16" s="30" t="s">
        <v>39</v>
      </c>
      <c r="B16" s="31">
        <f>SUM(B2:B15)</f>
        <v>45</v>
      </c>
      <c r="C16"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02.75" customHeight="1">
      <c r="A2" s="5" t="s">
        <v>441</v>
      </c>
      <c r="B2" s="5" t="s">
        <v>2</v>
      </c>
      <c r="C2" s="5" t="s">
        <v>3</v>
      </c>
      <c r="D2" s="6" t="s">
        <v>530</v>
      </c>
      <c r="E2" s="5" t="s">
        <v>531</v>
      </c>
      <c r="F2" s="5" t="s">
        <v>6</v>
      </c>
      <c r="G2" s="5" t="s">
        <v>7</v>
      </c>
      <c r="H2" s="5" t="s">
        <v>8</v>
      </c>
      <c r="I2" s="4"/>
      <c r="J2" s="4"/>
      <c r="K2" s="4"/>
      <c r="L2" s="4"/>
      <c r="M2" s="4"/>
      <c r="N2" s="4"/>
      <c r="O2" s="4"/>
      <c r="P2" s="4"/>
      <c r="Q2" s="4"/>
      <c r="R2" s="4"/>
      <c r="S2" s="4"/>
      <c r="T2" s="4"/>
      <c r="U2" s="4"/>
      <c r="V2" s="4"/>
      <c r="W2" s="4"/>
      <c r="X2" s="4"/>
      <c r="Y2" s="4"/>
      <c r="Z2" s="4"/>
    </row>
    <row r="3" ht="16.5" customHeight="1">
      <c r="A3" s="7" t="s">
        <v>71</v>
      </c>
      <c r="B3" s="8"/>
      <c r="C3" s="9"/>
      <c r="D3" s="32" t="s">
        <v>532</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customHeight="1">
      <c r="A3" s="18">
        <v>273.0</v>
      </c>
      <c r="B3" s="18">
        <v>5.0</v>
      </c>
      <c r="C3" s="18" t="s">
        <v>20</v>
      </c>
      <c r="D3" s="18">
        <v>2.0</v>
      </c>
      <c r="E3" s="18" t="s">
        <v>73</v>
      </c>
      <c r="F3" s="18" t="s">
        <v>533</v>
      </c>
      <c r="G3" s="18" t="s">
        <v>534</v>
      </c>
      <c r="H3" s="19" t="s">
        <v>535</v>
      </c>
      <c r="I3" s="20" t="s">
        <v>154</v>
      </c>
    </row>
    <row r="4" ht="346.5" customHeight="1">
      <c r="A4" s="18">
        <v>274.0</v>
      </c>
      <c r="B4" s="18">
        <v>5.0</v>
      </c>
      <c r="C4" s="18" t="s">
        <v>20</v>
      </c>
      <c r="D4" s="18">
        <v>2.0</v>
      </c>
      <c r="E4" s="18" t="s">
        <v>73</v>
      </c>
      <c r="F4" s="18" t="s">
        <v>533</v>
      </c>
      <c r="G4" s="18" t="s">
        <v>483</v>
      </c>
      <c r="H4" s="19" t="s">
        <v>536</v>
      </c>
      <c r="I4" s="20" t="s">
        <v>154</v>
      </c>
    </row>
    <row r="5" ht="163.5" customHeight="1">
      <c r="A5" s="18">
        <v>275.0</v>
      </c>
      <c r="B5" s="18">
        <v>5.0</v>
      </c>
      <c r="C5" s="18" t="s">
        <v>20</v>
      </c>
      <c r="D5" s="18">
        <v>2.0</v>
      </c>
      <c r="E5" s="18" t="s">
        <v>73</v>
      </c>
      <c r="F5" s="18" t="s">
        <v>533</v>
      </c>
      <c r="G5" s="18" t="s">
        <v>149</v>
      </c>
      <c r="H5" s="19" t="s">
        <v>537</v>
      </c>
      <c r="I5" s="20" t="s">
        <v>154</v>
      </c>
    </row>
    <row r="6" ht="332.25" customHeight="1">
      <c r="A6" s="18">
        <v>276.0</v>
      </c>
      <c r="B6" s="18">
        <v>5.0</v>
      </c>
      <c r="C6" s="18" t="s">
        <v>20</v>
      </c>
      <c r="D6" s="18">
        <v>2.0</v>
      </c>
      <c r="E6" s="18" t="s">
        <v>73</v>
      </c>
      <c r="F6" s="18" t="s">
        <v>533</v>
      </c>
      <c r="G6" s="18" t="s">
        <v>534</v>
      </c>
      <c r="H6" s="19" t="s">
        <v>538</v>
      </c>
      <c r="I6" s="20" t="s">
        <v>154</v>
      </c>
    </row>
    <row r="7" ht="279.75" customHeight="1">
      <c r="A7" s="18">
        <v>277.0</v>
      </c>
      <c r="B7" s="18">
        <v>5.0</v>
      </c>
      <c r="C7" s="18" t="s">
        <v>20</v>
      </c>
      <c r="D7" s="18">
        <v>2.0</v>
      </c>
      <c r="E7" s="18" t="s">
        <v>73</v>
      </c>
      <c r="F7" s="18" t="s">
        <v>533</v>
      </c>
      <c r="G7" s="18" t="s">
        <v>149</v>
      </c>
      <c r="H7" s="19" t="s">
        <v>539</v>
      </c>
      <c r="I7" s="20" t="s">
        <v>540</v>
      </c>
    </row>
    <row r="8" ht="182.25" customHeight="1">
      <c r="A8" s="18">
        <v>278.0</v>
      </c>
      <c r="B8" s="18">
        <v>5.0</v>
      </c>
      <c r="C8" s="18" t="s">
        <v>20</v>
      </c>
      <c r="D8" s="18">
        <v>2.0</v>
      </c>
      <c r="E8" s="18" t="s">
        <v>73</v>
      </c>
      <c r="F8" s="18" t="s">
        <v>533</v>
      </c>
      <c r="G8" s="18" t="s">
        <v>411</v>
      </c>
      <c r="H8" s="19" t="s">
        <v>541</v>
      </c>
      <c r="I8" s="20" t="s">
        <v>154</v>
      </c>
    </row>
    <row r="9" ht="210.75" customHeight="1">
      <c r="A9" s="18">
        <v>279.0</v>
      </c>
      <c r="B9" s="18">
        <v>5.0</v>
      </c>
      <c r="C9" s="18" t="s">
        <v>20</v>
      </c>
      <c r="D9" s="18">
        <v>2.0</v>
      </c>
      <c r="E9" s="18" t="s">
        <v>73</v>
      </c>
      <c r="F9" s="18" t="s">
        <v>533</v>
      </c>
      <c r="G9" s="18" t="s">
        <v>208</v>
      </c>
      <c r="H9" s="19" t="s">
        <v>542</v>
      </c>
      <c r="I9" s="20" t="s">
        <v>154</v>
      </c>
    </row>
    <row r="10" ht="409.5" customHeight="1">
      <c r="A10" s="18">
        <v>280.0</v>
      </c>
      <c r="B10" s="18">
        <v>5.0</v>
      </c>
      <c r="C10" s="18" t="s">
        <v>20</v>
      </c>
      <c r="D10" s="18">
        <v>2.0</v>
      </c>
      <c r="E10" s="18" t="s">
        <v>73</v>
      </c>
      <c r="F10" s="18" t="s">
        <v>533</v>
      </c>
      <c r="G10" s="18" t="s">
        <v>534</v>
      </c>
      <c r="H10" s="19" t="s">
        <v>543</v>
      </c>
      <c r="I10" s="20" t="s">
        <v>544</v>
      </c>
    </row>
    <row r="11" ht="358.5" customHeight="1">
      <c r="A11" s="18">
        <v>281.0</v>
      </c>
      <c r="B11" s="18">
        <v>5.0</v>
      </c>
      <c r="C11" s="18" t="s">
        <v>20</v>
      </c>
      <c r="D11" s="18">
        <v>2.0</v>
      </c>
      <c r="E11" s="18" t="s">
        <v>73</v>
      </c>
      <c r="F11" s="18" t="s">
        <v>533</v>
      </c>
      <c r="G11" s="18" t="s">
        <v>152</v>
      </c>
      <c r="H11" s="19" t="s">
        <v>545</v>
      </c>
      <c r="I11" s="20" t="s">
        <v>544</v>
      </c>
    </row>
    <row r="12" ht="131.25" customHeight="1">
      <c r="A12" s="18">
        <v>282.0</v>
      </c>
      <c r="B12" s="18">
        <v>5.0</v>
      </c>
      <c r="C12" s="18" t="s">
        <v>20</v>
      </c>
      <c r="D12" s="18">
        <v>2.0</v>
      </c>
      <c r="E12" s="18" t="s">
        <v>73</v>
      </c>
      <c r="F12" s="18" t="s">
        <v>533</v>
      </c>
      <c r="G12" s="18" t="s">
        <v>534</v>
      </c>
      <c r="H12" s="19" t="s">
        <v>546</v>
      </c>
      <c r="I12" s="20" t="s">
        <v>544</v>
      </c>
    </row>
    <row r="13" ht="409.5" customHeight="1">
      <c r="A13" s="18">
        <v>283.0</v>
      </c>
      <c r="B13" s="18">
        <v>5.0</v>
      </c>
      <c r="C13" s="18" t="s">
        <v>20</v>
      </c>
      <c r="D13" s="18">
        <v>2.0</v>
      </c>
      <c r="E13" s="18" t="s">
        <v>73</v>
      </c>
      <c r="F13" s="18" t="s">
        <v>533</v>
      </c>
      <c r="G13" s="18" t="s">
        <v>411</v>
      </c>
      <c r="H13" s="19" t="s">
        <v>547</v>
      </c>
      <c r="I13" s="20" t="s">
        <v>540</v>
      </c>
    </row>
    <row r="14" ht="188.25" customHeight="1">
      <c r="A14" s="18">
        <v>284.0</v>
      </c>
      <c r="B14" s="18">
        <v>5.0</v>
      </c>
      <c r="C14" s="18" t="s">
        <v>20</v>
      </c>
      <c r="D14" s="18">
        <v>2.0</v>
      </c>
      <c r="E14" s="18" t="s">
        <v>73</v>
      </c>
      <c r="F14" s="18" t="s">
        <v>533</v>
      </c>
      <c r="G14" s="18" t="s">
        <v>534</v>
      </c>
      <c r="H14" s="19" t="s">
        <v>548</v>
      </c>
      <c r="I14" s="20" t="s">
        <v>544</v>
      </c>
    </row>
    <row r="15" ht="409.5" customHeight="1">
      <c r="A15" s="18">
        <v>285.0</v>
      </c>
      <c r="B15" s="18">
        <v>5.0</v>
      </c>
      <c r="C15" s="18" t="s">
        <v>20</v>
      </c>
      <c r="D15" s="18">
        <v>2.0</v>
      </c>
      <c r="E15" s="18" t="s">
        <v>73</v>
      </c>
      <c r="F15" s="18" t="s">
        <v>533</v>
      </c>
      <c r="G15" s="18" t="s">
        <v>534</v>
      </c>
      <c r="H15" s="19" t="s">
        <v>549</v>
      </c>
      <c r="I15" s="20" t="s">
        <v>154</v>
      </c>
    </row>
    <row r="16" ht="409.5" customHeight="1">
      <c r="A16" s="18">
        <v>286.0</v>
      </c>
      <c r="B16" s="18">
        <v>5.0</v>
      </c>
      <c r="C16" s="18" t="s">
        <v>20</v>
      </c>
      <c r="D16" s="18">
        <v>2.0</v>
      </c>
      <c r="E16" s="18" t="s">
        <v>73</v>
      </c>
      <c r="F16" s="18" t="s">
        <v>533</v>
      </c>
      <c r="G16" s="18" t="s">
        <v>458</v>
      </c>
      <c r="H16" s="19" t="s">
        <v>550</v>
      </c>
      <c r="I16" s="20" t="s">
        <v>544</v>
      </c>
    </row>
    <row r="17" ht="249.75" customHeight="1">
      <c r="A17" s="18">
        <v>287.0</v>
      </c>
      <c r="B17" s="18">
        <v>5.0</v>
      </c>
      <c r="C17" s="18" t="s">
        <v>20</v>
      </c>
      <c r="D17" s="18">
        <v>2.0</v>
      </c>
      <c r="E17" s="18" t="s">
        <v>73</v>
      </c>
      <c r="F17" s="18" t="s">
        <v>533</v>
      </c>
      <c r="G17" s="18" t="s">
        <v>534</v>
      </c>
      <c r="H17" s="19" t="s">
        <v>551</v>
      </c>
      <c r="I17" s="20" t="s">
        <v>552</v>
      </c>
    </row>
    <row r="18" ht="379.5" customHeight="1">
      <c r="A18" s="18">
        <v>288.0</v>
      </c>
      <c r="B18" s="18">
        <v>5.0</v>
      </c>
      <c r="C18" s="18" t="s">
        <v>20</v>
      </c>
      <c r="D18" s="18">
        <v>2.0</v>
      </c>
      <c r="E18" s="18" t="s">
        <v>73</v>
      </c>
      <c r="F18" s="18" t="s">
        <v>533</v>
      </c>
      <c r="G18" s="18" t="s">
        <v>23</v>
      </c>
      <c r="H18" s="19" t="s">
        <v>553</v>
      </c>
      <c r="I18" s="20" t="s">
        <v>148</v>
      </c>
    </row>
    <row r="19" ht="409.5" customHeight="1">
      <c r="A19" s="18">
        <v>289.0</v>
      </c>
      <c r="B19" s="18">
        <v>5.0</v>
      </c>
      <c r="C19" s="18" t="s">
        <v>20</v>
      </c>
      <c r="D19" s="18">
        <v>2.0</v>
      </c>
      <c r="E19" s="18" t="s">
        <v>73</v>
      </c>
      <c r="F19" s="18" t="s">
        <v>533</v>
      </c>
      <c r="G19" s="18" t="s">
        <v>458</v>
      </c>
      <c r="H19" s="19" t="s">
        <v>554</v>
      </c>
      <c r="I19" s="20" t="s">
        <v>477</v>
      </c>
    </row>
    <row r="20" ht="315.75" customHeight="1">
      <c r="A20" s="18">
        <v>290.0</v>
      </c>
      <c r="B20" s="18">
        <v>5.0</v>
      </c>
      <c r="C20" s="18" t="s">
        <v>20</v>
      </c>
      <c r="D20" s="18">
        <v>2.0</v>
      </c>
      <c r="E20" s="18" t="s">
        <v>73</v>
      </c>
      <c r="F20" s="18" t="s">
        <v>533</v>
      </c>
      <c r="G20" s="18" t="s">
        <v>534</v>
      </c>
      <c r="H20" s="19" t="s">
        <v>555</v>
      </c>
      <c r="I20" s="20" t="s">
        <v>477</v>
      </c>
    </row>
    <row r="21" ht="298.5" customHeight="1">
      <c r="A21" s="18">
        <v>291.0</v>
      </c>
      <c r="B21" s="18">
        <v>5.0</v>
      </c>
      <c r="C21" s="18" t="s">
        <v>20</v>
      </c>
      <c r="D21" s="18">
        <v>2.0</v>
      </c>
      <c r="E21" s="18" t="s">
        <v>73</v>
      </c>
      <c r="F21" s="18" t="s">
        <v>533</v>
      </c>
      <c r="G21" s="18" t="s">
        <v>458</v>
      </c>
      <c r="H21" s="19" t="s">
        <v>556</v>
      </c>
      <c r="I21" s="20" t="s">
        <v>544</v>
      </c>
    </row>
    <row r="22" ht="282.0" customHeight="1">
      <c r="A22" s="18">
        <v>292.0</v>
      </c>
      <c r="B22" s="18">
        <v>5.0</v>
      </c>
      <c r="C22" s="18" t="s">
        <v>20</v>
      </c>
      <c r="D22" s="18">
        <v>2.0</v>
      </c>
      <c r="E22" s="18" t="s">
        <v>73</v>
      </c>
      <c r="F22" s="18" t="s">
        <v>533</v>
      </c>
      <c r="G22" s="18" t="s">
        <v>494</v>
      </c>
      <c r="H22" s="19" t="s">
        <v>557</v>
      </c>
      <c r="I22" s="20" t="s">
        <v>137</v>
      </c>
    </row>
    <row r="23" ht="409.5" customHeight="1">
      <c r="A23" s="18">
        <v>293.0</v>
      </c>
      <c r="B23" s="18">
        <v>5.0</v>
      </c>
      <c r="C23" s="18" t="s">
        <v>20</v>
      </c>
      <c r="D23" s="18">
        <v>2.0</v>
      </c>
      <c r="E23" s="18" t="s">
        <v>73</v>
      </c>
      <c r="F23" s="18" t="s">
        <v>533</v>
      </c>
      <c r="G23" s="18" t="s">
        <v>558</v>
      </c>
      <c r="H23" s="19" t="s">
        <v>559</v>
      </c>
      <c r="I23" s="20" t="s">
        <v>137</v>
      </c>
    </row>
    <row r="24" ht="409.5" customHeight="1">
      <c r="A24" s="18">
        <v>294.0</v>
      </c>
      <c r="B24" s="18">
        <v>5.0</v>
      </c>
      <c r="C24" s="18" t="s">
        <v>20</v>
      </c>
      <c r="D24" s="18">
        <v>2.0</v>
      </c>
      <c r="E24" s="18" t="s">
        <v>73</v>
      </c>
      <c r="F24" s="18" t="s">
        <v>533</v>
      </c>
      <c r="G24" s="18" t="s">
        <v>88</v>
      </c>
      <c r="H24" s="19" t="s">
        <v>560</v>
      </c>
      <c r="I24" s="20" t="s">
        <v>137</v>
      </c>
    </row>
    <row r="25" ht="291.75" customHeight="1">
      <c r="A25" s="18">
        <v>295.0</v>
      </c>
      <c r="B25" s="18">
        <v>5.0</v>
      </c>
      <c r="C25" s="18" t="s">
        <v>20</v>
      </c>
      <c r="D25" s="18">
        <v>2.0</v>
      </c>
      <c r="E25" s="18" t="s">
        <v>73</v>
      </c>
      <c r="F25" s="18" t="s">
        <v>533</v>
      </c>
      <c r="G25" s="18" t="s">
        <v>458</v>
      </c>
      <c r="H25" s="19" t="s">
        <v>561</v>
      </c>
      <c r="I25" s="20" t="s">
        <v>162</v>
      </c>
    </row>
    <row r="26" ht="409.5" customHeight="1">
      <c r="A26" s="18">
        <v>296.0</v>
      </c>
      <c r="B26" s="18">
        <v>5.0</v>
      </c>
      <c r="C26" s="18" t="s">
        <v>20</v>
      </c>
      <c r="D26" s="18">
        <v>2.0</v>
      </c>
      <c r="E26" s="18" t="s">
        <v>73</v>
      </c>
      <c r="F26" s="18" t="s">
        <v>533</v>
      </c>
      <c r="G26" s="18" t="s">
        <v>562</v>
      </c>
      <c r="H26" s="19" t="s">
        <v>563</v>
      </c>
      <c r="I26" s="20" t="s">
        <v>564</v>
      </c>
    </row>
    <row r="27" ht="303.0" customHeight="1">
      <c r="A27" s="18">
        <v>297.0</v>
      </c>
      <c r="B27" s="18">
        <v>5.0</v>
      </c>
      <c r="C27" s="18" t="s">
        <v>20</v>
      </c>
      <c r="D27" s="18">
        <v>2.0</v>
      </c>
      <c r="E27" s="18" t="s">
        <v>73</v>
      </c>
      <c r="F27" s="18" t="s">
        <v>533</v>
      </c>
      <c r="G27" s="18" t="s">
        <v>282</v>
      </c>
      <c r="H27" s="19" t="s">
        <v>565</v>
      </c>
      <c r="I27" s="20" t="s">
        <v>544</v>
      </c>
    </row>
    <row r="28" ht="336.0" customHeight="1">
      <c r="A28" s="18">
        <v>298.0</v>
      </c>
      <c r="B28" s="18">
        <v>5.0</v>
      </c>
      <c r="C28" s="18" t="s">
        <v>20</v>
      </c>
      <c r="D28" s="18">
        <v>2.0</v>
      </c>
      <c r="E28" s="18" t="s">
        <v>73</v>
      </c>
      <c r="F28" s="18" t="s">
        <v>533</v>
      </c>
      <c r="G28" s="18" t="s">
        <v>534</v>
      </c>
      <c r="H28" s="19" t="s">
        <v>566</v>
      </c>
      <c r="I28" s="20" t="s">
        <v>544</v>
      </c>
    </row>
    <row r="29" ht="409.5" customHeight="1">
      <c r="A29" s="18">
        <v>299.0</v>
      </c>
      <c r="B29" s="18">
        <v>5.0</v>
      </c>
      <c r="C29" s="18" t="s">
        <v>20</v>
      </c>
      <c r="D29" s="18">
        <v>2.0</v>
      </c>
      <c r="E29" s="18" t="s">
        <v>73</v>
      </c>
      <c r="F29" s="18" t="s">
        <v>533</v>
      </c>
      <c r="G29" s="18" t="s">
        <v>534</v>
      </c>
      <c r="H29" s="19" t="s">
        <v>567</v>
      </c>
      <c r="I29" s="20" t="s">
        <v>154</v>
      </c>
    </row>
    <row r="30" ht="261.0" customHeight="1">
      <c r="A30" s="18">
        <v>300.0</v>
      </c>
      <c r="B30" s="18">
        <v>5.0</v>
      </c>
      <c r="C30" s="18" t="s">
        <v>20</v>
      </c>
      <c r="D30" s="18">
        <v>2.0</v>
      </c>
      <c r="E30" s="18" t="s">
        <v>73</v>
      </c>
      <c r="F30" s="18" t="s">
        <v>533</v>
      </c>
      <c r="G30" s="18" t="s">
        <v>202</v>
      </c>
      <c r="H30" s="19" t="s">
        <v>568</v>
      </c>
      <c r="I30" s="20" t="s">
        <v>191</v>
      </c>
    </row>
    <row r="31" ht="379.5" customHeight="1">
      <c r="A31" s="18">
        <v>301.0</v>
      </c>
      <c r="B31" s="18">
        <v>5.0</v>
      </c>
      <c r="C31" s="18" t="s">
        <v>20</v>
      </c>
      <c r="D31" s="18">
        <v>2.0</v>
      </c>
      <c r="E31" s="18" t="s">
        <v>73</v>
      </c>
      <c r="F31" s="18" t="s">
        <v>533</v>
      </c>
      <c r="G31" s="18" t="s">
        <v>466</v>
      </c>
      <c r="H31" s="19" t="s">
        <v>569</v>
      </c>
      <c r="I31" s="20" t="s">
        <v>552</v>
      </c>
    </row>
    <row r="32" ht="409.5" customHeight="1">
      <c r="A32" s="18">
        <v>302.0</v>
      </c>
      <c r="B32" s="18">
        <v>5.0</v>
      </c>
      <c r="C32" s="18" t="s">
        <v>20</v>
      </c>
      <c r="D32" s="18">
        <v>2.0</v>
      </c>
      <c r="E32" s="18" t="s">
        <v>73</v>
      </c>
      <c r="F32" s="18" t="s">
        <v>533</v>
      </c>
      <c r="G32" s="18" t="s">
        <v>23</v>
      </c>
      <c r="H32" s="19" t="s">
        <v>570</v>
      </c>
      <c r="I32" s="20" t="s">
        <v>254</v>
      </c>
    </row>
    <row r="33" ht="409.5" customHeight="1">
      <c r="A33" s="18">
        <v>303.0</v>
      </c>
      <c r="B33" s="18">
        <v>5.0</v>
      </c>
      <c r="C33" s="18" t="s">
        <v>20</v>
      </c>
      <c r="D33" s="18">
        <v>2.0</v>
      </c>
      <c r="E33" s="18" t="s">
        <v>73</v>
      </c>
      <c r="F33" s="18" t="s">
        <v>533</v>
      </c>
      <c r="G33" s="18" t="s">
        <v>458</v>
      </c>
      <c r="H33" s="19" t="s">
        <v>571</v>
      </c>
      <c r="I33" s="20" t="s">
        <v>572</v>
      </c>
    </row>
    <row r="34" ht="231.0" customHeight="1">
      <c r="A34" s="18">
        <v>304.0</v>
      </c>
      <c r="B34" s="18">
        <v>5.0</v>
      </c>
      <c r="C34" s="18" t="s">
        <v>20</v>
      </c>
      <c r="D34" s="18">
        <v>2.0</v>
      </c>
      <c r="E34" s="18" t="s">
        <v>73</v>
      </c>
      <c r="F34" s="18" t="s">
        <v>533</v>
      </c>
      <c r="G34" s="18" t="s">
        <v>204</v>
      </c>
      <c r="H34" s="19" t="s">
        <v>573</v>
      </c>
      <c r="I34" s="20" t="s">
        <v>191</v>
      </c>
    </row>
    <row r="35" ht="409.5" customHeight="1">
      <c r="A35" s="18">
        <v>305.0</v>
      </c>
      <c r="B35" s="18">
        <v>5.0</v>
      </c>
      <c r="C35" s="18" t="s">
        <v>20</v>
      </c>
      <c r="D35" s="18">
        <v>2.0</v>
      </c>
      <c r="E35" s="18" t="s">
        <v>73</v>
      </c>
      <c r="F35" s="18" t="s">
        <v>533</v>
      </c>
      <c r="G35" s="33" t="s">
        <v>494</v>
      </c>
      <c r="H35" s="19" t="s">
        <v>574</v>
      </c>
      <c r="I35" s="20" t="s">
        <v>575</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35"/>
  <mergeCells count="1">
    <mergeCell ref="A1:I1"/>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576</v>
      </c>
      <c r="B1" s="26" t="s">
        <v>577</v>
      </c>
      <c r="C1" s="26" t="s">
        <v>35</v>
      </c>
    </row>
    <row r="2" ht="50.25" customHeight="1">
      <c r="A2" s="27" t="s">
        <v>202</v>
      </c>
      <c r="B2" s="28">
        <f>COUNTIF(UA09A!G3:G35,"APRENDIZAJE SITUADO")</f>
        <v>1</v>
      </c>
      <c r="C2" s="29" t="s">
        <v>306</v>
      </c>
    </row>
    <row r="3" ht="50.25" customHeight="1">
      <c r="A3" s="27" t="s">
        <v>152</v>
      </c>
      <c r="B3" s="28">
        <f>COUNTIF(UA09A!G3:G35,"CONTEXTO SOCIOCULTURAL")</f>
        <v>1</v>
      </c>
      <c r="C3" s="29" t="s">
        <v>182</v>
      </c>
    </row>
    <row r="4" ht="50.25" customHeight="1">
      <c r="A4" s="27" t="s">
        <v>208</v>
      </c>
      <c r="B4" s="28">
        <f>COUNTIF(UA09A!G3:G35,"DIÁLOGO DE SABERES")</f>
        <v>1</v>
      </c>
      <c r="C4" s="29" t="s">
        <v>313</v>
      </c>
    </row>
    <row r="5" ht="62.25" customHeight="1">
      <c r="A5" s="27" t="s">
        <v>534</v>
      </c>
      <c r="B5" s="28">
        <f>COUNTIF(UA09A!G3:G35,"EL OTRO MAR")</f>
        <v>10</v>
      </c>
      <c r="C5" s="29" t="s">
        <v>578</v>
      </c>
    </row>
    <row r="6" ht="16.5" customHeight="1">
      <c r="A6" s="27" t="s">
        <v>282</v>
      </c>
      <c r="B6" s="28">
        <f>COUNTIF(UA09A!G3:G35,"EQUIPAJE CULTURAL")</f>
        <v>1</v>
      </c>
      <c r="C6" s="29" t="s">
        <v>319</v>
      </c>
    </row>
    <row r="7" ht="50.25" customHeight="1">
      <c r="A7" s="27" t="s">
        <v>483</v>
      </c>
      <c r="B7" s="28">
        <f>COUNTIF(UA09A!G3:G35,"INTERDISCIPLINARIEDAD")</f>
        <v>1</v>
      </c>
      <c r="C7" s="29" t="s">
        <v>523</v>
      </c>
    </row>
    <row r="8" ht="33.0" customHeight="1">
      <c r="A8" s="27" t="s">
        <v>204</v>
      </c>
      <c r="B8" s="28">
        <f>COUNTIF(UA09A!G3:G35,"INVESTIGACIÓN")</f>
        <v>1</v>
      </c>
      <c r="C8" s="29" t="s">
        <v>324</v>
      </c>
    </row>
    <row r="9" ht="105.0" customHeight="1">
      <c r="A9" s="27" t="s">
        <v>411</v>
      </c>
      <c r="B9" s="28">
        <f>COUNTIF(UA09A!G3:G35,"LENGUAS NATIVAS Y DIALÉCTOS")</f>
        <v>2</v>
      </c>
      <c r="C9" s="29" t="s">
        <v>440</v>
      </c>
    </row>
    <row r="10" ht="18.75" customHeight="1">
      <c r="A10" s="27" t="s">
        <v>558</v>
      </c>
      <c r="B10" s="28">
        <f>COUNTIF(UA09A!G3:G35,"LÚDICA")</f>
        <v>1</v>
      </c>
      <c r="C10" s="29" t="s">
        <v>579</v>
      </c>
    </row>
    <row r="11" ht="35.25" customHeight="1">
      <c r="A11" s="27" t="s">
        <v>458</v>
      </c>
      <c r="B11" s="28">
        <f>COUNTIF(UA09A!G3:G35,"MARITORIO")</f>
        <v>5</v>
      </c>
      <c r="C11" s="29" t="s">
        <v>524</v>
      </c>
    </row>
    <row r="12" ht="45.75" customHeight="1">
      <c r="A12" s="27" t="s">
        <v>23</v>
      </c>
      <c r="B12" s="28">
        <f>COUNTIF(UA09A!G3:G35,"PARTICULARIDADES DE SEDE")</f>
        <v>2</v>
      </c>
      <c r="C12" s="29" t="s">
        <v>325</v>
      </c>
    </row>
    <row r="13" ht="34.5" customHeight="1">
      <c r="A13" s="27" t="s">
        <v>466</v>
      </c>
      <c r="B13" s="28">
        <f>COUNTIF(UA09A!G3:G35,"PENSAMIENTO AMBIENTAL")</f>
        <v>1</v>
      </c>
      <c r="C13" s="29" t="s">
        <v>525</v>
      </c>
    </row>
    <row r="14" ht="60.75" customHeight="1">
      <c r="A14" s="27" t="s">
        <v>88</v>
      </c>
      <c r="B14" s="28">
        <f>COUNTIF(UA09A!G3:G35,"PROBLEMÁTICA SOCIO-ECONÓMICA")</f>
        <v>1</v>
      </c>
      <c r="C14" s="29" t="s">
        <v>527</v>
      </c>
    </row>
    <row r="15" ht="66.0" customHeight="1">
      <c r="A15" s="27" t="s">
        <v>562</v>
      </c>
      <c r="B15" s="28">
        <f>COUNTIF(UA09A!G3:G35,"PSICOLOGÍA")</f>
        <v>1</v>
      </c>
      <c r="C15" s="29" t="s">
        <v>580</v>
      </c>
    </row>
    <row r="16" ht="45.75" customHeight="1">
      <c r="A16" s="27" t="s">
        <v>149</v>
      </c>
      <c r="B16" s="28">
        <f>COUNTIF(UA09A!G3:G35,"RELACIONAMIENTO CON EL MEDIO EXTERNO")</f>
        <v>2</v>
      </c>
      <c r="C16" s="29" t="s">
        <v>581</v>
      </c>
    </row>
    <row r="17" ht="58.5" customHeight="1">
      <c r="A17" s="27" t="s">
        <v>494</v>
      </c>
      <c r="B17" s="28">
        <f>COUNTIF(UA09A!G3:G35,"TRABAJO DE CAMPO")</f>
        <v>2</v>
      </c>
      <c r="C17" s="29" t="s">
        <v>529</v>
      </c>
    </row>
    <row r="18" ht="35.25" customHeight="1">
      <c r="A18" s="30" t="s">
        <v>39</v>
      </c>
      <c r="B18" s="31">
        <f>SUM(B2:B17)</f>
        <v>33</v>
      </c>
      <c r="C18"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30.5" customHeight="1">
      <c r="A2" s="5" t="s">
        <v>441</v>
      </c>
      <c r="B2" s="5" t="s">
        <v>2</v>
      </c>
      <c r="C2" s="5" t="s">
        <v>3</v>
      </c>
      <c r="D2" s="6" t="s">
        <v>582</v>
      </c>
      <c r="E2" s="5" t="s">
        <v>583</v>
      </c>
      <c r="F2" s="5" t="s">
        <v>6</v>
      </c>
      <c r="G2" s="5" t="s">
        <v>7</v>
      </c>
      <c r="H2" s="5" t="s">
        <v>8</v>
      </c>
      <c r="I2" s="4"/>
      <c r="J2" s="4"/>
      <c r="K2" s="4"/>
      <c r="L2" s="4"/>
      <c r="M2" s="4"/>
      <c r="N2" s="4"/>
      <c r="O2" s="4"/>
      <c r="P2" s="4"/>
      <c r="Q2" s="4"/>
      <c r="R2" s="4"/>
      <c r="S2" s="4"/>
      <c r="T2" s="4"/>
      <c r="U2" s="4"/>
      <c r="V2" s="4"/>
      <c r="W2" s="4"/>
      <c r="X2" s="4"/>
      <c r="Y2" s="4"/>
      <c r="Z2" s="4"/>
    </row>
    <row r="3" ht="29.25" customHeight="1">
      <c r="A3" s="7" t="s">
        <v>71</v>
      </c>
      <c r="B3" s="8"/>
      <c r="C3" s="9"/>
      <c r="D3" s="32" t="s">
        <v>584</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246.75" hidden="1" customHeight="1">
      <c r="A3" s="18">
        <v>306.0</v>
      </c>
      <c r="B3" s="18">
        <v>5.0</v>
      </c>
      <c r="C3" s="18" t="s">
        <v>20</v>
      </c>
      <c r="D3" s="18">
        <v>2.0</v>
      </c>
      <c r="E3" s="18" t="s">
        <v>73</v>
      </c>
      <c r="F3" s="18" t="s">
        <v>585</v>
      </c>
      <c r="G3" s="18" t="s">
        <v>149</v>
      </c>
      <c r="H3" s="19" t="s">
        <v>586</v>
      </c>
      <c r="I3" s="20" t="s">
        <v>154</v>
      </c>
    </row>
    <row r="4" ht="234.0" hidden="1" customHeight="1">
      <c r="A4" s="18">
        <v>307.0</v>
      </c>
      <c r="B4" s="18">
        <v>5.0</v>
      </c>
      <c r="C4" s="18" t="s">
        <v>20</v>
      </c>
      <c r="D4" s="18">
        <v>2.0</v>
      </c>
      <c r="E4" s="18" t="s">
        <v>73</v>
      </c>
      <c r="F4" s="18" t="s">
        <v>585</v>
      </c>
      <c r="G4" s="18" t="s">
        <v>334</v>
      </c>
      <c r="H4" s="19" t="s">
        <v>587</v>
      </c>
      <c r="I4" s="20" t="s">
        <v>279</v>
      </c>
    </row>
    <row r="5" ht="229.5" hidden="1" customHeight="1">
      <c r="A5" s="18">
        <v>308.0</v>
      </c>
      <c r="B5" s="18">
        <v>5.0</v>
      </c>
      <c r="C5" s="18" t="s">
        <v>20</v>
      </c>
      <c r="D5" s="18">
        <v>2.0</v>
      </c>
      <c r="E5" s="18" t="s">
        <v>73</v>
      </c>
      <c r="F5" s="18" t="s">
        <v>585</v>
      </c>
      <c r="G5" s="18" t="s">
        <v>149</v>
      </c>
      <c r="H5" s="19" t="s">
        <v>588</v>
      </c>
      <c r="I5" s="20" t="s">
        <v>589</v>
      </c>
    </row>
    <row r="6" ht="398.25" hidden="1" customHeight="1">
      <c r="A6" s="18">
        <v>309.0</v>
      </c>
      <c r="B6" s="18">
        <v>5.0</v>
      </c>
      <c r="C6" s="18" t="s">
        <v>20</v>
      </c>
      <c r="D6" s="18">
        <v>2.0</v>
      </c>
      <c r="E6" s="18" t="s">
        <v>73</v>
      </c>
      <c r="F6" s="18" t="s">
        <v>585</v>
      </c>
      <c r="G6" s="18" t="s">
        <v>208</v>
      </c>
      <c r="H6" s="19" t="s">
        <v>590</v>
      </c>
      <c r="I6" s="20" t="s">
        <v>254</v>
      </c>
    </row>
    <row r="7" ht="231.0" hidden="1" customHeight="1">
      <c r="A7" s="18">
        <v>310.0</v>
      </c>
      <c r="B7" s="18">
        <v>5.0</v>
      </c>
      <c r="C7" s="18" t="s">
        <v>20</v>
      </c>
      <c r="D7" s="18">
        <v>2.0</v>
      </c>
      <c r="E7" s="18" t="s">
        <v>73</v>
      </c>
      <c r="F7" s="18" t="s">
        <v>585</v>
      </c>
      <c r="G7" s="18" t="s">
        <v>97</v>
      </c>
      <c r="H7" s="19" t="s">
        <v>591</v>
      </c>
      <c r="I7" s="20" t="s">
        <v>592</v>
      </c>
    </row>
    <row r="8" ht="137.25" hidden="1" customHeight="1">
      <c r="A8" s="18">
        <v>311.0</v>
      </c>
      <c r="B8" s="18">
        <v>5.0</v>
      </c>
      <c r="C8" s="18" t="s">
        <v>20</v>
      </c>
      <c r="D8" s="18">
        <v>2.0</v>
      </c>
      <c r="E8" s="18" t="s">
        <v>73</v>
      </c>
      <c r="F8" s="18" t="s">
        <v>585</v>
      </c>
      <c r="G8" s="18" t="s">
        <v>464</v>
      </c>
      <c r="H8" s="19" t="s">
        <v>593</v>
      </c>
      <c r="I8" s="20" t="s">
        <v>594</v>
      </c>
    </row>
    <row r="9" ht="409.5" hidden="1" customHeight="1">
      <c r="A9" s="18">
        <v>312.0</v>
      </c>
      <c r="B9" s="18">
        <v>5.0</v>
      </c>
      <c r="C9" s="18" t="s">
        <v>20</v>
      </c>
      <c r="D9" s="18">
        <v>2.0</v>
      </c>
      <c r="E9" s="18" t="s">
        <v>73</v>
      </c>
      <c r="F9" s="18" t="s">
        <v>585</v>
      </c>
      <c r="G9" s="18" t="s">
        <v>149</v>
      </c>
      <c r="H9" s="19" t="s">
        <v>595</v>
      </c>
      <c r="I9" s="20" t="s">
        <v>154</v>
      </c>
    </row>
    <row r="10" ht="280.5" hidden="1" customHeight="1">
      <c r="A10" s="18">
        <v>313.0</v>
      </c>
      <c r="B10" s="18">
        <v>5.0</v>
      </c>
      <c r="C10" s="18" t="s">
        <v>20</v>
      </c>
      <c r="D10" s="18">
        <v>2.0</v>
      </c>
      <c r="E10" s="18" t="s">
        <v>73</v>
      </c>
      <c r="F10" s="18" t="s">
        <v>585</v>
      </c>
      <c r="G10" s="18" t="s">
        <v>92</v>
      </c>
      <c r="H10" s="19" t="s">
        <v>596</v>
      </c>
      <c r="I10" s="20" t="s">
        <v>154</v>
      </c>
    </row>
    <row r="11" ht="294.75" hidden="1" customHeight="1">
      <c r="A11" s="18">
        <v>314.0</v>
      </c>
      <c r="B11" s="18">
        <v>5.0</v>
      </c>
      <c r="C11" s="18" t="s">
        <v>20</v>
      </c>
      <c r="D11" s="18">
        <v>2.0</v>
      </c>
      <c r="E11" s="18" t="s">
        <v>73</v>
      </c>
      <c r="F11" s="18" t="s">
        <v>585</v>
      </c>
      <c r="G11" s="18" t="s">
        <v>202</v>
      </c>
      <c r="H11" s="19" t="s">
        <v>597</v>
      </c>
      <c r="I11" s="20" t="s">
        <v>154</v>
      </c>
    </row>
    <row r="12" ht="409.5" hidden="1" customHeight="1">
      <c r="A12" s="18">
        <v>315.0</v>
      </c>
      <c r="B12" s="18">
        <v>5.0</v>
      </c>
      <c r="C12" s="18" t="s">
        <v>20</v>
      </c>
      <c r="D12" s="18">
        <v>2.0</v>
      </c>
      <c r="E12" s="18" t="s">
        <v>73</v>
      </c>
      <c r="F12" s="18" t="s">
        <v>585</v>
      </c>
      <c r="G12" s="18" t="s">
        <v>483</v>
      </c>
      <c r="H12" s="19" t="s">
        <v>598</v>
      </c>
      <c r="I12" s="20" t="s">
        <v>154</v>
      </c>
    </row>
    <row r="13" ht="330.75" hidden="1" customHeight="1">
      <c r="A13" s="18">
        <v>316.0</v>
      </c>
      <c r="B13" s="18">
        <v>5.0</v>
      </c>
      <c r="C13" s="18" t="s">
        <v>20</v>
      </c>
      <c r="D13" s="18">
        <v>2.0</v>
      </c>
      <c r="E13" s="18" t="s">
        <v>73</v>
      </c>
      <c r="F13" s="18" t="s">
        <v>585</v>
      </c>
      <c r="G13" s="18" t="s">
        <v>149</v>
      </c>
      <c r="H13" s="19" t="s">
        <v>599</v>
      </c>
      <c r="I13" s="20" t="s">
        <v>154</v>
      </c>
    </row>
    <row r="14" ht="394.5" hidden="1" customHeight="1">
      <c r="A14" s="18">
        <v>317.0</v>
      </c>
      <c r="B14" s="18">
        <v>5.0</v>
      </c>
      <c r="C14" s="18" t="s">
        <v>20</v>
      </c>
      <c r="D14" s="18">
        <v>2.0</v>
      </c>
      <c r="E14" s="18" t="s">
        <v>73</v>
      </c>
      <c r="F14" s="18" t="s">
        <v>585</v>
      </c>
      <c r="G14" s="18" t="s">
        <v>464</v>
      </c>
      <c r="H14" s="19" t="s">
        <v>600</v>
      </c>
      <c r="I14" s="20" t="s">
        <v>154</v>
      </c>
    </row>
    <row r="15" ht="409.5" hidden="1" customHeight="1">
      <c r="A15" s="18">
        <v>318.0</v>
      </c>
      <c r="B15" s="18">
        <v>5.0</v>
      </c>
      <c r="C15" s="18" t="s">
        <v>20</v>
      </c>
      <c r="D15" s="18">
        <v>2.0</v>
      </c>
      <c r="E15" s="18" t="s">
        <v>73</v>
      </c>
      <c r="F15" s="18" t="s">
        <v>585</v>
      </c>
      <c r="G15" s="18" t="s">
        <v>448</v>
      </c>
      <c r="H15" s="19" t="s">
        <v>601</v>
      </c>
      <c r="I15" s="20" t="s">
        <v>154</v>
      </c>
    </row>
    <row r="16" ht="409.5" hidden="1" customHeight="1">
      <c r="A16" s="18">
        <v>319.0</v>
      </c>
      <c r="B16" s="18">
        <v>5.0</v>
      </c>
      <c r="C16" s="18" t="s">
        <v>20</v>
      </c>
      <c r="D16" s="18">
        <v>2.0</v>
      </c>
      <c r="E16" s="18" t="s">
        <v>73</v>
      </c>
      <c r="F16" s="18" t="s">
        <v>585</v>
      </c>
      <c r="G16" s="18" t="s">
        <v>448</v>
      </c>
      <c r="H16" s="19" t="s">
        <v>602</v>
      </c>
      <c r="I16" s="20" t="s">
        <v>154</v>
      </c>
    </row>
    <row r="17" ht="229.5" hidden="1" customHeight="1">
      <c r="A17" s="18">
        <v>320.0</v>
      </c>
      <c r="B17" s="18">
        <v>5.0</v>
      </c>
      <c r="C17" s="18" t="s">
        <v>20</v>
      </c>
      <c r="D17" s="18">
        <v>2.0</v>
      </c>
      <c r="E17" s="18" t="s">
        <v>73</v>
      </c>
      <c r="F17" s="18" t="s">
        <v>585</v>
      </c>
      <c r="G17" s="18" t="s">
        <v>466</v>
      </c>
      <c r="H17" s="19" t="s">
        <v>603</v>
      </c>
      <c r="I17" s="20" t="s">
        <v>154</v>
      </c>
    </row>
    <row r="18" ht="409.5" hidden="1" customHeight="1">
      <c r="A18" s="18">
        <v>321.0</v>
      </c>
      <c r="B18" s="18">
        <v>5.0</v>
      </c>
      <c r="C18" s="18" t="s">
        <v>20</v>
      </c>
      <c r="D18" s="18">
        <v>2.0</v>
      </c>
      <c r="E18" s="18" t="s">
        <v>73</v>
      </c>
      <c r="F18" s="18" t="s">
        <v>585</v>
      </c>
      <c r="G18" s="18" t="s">
        <v>448</v>
      </c>
      <c r="H18" s="19" t="s">
        <v>604</v>
      </c>
      <c r="I18" s="20" t="s">
        <v>154</v>
      </c>
    </row>
    <row r="19" ht="313.5" hidden="1" customHeight="1">
      <c r="A19" s="18">
        <v>322.0</v>
      </c>
      <c r="B19" s="18">
        <v>5.0</v>
      </c>
      <c r="C19" s="18" t="s">
        <v>20</v>
      </c>
      <c r="D19" s="18">
        <v>2.0</v>
      </c>
      <c r="E19" s="18" t="s">
        <v>73</v>
      </c>
      <c r="F19" s="18" t="s">
        <v>585</v>
      </c>
      <c r="G19" s="18" t="s">
        <v>605</v>
      </c>
      <c r="H19" s="19" t="s">
        <v>606</v>
      </c>
      <c r="I19" s="20" t="s">
        <v>137</v>
      </c>
    </row>
    <row r="20" ht="409.5" hidden="1" customHeight="1">
      <c r="A20" s="18">
        <v>323.0</v>
      </c>
      <c r="B20" s="18">
        <v>5.0</v>
      </c>
      <c r="C20" s="18" t="s">
        <v>20</v>
      </c>
      <c r="D20" s="18">
        <v>2.0</v>
      </c>
      <c r="E20" s="18" t="s">
        <v>73</v>
      </c>
      <c r="F20" s="18" t="s">
        <v>585</v>
      </c>
      <c r="G20" s="18" t="s">
        <v>464</v>
      </c>
      <c r="H20" s="19" t="s">
        <v>607</v>
      </c>
      <c r="I20" s="20" t="s">
        <v>137</v>
      </c>
    </row>
    <row r="21" ht="297.0" hidden="1" customHeight="1">
      <c r="A21" s="18">
        <v>324.0</v>
      </c>
      <c r="B21" s="18">
        <v>5.0</v>
      </c>
      <c r="C21" s="18" t="s">
        <v>20</v>
      </c>
      <c r="D21" s="18">
        <v>2.0</v>
      </c>
      <c r="E21" s="18" t="s">
        <v>73</v>
      </c>
      <c r="F21" s="18" t="s">
        <v>585</v>
      </c>
      <c r="G21" s="18" t="s">
        <v>464</v>
      </c>
      <c r="H21" s="19" t="s">
        <v>608</v>
      </c>
      <c r="I21" s="20" t="s">
        <v>609</v>
      </c>
    </row>
    <row r="22" ht="381.0" hidden="1" customHeight="1">
      <c r="A22" s="18">
        <v>325.0</v>
      </c>
      <c r="B22" s="18">
        <v>5.0</v>
      </c>
      <c r="C22" s="18" t="s">
        <v>20</v>
      </c>
      <c r="D22" s="18">
        <v>2.0</v>
      </c>
      <c r="E22" s="18" t="s">
        <v>73</v>
      </c>
      <c r="F22" s="18" t="s">
        <v>585</v>
      </c>
      <c r="G22" s="18" t="s">
        <v>466</v>
      </c>
      <c r="H22" s="19" t="s">
        <v>610</v>
      </c>
      <c r="I22" s="20" t="s">
        <v>611</v>
      </c>
    </row>
    <row r="23" ht="409.5" hidden="1" customHeight="1">
      <c r="A23" s="18">
        <v>326.0</v>
      </c>
      <c r="B23" s="18">
        <v>5.0</v>
      </c>
      <c r="C23" s="18" t="s">
        <v>20</v>
      </c>
      <c r="D23" s="18">
        <v>2.0</v>
      </c>
      <c r="E23" s="18" t="s">
        <v>73</v>
      </c>
      <c r="F23" s="18" t="s">
        <v>585</v>
      </c>
      <c r="G23" s="18" t="s">
        <v>464</v>
      </c>
      <c r="H23" s="19" t="s">
        <v>612</v>
      </c>
      <c r="I23" s="20" t="s">
        <v>592</v>
      </c>
    </row>
    <row r="24" ht="409.5" hidden="1" customHeight="1">
      <c r="A24" s="18">
        <v>327.0</v>
      </c>
      <c r="B24" s="18">
        <v>5.0</v>
      </c>
      <c r="C24" s="18" t="s">
        <v>20</v>
      </c>
      <c r="D24" s="18">
        <v>2.0</v>
      </c>
      <c r="E24" s="18" t="s">
        <v>73</v>
      </c>
      <c r="F24" s="18" t="s">
        <v>585</v>
      </c>
      <c r="G24" s="18" t="s">
        <v>464</v>
      </c>
      <c r="H24" s="19" t="s">
        <v>613</v>
      </c>
      <c r="I24" s="20" t="s">
        <v>592</v>
      </c>
    </row>
    <row r="25" ht="409.5" customHeight="1">
      <c r="A25" s="18">
        <v>328.0</v>
      </c>
      <c r="B25" s="18">
        <v>5.0</v>
      </c>
      <c r="C25" s="18" t="s">
        <v>20</v>
      </c>
      <c r="D25" s="18">
        <v>2.0</v>
      </c>
      <c r="E25" s="18" t="s">
        <v>73</v>
      </c>
      <c r="F25" s="18" t="s">
        <v>585</v>
      </c>
      <c r="G25" s="18" t="s">
        <v>88</v>
      </c>
      <c r="H25" s="19" t="s">
        <v>614</v>
      </c>
      <c r="I25" s="20" t="s">
        <v>592</v>
      </c>
    </row>
    <row r="26" ht="364.5" customHeight="1">
      <c r="A26" s="18">
        <v>329.0</v>
      </c>
      <c r="B26" s="18">
        <v>5.0</v>
      </c>
      <c r="C26" s="18" t="s">
        <v>20</v>
      </c>
      <c r="D26" s="18">
        <v>2.0</v>
      </c>
      <c r="E26" s="18" t="s">
        <v>73</v>
      </c>
      <c r="F26" s="18" t="s">
        <v>585</v>
      </c>
      <c r="G26" s="18" t="s">
        <v>88</v>
      </c>
      <c r="H26" s="19" t="s">
        <v>615</v>
      </c>
      <c r="I26" s="20" t="s">
        <v>611</v>
      </c>
    </row>
    <row r="27" ht="409.5" hidden="1" customHeight="1">
      <c r="A27" s="18">
        <v>330.0</v>
      </c>
      <c r="B27" s="18">
        <v>5.0</v>
      </c>
      <c r="C27" s="18" t="s">
        <v>20</v>
      </c>
      <c r="D27" s="18">
        <v>2.0</v>
      </c>
      <c r="E27" s="18" t="s">
        <v>73</v>
      </c>
      <c r="F27" s="18" t="s">
        <v>585</v>
      </c>
      <c r="G27" s="18" t="s">
        <v>448</v>
      </c>
      <c r="H27" s="19" t="s">
        <v>616</v>
      </c>
      <c r="I27" s="20" t="s">
        <v>592</v>
      </c>
    </row>
    <row r="28" ht="409.5" hidden="1" customHeight="1">
      <c r="A28" s="18">
        <v>331.0</v>
      </c>
      <c r="B28" s="18">
        <v>5.0</v>
      </c>
      <c r="C28" s="18" t="s">
        <v>20</v>
      </c>
      <c r="D28" s="18">
        <v>2.0</v>
      </c>
      <c r="E28" s="18" t="s">
        <v>73</v>
      </c>
      <c r="F28" s="18" t="s">
        <v>585</v>
      </c>
      <c r="G28" s="18" t="s">
        <v>448</v>
      </c>
      <c r="H28" s="19" t="s">
        <v>617</v>
      </c>
      <c r="I28" s="20" t="s">
        <v>618</v>
      </c>
    </row>
    <row r="29" ht="409.5" hidden="1" customHeight="1">
      <c r="A29" s="18">
        <v>332.0</v>
      </c>
      <c r="B29" s="18">
        <v>5.0</v>
      </c>
      <c r="C29" s="18" t="s">
        <v>20</v>
      </c>
      <c r="D29" s="18">
        <v>2.0</v>
      </c>
      <c r="E29" s="18" t="s">
        <v>73</v>
      </c>
      <c r="F29" s="18" t="s">
        <v>585</v>
      </c>
      <c r="G29" s="18" t="s">
        <v>464</v>
      </c>
      <c r="H29" s="19" t="s">
        <v>619</v>
      </c>
      <c r="I29" s="20" t="s">
        <v>620</v>
      </c>
    </row>
    <row r="30" ht="409.5" hidden="1" customHeight="1">
      <c r="A30" s="18">
        <v>333.0</v>
      </c>
      <c r="B30" s="18">
        <v>5.0</v>
      </c>
      <c r="C30" s="18" t="s">
        <v>20</v>
      </c>
      <c r="D30" s="18">
        <v>2.0</v>
      </c>
      <c r="E30" s="18" t="s">
        <v>73</v>
      </c>
      <c r="F30" s="18" t="s">
        <v>585</v>
      </c>
      <c r="G30" s="18" t="s">
        <v>466</v>
      </c>
      <c r="H30" s="19" t="s">
        <v>621</v>
      </c>
      <c r="I30" s="20" t="s">
        <v>589</v>
      </c>
    </row>
    <row r="31" ht="278.25" customHeight="1">
      <c r="A31" s="18">
        <v>334.0</v>
      </c>
      <c r="B31" s="18">
        <v>5.0</v>
      </c>
      <c r="C31" s="18" t="s">
        <v>20</v>
      </c>
      <c r="D31" s="18">
        <v>2.0</v>
      </c>
      <c r="E31" s="18" t="s">
        <v>73</v>
      </c>
      <c r="F31" s="18" t="s">
        <v>585</v>
      </c>
      <c r="G31" s="18" t="s">
        <v>88</v>
      </c>
      <c r="H31" s="19" t="s">
        <v>622</v>
      </c>
      <c r="I31" s="20" t="s">
        <v>589</v>
      </c>
    </row>
    <row r="32" ht="392.25" hidden="1" customHeight="1">
      <c r="A32" s="18">
        <v>335.0</v>
      </c>
      <c r="B32" s="18">
        <v>5.0</v>
      </c>
      <c r="C32" s="18" t="s">
        <v>20</v>
      </c>
      <c r="D32" s="18">
        <v>2.0</v>
      </c>
      <c r="E32" s="18" t="s">
        <v>73</v>
      </c>
      <c r="F32" s="18" t="s">
        <v>585</v>
      </c>
      <c r="G32" s="18" t="s">
        <v>466</v>
      </c>
      <c r="H32" s="19" t="s">
        <v>623</v>
      </c>
      <c r="I32" s="20" t="s">
        <v>589</v>
      </c>
    </row>
    <row r="33" ht="409.5" hidden="1" customHeight="1">
      <c r="A33" s="18">
        <v>336.0</v>
      </c>
      <c r="B33" s="18">
        <v>5.0</v>
      </c>
      <c r="C33" s="18" t="s">
        <v>20</v>
      </c>
      <c r="D33" s="18">
        <v>2.0</v>
      </c>
      <c r="E33" s="18" t="s">
        <v>73</v>
      </c>
      <c r="F33" s="18" t="s">
        <v>585</v>
      </c>
      <c r="G33" s="18" t="s">
        <v>466</v>
      </c>
      <c r="H33" s="19" t="s">
        <v>624</v>
      </c>
      <c r="I33" s="20" t="s">
        <v>137</v>
      </c>
    </row>
    <row r="34" ht="409.5" hidden="1" customHeight="1">
      <c r="A34" s="18">
        <v>337.0</v>
      </c>
      <c r="B34" s="18">
        <v>5.0</v>
      </c>
      <c r="C34" s="18" t="s">
        <v>20</v>
      </c>
      <c r="D34" s="18">
        <v>2.0</v>
      </c>
      <c r="E34" s="18" t="s">
        <v>73</v>
      </c>
      <c r="F34" s="18" t="s">
        <v>585</v>
      </c>
      <c r="G34" s="18" t="s">
        <v>464</v>
      </c>
      <c r="H34" s="19" t="s">
        <v>625</v>
      </c>
      <c r="I34" s="20" t="s">
        <v>626</v>
      </c>
    </row>
    <row r="35" ht="409.5" hidden="1" customHeight="1">
      <c r="A35" s="18">
        <v>338.0</v>
      </c>
      <c r="B35" s="18">
        <v>5.0</v>
      </c>
      <c r="C35" s="18" t="s">
        <v>20</v>
      </c>
      <c r="D35" s="18">
        <v>2.0</v>
      </c>
      <c r="E35" s="18" t="s">
        <v>73</v>
      </c>
      <c r="F35" s="18" t="s">
        <v>585</v>
      </c>
      <c r="G35" s="33" t="s">
        <v>466</v>
      </c>
      <c r="H35" s="19" t="s">
        <v>627</v>
      </c>
      <c r="I35" s="20" t="s">
        <v>628</v>
      </c>
    </row>
    <row r="36" ht="233.25" customHeight="1">
      <c r="A36" s="18">
        <v>339.0</v>
      </c>
      <c r="B36" s="18">
        <v>5.0</v>
      </c>
      <c r="C36" s="18" t="s">
        <v>20</v>
      </c>
      <c r="D36" s="18">
        <v>2.0</v>
      </c>
      <c r="E36" s="18" t="s">
        <v>73</v>
      </c>
      <c r="F36" s="18" t="s">
        <v>585</v>
      </c>
      <c r="G36" s="33" t="s">
        <v>88</v>
      </c>
      <c r="H36" s="19" t="s">
        <v>629</v>
      </c>
      <c r="I36" s="20" t="s">
        <v>628</v>
      </c>
    </row>
    <row r="37" ht="233.25" hidden="1" customHeight="1">
      <c r="A37" s="18">
        <v>340.0</v>
      </c>
      <c r="B37" s="18">
        <v>5.0</v>
      </c>
      <c r="C37" s="18" t="s">
        <v>20</v>
      </c>
      <c r="D37" s="18">
        <v>2.0</v>
      </c>
      <c r="E37" s="18" t="s">
        <v>73</v>
      </c>
      <c r="F37" s="18" t="s">
        <v>585</v>
      </c>
      <c r="G37" s="33" t="s">
        <v>464</v>
      </c>
      <c r="H37" s="19" t="s">
        <v>630</v>
      </c>
      <c r="I37" s="20" t="s">
        <v>631</v>
      </c>
    </row>
    <row r="38" ht="284.25" customHeight="1">
      <c r="A38" s="18">
        <v>341.0</v>
      </c>
      <c r="B38" s="18">
        <v>5.0</v>
      </c>
      <c r="C38" s="18" t="s">
        <v>20</v>
      </c>
      <c r="D38" s="18">
        <v>2.0</v>
      </c>
      <c r="E38" s="18" t="s">
        <v>73</v>
      </c>
      <c r="F38" s="18" t="s">
        <v>585</v>
      </c>
      <c r="G38" s="33" t="s">
        <v>88</v>
      </c>
      <c r="H38" s="19" t="s">
        <v>632</v>
      </c>
      <c r="I38" s="20" t="s">
        <v>628</v>
      </c>
    </row>
    <row r="39" ht="409.5" customHeight="1">
      <c r="A39" s="18">
        <v>342.0</v>
      </c>
      <c r="B39" s="18">
        <v>5.0</v>
      </c>
      <c r="C39" s="18" t="s">
        <v>20</v>
      </c>
      <c r="D39" s="18">
        <v>2.0</v>
      </c>
      <c r="E39" s="18" t="s">
        <v>73</v>
      </c>
      <c r="F39" s="18" t="s">
        <v>585</v>
      </c>
      <c r="G39" s="33" t="s">
        <v>88</v>
      </c>
      <c r="H39" s="19" t="s">
        <v>633</v>
      </c>
      <c r="I39" s="20" t="s">
        <v>594</v>
      </c>
    </row>
    <row r="40" ht="233.25" hidden="1" customHeight="1">
      <c r="A40" s="18">
        <v>343.0</v>
      </c>
      <c r="B40" s="18">
        <v>5.0</v>
      </c>
      <c r="C40" s="18" t="s">
        <v>20</v>
      </c>
      <c r="D40" s="18">
        <v>2.0</v>
      </c>
      <c r="E40" s="18" t="s">
        <v>73</v>
      </c>
      <c r="F40" s="18" t="s">
        <v>585</v>
      </c>
      <c r="G40" s="33" t="s">
        <v>464</v>
      </c>
      <c r="H40" s="19" t="s">
        <v>634</v>
      </c>
      <c r="I40" s="20" t="s">
        <v>594</v>
      </c>
    </row>
    <row r="41" ht="233.25" hidden="1" customHeight="1">
      <c r="A41" s="18">
        <v>344.0</v>
      </c>
      <c r="B41" s="18">
        <v>5.0</v>
      </c>
      <c r="C41" s="18" t="s">
        <v>20</v>
      </c>
      <c r="D41" s="18">
        <v>2.0</v>
      </c>
      <c r="E41" s="18" t="s">
        <v>73</v>
      </c>
      <c r="F41" s="18" t="s">
        <v>585</v>
      </c>
      <c r="G41" s="33" t="s">
        <v>464</v>
      </c>
      <c r="H41" s="19" t="s">
        <v>635</v>
      </c>
      <c r="I41" s="20" t="s">
        <v>636</v>
      </c>
    </row>
    <row r="42" ht="184.5" hidden="1" customHeight="1">
      <c r="A42" s="18">
        <v>345.0</v>
      </c>
      <c r="B42" s="18">
        <v>5.0</v>
      </c>
      <c r="C42" s="18" t="s">
        <v>20</v>
      </c>
      <c r="D42" s="18">
        <v>2.0</v>
      </c>
      <c r="E42" s="18" t="s">
        <v>73</v>
      </c>
      <c r="F42" s="18" t="s">
        <v>585</v>
      </c>
      <c r="G42" s="33" t="s">
        <v>152</v>
      </c>
      <c r="H42" s="19" t="s">
        <v>637</v>
      </c>
      <c r="I42" s="20" t="s">
        <v>636</v>
      </c>
    </row>
    <row r="43" ht="313.5" hidden="1" customHeight="1">
      <c r="A43" s="18">
        <v>346.0</v>
      </c>
      <c r="B43" s="18">
        <v>5.0</v>
      </c>
      <c r="C43" s="18" t="s">
        <v>20</v>
      </c>
      <c r="D43" s="18">
        <v>2.0</v>
      </c>
      <c r="E43" s="18" t="s">
        <v>73</v>
      </c>
      <c r="F43" s="18" t="s">
        <v>585</v>
      </c>
      <c r="G43" s="33" t="s">
        <v>464</v>
      </c>
      <c r="H43" s="19" t="s">
        <v>638</v>
      </c>
      <c r="I43" s="20" t="s">
        <v>639</v>
      </c>
    </row>
    <row r="44" ht="186.0" hidden="1" customHeight="1">
      <c r="A44" s="18">
        <v>347.0</v>
      </c>
      <c r="B44" s="18">
        <v>5.0</v>
      </c>
      <c r="C44" s="18" t="s">
        <v>20</v>
      </c>
      <c r="D44" s="18">
        <v>2.0</v>
      </c>
      <c r="E44" s="18" t="s">
        <v>73</v>
      </c>
      <c r="F44" s="18" t="s">
        <v>585</v>
      </c>
      <c r="G44" s="33" t="s">
        <v>466</v>
      </c>
      <c r="H44" s="19" t="s">
        <v>640</v>
      </c>
      <c r="I44" s="20" t="s">
        <v>636</v>
      </c>
    </row>
    <row r="45" ht="409.5" hidden="1" customHeight="1">
      <c r="A45" s="18">
        <v>348.0</v>
      </c>
      <c r="B45" s="18">
        <v>5.0</v>
      </c>
      <c r="C45" s="18" t="s">
        <v>20</v>
      </c>
      <c r="D45" s="18">
        <v>2.0</v>
      </c>
      <c r="E45" s="18" t="s">
        <v>73</v>
      </c>
      <c r="F45" s="18" t="s">
        <v>585</v>
      </c>
      <c r="G45" s="33" t="s">
        <v>458</v>
      </c>
      <c r="H45" s="19" t="s">
        <v>641</v>
      </c>
      <c r="I45" s="20" t="s">
        <v>642</v>
      </c>
    </row>
    <row r="46" ht="233.25" hidden="1" customHeight="1">
      <c r="A46" s="18">
        <v>349.0</v>
      </c>
      <c r="B46" s="18">
        <v>5.0</v>
      </c>
      <c r="C46" s="18" t="s">
        <v>20</v>
      </c>
      <c r="D46" s="18">
        <v>2.0</v>
      </c>
      <c r="E46" s="18" t="s">
        <v>73</v>
      </c>
      <c r="F46" s="18" t="s">
        <v>585</v>
      </c>
      <c r="G46" s="33" t="s">
        <v>466</v>
      </c>
      <c r="H46" s="19" t="s">
        <v>643</v>
      </c>
      <c r="I46" s="20" t="s">
        <v>642</v>
      </c>
    </row>
    <row r="47" ht="409.5" hidden="1" customHeight="1">
      <c r="A47" s="18">
        <v>350.0</v>
      </c>
      <c r="B47" s="18">
        <v>5.0</v>
      </c>
      <c r="C47" s="18" t="s">
        <v>20</v>
      </c>
      <c r="D47" s="18">
        <v>2.0</v>
      </c>
      <c r="E47" s="18" t="s">
        <v>73</v>
      </c>
      <c r="F47" s="18" t="s">
        <v>585</v>
      </c>
      <c r="G47" s="33" t="s">
        <v>466</v>
      </c>
      <c r="H47" s="19" t="s">
        <v>644</v>
      </c>
      <c r="I47" s="20" t="s">
        <v>592</v>
      </c>
    </row>
    <row r="48" ht="15.75" hidden="1" customHeight="1">
      <c r="A48" s="18">
        <v>351.0</v>
      </c>
      <c r="B48" s="18">
        <v>5.0</v>
      </c>
      <c r="C48" s="18" t="s">
        <v>20</v>
      </c>
      <c r="D48" s="18">
        <v>2.0</v>
      </c>
      <c r="E48" s="18" t="s">
        <v>73</v>
      </c>
      <c r="F48" s="18" t="s">
        <v>585</v>
      </c>
      <c r="G48" s="33" t="s">
        <v>464</v>
      </c>
      <c r="H48" s="19" t="s">
        <v>645</v>
      </c>
      <c r="I48" s="20" t="s">
        <v>137</v>
      </c>
    </row>
    <row r="49" ht="409.5" hidden="1" customHeight="1">
      <c r="A49" s="18">
        <v>352.0</v>
      </c>
      <c r="B49" s="18">
        <v>5.0</v>
      </c>
      <c r="C49" s="18" t="s">
        <v>20</v>
      </c>
      <c r="D49" s="18">
        <v>2.0</v>
      </c>
      <c r="E49" s="18" t="s">
        <v>73</v>
      </c>
      <c r="F49" s="18" t="s">
        <v>585</v>
      </c>
      <c r="G49" s="33" t="s">
        <v>464</v>
      </c>
      <c r="H49" s="19" t="s">
        <v>646</v>
      </c>
      <c r="I49" s="20" t="s">
        <v>647</v>
      </c>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49">
    <filterColumn colId="6">
      <filters>
        <filter val="PROBLEMÁTICA SOCIO-ECONÓMICA"/>
      </filters>
    </filterColumn>
  </autoFilter>
  <mergeCells count="1">
    <mergeCell ref="A1:I1"/>
  </mergeCell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648</v>
      </c>
      <c r="B1" s="26" t="s">
        <v>649</v>
      </c>
      <c r="C1" s="26" t="s">
        <v>35</v>
      </c>
    </row>
    <row r="2" ht="50.25" customHeight="1">
      <c r="A2" s="27" t="s">
        <v>202</v>
      </c>
      <c r="B2" s="28">
        <f>COUNTIF(UA10A!G3:G49,"APRENDIZAJE SITUADO")</f>
        <v>1</v>
      </c>
      <c r="C2" s="29" t="s">
        <v>306</v>
      </c>
    </row>
    <row r="3" ht="30.75" customHeight="1">
      <c r="A3" s="27" t="s">
        <v>97</v>
      </c>
      <c r="B3" s="28">
        <f>COUNTIF(UA10A!G3:G49,"CENTRALISMO")</f>
        <v>1</v>
      </c>
      <c r="C3" s="29" t="s">
        <v>307</v>
      </c>
    </row>
    <row r="4" ht="50.25" customHeight="1">
      <c r="A4" s="27" t="s">
        <v>152</v>
      </c>
      <c r="B4" s="28">
        <f>COUNTIF(UA10A!G3:G49,"CONTEXTO SOCIOCULTURAL")</f>
        <v>1</v>
      </c>
      <c r="C4" s="29" t="s">
        <v>182</v>
      </c>
    </row>
    <row r="5" ht="50.25" customHeight="1">
      <c r="A5" s="27" t="s">
        <v>334</v>
      </c>
      <c r="B5" s="28">
        <f>COUNTIF(UA10A!G3:G49,"DEPENDENCIAS EN RED")</f>
        <v>1</v>
      </c>
      <c r="C5" s="29" t="s">
        <v>389</v>
      </c>
    </row>
    <row r="6" ht="50.25" customHeight="1">
      <c r="A6" s="27" t="s">
        <v>208</v>
      </c>
      <c r="B6" s="28">
        <f>COUNTIF(UA10A!G3:G49,"DIÁLOGO DE SABERES")</f>
        <v>1</v>
      </c>
      <c r="C6" s="29" t="s">
        <v>313</v>
      </c>
    </row>
    <row r="7" ht="33.75" customHeight="1">
      <c r="A7" s="27" t="s">
        <v>92</v>
      </c>
      <c r="B7" s="28">
        <f>COUNTIF(UA10A!G3:G49,"EDUCACIÓN TÉCNICA Y TECNOLÓGICA")</f>
        <v>1</v>
      </c>
      <c r="C7" s="29" t="s">
        <v>650</v>
      </c>
    </row>
    <row r="8" ht="50.25" customHeight="1">
      <c r="A8" s="27" t="s">
        <v>483</v>
      </c>
      <c r="B8" s="28">
        <f>COUNTIF(UA10A!G3:G49,"INTERDISCIPLINARIEDAD")</f>
        <v>1</v>
      </c>
      <c r="C8" s="29" t="s">
        <v>523</v>
      </c>
    </row>
    <row r="9" ht="33.0" customHeight="1">
      <c r="A9" s="27" t="s">
        <v>458</v>
      </c>
      <c r="B9" s="28">
        <f>COUNTIF(UA10A!G3:G49,"MARITORIO")</f>
        <v>1</v>
      </c>
      <c r="C9" s="29" t="s">
        <v>524</v>
      </c>
    </row>
    <row r="10" ht="31.5" customHeight="1">
      <c r="A10" s="27" t="s">
        <v>466</v>
      </c>
      <c r="B10" s="28">
        <f>COUNTIF(UA10A!G3:G49,"PENSAMIENTO AMBIENTAL")</f>
        <v>9</v>
      </c>
      <c r="C10" s="29" t="s">
        <v>525</v>
      </c>
    </row>
    <row r="11" ht="50.25" customHeight="1">
      <c r="A11" s="27" t="s">
        <v>464</v>
      </c>
      <c r="B11" s="28">
        <f>COUNTIF(UA10A!G3:G49,"PROBLEMÁTICA AMBIENTAL")</f>
        <v>14</v>
      </c>
      <c r="C11" s="29" t="s">
        <v>526</v>
      </c>
    </row>
    <row r="12" ht="66.75" customHeight="1">
      <c r="A12" s="27" t="s">
        <v>88</v>
      </c>
      <c r="B12" s="28">
        <f>COUNTIF(UA10A!G3:G49,"PROBLEMÁTICA SOCIO-ECONÓMICA")</f>
        <v>6</v>
      </c>
      <c r="C12" s="29" t="s">
        <v>527</v>
      </c>
    </row>
    <row r="13" ht="62.25" customHeight="1">
      <c r="A13" s="27" t="s">
        <v>605</v>
      </c>
      <c r="B13" s="28">
        <f>COUNTIF(UA10A!G3:G49,"RELACIÓN TEORÍA Y PRÁCTICA")</f>
        <v>1</v>
      </c>
      <c r="C13" s="29" t="s">
        <v>651</v>
      </c>
    </row>
    <row r="14" ht="50.25" customHeight="1">
      <c r="A14" s="27" t="s">
        <v>149</v>
      </c>
      <c r="B14" s="28">
        <f>COUNTIF(UA10A!G3:G49,"RELACIONAMIENTO CON EL MEDIO EXTERNO")</f>
        <v>4</v>
      </c>
      <c r="C14" s="29" t="s">
        <v>581</v>
      </c>
    </row>
    <row r="15" ht="63.75" customHeight="1">
      <c r="A15" s="27" t="s">
        <v>448</v>
      </c>
      <c r="B15" s="28">
        <f>COUNTIF(UA10A!G3:G49,"SOCIOECOSISTEMAS COSTEROS")</f>
        <v>5</v>
      </c>
      <c r="C15" s="29" t="s">
        <v>528</v>
      </c>
    </row>
    <row r="16" ht="35.25" customHeight="1">
      <c r="A16" s="30" t="s">
        <v>39</v>
      </c>
      <c r="B16" s="31">
        <f>SUM(B2:B15)</f>
        <v>47</v>
      </c>
      <c r="C16"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79.5" customHeight="1">
      <c r="A2" s="5" t="s">
        <v>652</v>
      </c>
      <c r="B2" s="5" t="s">
        <v>2</v>
      </c>
      <c r="C2" s="5" t="s">
        <v>3</v>
      </c>
      <c r="D2" s="6" t="s">
        <v>653</v>
      </c>
      <c r="E2" s="5" t="s">
        <v>654</v>
      </c>
      <c r="F2" s="5" t="s">
        <v>6</v>
      </c>
      <c r="G2" s="5" t="s">
        <v>7</v>
      </c>
      <c r="H2" s="5" t="s">
        <v>8</v>
      </c>
      <c r="I2" s="4"/>
      <c r="J2" s="4"/>
      <c r="K2" s="4"/>
      <c r="L2" s="4"/>
      <c r="M2" s="4"/>
      <c r="N2" s="4"/>
      <c r="O2" s="4"/>
      <c r="P2" s="4"/>
      <c r="Q2" s="4"/>
      <c r="R2" s="4"/>
      <c r="S2" s="4"/>
      <c r="T2" s="4"/>
      <c r="U2" s="4"/>
      <c r="V2" s="4"/>
      <c r="W2" s="4"/>
      <c r="X2" s="4"/>
      <c r="Y2" s="4"/>
      <c r="Z2" s="4"/>
    </row>
    <row r="3" ht="29.25" customHeight="1">
      <c r="A3" s="7" t="s">
        <v>71</v>
      </c>
      <c r="B3" s="8"/>
      <c r="C3" s="9"/>
      <c r="D3" s="32" t="s">
        <v>655</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5" width="21.14"/>
    <col customWidth="1" min="6" max="6" width="22.57"/>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143.25" customHeight="1">
      <c r="A3" s="18">
        <v>353.0</v>
      </c>
      <c r="B3" s="18">
        <v>5.0</v>
      </c>
      <c r="C3" s="18" t="s">
        <v>20</v>
      </c>
      <c r="D3" s="18">
        <v>3.0</v>
      </c>
      <c r="E3" s="18" t="s">
        <v>73</v>
      </c>
      <c r="F3" s="18" t="s">
        <v>656</v>
      </c>
      <c r="G3" s="18" t="s">
        <v>657</v>
      </c>
      <c r="H3" s="19" t="s">
        <v>658</v>
      </c>
      <c r="I3" s="20" t="s">
        <v>659</v>
      </c>
    </row>
    <row r="4">
      <c r="A4" s="18">
        <v>354.0</v>
      </c>
      <c r="B4" s="18">
        <v>5.0</v>
      </c>
      <c r="C4" s="18" t="s">
        <v>20</v>
      </c>
      <c r="D4" s="18">
        <v>3.0</v>
      </c>
      <c r="E4" s="18" t="s">
        <v>73</v>
      </c>
      <c r="F4" s="18" t="s">
        <v>656</v>
      </c>
      <c r="G4" s="18" t="s">
        <v>216</v>
      </c>
      <c r="H4" s="19" t="s">
        <v>660</v>
      </c>
      <c r="I4" s="20" t="s">
        <v>659</v>
      </c>
    </row>
    <row r="5" ht="178.5" customHeight="1">
      <c r="A5" s="18">
        <v>355.0</v>
      </c>
      <c r="B5" s="18">
        <v>5.0</v>
      </c>
      <c r="C5" s="18" t="s">
        <v>20</v>
      </c>
      <c r="D5" s="18">
        <v>3.0</v>
      </c>
      <c r="E5" s="18" t="s">
        <v>73</v>
      </c>
      <c r="F5" s="18" t="s">
        <v>656</v>
      </c>
      <c r="G5" s="18" t="s">
        <v>249</v>
      </c>
      <c r="H5" s="19" t="s">
        <v>661</v>
      </c>
      <c r="I5" s="20" t="s">
        <v>659</v>
      </c>
    </row>
    <row r="6" ht="162.75" customHeight="1">
      <c r="A6" s="18">
        <v>356.0</v>
      </c>
      <c r="B6" s="18">
        <v>5.0</v>
      </c>
      <c r="C6" s="18" t="s">
        <v>20</v>
      </c>
      <c r="D6" s="18">
        <v>3.0</v>
      </c>
      <c r="E6" s="18" t="s">
        <v>73</v>
      </c>
      <c r="F6" s="18" t="s">
        <v>656</v>
      </c>
      <c r="G6" s="18" t="s">
        <v>657</v>
      </c>
      <c r="H6" s="19" t="s">
        <v>662</v>
      </c>
      <c r="I6" s="20" t="s">
        <v>659</v>
      </c>
    </row>
    <row r="7" ht="146.25" customHeight="1">
      <c r="A7" s="18">
        <v>357.0</v>
      </c>
      <c r="B7" s="18">
        <v>5.0</v>
      </c>
      <c r="C7" s="18" t="s">
        <v>20</v>
      </c>
      <c r="D7" s="18">
        <v>3.0</v>
      </c>
      <c r="E7" s="18" t="s">
        <v>73</v>
      </c>
      <c r="F7" s="18" t="s">
        <v>656</v>
      </c>
      <c r="G7" s="18" t="s">
        <v>404</v>
      </c>
      <c r="H7" s="19" t="s">
        <v>663</v>
      </c>
      <c r="I7" s="20" t="s">
        <v>659</v>
      </c>
    </row>
    <row r="8" ht="79.5" customHeight="1">
      <c r="A8" s="18">
        <v>358.0</v>
      </c>
      <c r="B8" s="18">
        <v>5.0</v>
      </c>
      <c r="C8" s="18" t="s">
        <v>20</v>
      </c>
      <c r="D8" s="18">
        <v>3.0</v>
      </c>
      <c r="E8" s="18" t="s">
        <v>73</v>
      </c>
      <c r="F8" s="18" t="s">
        <v>656</v>
      </c>
      <c r="G8" s="18" t="s">
        <v>202</v>
      </c>
      <c r="H8" s="19" t="s">
        <v>664</v>
      </c>
      <c r="I8" s="20" t="s">
        <v>659</v>
      </c>
    </row>
    <row r="9" ht="409.5" customHeight="1">
      <c r="A9" s="18">
        <v>359.0</v>
      </c>
      <c r="B9" s="18">
        <v>5.0</v>
      </c>
      <c r="C9" s="18" t="s">
        <v>20</v>
      </c>
      <c r="D9" s="18">
        <v>3.0</v>
      </c>
      <c r="E9" s="18" t="s">
        <v>73</v>
      </c>
      <c r="F9" s="18" t="s">
        <v>656</v>
      </c>
      <c r="G9" s="18" t="s">
        <v>404</v>
      </c>
      <c r="H9" s="19" t="s">
        <v>665</v>
      </c>
      <c r="I9" s="20" t="s">
        <v>666</v>
      </c>
    </row>
    <row r="10" ht="162.75" customHeight="1">
      <c r="A10" s="18">
        <v>360.0</v>
      </c>
      <c r="B10" s="18">
        <v>5.0</v>
      </c>
      <c r="C10" s="18" t="s">
        <v>20</v>
      </c>
      <c r="D10" s="18">
        <v>3.0</v>
      </c>
      <c r="E10" s="18" t="s">
        <v>73</v>
      </c>
      <c r="F10" s="18" t="s">
        <v>656</v>
      </c>
      <c r="G10" s="18" t="s">
        <v>216</v>
      </c>
      <c r="H10" s="19" t="s">
        <v>667</v>
      </c>
      <c r="I10" s="20" t="s">
        <v>659</v>
      </c>
    </row>
    <row r="11" ht="129.75" customHeight="1">
      <c r="A11" s="18">
        <v>361.0</v>
      </c>
      <c r="B11" s="18">
        <v>5.0</v>
      </c>
      <c r="C11" s="18" t="s">
        <v>20</v>
      </c>
      <c r="D11" s="18">
        <v>3.0</v>
      </c>
      <c r="E11" s="18" t="s">
        <v>73</v>
      </c>
      <c r="F11" s="18" t="s">
        <v>656</v>
      </c>
      <c r="G11" s="18" t="s">
        <v>249</v>
      </c>
      <c r="H11" s="19" t="s">
        <v>668</v>
      </c>
      <c r="I11" s="20" t="s">
        <v>659</v>
      </c>
    </row>
    <row r="12" ht="127.5" customHeight="1">
      <c r="A12" s="18">
        <v>362.0</v>
      </c>
      <c r="B12" s="18">
        <v>5.0</v>
      </c>
      <c r="C12" s="18" t="s">
        <v>20</v>
      </c>
      <c r="D12" s="18">
        <v>3.0</v>
      </c>
      <c r="E12" s="18" t="s">
        <v>73</v>
      </c>
      <c r="F12" s="18" t="s">
        <v>656</v>
      </c>
      <c r="G12" s="18" t="s">
        <v>216</v>
      </c>
      <c r="H12" s="19" t="s">
        <v>669</v>
      </c>
      <c r="I12" s="20" t="s">
        <v>670</v>
      </c>
    </row>
    <row r="13" ht="408.75" customHeight="1">
      <c r="A13" s="18">
        <v>363.0</v>
      </c>
      <c r="B13" s="18">
        <v>5.0</v>
      </c>
      <c r="C13" s="18" t="s">
        <v>20</v>
      </c>
      <c r="D13" s="18">
        <v>3.0</v>
      </c>
      <c r="E13" s="18" t="s">
        <v>73</v>
      </c>
      <c r="F13" s="18" t="s">
        <v>656</v>
      </c>
      <c r="G13" s="18" t="s">
        <v>249</v>
      </c>
      <c r="H13" s="19" t="s">
        <v>671</v>
      </c>
      <c r="I13" s="20" t="s">
        <v>670</v>
      </c>
    </row>
    <row r="14" ht="409.5" customHeight="1">
      <c r="A14" s="18">
        <v>364.0</v>
      </c>
      <c r="B14" s="18">
        <v>5.0</v>
      </c>
      <c r="C14" s="18" t="s">
        <v>20</v>
      </c>
      <c r="D14" s="18">
        <v>3.0</v>
      </c>
      <c r="E14" s="18" t="s">
        <v>73</v>
      </c>
      <c r="F14" s="18" t="s">
        <v>656</v>
      </c>
      <c r="G14" s="18" t="s">
        <v>672</v>
      </c>
      <c r="H14" s="19" t="s">
        <v>673</v>
      </c>
      <c r="I14" s="20" t="s">
        <v>659</v>
      </c>
    </row>
    <row r="15" ht="288.0" customHeight="1">
      <c r="A15" s="18">
        <v>365.0</v>
      </c>
      <c r="B15" s="18">
        <v>5.0</v>
      </c>
      <c r="C15" s="18" t="s">
        <v>20</v>
      </c>
      <c r="D15" s="18">
        <v>3.0</v>
      </c>
      <c r="E15" s="18" t="s">
        <v>73</v>
      </c>
      <c r="F15" s="18" t="s">
        <v>656</v>
      </c>
      <c r="G15" s="18" t="s">
        <v>216</v>
      </c>
      <c r="H15" s="19" t="s">
        <v>674</v>
      </c>
      <c r="I15" s="20" t="s">
        <v>675</v>
      </c>
    </row>
    <row r="16" ht="160.5" customHeight="1">
      <c r="A16" s="18">
        <v>366.0</v>
      </c>
      <c r="B16" s="18">
        <v>5.0</v>
      </c>
      <c r="C16" s="18" t="s">
        <v>20</v>
      </c>
      <c r="D16" s="18">
        <v>3.0</v>
      </c>
      <c r="E16" s="18" t="s">
        <v>73</v>
      </c>
      <c r="F16" s="18" t="s">
        <v>656</v>
      </c>
      <c r="G16" s="18" t="s">
        <v>404</v>
      </c>
      <c r="H16" s="19" t="s">
        <v>676</v>
      </c>
      <c r="I16" s="20" t="s">
        <v>677</v>
      </c>
    </row>
    <row r="17" ht="176.25" customHeight="1">
      <c r="A17" s="18">
        <v>367.0</v>
      </c>
      <c r="B17" s="18">
        <v>5.0</v>
      </c>
      <c r="C17" s="18" t="s">
        <v>20</v>
      </c>
      <c r="D17" s="18">
        <v>3.0</v>
      </c>
      <c r="E17" s="18" t="s">
        <v>73</v>
      </c>
      <c r="F17" s="18" t="s">
        <v>656</v>
      </c>
      <c r="G17" s="18" t="s">
        <v>657</v>
      </c>
      <c r="H17" s="19" t="s">
        <v>678</v>
      </c>
      <c r="I17" s="20" t="s">
        <v>677</v>
      </c>
    </row>
    <row r="18" ht="162.0" customHeight="1">
      <c r="A18" s="18">
        <v>368.0</v>
      </c>
      <c r="B18" s="18">
        <v>5.0</v>
      </c>
      <c r="C18" s="18" t="s">
        <v>20</v>
      </c>
      <c r="D18" s="18">
        <v>3.0</v>
      </c>
      <c r="E18" s="18" t="s">
        <v>73</v>
      </c>
      <c r="F18" s="18" t="s">
        <v>656</v>
      </c>
      <c r="G18" s="18" t="s">
        <v>227</v>
      </c>
      <c r="H18" s="19" t="s">
        <v>679</v>
      </c>
      <c r="I18" s="20" t="s">
        <v>677</v>
      </c>
    </row>
    <row r="19" ht="143.25" customHeight="1">
      <c r="A19" s="18">
        <v>369.0</v>
      </c>
      <c r="B19" s="18">
        <v>5.0</v>
      </c>
      <c r="C19" s="18" t="s">
        <v>20</v>
      </c>
      <c r="D19" s="18">
        <v>3.0</v>
      </c>
      <c r="E19" s="18" t="s">
        <v>73</v>
      </c>
      <c r="F19" s="18" t="s">
        <v>656</v>
      </c>
      <c r="G19" s="18" t="s">
        <v>23</v>
      </c>
      <c r="H19" s="19" t="s">
        <v>680</v>
      </c>
      <c r="I19" s="20" t="s">
        <v>659</v>
      </c>
    </row>
    <row r="20" ht="81.0" customHeight="1">
      <c r="A20" s="18">
        <v>370.0</v>
      </c>
      <c r="B20" s="18">
        <v>5.0</v>
      </c>
      <c r="C20" s="18" t="s">
        <v>20</v>
      </c>
      <c r="D20" s="18">
        <v>3.0</v>
      </c>
      <c r="E20" s="18" t="s">
        <v>73</v>
      </c>
      <c r="F20" s="18" t="s">
        <v>656</v>
      </c>
      <c r="G20" s="18" t="s">
        <v>249</v>
      </c>
      <c r="H20" s="19" t="s">
        <v>681</v>
      </c>
      <c r="I20" s="20" t="s">
        <v>677</v>
      </c>
    </row>
    <row r="21" ht="409.5" customHeight="1">
      <c r="A21" s="18">
        <v>371.0</v>
      </c>
      <c r="B21" s="18">
        <v>5.0</v>
      </c>
      <c r="C21" s="18" t="s">
        <v>20</v>
      </c>
      <c r="D21" s="18">
        <v>3.0</v>
      </c>
      <c r="E21" s="18" t="s">
        <v>73</v>
      </c>
      <c r="F21" s="18" t="s">
        <v>656</v>
      </c>
      <c r="G21" s="18" t="s">
        <v>249</v>
      </c>
      <c r="H21" s="19" t="s">
        <v>682</v>
      </c>
      <c r="I21" s="20" t="s">
        <v>683</v>
      </c>
    </row>
    <row r="22" ht="15.75" customHeight="1">
      <c r="A22" s="18">
        <v>372.0</v>
      </c>
      <c r="B22" s="18">
        <v>5.0</v>
      </c>
      <c r="C22" s="18" t="s">
        <v>20</v>
      </c>
      <c r="D22" s="18">
        <v>3.0</v>
      </c>
      <c r="E22" s="18" t="s">
        <v>73</v>
      </c>
      <c r="F22" s="18" t="s">
        <v>656</v>
      </c>
      <c r="G22" s="18" t="s">
        <v>31</v>
      </c>
      <c r="H22" s="19" t="s">
        <v>684</v>
      </c>
      <c r="I22" s="20" t="s">
        <v>685</v>
      </c>
    </row>
    <row r="23" ht="254.25" customHeight="1">
      <c r="A23" s="18">
        <v>373.0</v>
      </c>
      <c r="B23" s="18">
        <v>5.0</v>
      </c>
      <c r="C23" s="18" t="s">
        <v>20</v>
      </c>
      <c r="D23" s="18">
        <v>3.0</v>
      </c>
      <c r="E23" s="18" t="s">
        <v>73</v>
      </c>
      <c r="F23" s="18" t="s">
        <v>656</v>
      </c>
      <c r="G23" s="18" t="s">
        <v>216</v>
      </c>
      <c r="H23" s="19" t="s">
        <v>686</v>
      </c>
      <c r="I23" s="20" t="s">
        <v>687</v>
      </c>
    </row>
    <row r="24" ht="409.5" customHeight="1">
      <c r="A24" s="18">
        <v>374.0</v>
      </c>
      <c r="B24" s="18">
        <v>5.0</v>
      </c>
      <c r="C24" s="18" t="s">
        <v>20</v>
      </c>
      <c r="D24" s="18">
        <v>3.0</v>
      </c>
      <c r="E24" s="18" t="s">
        <v>73</v>
      </c>
      <c r="F24" s="18" t="s">
        <v>656</v>
      </c>
      <c r="G24" s="18" t="s">
        <v>204</v>
      </c>
      <c r="H24" s="19" t="s">
        <v>688</v>
      </c>
      <c r="I24" s="20" t="s">
        <v>677</v>
      </c>
    </row>
    <row r="25" ht="205.5" customHeight="1">
      <c r="A25" s="18">
        <v>375.0</v>
      </c>
      <c r="B25" s="18">
        <v>5.0</v>
      </c>
      <c r="C25" s="18" t="s">
        <v>20</v>
      </c>
      <c r="D25" s="18">
        <v>3.0</v>
      </c>
      <c r="E25" s="18" t="s">
        <v>73</v>
      </c>
      <c r="F25" s="18" t="s">
        <v>656</v>
      </c>
      <c r="G25" s="18" t="s">
        <v>194</v>
      </c>
      <c r="H25" s="19" t="s">
        <v>689</v>
      </c>
      <c r="I25" s="20" t="s">
        <v>677</v>
      </c>
    </row>
    <row r="26" ht="409.5" customHeight="1">
      <c r="A26" s="18">
        <v>376.0</v>
      </c>
      <c r="B26" s="18">
        <v>5.0</v>
      </c>
      <c r="C26" s="18" t="s">
        <v>20</v>
      </c>
      <c r="D26" s="18">
        <v>3.0</v>
      </c>
      <c r="E26" s="18" t="s">
        <v>73</v>
      </c>
      <c r="F26" s="18" t="s">
        <v>656</v>
      </c>
      <c r="G26" s="18" t="s">
        <v>216</v>
      </c>
      <c r="H26" s="19" t="s">
        <v>690</v>
      </c>
      <c r="I26" s="20" t="s">
        <v>670</v>
      </c>
    </row>
    <row r="27" ht="178.5" customHeight="1">
      <c r="A27" s="18">
        <v>377.0</v>
      </c>
      <c r="B27" s="18">
        <v>5.0</v>
      </c>
      <c r="C27" s="18" t="s">
        <v>20</v>
      </c>
      <c r="D27" s="18">
        <v>3.0</v>
      </c>
      <c r="E27" s="18" t="s">
        <v>73</v>
      </c>
      <c r="F27" s="18" t="s">
        <v>656</v>
      </c>
      <c r="G27" s="18" t="s">
        <v>23</v>
      </c>
      <c r="H27" s="19" t="s">
        <v>691</v>
      </c>
      <c r="I27" s="20" t="s">
        <v>670</v>
      </c>
    </row>
    <row r="28" ht="401.25" customHeight="1">
      <c r="A28" s="18">
        <v>378.0</v>
      </c>
      <c r="B28" s="18">
        <v>5.0</v>
      </c>
      <c r="C28" s="18" t="s">
        <v>20</v>
      </c>
      <c r="D28" s="18">
        <v>3.0</v>
      </c>
      <c r="E28" s="18" t="s">
        <v>73</v>
      </c>
      <c r="F28" s="18" t="s">
        <v>656</v>
      </c>
      <c r="G28" s="18" t="s">
        <v>692</v>
      </c>
      <c r="H28" s="19" t="s">
        <v>693</v>
      </c>
      <c r="I28" s="20" t="s">
        <v>694</v>
      </c>
    </row>
    <row r="29" ht="350.25" customHeight="1">
      <c r="A29" s="18">
        <v>379.0</v>
      </c>
      <c r="B29" s="18">
        <v>5.0</v>
      </c>
      <c r="C29" s="18" t="s">
        <v>20</v>
      </c>
      <c r="D29" s="18">
        <v>3.0</v>
      </c>
      <c r="E29" s="18" t="s">
        <v>73</v>
      </c>
      <c r="F29" s="18" t="s">
        <v>656</v>
      </c>
      <c r="G29" s="18" t="s">
        <v>657</v>
      </c>
      <c r="H29" s="19" t="s">
        <v>695</v>
      </c>
      <c r="I29" s="20" t="s">
        <v>696</v>
      </c>
    </row>
    <row r="30" ht="127.5" customHeight="1">
      <c r="A30" s="18">
        <v>380.0</v>
      </c>
      <c r="B30" s="18">
        <v>5.0</v>
      </c>
      <c r="C30" s="18" t="s">
        <v>20</v>
      </c>
      <c r="D30" s="18">
        <v>3.0</v>
      </c>
      <c r="E30" s="18" t="s">
        <v>73</v>
      </c>
      <c r="F30" s="18" t="s">
        <v>656</v>
      </c>
      <c r="G30" s="18" t="s">
        <v>697</v>
      </c>
      <c r="H30" s="19" t="s">
        <v>698</v>
      </c>
      <c r="I30" s="20" t="s">
        <v>254</v>
      </c>
    </row>
    <row r="31" ht="408.75" customHeight="1">
      <c r="A31" s="18">
        <v>381.0</v>
      </c>
      <c r="B31" s="18">
        <v>5.0</v>
      </c>
      <c r="C31" s="18" t="s">
        <v>20</v>
      </c>
      <c r="D31" s="18">
        <v>3.0</v>
      </c>
      <c r="E31" s="18" t="s">
        <v>73</v>
      </c>
      <c r="F31" s="18" t="s">
        <v>656</v>
      </c>
      <c r="G31" s="18" t="s">
        <v>26</v>
      </c>
      <c r="H31" s="19" t="s">
        <v>699</v>
      </c>
      <c r="I31" s="20" t="s">
        <v>154</v>
      </c>
    </row>
    <row r="32" ht="301.5" customHeight="1">
      <c r="A32" s="18">
        <v>382.0</v>
      </c>
      <c r="B32" s="18">
        <v>5.0</v>
      </c>
      <c r="C32" s="18" t="s">
        <v>20</v>
      </c>
      <c r="D32" s="18">
        <v>3.0</v>
      </c>
      <c r="E32" s="18" t="s">
        <v>73</v>
      </c>
      <c r="F32" s="18" t="s">
        <v>656</v>
      </c>
      <c r="G32" s="18" t="s">
        <v>23</v>
      </c>
      <c r="H32" s="19" t="s">
        <v>700</v>
      </c>
      <c r="I32" s="20" t="s">
        <v>154</v>
      </c>
    </row>
    <row r="33" ht="177.75" customHeight="1">
      <c r="A33" s="18">
        <v>383.0</v>
      </c>
      <c r="B33" s="18">
        <v>5.0</v>
      </c>
      <c r="C33" s="18" t="s">
        <v>20</v>
      </c>
      <c r="D33" s="18">
        <v>3.0</v>
      </c>
      <c r="E33" s="18" t="s">
        <v>73</v>
      </c>
      <c r="F33" s="18" t="s">
        <v>656</v>
      </c>
      <c r="G33" s="18" t="s">
        <v>331</v>
      </c>
      <c r="H33" s="19" t="s">
        <v>701</v>
      </c>
      <c r="I33" s="20" t="s">
        <v>154</v>
      </c>
    </row>
    <row r="34" ht="409.5" customHeight="1">
      <c r="A34" s="18">
        <v>384.0</v>
      </c>
      <c r="B34" s="18">
        <v>5.0</v>
      </c>
      <c r="C34" s="18" t="s">
        <v>20</v>
      </c>
      <c r="D34" s="18">
        <v>3.0</v>
      </c>
      <c r="E34" s="18" t="s">
        <v>73</v>
      </c>
      <c r="F34" s="18" t="s">
        <v>656</v>
      </c>
      <c r="G34" s="18" t="s">
        <v>208</v>
      </c>
      <c r="H34" s="19" t="s">
        <v>702</v>
      </c>
      <c r="I34" s="20" t="s">
        <v>703</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34"/>
  <mergeCells count="1">
    <mergeCell ref="A1:I1"/>
  </mergeCell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704</v>
      </c>
      <c r="B1" s="26" t="s">
        <v>705</v>
      </c>
      <c r="C1" s="26" t="s">
        <v>35</v>
      </c>
    </row>
    <row r="2" ht="50.25" customHeight="1">
      <c r="A2" s="27" t="s">
        <v>202</v>
      </c>
      <c r="B2" s="28">
        <f>COUNTIF(UA11A!G3:G34,"APRENDIZAJE SITUADO")</f>
        <v>1</v>
      </c>
      <c r="C2" s="29" t="s">
        <v>306</v>
      </c>
    </row>
    <row r="3" ht="78.75" customHeight="1">
      <c r="A3" s="27" t="s">
        <v>404</v>
      </c>
      <c r="B3" s="28">
        <f>COUNTIF(UA11A!G3:G34,"AULA VIVA")</f>
        <v>3</v>
      </c>
      <c r="C3" s="29" t="s">
        <v>439</v>
      </c>
    </row>
    <row r="4" ht="50.25" customHeight="1">
      <c r="A4" s="27" t="s">
        <v>692</v>
      </c>
      <c r="B4" s="28">
        <f>COUNTIF(UA11A!G3:G34,"BIENESTAR UNIVERSITARIO")</f>
        <v>1</v>
      </c>
      <c r="C4" s="29" t="s">
        <v>706</v>
      </c>
    </row>
    <row r="5" ht="50.25" customHeight="1">
      <c r="A5" s="27" t="s">
        <v>208</v>
      </c>
      <c r="B5" s="28">
        <f>COUNTIF(UA11A!G3:G34,"DIÁLOGO DE SABERES")</f>
        <v>1</v>
      </c>
      <c r="C5" s="29" t="s">
        <v>313</v>
      </c>
    </row>
    <row r="6" ht="50.25" customHeight="1">
      <c r="A6" s="27" t="s">
        <v>194</v>
      </c>
      <c r="B6" s="28">
        <f>COUNTIF(UA11A!G3:G34,"EDUCACIÓN")</f>
        <v>1</v>
      </c>
      <c r="C6" s="29" t="s">
        <v>315</v>
      </c>
    </row>
    <row r="7" ht="65.25" customHeight="1">
      <c r="A7" s="27" t="s">
        <v>657</v>
      </c>
      <c r="B7" s="28">
        <f>COUNTIF(UA11A!G3:G34,"ENSEÑANZA DE LAS MATEMÁTICAS")</f>
        <v>4</v>
      </c>
      <c r="C7" s="29" t="s">
        <v>707</v>
      </c>
    </row>
    <row r="8" ht="50.25" customHeight="1">
      <c r="A8" s="27" t="s">
        <v>216</v>
      </c>
      <c r="B8" s="28">
        <f>COUNTIF(UA11A!G3:G34,"ESTUDIANTE PEAMA")</f>
        <v>6</v>
      </c>
      <c r="C8" s="29" t="s">
        <v>320</v>
      </c>
    </row>
    <row r="9" ht="50.25" customHeight="1">
      <c r="A9" s="27" t="s">
        <v>697</v>
      </c>
      <c r="B9" s="28">
        <f>COUNTIF(UA11A!G3:G34,"FORMACIÓN DOCENTE PERMANENTE")</f>
        <v>1</v>
      </c>
      <c r="C9" s="29" t="s">
        <v>708</v>
      </c>
    </row>
    <row r="10" ht="63.0" customHeight="1">
      <c r="A10" s="27" t="s">
        <v>227</v>
      </c>
      <c r="B10" s="28">
        <f>COUNTIF(UA11A!G3:G34,"GRUPOS DE ESTUDIO AUTÓNOMO (GEA)")</f>
        <v>1</v>
      </c>
      <c r="C10" s="29" t="s">
        <v>709</v>
      </c>
    </row>
    <row r="11" ht="50.25" customHeight="1">
      <c r="A11" s="27" t="s">
        <v>31</v>
      </c>
      <c r="B11" s="28">
        <f>COUNTIF(UA11A!G3:G34,"INFRAESTRUCTURA")</f>
        <v>1</v>
      </c>
      <c r="C11" s="29" t="s">
        <v>710</v>
      </c>
    </row>
    <row r="12" ht="50.25" customHeight="1">
      <c r="A12" s="27" t="s">
        <v>249</v>
      </c>
      <c r="B12" s="28">
        <f>COUNTIF(UA11A!G3:G34,"INNOVACIÓN")</f>
        <v>5</v>
      </c>
      <c r="C12" s="29" t="s">
        <v>323</v>
      </c>
    </row>
    <row r="13" ht="50.25" customHeight="1">
      <c r="A13" s="27" t="s">
        <v>672</v>
      </c>
      <c r="B13" s="28">
        <f>COUNTIF(UA11A!G3:G34,"INTERRELACIÓN ESTUDIANTE - DOCENTE")</f>
        <v>1</v>
      </c>
      <c r="C13" s="29" t="s">
        <v>711</v>
      </c>
    </row>
    <row r="14" ht="50.25" customHeight="1">
      <c r="A14" s="27" t="s">
        <v>204</v>
      </c>
      <c r="B14" s="28">
        <f>COUNTIF(UA11A!G3:G34,"INVESTIGACIÓN")</f>
        <v>1</v>
      </c>
      <c r="C14" s="29" t="s">
        <v>324</v>
      </c>
    </row>
    <row r="15" ht="76.5" customHeight="1">
      <c r="A15" s="27" t="s">
        <v>26</v>
      </c>
      <c r="B15" s="28">
        <f>COUNTIF(UA11A!G3:G34,"MODELO INTERSEDES")</f>
        <v>1</v>
      </c>
      <c r="C15" s="29" t="s">
        <v>37</v>
      </c>
    </row>
    <row r="16" ht="50.25" customHeight="1">
      <c r="A16" s="27" t="s">
        <v>23</v>
      </c>
      <c r="B16" s="28">
        <f>COUNTIF(UA11A!G3:G34,"PARTICULARIDADES DE SEDE")</f>
        <v>3</v>
      </c>
      <c r="C16" s="29" t="s">
        <v>325</v>
      </c>
    </row>
    <row r="17" ht="50.25" customHeight="1">
      <c r="A17" s="27" t="s">
        <v>331</v>
      </c>
      <c r="B17" s="28">
        <f>COUNTIF(UA11A!G3:G34,"PROPUESTA INSTITUTO NACIONAL")</f>
        <v>1</v>
      </c>
      <c r="C17" s="29" t="s">
        <v>392</v>
      </c>
    </row>
    <row r="18" ht="35.25" customHeight="1">
      <c r="A18" s="30" t="s">
        <v>39</v>
      </c>
      <c r="B18" s="31">
        <f>SUM(B2:B17)</f>
        <v>32</v>
      </c>
      <c r="C18"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11.0" customHeight="1">
      <c r="A2" s="5" t="s">
        <v>652</v>
      </c>
      <c r="B2" s="5" t="s">
        <v>2</v>
      </c>
      <c r="C2" s="5" t="s">
        <v>3</v>
      </c>
      <c r="D2" s="6" t="s">
        <v>712</v>
      </c>
      <c r="E2" s="5" t="s">
        <v>713</v>
      </c>
      <c r="F2" s="5" t="s">
        <v>6</v>
      </c>
      <c r="G2" s="5" t="s">
        <v>7</v>
      </c>
      <c r="H2" s="5" t="s">
        <v>8</v>
      </c>
      <c r="I2" s="4"/>
      <c r="J2" s="4"/>
      <c r="K2" s="4"/>
      <c r="L2" s="4"/>
      <c r="M2" s="4"/>
      <c r="N2" s="4"/>
      <c r="O2" s="4"/>
      <c r="P2" s="4"/>
      <c r="Q2" s="4"/>
      <c r="R2" s="4"/>
      <c r="S2" s="4"/>
      <c r="T2" s="4"/>
      <c r="U2" s="4"/>
      <c r="V2" s="4"/>
      <c r="W2" s="4"/>
      <c r="X2" s="4"/>
      <c r="Y2" s="4"/>
      <c r="Z2" s="4"/>
    </row>
    <row r="3" ht="29.25" customHeight="1">
      <c r="A3" s="7" t="s">
        <v>71</v>
      </c>
      <c r="B3" s="8"/>
      <c r="C3" s="9"/>
      <c r="D3" s="32" t="s">
        <v>714</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22.71"/>
    <col customWidth="1" min="7" max="7" width="27.86"/>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246.75" customHeight="1">
      <c r="A3" s="18">
        <v>385.0</v>
      </c>
      <c r="B3" s="18">
        <v>5.0</v>
      </c>
      <c r="C3" s="18" t="s">
        <v>20</v>
      </c>
      <c r="D3" s="18">
        <v>3.0</v>
      </c>
      <c r="E3" s="18" t="s">
        <v>73</v>
      </c>
      <c r="F3" s="18" t="s">
        <v>715</v>
      </c>
      <c r="G3" s="18" t="s">
        <v>114</v>
      </c>
      <c r="H3" s="19" t="s">
        <v>716</v>
      </c>
      <c r="I3" s="20" t="s">
        <v>254</v>
      </c>
    </row>
    <row r="4" ht="259.5" customHeight="1">
      <c r="A4" s="18">
        <v>386.0</v>
      </c>
      <c r="B4" s="18">
        <v>5.0</v>
      </c>
      <c r="C4" s="18" t="s">
        <v>20</v>
      </c>
      <c r="D4" s="18">
        <v>3.0</v>
      </c>
      <c r="E4" s="18" t="s">
        <v>73</v>
      </c>
      <c r="F4" s="18" t="s">
        <v>715</v>
      </c>
      <c r="G4" s="18" t="s">
        <v>194</v>
      </c>
      <c r="H4" s="19" t="s">
        <v>717</v>
      </c>
      <c r="I4" s="20" t="s">
        <v>154</v>
      </c>
    </row>
    <row r="5" ht="354.0" customHeight="1">
      <c r="A5" s="18">
        <v>387.0</v>
      </c>
      <c r="B5" s="18">
        <v>5.0</v>
      </c>
      <c r="C5" s="18" t="s">
        <v>20</v>
      </c>
      <c r="D5" s="18">
        <v>3.0</v>
      </c>
      <c r="E5" s="18" t="s">
        <v>73</v>
      </c>
      <c r="F5" s="18" t="s">
        <v>715</v>
      </c>
      <c r="G5" s="18" t="s">
        <v>23</v>
      </c>
      <c r="H5" s="19" t="s">
        <v>718</v>
      </c>
      <c r="I5" s="20" t="s">
        <v>719</v>
      </c>
    </row>
    <row r="6" ht="367.5" customHeight="1">
      <c r="A6" s="18">
        <v>388.0</v>
      </c>
      <c r="B6" s="18">
        <v>5.0</v>
      </c>
      <c r="C6" s="18" t="s">
        <v>20</v>
      </c>
      <c r="D6" s="18">
        <v>3.0</v>
      </c>
      <c r="E6" s="18" t="s">
        <v>73</v>
      </c>
      <c r="F6" s="18" t="s">
        <v>715</v>
      </c>
      <c r="G6" s="18" t="s">
        <v>208</v>
      </c>
      <c r="H6" s="19" t="s">
        <v>720</v>
      </c>
      <c r="I6" s="20" t="s">
        <v>154</v>
      </c>
    </row>
    <row r="7" ht="401.25" customHeight="1">
      <c r="A7" s="18">
        <v>389.0</v>
      </c>
      <c r="B7" s="18">
        <v>5.0</v>
      </c>
      <c r="C7" s="18" t="s">
        <v>20</v>
      </c>
      <c r="D7" s="18">
        <v>3.0</v>
      </c>
      <c r="E7" s="18" t="s">
        <v>73</v>
      </c>
      <c r="F7" s="18" t="s">
        <v>715</v>
      </c>
      <c r="G7" s="18" t="s">
        <v>194</v>
      </c>
      <c r="H7" s="19" t="s">
        <v>721</v>
      </c>
      <c r="I7" s="20" t="s">
        <v>154</v>
      </c>
    </row>
    <row r="8" ht="171.0" customHeight="1">
      <c r="A8" s="18">
        <v>390.0</v>
      </c>
      <c r="B8" s="18">
        <v>5.0</v>
      </c>
      <c r="C8" s="18" t="s">
        <v>20</v>
      </c>
      <c r="D8" s="18">
        <v>3.0</v>
      </c>
      <c r="E8" s="18" t="s">
        <v>73</v>
      </c>
      <c r="F8" s="18" t="s">
        <v>715</v>
      </c>
      <c r="G8" s="18" t="s">
        <v>483</v>
      </c>
      <c r="H8" s="19" t="s">
        <v>722</v>
      </c>
      <c r="I8" s="20" t="s">
        <v>154</v>
      </c>
    </row>
    <row r="9" ht="409.5" customHeight="1">
      <c r="A9" s="18">
        <v>391.0</v>
      </c>
      <c r="B9" s="18">
        <v>5.0</v>
      </c>
      <c r="C9" s="18" t="s">
        <v>20</v>
      </c>
      <c r="D9" s="18">
        <v>3.0</v>
      </c>
      <c r="E9" s="18" t="s">
        <v>73</v>
      </c>
      <c r="F9" s="18" t="s">
        <v>715</v>
      </c>
      <c r="G9" s="18" t="s">
        <v>64</v>
      </c>
      <c r="H9" s="19" t="s">
        <v>723</v>
      </c>
      <c r="I9" s="20" t="s">
        <v>363</v>
      </c>
    </row>
    <row r="10" ht="403.5" customHeight="1">
      <c r="A10" s="18">
        <v>392.0</v>
      </c>
      <c r="B10" s="18">
        <v>5.0</v>
      </c>
      <c r="C10" s="18" t="s">
        <v>20</v>
      </c>
      <c r="D10" s="18">
        <v>3.0</v>
      </c>
      <c r="E10" s="18" t="s">
        <v>73</v>
      </c>
      <c r="F10" s="18" t="s">
        <v>715</v>
      </c>
      <c r="G10" s="18" t="s">
        <v>45</v>
      </c>
      <c r="H10" s="19" t="s">
        <v>724</v>
      </c>
      <c r="I10" s="20" t="s">
        <v>154</v>
      </c>
    </row>
    <row r="11" ht="409.5" customHeight="1">
      <c r="A11" s="18">
        <v>393.0</v>
      </c>
      <c r="B11" s="18">
        <v>5.0</v>
      </c>
      <c r="C11" s="18" t="s">
        <v>20</v>
      </c>
      <c r="D11" s="18">
        <v>3.0</v>
      </c>
      <c r="E11" s="18" t="s">
        <v>73</v>
      </c>
      <c r="F11" s="18" t="s">
        <v>715</v>
      </c>
      <c r="G11" s="18" t="s">
        <v>448</v>
      </c>
      <c r="H11" s="19" t="s">
        <v>725</v>
      </c>
      <c r="I11" s="20" t="s">
        <v>719</v>
      </c>
    </row>
    <row r="12" ht="255.75" customHeight="1">
      <c r="A12" s="18">
        <v>394.0</v>
      </c>
      <c r="B12" s="18">
        <v>5.0</v>
      </c>
      <c r="C12" s="18" t="s">
        <v>20</v>
      </c>
      <c r="D12" s="18">
        <v>3.0</v>
      </c>
      <c r="E12" s="18" t="s">
        <v>73</v>
      </c>
      <c r="F12" s="18" t="s">
        <v>715</v>
      </c>
      <c r="G12" s="18" t="s">
        <v>204</v>
      </c>
      <c r="H12" s="19" t="s">
        <v>726</v>
      </c>
      <c r="I12" s="20" t="s">
        <v>154</v>
      </c>
    </row>
    <row r="13" ht="226.5" customHeight="1">
      <c r="A13" s="18">
        <v>395.0</v>
      </c>
      <c r="B13" s="18">
        <v>5.0</v>
      </c>
      <c r="C13" s="18" t="s">
        <v>20</v>
      </c>
      <c r="D13" s="18">
        <v>3.0</v>
      </c>
      <c r="E13" s="18" t="s">
        <v>73</v>
      </c>
      <c r="F13" s="18" t="s">
        <v>715</v>
      </c>
      <c r="G13" s="18" t="s">
        <v>114</v>
      </c>
      <c r="H13" s="19" t="s">
        <v>727</v>
      </c>
      <c r="I13" s="20" t="s">
        <v>154</v>
      </c>
    </row>
    <row r="14" ht="409.5" customHeight="1">
      <c r="A14" s="18">
        <v>396.0</v>
      </c>
      <c r="B14" s="18">
        <v>5.0</v>
      </c>
      <c r="C14" s="18" t="s">
        <v>20</v>
      </c>
      <c r="D14" s="18">
        <v>3.0</v>
      </c>
      <c r="E14" s="18" t="s">
        <v>73</v>
      </c>
      <c r="F14" s="18" t="s">
        <v>715</v>
      </c>
      <c r="G14" s="18" t="s">
        <v>64</v>
      </c>
      <c r="H14" s="19" t="s">
        <v>728</v>
      </c>
      <c r="I14" s="20" t="s">
        <v>729</v>
      </c>
    </row>
    <row r="15" ht="409.5" customHeight="1">
      <c r="A15" s="18">
        <v>397.0</v>
      </c>
      <c r="B15" s="18">
        <v>5.0</v>
      </c>
      <c r="C15" s="18" t="s">
        <v>20</v>
      </c>
      <c r="D15" s="18">
        <v>3.0</v>
      </c>
      <c r="E15" s="18" t="s">
        <v>73</v>
      </c>
      <c r="F15" s="18" t="s">
        <v>715</v>
      </c>
      <c r="G15" s="18" t="s">
        <v>88</v>
      </c>
      <c r="H15" s="19" t="s">
        <v>730</v>
      </c>
      <c r="I15" s="20" t="s">
        <v>254</v>
      </c>
    </row>
    <row r="16" ht="409.5" customHeight="1">
      <c r="A16" s="18">
        <v>398.0</v>
      </c>
      <c r="B16" s="18">
        <v>5.0</v>
      </c>
      <c r="C16" s="18" t="s">
        <v>20</v>
      </c>
      <c r="D16" s="18">
        <v>3.0</v>
      </c>
      <c r="E16" s="18" t="s">
        <v>73</v>
      </c>
      <c r="F16" s="18" t="s">
        <v>715</v>
      </c>
      <c r="G16" s="18" t="s">
        <v>64</v>
      </c>
      <c r="H16" s="19" t="s">
        <v>731</v>
      </c>
      <c r="I16" s="20" t="s">
        <v>254</v>
      </c>
    </row>
    <row r="17" ht="257.25" customHeight="1">
      <c r="A17" s="18">
        <v>399.0</v>
      </c>
      <c r="B17" s="18">
        <v>5.0</v>
      </c>
      <c r="C17" s="18" t="s">
        <v>20</v>
      </c>
      <c r="D17" s="18">
        <v>3.0</v>
      </c>
      <c r="E17" s="18" t="s">
        <v>73</v>
      </c>
      <c r="F17" s="18" t="s">
        <v>715</v>
      </c>
      <c r="G17" s="18" t="s">
        <v>45</v>
      </c>
      <c r="H17" s="19" t="s">
        <v>732</v>
      </c>
      <c r="I17" s="20" t="s">
        <v>254</v>
      </c>
    </row>
    <row r="18" ht="326.25" customHeight="1">
      <c r="A18" s="18">
        <v>400.0</v>
      </c>
      <c r="B18" s="18">
        <v>5.0</v>
      </c>
      <c r="C18" s="18" t="s">
        <v>20</v>
      </c>
      <c r="D18" s="18">
        <v>3.0</v>
      </c>
      <c r="E18" s="18" t="s">
        <v>73</v>
      </c>
      <c r="F18" s="18" t="s">
        <v>715</v>
      </c>
      <c r="G18" s="18" t="s">
        <v>204</v>
      </c>
      <c r="H18" s="19" t="s">
        <v>733</v>
      </c>
      <c r="I18" s="20" t="s">
        <v>254</v>
      </c>
    </row>
    <row r="19" ht="409.5" customHeight="1">
      <c r="A19" s="18">
        <v>401.0</v>
      </c>
      <c r="B19" s="18">
        <v>5.0</v>
      </c>
      <c r="C19" s="18" t="s">
        <v>20</v>
      </c>
      <c r="D19" s="18">
        <v>3.0</v>
      </c>
      <c r="E19" s="18" t="s">
        <v>73</v>
      </c>
      <c r="F19" s="18" t="s">
        <v>715</v>
      </c>
      <c r="G19" s="18" t="s">
        <v>64</v>
      </c>
      <c r="H19" s="19" t="s">
        <v>734</v>
      </c>
      <c r="I19" s="20" t="s">
        <v>254</v>
      </c>
    </row>
    <row r="20" ht="215.25" customHeight="1">
      <c r="A20" s="18">
        <v>402.0</v>
      </c>
      <c r="B20" s="18">
        <v>5.0</v>
      </c>
      <c r="C20" s="18" t="s">
        <v>20</v>
      </c>
      <c r="D20" s="18">
        <v>3.0</v>
      </c>
      <c r="E20" s="18" t="s">
        <v>73</v>
      </c>
      <c r="F20" s="18" t="s">
        <v>715</v>
      </c>
      <c r="G20" s="18" t="s">
        <v>204</v>
      </c>
      <c r="H20" s="19" t="s">
        <v>735</v>
      </c>
      <c r="I20" s="20" t="s">
        <v>254</v>
      </c>
    </row>
    <row r="21" ht="297.0" customHeight="1">
      <c r="A21" s="18">
        <v>403.0</v>
      </c>
      <c r="B21" s="18">
        <v>5.0</v>
      </c>
      <c r="C21" s="18" t="s">
        <v>20</v>
      </c>
      <c r="D21" s="18">
        <v>3.0</v>
      </c>
      <c r="E21" s="18" t="s">
        <v>73</v>
      </c>
      <c r="F21" s="18" t="s">
        <v>715</v>
      </c>
      <c r="G21" s="18" t="s">
        <v>64</v>
      </c>
      <c r="H21" s="19" t="s">
        <v>736</v>
      </c>
      <c r="I21" s="20" t="s">
        <v>254</v>
      </c>
    </row>
    <row r="22" ht="386.25" customHeight="1">
      <c r="A22" s="18">
        <v>404.0</v>
      </c>
      <c r="B22" s="18">
        <v>5.0</v>
      </c>
      <c r="C22" s="18" t="s">
        <v>20</v>
      </c>
      <c r="D22" s="18">
        <v>3.0</v>
      </c>
      <c r="E22" s="18" t="s">
        <v>73</v>
      </c>
      <c r="F22" s="18" t="s">
        <v>715</v>
      </c>
      <c r="G22" s="18" t="s">
        <v>45</v>
      </c>
      <c r="H22" s="19" t="s">
        <v>737</v>
      </c>
      <c r="I22" s="20" t="s">
        <v>363</v>
      </c>
    </row>
    <row r="23" ht="409.5" customHeight="1">
      <c r="A23" s="18">
        <v>405.0</v>
      </c>
      <c r="B23" s="18">
        <v>5.0</v>
      </c>
      <c r="C23" s="18" t="s">
        <v>20</v>
      </c>
      <c r="D23" s="18">
        <v>3.0</v>
      </c>
      <c r="E23" s="18" t="s">
        <v>73</v>
      </c>
      <c r="F23" s="18" t="s">
        <v>715</v>
      </c>
      <c r="G23" s="18" t="s">
        <v>64</v>
      </c>
      <c r="H23" s="19" t="s">
        <v>738</v>
      </c>
      <c r="I23" s="20" t="s">
        <v>154</v>
      </c>
    </row>
    <row r="24" ht="105.0" customHeight="1">
      <c r="A24" s="18">
        <v>406.0</v>
      </c>
      <c r="B24" s="18">
        <v>5.0</v>
      </c>
      <c r="C24" s="18" t="s">
        <v>20</v>
      </c>
      <c r="D24" s="18">
        <v>3.0</v>
      </c>
      <c r="E24" s="18" t="s">
        <v>73</v>
      </c>
      <c r="F24" s="18" t="s">
        <v>715</v>
      </c>
      <c r="G24" s="18" t="s">
        <v>45</v>
      </c>
      <c r="H24" s="19" t="s">
        <v>739</v>
      </c>
      <c r="I24" s="20" t="s">
        <v>154</v>
      </c>
    </row>
    <row r="25" ht="409.5" customHeight="1">
      <c r="A25" s="18">
        <v>407.0</v>
      </c>
      <c r="B25" s="18">
        <v>5.0</v>
      </c>
      <c r="C25" s="18" t="s">
        <v>20</v>
      </c>
      <c r="D25" s="18">
        <v>3.0</v>
      </c>
      <c r="E25" s="18" t="s">
        <v>73</v>
      </c>
      <c r="F25" s="18" t="s">
        <v>715</v>
      </c>
      <c r="G25" s="18" t="s">
        <v>64</v>
      </c>
      <c r="H25" s="19" t="s">
        <v>740</v>
      </c>
      <c r="I25" s="20" t="s">
        <v>741</v>
      </c>
    </row>
    <row r="26" ht="364.5" customHeight="1">
      <c r="A26" s="18">
        <v>408.0</v>
      </c>
      <c r="B26" s="18">
        <v>5.0</v>
      </c>
      <c r="C26" s="18" t="s">
        <v>20</v>
      </c>
      <c r="D26" s="18">
        <v>3.0</v>
      </c>
      <c r="E26" s="18" t="s">
        <v>73</v>
      </c>
      <c r="F26" s="18" t="s">
        <v>715</v>
      </c>
      <c r="G26" s="18" t="s">
        <v>204</v>
      </c>
      <c r="H26" s="19" t="s">
        <v>742</v>
      </c>
      <c r="I26" s="20" t="s">
        <v>154</v>
      </c>
    </row>
    <row r="27" ht="207.0" customHeight="1">
      <c r="A27" s="18">
        <v>409.0</v>
      </c>
      <c r="B27" s="18">
        <v>5.0</v>
      </c>
      <c r="C27" s="18" t="s">
        <v>20</v>
      </c>
      <c r="D27" s="18">
        <v>3.0</v>
      </c>
      <c r="E27" s="18" t="s">
        <v>73</v>
      </c>
      <c r="F27" s="18" t="s">
        <v>715</v>
      </c>
      <c r="G27" s="18" t="s">
        <v>448</v>
      </c>
      <c r="H27" s="19" t="s">
        <v>743</v>
      </c>
      <c r="I27" s="20" t="s">
        <v>154</v>
      </c>
    </row>
    <row r="28" ht="409.5" customHeight="1">
      <c r="A28" s="18">
        <v>410.0</v>
      </c>
      <c r="B28" s="18">
        <v>5.0</v>
      </c>
      <c r="C28" s="18" t="s">
        <v>20</v>
      </c>
      <c r="D28" s="18">
        <v>3.0</v>
      </c>
      <c r="E28" s="18" t="s">
        <v>73</v>
      </c>
      <c r="F28" s="18" t="s">
        <v>715</v>
      </c>
      <c r="G28" s="18" t="s">
        <v>466</v>
      </c>
      <c r="H28" s="19" t="s">
        <v>744</v>
      </c>
      <c r="I28" s="20" t="s">
        <v>154</v>
      </c>
    </row>
    <row r="29" ht="409.5" customHeight="1">
      <c r="A29" s="18">
        <v>411.0</v>
      </c>
      <c r="B29" s="18">
        <v>5.0</v>
      </c>
      <c r="C29" s="18" t="s">
        <v>20</v>
      </c>
      <c r="D29" s="18">
        <v>3.0</v>
      </c>
      <c r="E29" s="18" t="s">
        <v>73</v>
      </c>
      <c r="F29" s="18" t="s">
        <v>715</v>
      </c>
      <c r="G29" s="18" t="s">
        <v>466</v>
      </c>
      <c r="H29" s="19" t="s">
        <v>745</v>
      </c>
      <c r="I29" s="20" t="s">
        <v>154</v>
      </c>
    </row>
    <row r="30" ht="258.75" customHeight="1">
      <c r="A30" s="18">
        <v>412.0</v>
      </c>
      <c r="B30" s="18">
        <v>5.0</v>
      </c>
      <c r="C30" s="18" t="s">
        <v>20</v>
      </c>
      <c r="D30" s="18">
        <v>3.0</v>
      </c>
      <c r="E30" s="18" t="s">
        <v>73</v>
      </c>
      <c r="F30" s="18" t="s">
        <v>715</v>
      </c>
      <c r="G30" s="18" t="s">
        <v>194</v>
      </c>
      <c r="H30" s="19" t="s">
        <v>746</v>
      </c>
      <c r="I30" s="20" t="s">
        <v>154</v>
      </c>
    </row>
    <row r="31" ht="409.5" customHeight="1">
      <c r="A31" s="18">
        <v>413.0</v>
      </c>
      <c r="B31" s="18">
        <v>5.0</v>
      </c>
      <c r="C31" s="18" t="s">
        <v>20</v>
      </c>
      <c r="D31" s="18">
        <v>3.0</v>
      </c>
      <c r="E31" s="18" t="s">
        <v>73</v>
      </c>
      <c r="F31" s="18" t="s">
        <v>715</v>
      </c>
      <c r="G31" s="18" t="s">
        <v>64</v>
      </c>
      <c r="H31" s="19" t="s">
        <v>747</v>
      </c>
      <c r="I31" s="20" t="s">
        <v>154</v>
      </c>
    </row>
    <row r="32" ht="392.25" customHeight="1">
      <c r="A32" s="18">
        <v>414.0</v>
      </c>
      <c r="B32" s="18">
        <v>5.0</v>
      </c>
      <c r="C32" s="18" t="s">
        <v>20</v>
      </c>
      <c r="D32" s="18">
        <v>3.0</v>
      </c>
      <c r="E32" s="18" t="s">
        <v>73</v>
      </c>
      <c r="F32" s="18" t="s">
        <v>715</v>
      </c>
      <c r="G32" s="18" t="s">
        <v>45</v>
      </c>
      <c r="H32" s="19" t="s">
        <v>748</v>
      </c>
      <c r="I32" s="20" t="s">
        <v>729</v>
      </c>
    </row>
    <row r="33" ht="409.5" customHeight="1">
      <c r="A33" s="18">
        <v>415.0</v>
      </c>
      <c r="B33" s="18">
        <v>5.0</v>
      </c>
      <c r="C33" s="18" t="s">
        <v>20</v>
      </c>
      <c r="D33" s="18">
        <v>3.0</v>
      </c>
      <c r="E33" s="18" t="s">
        <v>73</v>
      </c>
      <c r="F33" s="18" t="s">
        <v>715</v>
      </c>
      <c r="G33" s="18" t="s">
        <v>46</v>
      </c>
      <c r="H33" s="19" t="s">
        <v>749</v>
      </c>
      <c r="I33" s="20" t="s">
        <v>750</v>
      </c>
    </row>
    <row r="34" ht="409.5" customHeight="1">
      <c r="A34" s="18">
        <v>416.0</v>
      </c>
      <c r="B34" s="18">
        <v>5.0</v>
      </c>
      <c r="C34" s="18" t="s">
        <v>20</v>
      </c>
      <c r="D34" s="18">
        <v>3.0</v>
      </c>
      <c r="E34" s="18" t="s">
        <v>73</v>
      </c>
      <c r="F34" s="18" t="s">
        <v>715</v>
      </c>
      <c r="G34" s="18" t="s">
        <v>64</v>
      </c>
      <c r="H34" s="19" t="s">
        <v>751</v>
      </c>
      <c r="I34" s="20" t="s">
        <v>752</v>
      </c>
    </row>
    <row r="35" ht="409.5" customHeight="1">
      <c r="A35" s="18">
        <v>417.0</v>
      </c>
      <c r="B35" s="18">
        <v>5.0</v>
      </c>
      <c r="C35" s="18" t="s">
        <v>20</v>
      </c>
      <c r="D35" s="18">
        <v>3.0</v>
      </c>
      <c r="E35" s="18" t="s">
        <v>73</v>
      </c>
      <c r="F35" s="18" t="s">
        <v>715</v>
      </c>
      <c r="G35" s="18" t="s">
        <v>605</v>
      </c>
      <c r="H35" s="19" t="s">
        <v>753</v>
      </c>
      <c r="I35" s="20" t="s">
        <v>618</v>
      </c>
    </row>
    <row r="36" ht="409.5" customHeight="1">
      <c r="A36" s="18">
        <v>418.0</v>
      </c>
      <c r="B36" s="18">
        <v>5.0</v>
      </c>
      <c r="C36" s="18" t="s">
        <v>20</v>
      </c>
      <c r="D36" s="18">
        <v>3.0</v>
      </c>
      <c r="E36" s="18" t="s">
        <v>73</v>
      </c>
      <c r="F36" s="18" t="s">
        <v>715</v>
      </c>
      <c r="G36" s="18" t="s">
        <v>45</v>
      </c>
      <c r="H36" s="19" t="s">
        <v>754</v>
      </c>
      <c r="I36" s="20" t="s">
        <v>76</v>
      </c>
    </row>
    <row r="37" ht="409.5" customHeight="1">
      <c r="A37" s="18">
        <v>419.0</v>
      </c>
      <c r="B37" s="18">
        <v>5.0</v>
      </c>
      <c r="C37" s="18" t="s">
        <v>20</v>
      </c>
      <c r="D37" s="18">
        <v>3.0</v>
      </c>
      <c r="E37" s="18" t="s">
        <v>73</v>
      </c>
      <c r="F37" s="18" t="s">
        <v>715</v>
      </c>
      <c r="G37" s="18" t="s">
        <v>194</v>
      </c>
      <c r="H37" s="19" t="s">
        <v>755</v>
      </c>
      <c r="I37" s="20" t="s">
        <v>191</v>
      </c>
    </row>
    <row r="38" ht="131.25" customHeight="1">
      <c r="A38" s="18">
        <v>420.0</v>
      </c>
      <c r="B38" s="18">
        <v>5.0</v>
      </c>
      <c r="C38" s="18" t="s">
        <v>20</v>
      </c>
      <c r="D38" s="18">
        <v>3.0</v>
      </c>
      <c r="E38" s="18" t="s">
        <v>73</v>
      </c>
      <c r="F38" s="18" t="s">
        <v>715</v>
      </c>
      <c r="G38" s="18" t="s">
        <v>756</v>
      </c>
      <c r="H38" s="19" t="s">
        <v>757</v>
      </c>
      <c r="I38" s="20" t="s">
        <v>48</v>
      </c>
    </row>
    <row r="39" ht="409.5" customHeight="1">
      <c r="A39" s="18">
        <v>421.0</v>
      </c>
      <c r="B39" s="18">
        <v>5.0</v>
      </c>
      <c r="C39" s="18" t="s">
        <v>20</v>
      </c>
      <c r="D39" s="18">
        <v>3.0</v>
      </c>
      <c r="E39" s="18" t="s">
        <v>73</v>
      </c>
      <c r="F39" s="18" t="s">
        <v>715</v>
      </c>
      <c r="G39" s="18" t="s">
        <v>64</v>
      </c>
      <c r="H39" s="19" t="s">
        <v>758</v>
      </c>
      <c r="I39" s="20" t="s">
        <v>48</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39"/>
  <mergeCells count="1">
    <mergeCell ref="A1:I1"/>
  </mergeCells>
  <printOptions/>
  <pageMargins bottom="0.75" footer="0.0" header="0.0" left="0.7" right="0.7" top="0.75"/>
  <pageSetup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759</v>
      </c>
      <c r="B1" s="26" t="s">
        <v>760</v>
      </c>
      <c r="C1" s="26" t="s">
        <v>35</v>
      </c>
    </row>
    <row r="2" ht="87.75" customHeight="1">
      <c r="A2" s="27" t="s">
        <v>64</v>
      </c>
      <c r="B2" s="28">
        <f>COUNTIF(UA12A!G3:G39,"CULTURA ORGANIZACIONAL")</f>
        <v>10</v>
      </c>
      <c r="C2" s="29" t="s">
        <v>309</v>
      </c>
    </row>
    <row r="3" ht="50.25" customHeight="1">
      <c r="A3" s="27" t="s">
        <v>208</v>
      </c>
      <c r="B3" s="28">
        <f>COUNTIF(UA12A!G3:G39,"DIÁLOGO DE SABERES")</f>
        <v>1</v>
      </c>
      <c r="C3" s="29" t="s">
        <v>313</v>
      </c>
    </row>
    <row r="4" ht="50.25" customHeight="1">
      <c r="A4" s="27" t="s">
        <v>194</v>
      </c>
      <c r="B4" s="28">
        <f>COUNTIF(UA12A!G3:G39,"EDUCACIÓN")</f>
        <v>4</v>
      </c>
      <c r="C4" s="29" t="s">
        <v>315</v>
      </c>
    </row>
    <row r="5" ht="40.5" customHeight="1">
      <c r="A5" s="27" t="s">
        <v>114</v>
      </c>
      <c r="B5" s="28">
        <f>COUNTIF(UA12A!G3:G39,"FORMAS DE ACCIÓN INSTITUTO NACIONAL")</f>
        <v>2</v>
      </c>
      <c r="C5" s="29" t="s">
        <v>176</v>
      </c>
    </row>
    <row r="6" ht="45.75" customHeight="1">
      <c r="A6" s="27" t="s">
        <v>45</v>
      </c>
      <c r="B6" s="28">
        <f>COUNTIF(UA12A!G3:G39,"GOBERNANZA")</f>
        <v>6</v>
      </c>
      <c r="C6" s="29" t="s">
        <v>60</v>
      </c>
    </row>
    <row r="7" ht="50.25" customHeight="1">
      <c r="A7" s="27" t="s">
        <v>756</v>
      </c>
      <c r="B7" s="28">
        <f>COUNTIF(UA12A!G3:G39,"HISTORIA VIVA")</f>
        <v>1</v>
      </c>
      <c r="C7" s="29" t="s">
        <v>761</v>
      </c>
    </row>
    <row r="8" ht="50.25" customHeight="1">
      <c r="A8" s="27" t="s">
        <v>483</v>
      </c>
      <c r="B8" s="28">
        <f>COUNTIF(UA12A!G3:G39,"INTERDISCIPLINARIEDAD")</f>
        <v>1</v>
      </c>
      <c r="C8" s="29" t="s">
        <v>523</v>
      </c>
    </row>
    <row r="9" ht="36.75" customHeight="1">
      <c r="A9" s="27" t="s">
        <v>204</v>
      </c>
      <c r="B9" s="28">
        <f>COUNTIF(UA12A!G3:G39,"INVESTIGACIÓN")</f>
        <v>4</v>
      </c>
      <c r="C9" s="29" t="s">
        <v>324</v>
      </c>
    </row>
    <row r="10" ht="50.25" customHeight="1">
      <c r="A10" s="27" t="s">
        <v>23</v>
      </c>
      <c r="B10" s="28">
        <f>COUNTIF(UA12A!G3:G39,"PARTICULARIDADES DE SEDE")</f>
        <v>1</v>
      </c>
      <c r="C10" s="29" t="s">
        <v>325</v>
      </c>
    </row>
    <row r="11" ht="31.5" customHeight="1">
      <c r="A11" s="27" t="s">
        <v>466</v>
      </c>
      <c r="B11" s="28">
        <f>COUNTIF(UA12A!G3:G39,"PENSAMIENTO AMBIENTAL")</f>
        <v>2</v>
      </c>
      <c r="C11" s="29" t="s">
        <v>525</v>
      </c>
    </row>
    <row r="12" ht="66.75" customHeight="1">
      <c r="A12" s="27" t="s">
        <v>88</v>
      </c>
      <c r="B12" s="28">
        <f>COUNTIF(UA12A!G3:G39,"PROBLEMÁTICA SOCIO-ECONÓMICA")</f>
        <v>1</v>
      </c>
      <c r="C12" s="29" t="s">
        <v>527</v>
      </c>
    </row>
    <row r="13" ht="49.5" customHeight="1">
      <c r="A13" s="27" t="s">
        <v>46</v>
      </c>
      <c r="B13" s="28">
        <f>COUNTIF(UA12A!G3:G39,"PROPÓSITO SUPERIOR")</f>
        <v>1</v>
      </c>
      <c r="C13" s="29" t="s">
        <v>391</v>
      </c>
    </row>
    <row r="14" ht="62.25" customHeight="1">
      <c r="A14" s="27" t="s">
        <v>605</v>
      </c>
      <c r="B14" s="28">
        <f>COUNTIF(UA12A!G3:G39,"RELACIÓN TEORÍA Y PRÁCTICA")</f>
        <v>1</v>
      </c>
      <c r="C14" s="29" t="s">
        <v>651</v>
      </c>
    </row>
    <row r="15" ht="63.75" customHeight="1">
      <c r="A15" s="27" t="s">
        <v>448</v>
      </c>
      <c r="B15" s="28">
        <f>COUNTIF(UA12A!G3:G39,"SOCIOECOSISTEMAS COSTEROS")</f>
        <v>2</v>
      </c>
      <c r="C15" s="29" t="s">
        <v>528</v>
      </c>
    </row>
    <row r="16" ht="35.25" customHeight="1">
      <c r="A16" s="30" t="s">
        <v>39</v>
      </c>
      <c r="B16" s="31">
        <f>SUM(B2:B15)</f>
        <v>37</v>
      </c>
      <c r="C16"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108.75" customHeight="1">
      <c r="A2" s="5" t="s">
        <v>652</v>
      </c>
      <c r="B2" s="5" t="s">
        <v>2</v>
      </c>
      <c r="C2" s="5" t="s">
        <v>3</v>
      </c>
      <c r="D2" s="6" t="s">
        <v>762</v>
      </c>
      <c r="E2" s="5" t="s">
        <v>763</v>
      </c>
      <c r="F2" s="5" t="s">
        <v>6</v>
      </c>
      <c r="G2" s="5" t="s">
        <v>7</v>
      </c>
      <c r="H2" s="5" t="s">
        <v>8</v>
      </c>
      <c r="I2" s="4"/>
      <c r="J2" s="4"/>
      <c r="K2" s="4"/>
      <c r="L2" s="4"/>
      <c r="M2" s="4"/>
      <c r="N2" s="4"/>
      <c r="O2" s="4"/>
      <c r="P2" s="4"/>
      <c r="Q2" s="4"/>
      <c r="R2" s="4"/>
      <c r="S2" s="4"/>
      <c r="T2" s="4"/>
      <c r="U2" s="4"/>
      <c r="V2" s="4"/>
      <c r="W2" s="4"/>
      <c r="X2" s="4"/>
      <c r="Y2" s="4"/>
      <c r="Z2" s="4"/>
    </row>
    <row r="3" ht="29.25" customHeight="1">
      <c r="A3" s="7" t="s">
        <v>71</v>
      </c>
      <c r="B3" s="8"/>
      <c r="C3" s="9"/>
      <c r="D3" s="32" t="s">
        <v>764</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151.5" customHeight="1">
      <c r="A3" s="18">
        <v>422.0</v>
      </c>
      <c r="B3" s="18">
        <v>5.0</v>
      </c>
      <c r="C3" s="18" t="s">
        <v>20</v>
      </c>
      <c r="D3" s="18">
        <v>3.0</v>
      </c>
      <c r="E3" s="18" t="s">
        <v>73</v>
      </c>
      <c r="F3" s="18" t="s">
        <v>765</v>
      </c>
      <c r="G3" s="18" t="s">
        <v>249</v>
      </c>
      <c r="H3" s="19" t="s">
        <v>766</v>
      </c>
      <c r="I3" s="20" t="s">
        <v>254</v>
      </c>
    </row>
    <row r="4" ht="200.25" customHeight="1">
      <c r="A4" s="18">
        <v>423.0</v>
      </c>
      <c r="B4" s="18">
        <v>5.0</v>
      </c>
      <c r="C4" s="18" t="s">
        <v>20</v>
      </c>
      <c r="D4" s="18">
        <v>3.0</v>
      </c>
      <c r="E4" s="18" t="s">
        <v>73</v>
      </c>
      <c r="F4" s="18" t="s">
        <v>765</v>
      </c>
      <c r="G4" s="18" t="s">
        <v>204</v>
      </c>
      <c r="H4" s="19" t="s">
        <v>767</v>
      </c>
      <c r="I4" s="20" t="s">
        <v>254</v>
      </c>
    </row>
    <row r="5" ht="409.5" customHeight="1">
      <c r="A5" s="18">
        <v>424.0</v>
      </c>
      <c r="B5" s="18">
        <v>5.0</v>
      </c>
      <c r="C5" s="18" t="s">
        <v>20</v>
      </c>
      <c r="D5" s="18">
        <v>3.0</v>
      </c>
      <c r="E5" s="18" t="s">
        <v>73</v>
      </c>
      <c r="F5" s="18" t="s">
        <v>765</v>
      </c>
      <c r="G5" s="18" t="s">
        <v>249</v>
      </c>
      <c r="H5" s="19" t="s">
        <v>768</v>
      </c>
      <c r="I5" s="20" t="s">
        <v>254</v>
      </c>
    </row>
    <row r="6" ht="215.25" customHeight="1">
      <c r="A6" s="18">
        <v>425.0</v>
      </c>
      <c r="B6" s="18">
        <v>5.0</v>
      </c>
      <c r="C6" s="18" t="s">
        <v>20</v>
      </c>
      <c r="D6" s="18">
        <v>3.0</v>
      </c>
      <c r="E6" s="18" t="s">
        <v>73</v>
      </c>
      <c r="F6" s="18" t="s">
        <v>765</v>
      </c>
      <c r="G6" s="18" t="s">
        <v>334</v>
      </c>
      <c r="H6" s="19" t="s">
        <v>769</v>
      </c>
      <c r="I6" s="20" t="s">
        <v>254</v>
      </c>
    </row>
    <row r="7" ht="409.5" customHeight="1">
      <c r="A7" s="18">
        <v>426.0</v>
      </c>
      <c r="B7" s="18">
        <v>5.0</v>
      </c>
      <c r="C7" s="18" t="s">
        <v>20</v>
      </c>
      <c r="D7" s="18">
        <v>3.0</v>
      </c>
      <c r="E7" s="18" t="s">
        <v>73</v>
      </c>
      <c r="F7" s="18" t="s">
        <v>765</v>
      </c>
      <c r="G7" s="18" t="s">
        <v>249</v>
      </c>
      <c r="H7" s="19" t="s">
        <v>770</v>
      </c>
      <c r="I7" s="20" t="s">
        <v>254</v>
      </c>
    </row>
    <row r="8" ht="278.25" customHeight="1">
      <c r="A8" s="18">
        <v>427.0</v>
      </c>
      <c r="B8" s="18">
        <v>5.0</v>
      </c>
      <c r="C8" s="18" t="s">
        <v>20</v>
      </c>
      <c r="D8" s="18">
        <v>3.0</v>
      </c>
      <c r="E8" s="18" t="s">
        <v>73</v>
      </c>
      <c r="F8" s="18" t="s">
        <v>765</v>
      </c>
      <c r="G8" s="18" t="s">
        <v>404</v>
      </c>
      <c r="H8" s="19" t="s">
        <v>771</v>
      </c>
      <c r="I8" s="20" t="s">
        <v>772</v>
      </c>
    </row>
    <row r="9" ht="312.0" customHeight="1">
      <c r="A9" s="18">
        <v>428.0</v>
      </c>
      <c r="B9" s="18">
        <v>5.0</v>
      </c>
      <c r="C9" s="18" t="s">
        <v>20</v>
      </c>
      <c r="D9" s="18">
        <v>3.0</v>
      </c>
      <c r="E9" s="18" t="s">
        <v>73</v>
      </c>
      <c r="F9" s="18" t="s">
        <v>765</v>
      </c>
      <c r="G9" s="18" t="s">
        <v>45</v>
      </c>
      <c r="H9" s="19" t="s">
        <v>773</v>
      </c>
      <c r="I9" s="20" t="s">
        <v>254</v>
      </c>
    </row>
    <row r="10" ht="409.5" customHeight="1">
      <c r="A10" s="18">
        <v>429.0</v>
      </c>
      <c r="B10" s="18">
        <v>5.0</v>
      </c>
      <c r="C10" s="18" t="s">
        <v>20</v>
      </c>
      <c r="D10" s="18">
        <v>3.0</v>
      </c>
      <c r="E10" s="18" t="s">
        <v>73</v>
      </c>
      <c r="F10" s="18" t="s">
        <v>765</v>
      </c>
      <c r="G10" s="18" t="s">
        <v>249</v>
      </c>
      <c r="H10" s="19" t="s">
        <v>774</v>
      </c>
      <c r="I10" s="20" t="s">
        <v>254</v>
      </c>
    </row>
    <row r="11" ht="409.5" customHeight="1">
      <c r="A11" s="18">
        <v>430.0</v>
      </c>
      <c r="B11" s="18">
        <v>5.0</v>
      </c>
      <c r="C11" s="18" t="s">
        <v>20</v>
      </c>
      <c r="D11" s="18">
        <v>3.0</v>
      </c>
      <c r="E11" s="18" t="s">
        <v>73</v>
      </c>
      <c r="F11" s="18" t="s">
        <v>765</v>
      </c>
      <c r="G11" s="18" t="s">
        <v>249</v>
      </c>
      <c r="H11" s="19" t="s">
        <v>775</v>
      </c>
      <c r="I11" s="20" t="s">
        <v>254</v>
      </c>
    </row>
    <row r="12" ht="333.0" customHeight="1">
      <c r="A12" s="18">
        <v>431.0</v>
      </c>
      <c r="B12" s="18">
        <v>5.0</v>
      </c>
      <c r="C12" s="18" t="s">
        <v>20</v>
      </c>
      <c r="D12" s="18">
        <v>3.0</v>
      </c>
      <c r="E12" s="18" t="s">
        <v>73</v>
      </c>
      <c r="F12" s="18" t="s">
        <v>765</v>
      </c>
      <c r="G12" s="18" t="s">
        <v>249</v>
      </c>
      <c r="H12" s="19" t="s">
        <v>776</v>
      </c>
      <c r="I12" s="20" t="s">
        <v>254</v>
      </c>
    </row>
    <row r="13" ht="409.5" customHeight="1">
      <c r="A13" s="18">
        <v>432.0</v>
      </c>
      <c r="B13" s="18">
        <v>5.0</v>
      </c>
      <c r="C13" s="18" t="s">
        <v>20</v>
      </c>
      <c r="D13" s="18">
        <v>3.0</v>
      </c>
      <c r="E13" s="18" t="s">
        <v>73</v>
      </c>
      <c r="F13" s="18" t="s">
        <v>765</v>
      </c>
      <c r="G13" s="18" t="s">
        <v>777</v>
      </c>
      <c r="H13" s="19" t="s">
        <v>778</v>
      </c>
      <c r="I13" s="20" t="s">
        <v>254</v>
      </c>
    </row>
    <row r="14" ht="283.5" customHeight="1">
      <c r="A14" s="18">
        <v>433.0</v>
      </c>
      <c r="B14" s="18">
        <v>5.0</v>
      </c>
      <c r="C14" s="18" t="s">
        <v>20</v>
      </c>
      <c r="D14" s="18">
        <v>3.0</v>
      </c>
      <c r="E14" s="18" t="s">
        <v>73</v>
      </c>
      <c r="F14" s="18" t="s">
        <v>765</v>
      </c>
      <c r="G14" s="18" t="s">
        <v>779</v>
      </c>
      <c r="H14" s="19" t="s">
        <v>780</v>
      </c>
      <c r="I14" s="20" t="s">
        <v>254</v>
      </c>
    </row>
    <row r="15" ht="409.5" customHeight="1">
      <c r="A15" s="18">
        <v>434.0</v>
      </c>
      <c r="B15" s="18">
        <v>5.0</v>
      </c>
      <c r="C15" s="18" t="s">
        <v>20</v>
      </c>
      <c r="D15" s="18">
        <v>3.0</v>
      </c>
      <c r="E15" s="18" t="s">
        <v>73</v>
      </c>
      <c r="F15" s="18" t="s">
        <v>765</v>
      </c>
      <c r="G15" s="18" t="s">
        <v>23</v>
      </c>
      <c r="H15" s="19" t="s">
        <v>781</v>
      </c>
      <c r="I15" s="20" t="s">
        <v>254</v>
      </c>
    </row>
    <row r="16" ht="409.5" customHeight="1">
      <c r="A16" s="18">
        <v>435.0</v>
      </c>
      <c r="B16" s="18">
        <v>5.0</v>
      </c>
      <c r="C16" s="18" t="s">
        <v>20</v>
      </c>
      <c r="D16" s="18">
        <v>3.0</v>
      </c>
      <c r="E16" s="18" t="s">
        <v>73</v>
      </c>
      <c r="F16" s="18" t="s">
        <v>765</v>
      </c>
      <c r="G16" s="18" t="s">
        <v>252</v>
      </c>
      <c r="H16" s="19" t="s">
        <v>782</v>
      </c>
      <c r="I16" s="20" t="s">
        <v>254</v>
      </c>
    </row>
    <row r="17" ht="409.5" customHeight="1">
      <c r="A17" s="18">
        <v>436.0</v>
      </c>
      <c r="B17" s="18">
        <v>5.0</v>
      </c>
      <c r="C17" s="18" t="s">
        <v>20</v>
      </c>
      <c r="D17" s="18">
        <v>3.0</v>
      </c>
      <c r="E17" s="18" t="s">
        <v>73</v>
      </c>
      <c r="F17" s="18" t="s">
        <v>765</v>
      </c>
      <c r="G17" s="18" t="s">
        <v>64</v>
      </c>
      <c r="H17" s="19" t="s">
        <v>783</v>
      </c>
      <c r="I17" s="20" t="s">
        <v>254</v>
      </c>
    </row>
    <row r="18" ht="261.75" customHeight="1">
      <c r="A18" s="18">
        <v>437.0</v>
      </c>
      <c r="B18" s="18">
        <v>5.0</v>
      </c>
      <c r="C18" s="18" t="s">
        <v>20</v>
      </c>
      <c r="D18" s="18">
        <v>3.0</v>
      </c>
      <c r="E18" s="18" t="s">
        <v>73</v>
      </c>
      <c r="F18" s="18" t="s">
        <v>765</v>
      </c>
      <c r="G18" s="18" t="s">
        <v>194</v>
      </c>
      <c r="H18" s="19" t="s">
        <v>784</v>
      </c>
      <c r="I18" s="20" t="s">
        <v>254</v>
      </c>
    </row>
    <row r="19" ht="378.75" customHeight="1">
      <c r="A19" s="18">
        <v>438.0</v>
      </c>
      <c r="B19" s="18">
        <v>5.0</v>
      </c>
      <c r="C19" s="18" t="s">
        <v>20</v>
      </c>
      <c r="D19" s="18">
        <v>3.0</v>
      </c>
      <c r="E19" s="18" t="s">
        <v>73</v>
      </c>
      <c r="F19" s="18" t="s">
        <v>765</v>
      </c>
      <c r="G19" s="18" t="s">
        <v>112</v>
      </c>
      <c r="H19" s="19" t="s">
        <v>785</v>
      </c>
      <c r="I19" s="20" t="s">
        <v>254</v>
      </c>
    </row>
    <row r="20" ht="409.5" customHeight="1">
      <c r="A20" s="18">
        <v>439.0</v>
      </c>
      <c r="B20" s="18">
        <v>5.0</v>
      </c>
      <c r="C20" s="18" t="s">
        <v>20</v>
      </c>
      <c r="D20" s="18">
        <v>3.0</v>
      </c>
      <c r="E20" s="18" t="s">
        <v>73</v>
      </c>
      <c r="F20" s="18" t="s">
        <v>765</v>
      </c>
      <c r="G20" s="18" t="s">
        <v>202</v>
      </c>
      <c r="H20" s="19" t="s">
        <v>786</v>
      </c>
      <c r="I20" s="20" t="s">
        <v>254</v>
      </c>
    </row>
    <row r="21" ht="297.0" customHeight="1">
      <c r="A21" s="18">
        <v>440.0</v>
      </c>
      <c r="B21" s="18">
        <v>5.0</v>
      </c>
      <c r="C21" s="18" t="s">
        <v>20</v>
      </c>
      <c r="D21" s="18">
        <v>3.0</v>
      </c>
      <c r="E21" s="18" t="s">
        <v>73</v>
      </c>
      <c r="F21" s="18" t="s">
        <v>765</v>
      </c>
      <c r="G21" s="18" t="s">
        <v>249</v>
      </c>
      <c r="H21" s="19" t="s">
        <v>787</v>
      </c>
      <c r="I21" s="20" t="s">
        <v>254</v>
      </c>
    </row>
    <row r="22" ht="186.0" customHeight="1">
      <c r="A22" s="18">
        <v>441.0</v>
      </c>
      <c r="B22" s="18">
        <v>5.0</v>
      </c>
      <c r="C22" s="18" t="s">
        <v>20</v>
      </c>
      <c r="D22" s="18">
        <v>3.0</v>
      </c>
      <c r="E22" s="18" t="s">
        <v>73</v>
      </c>
      <c r="F22" s="18" t="s">
        <v>765</v>
      </c>
      <c r="G22" s="18" t="s">
        <v>267</v>
      </c>
      <c r="H22" s="19" t="s">
        <v>788</v>
      </c>
      <c r="I22" s="20" t="s">
        <v>254</v>
      </c>
    </row>
    <row r="23" ht="299.25" customHeight="1">
      <c r="A23" s="18">
        <v>442.0</v>
      </c>
      <c r="B23" s="18">
        <v>5.0</v>
      </c>
      <c r="C23" s="18" t="s">
        <v>20</v>
      </c>
      <c r="D23" s="18">
        <v>3.0</v>
      </c>
      <c r="E23" s="18" t="s">
        <v>73</v>
      </c>
      <c r="F23" s="18" t="s">
        <v>765</v>
      </c>
      <c r="G23" s="18" t="s">
        <v>194</v>
      </c>
      <c r="H23" s="19" t="s">
        <v>789</v>
      </c>
      <c r="I23" s="20" t="s">
        <v>254</v>
      </c>
    </row>
    <row r="24" ht="362.25" customHeight="1">
      <c r="A24" s="18">
        <v>443.0</v>
      </c>
      <c r="B24" s="18">
        <v>5.0</v>
      </c>
      <c r="C24" s="18" t="s">
        <v>20</v>
      </c>
      <c r="D24" s="18">
        <v>3.0</v>
      </c>
      <c r="E24" s="18" t="s">
        <v>73</v>
      </c>
      <c r="F24" s="18" t="s">
        <v>765</v>
      </c>
      <c r="G24" s="18" t="s">
        <v>64</v>
      </c>
      <c r="H24" s="19" t="s">
        <v>790</v>
      </c>
      <c r="I24" s="20" t="s">
        <v>254</v>
      </c>
    </row>
    <row r="25" ht="409.5" customHeight="1">
      <c r="A25" s="18">
        <v>444.0</v>
      </c>
      <c r="B25" s="18">
        <v>5.0</v>
      </c>
      <c r="C25" s="18" t="s">
        <v>20</v>
      </c>
      <c r="D25" s="18">
        <v>3.0</v>
      </c>
      <c r="E25" s="18" t="s">
        <v>73</v>
      </c>
      <c r="F25" s="18" t="s">
        <v>765</v>
      </c>
      <c r="G25" s="18" t="s">
        <v>272</v>
      </c>
      <c r="H25" s="19" t="s">
        <v>791</v>
      </c>
      <c r="I25" s="20" t="s">
        <v>125</v>
      </c>
    </row>
    <row r="26" ht="280.5" customHeight="1">
      <c r="A26" s="18">
        <v>445.0</v>
      </c>
      <c r="B26" s="18">
        <v>5.0</v>
      </c>
      <c r="C26" s="18" t="s">
        <v>20</v>
      </c>
      <c r="D26" s="18">
        <v>3.0</v>
      </c>
      <c r="E26" s="18" t="s">
        <v>73</v>
      </c>
      <c r="F26" s="18" t="s">
        <v>765</v>
      </c>
      <c r="G26" s="18" t="s">
        <v>219</v>
      </c>
      <c r="H26" s="19" t="s">
        <v>792</v>
      </c>
      <c r="I26" s="20" t="s">
        <v>125</v>
      </c>
    </row>
    <row r="27" ht="375.75" customHeight="1">
      <c r="A27" s="18">
        <v>446.0</v>
      </c>
      <c r="B27" s="18">
        <v>5.0</v>
      </c>
      <c r="C27" s="18" t="s">
        <v>20</v>
      </c>
      <c r="D27" s="18">
        <v>3.0</v>
      </c>
      <c r="E27" s="18" t="s">
        <v>73</v>
      </c>
      <c r="F27" s="18" t="s">
        <v>765</v>
      </c>
      <c r="G27" s="18" t="s">
        <v>104</v>
      </c>
      <c r="H27" s="19" t="s">
        <v>793</v>
      </c>
      <c r="I27" s="20" t="s">
        <v>125</v>
      </c>
    </row>
    <row r="28" ht="115.5" customHeight="1">
      <c r="A28" s="18">
        <v>447.0</v>
      </c>
      <c r="B28" s="18">
        <v>5.0</v>
      </c>
      <c r="C28" s="18" t="s">
        <v>20</v>
      </c>
      <c r="D28" s="18">
        <v>3.0</v>
      </c>
      <c r="E28" s="18" t="s">
        <v>73</v>
      </c>
      <c r="F28" s="18" t="s">
        <v>765</v>
      </c>
      <c r="G28" s="18" t="s">
        <v>272</v>
      </c>
      <c r="H28" s="19" t="s">
        <v>794</v>
      </c>
      <c r="I28" s="20" t="s">
        <v>125</v>
      </c>
    </row>
    <row r="29" ht="409.5" customHeight="1">
      <c r="A29" s="18">
        <v>448.0</v>
      </c>
      <c r="B29" s="18">
        <v>5.0</v>
      </c>
      <c r="C29" s="18" t="s">
        <v>20</v>
      </c>
      <c r="D29" s="18">
        <v>3.0</v>
      </c>
      <c r="E29" s="18" t="s">
        <v>73</v>
      </c>
      <c r="F29" s="18" t="s">
        <v>765</v>
      </c>
      <c r="G29" s="18" t="s">
        <v>23</v>
      </c>
      <c r="H29" s="19" t="s">
        <v>795</v>
      </c>
      <c r="I29" s="20" t="s">
        <v>148</v>
      </c>
    </row>
    <row r="30" ht="409.5" customHeight="1">
      <c r="A30" s="18">
        <v>449.0</v>
      </c>
      <c r="B30" s="18">
        <v>5.0</v>
      </c>
      <c r="C30" s="18" t="s">
        <v>20</v>
      </c>
      <c r="D30" s="18">
        <v>3.0</v>
      </c>
      <c r="E30" s="18" t="s">
        <v>73</v>
      </c>
      <c r="F30" s="18" t="s">
        <v>765</v>
      </c>
      <c r="G30" s="18" t="s">
        <v>249</v>
      </c>
      <c r="H30" s="19" t="s">
        <v>796</v>
      </c>
      <c r="I30" s="20" t="s">
        <v>254</v>
      </c>
    </row>
    <row r="31" ht="297.0" customHeight="1">
      <c r="A31" s="18">
        <v>450.0</v>
      </c>
      <c r="B31" s="18">
        <v>5.0</v>
      </c>
      <c r="C31" s="18" t="s">
        <v>20</v>
      </c>
      <c r="D31" s="18">
        <v>3.0</v>
      </c>
      <c r="E31" s="18" t="s">
        <v>73</v>
      </c>
      <c r="F31" s="18" t="s">
        <v>765</v>
      </c>
      <c r="G31" s="18" t="s">
        <v>23</v>
      </c>
      <c r="H31" s="19" t="s">
        <v>797</v>
      </c>
      <c r="I31" s="20" t="s">
        <v>254</v>
      </c>
    </row>
    <row r="32" ht="409.5" customHeight="1">
      <c r="A32" s="18">
        <v>451.0</v>
      </c>
      <c r="B32" s="18">
        <v>5.0</v>
      </c>
      <c r="C32" s="18" t="s">
        <v>20</v>
      </c>
      <c r="D32" s="18">
        <v>3.0</v>
      </c>
      <c r="E32" s="18" t="s">
        <v>73</v>
      </c>
      <c r="F32" s="18" t="s">
        <v>765</v>
      </c>
      <c r="G32" s="18" t="s">
        <v>114</v>
      </c>
      <c r="H32" s="19" t="s">
        <v>798</v>
      </c>
      <c r="I32" s="20" t="s">
        <v>162</v>
      </c>
    </row>
    <row r="33" ht="297.0" customHeight="1">
      <c r="A33" s="18">
        <v>452.0</v>
      </c>
      <c r="B33" s="18">
        <v>5.0</v>
      </c>
      <c r="C33" s="18" t="s">
        <v>20</v>
      </c>
      <c r="D33" s="18">
        <v>3.0</v>
      </c>
      <c r="E33" s="18" t="s">
        <v>73</v>
      </c>
      <c r="F33" s="18" t="s">
        <v>765</v>
      </c>
      <c r="G33" s="18" t="s">
        <v>23</v>
      </c>
      <c r="H33" s="19" t="s">
        <v>799</v>
      </c>
      <c r="I33" s="20" t="s">
        <v>162</v>
      </c>
    </row>
    <row r="34" ht="409.5" customHeight="1">
      <c r="A34" s="18">
        <v>453.0</v>
      </c>
      <c r="B34" s="18">
        <v>5.0</v>
      </c>
      <c r="C34" s="18" t="s">
        <v>20</v>
      </c>
      <c r="D34" s="18">
        <v>3.0</v>
      </c>
      <c r="E34" s="18" t="s">
        <v>73</v>
      </c>
      <c r="F34" s="18" t="s">
        <v>765</v>
      </c>
      <c r="G34" s="18" t="s">
        <v>92</v>
      </c>
      <c r="H34" s="19" t="s">
        <v>800</v>
      </c>
      <c r="I34" s="20" t="s">
        <v>162</v>
      </c>
    </row>
    <row r="35" ht="201.0" customHeight="1">
      <c r="A35" s="18">
        <v>454.0</v>
      </c>
      <c r="B35" s="18">
        <v>5.0</v>
      </c>
      <c r="C35" s="18" t="s">
        <v>20</v>
      </c>
      <c r="D35" s="18">
        <v>3.0</v>
      </c>
      <c r="E35" s="18" t="s">
        <v>73</v>
      </c>
      <c r="F35" s="18" t="s">
        <v>765</v>
      </c>
      <c r="G35" s="18" t="s">
        <v>114</v>
      </c>
      <c r="H35" s="19" t="s">
        <v>801</v>
      </c>
      <c r="I35" s="20" t="s">
        <v>162</v>
      </c>
    </row>
    <row r="36" ht="409.5" customHeight="1">
      <c r="A36" s="18">
        <v>455.0</v>
      </c>
      <c r="B36" s="18">
        <v>5.0</v>
      </c>
      <c r="C36" s="18" t="s">
        <v>20</v>
      </c>
      <c r="D36" s="18">
        <v>3.0</v>
      </c>
      <c r="E36" s="18" t="s">
        <v>73</v>
      </c>
      <c r="F36" s="18" t="s">
        <v>765</v>
      </c>
      <c r="G36" s="18" t="s">
        <v>114</v>
      </c>
      <c r="H36" s="19" t="s">
        <v>802</v>
      </c>
      <c r="I36" s="20" t="s">
        <v>803</v>
      </c>
    </row>
    <row r="37" ht="396.0" customHeight="1">
      <c r="A37" s="18">
        <v>456.0</v>
      </c>
      <c r="B37" s="18">
        <v>5.0</v>
      </c>
      <c r="C37" s="18" t="s">
        <v>20</v>
      </c>
      <c r="D37" s="18">
        <v>3.0</v>
      </c>
      <c r="E37" s="18" t="s">
        <v>73</v>
      </c>
      <c r="F37" s="18" t="s">
        <v>765</v>
      </c>
      <c r="G37" s="18" t="s">
        <v>804</v>
      </c>
      <c r="H37" s="19" t="s">
        <v>805</v>
      </c>
      <c r="I37" s="20" t="s">
        <v>279</v>
      </c>
    </row>
    <row r="38" ht="409.5" customHeight="1">
      <c r="A38" s="18">
        <v>457.0</v>
      </c>
      <c r="B38" s="18">
        <v>5.0</v>
      </c>
      <c r="C38" s="18" t="s">
        <v>20</v>
      </c>
      <c r="D38" s="18">
        <v>3.0</v>
      </c>
      <c r="E38" s="18" t="s">
        <v>73</v>
      </c>
      <c r="F38" s="18" t="s">
        <v>765</v>
      </c>
      <c r="G38" s="18" t="s">
        <v>756</v>
      </c>
      <c r="H38" s="19" t="s">
        <v>806</v>
      </c>
      <c r="I38" s="20" t="s">
        <v>279</v>
      </c>
    </row>
    <row r="39" ht="278.25" customHeight="1">
      <c r="A39" s="18">
        <v>458.0</v>
      </c>
      <c r="B39" s="18">
        <v>5.0</v>
      </c>
      <c r="C39" s="18" t="s">
        <v>20</v>
      </c>
      <c r="D39" s="18">
        <v>3.0</v>
      </c>
      <c r="E39" s="18" t="s">
        <v>73</v>
      </c>
      <c r="F39" s="18" t="s">
        <v>765</v>
      </c>
      <c r="G39" s="18" t="s">
        <v>331</v>
      </c>
      <c r="H39" s="19" t="s">
        <v>807</v>
      </c>
      <c r="I39" s="20" t="s">
        <v>279</v>
      </c>
    </row>
    <row r="40" ht="409.5" customHeight="1">
      <c r="A40" s="18">
        <v>459.0</v>
      </c>
      <c r="B40" s="18">
        <v>5.0</v>
      </c>
      <c r="C40" s="18" t="s">
        <v>20</v>
      </c>
      <c r="D40" s="18">
        <v>3.0</v>
      </c>
      <c r="E40" s="18" t="s">
        <v>73</v>
      </c>
      <c r="F40" s="18" t="s">
        <v>765</v>
      </c>
      <c r="G40" s="18" t="s">
        <v>208</v>
      </c>
      <c r="H40" s="19" t="s">
        <v>808</v>
      </c>
      <c r="I40" s="20" t="s">
        <v>125</v>
      </c>
    </row>
    <row r="41" ht="233.25" customHeight="1">
      <c r="A41" s="18">
        <v>460.0</v>
      </c>
      <c r="B41" s="18">
        <v>5.0</v>
      </c>
      <c r="C41" s="18" t="s">
        <v>20</v>
      </c>
      <c r="D41" s="18">
        <v>3.0</v>
      </c>
      <c r="E41" s="18" t="s">
        <v>73</v>
      </c>
      <c r="F41" s="18" t="s">
        <v>765</v>
      </c>
      <c r="G41" s="18" t="s">
        <v>155</v>
      </c>
      <c r="H41" s="19" t="s">
        <v>809</v>
      </c>
      <c r="I41" s="20" t="s">
        <v>125</v>
      </c>
    </row>
    <row r="42" ht="409.5" customHeight="1">
      <c r="A42" s="18">
        <v>461.0</v>
      </c>
      <c r="B42" s="18">
        <v>5.0</v>
      </c>
      <c r="C42" s="18" t="s">
        <v>20</v>
      </c>
      <c r="D42" s="18">
        <v>3.0</v>
      </c>
      <c r="E42" s="18" t="s">
        <v>73</v>
      </c>
      <c r="F42" s="18" t="s">
        <v>765</v>
      </c>
      <c r="G42" s="18" t="s">
        <v>810</v>
      </c>
      <c r="H42" s="19" t="s">
        <v>811</v>
      </c>
      <c r="I42" s="20" t="s">
        <v>162</v>
      </c>
    </row>
    <row r="43" ht="409.5" customHeight="1">
      <c r="A43" s="18">
        <v>462.0</v>
      </c>
      <c r="B43" s="18">
        <v>5.0</v>
      </c>
      <c r="C43" s="18" t="s">
        <v>20</v>
      </c>
      <c r="D43" s="18">
        <v>3.0</v>
      </c>
      <c r="E43" s="18" t="s">
        <v>73</v>
      </c>
      <c r="F43" s="18" t="s">
        <v>765</v>
      </c>
      <c r="G43" s="18" t="s">
        <v>697</v>
      </c>
      <c r="H43" s="19" t="s">
        <v>812</v>
      </c>
      <c r="I43" s="20" t="s">
        <v>162</v>
      </c>
    </row>
    <row r="44" ht="271.5" customHeight="1">
      <c r="A44" s="18">
        <v>463.0</v>
      </c>
      <c r="B44" s="18">
        <v>5.0</v>
      </c>
      <c r="C44" s="18" t="s">
        <v>20</v>
      </c>
      <c r="D44" s="18">
        <v>3.0</v>
      </c>
      <c r="E44" s="18" t="s">
        <v>73</v>
      </c>
      <c r="F44" s="18" t="s">
        <v>765</v>
      </c>
      <c r="G44" s="18" t="s">
        <v>23</v>
      </c>
      <c r="H44" s="19" t="s">
        <v>813</v>
      </c>
      <c r="I44" s="20" t="s">
        <v>162</v>
      </c>
    </row>
    <row r="45" ht="409.5" customHeight="1">
      <c r="A45" s="18">
        <v>464.0</v>
      </c>
      <c r="B45" s="18">
        <v>5.0</v>
      </c>
      <c r="C45" s="18" t="s">
        <v>20</v>
      </c>
      <c r="D45" s="18">
        <v>3.0</v>
      </c>
      <c r="E45" s="18" t="s">
        <v>73</v>
      </c>
      <c r="F45" s="18" t="s">
        <v>765</v>
      </c>
      <c r="G45" s="18" t="s">
        <v>126</v>
      </c>
      <c r="H45" s="19" t="s">
        <v>814</v>
      </c>
      <c r="I45" s="20" t="s">
        <v>254</v>
      </c>
    </row>
    <row r="46" ht="135.75" customHeight="1">
      <c r="A46" s="18">
        <v>465.0</v>
      </c>
      <c r="B46" s="18">
        <v>5.0</v>
      </c>
      <c r="C46" s="18" t="s">
        <v>20</v>
      </c>
      <c r="D46" s="18">
        <v>3.0</v>
      </c>
      <c r="E46" s="18" t="s">
        <v>73</v>
      </c>
      <c r="F46" s="18" t="s">
        <v>765</v>
      </c>
      <c r="G46" s="18" t="s">
        <v>331</v>
      </c>
      <c r="H46" s="19" t="s">
        <v>815</v>
      </c>
      <c r="I46" s="20" t="s">
        <v>154</v>
      </c>
    </row>
    <row r="47" ht="313.5" customHeight="1">
      <c r="A47" s="18">
        <v>466.0</v>
      </c>
      <c r="B47" s="18">
        <v>5.0</v>
      </c>
      <c r="C47" s="18" t="s">
        <v>20</v>
      </c>
      <c r="D47" s="18">
        <v>3.0</v>
      </c>
      <c r="E47" s="18" t="s">
        <v>73</v>
      </c>
      <c r="F47" s="18" t="s">
        <v>765</v>
      </c>
      <c r="G47" s="18" t="s">
        <v>26</v>
      </c>
      <c r="H47" s="19" t="s">
        <v>816</v>
      </c>
      <c r="I47" s="20" t="s">
        <v>148</v>
      </c>
    </row>
    <row r="48" ht="331.5" customHeight="1">
      <c r="A48" s="18">
        <v>467.0</v>
      </c>
      <c r="B48" s="18">
        <v>5.0</v>
      </c>
      <c r="C48" s="18" t="s">
        <v>20</v>
      </c>
      <c r="D48" s="18">
        <v>3.0</v>
      </c>
      <c r="E48" s="18" t="s">
        <v>73</v>
      </c>
      <c r="F48" s="18" t="s">
        <v>765</v>
      </c>
      <c r="G48" s="18" t="s">
        <v>23</v>
      </c>
      <c r="H48" s="19" t="s">
        <v>817</v>
      </c>
      <c r="I48" s="20" t="s">
        <v>148</v>
      </c>
    </row>
    <row r="49" ht="138.0" customHeight="1">
      <c r="A49" s="18">
        <v>468.0</v>
      </c>
      <c r="B49" s="18">
        <v>5.0</v>
      </c>
      <c r="C49" s="18" t="s">
        <v>20</v>
      </c>
      <c r="D49" s="18">
        <v>3.0</v>
      </c>
      <c r="E49" s="18" t="s">
        <v>73</v>
      </c>
      <c r="F49" s="18" t="s">
        <v>765</v>
      </c>
      <c r="G49" s="18" t="s">
        <v>818</v>
      </c>
      <c r="H49" s="19" t="s">
        <v>819</v>
      </c>
      <c r="I49" s="20" t="s">
        <v>279</v>
      </c>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49"/>
  <mergeCells count="1">
    <mergeCell ref="A1:I1"/>
  </mergeCells>
  <printOptions/>
  <pageMargins bottom="0.75" footer="0.0" header="0.0" left="0.7" right="0.7" top="0.75"/>
  <pageSetup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820</v>
      </c>
      <c r="B1" s="26" t="s">
        <v>821</v>
      </c>
      <c r="C1" s="26" t="s">
        <v>35</v>
      </c>
    </row>
    <row r="2" ht="108.75" customHeight="1">
      <c r="A2" s="27" t="s">
        <v>219</v>
      </c>
      <c r="B2" s="28">
        <f>COUNTIF(UA13A!G3:G49,"ADMISIÓN")</f>
        <v>1</v>
      </c>
      <c r="C2" s="29" t="s">
        <v>305</v>
      </c>
    </row>
    <row r="3" ht="65.25" customHeight="1">
      <c r="A3" s="27" t="s">
        <v>779</v>
      </c>
      <c r="B3" s="28">
        <f>COUNTIF(UA13A!G3:G49,"ALMA")</f>
        <v>1</v>
      </c>
      <c r="C3" s="29" t="s">
        <v>822</v>
      </c>
    </row>
    <row r="4" ht="50.25" customHeight="1">
      <c r="A4" s="27" t="s">
        <v>202</v>
      </c>
      <c r="B4" s="28">
        <f>COUNTIF(UA13A!G3:G49,"APRENDIZAJE SITUADO")</f>
        <v>1</v>
      </c>
      <c r="C4" s="29" t="s">
        <v>306</v>
      </c>
    </row>
    <row r="5" ht="65.25" customHeight="1">
      <c r="A5" s="27" t="s">
        <v>112</v>
      </c>
      <c r="B5" s="28">
        <f>COUNTIF(UA13A!G3:G49,"ASEGURAMIENTO DE LA CALIDAD DE LA EDUCACIÓN")</f>
        <v>1</v>
      </c>
      <c r="C5" s="29" t="s">
        <v>175</v>
      </c>
    </row>
    <row r="6" ht="80.25" customHeight="1">
      <c r="A6" s="27" t="s">
        <v>404</v>
      </c>
      <c r="B6" s="28">
        <f>COUNTIF(UA13A!G3:G49,"AULA VIVA")</f>
        <v>1</v>
      </c>
      <c r="C6" s="29" t="s">
        <v>439</v>
      </c>
    </row>
    <row r="7" ht="50.25" customHeight="1">
      <c r="A7" s="27" t="s">
        <v>810</v>
      </c>
      <c r="B7" s="28">
        <f>COUNTIF(UA13A!G3:G49,"CATEGORÍA DOCENTE")</f>
        <v>1</v>
      </c>
      <c r="C7" s="29" t="s">
        <v>823</v>
      </c>
    </row>
    <row r="8" ht="81.75" customHeight="1">
      <c r="A8" s="27" t="s">
        <v>64</v>
      </c>
      <c r="B8" s="28">
        <f>COUNTIF(UA13A!G3:G49,"CULTURA ORGANIZACIONAL")</f>
        <v>2</v>
      </c>
      <c r="C8" s="29" t="s">
        <v>309</v>
      </c>
    </row>
    <row r="9" ht="50.25" customHeight="1">
      <c r="A9" s="27" t="s">
        <v>252</v>
      </c>
      <c r="B9" s="28">
        <f>COUNTIF(UA13A!G3:G49,"CURRÍCULO")</f>
        <v>1</v>
      </c>
      <c r="C9" s="29" t="s">
        <v>310</v>
      </c>
    </row>
    <row r="10" ht="50.25" customHeight="1">
      <c r="A10" s="27" t="s">
        <v>334</v>
      </c>
      <c r="B10" s="28">
        <f>COUNTIF(UA13A!G3:G49,"DEPENDENCIAS EN RED")</f>
        <v>1</v>
      </c>
      <c r="C10" s="29" t="s">
        <v>389</v>
      </c>
    </row>
    <row r="11" ht="50.25" customHeight="1">
      <c r="A11" s="27" t="s">
        <v>208</v>
      </c>
      <c r="B11" s="28">
        <f>COUNTIF(UA13A!G3:G49,"DIÁLOGO DE SABERES")</f>
        <v>1</v>
      </c>
      <c r="C11" s="29" t="s">
        <v>313</v>
      </c>
    </row>
    <row r="12" ht="50.25" customHeight="1">
      <c r="A12" s="27" t="s">
        <v>194</v>
      </c>
      <c r="B12" s="28">
        <f>COUNTIF(UA13A!G3:G49,"EDUCACIÓN")</f>
        <v>2</v>
      </c>
      <c r="C12" s="29" t="s">
        <v>315</v>
      </c>
    </row>
    <row r="13" ht="33.75" customHeight="1">
      <c r="A13" s="27" t="s">
        <v>92</v>
      </c>
      <c r="B13" s="28">
        <f>COUNTIF(UA13A!G3:G49,"EDUCACIÓN TÉCNICA Y TECNOLÓGICA")</f>
        <v>1</v>
      </c>
      <c r="C13" s="29" t="s">
        <v>650</v>
      </c>
    </row>
    <row r="14" ht="33.75" customHeight="1">
      <c r="A14" s="27" t="s">
        <v>697</v>
      </c>
      <c r="B14" s="28">
        <f>COUNTIF(UA13A!G3:G49,"FORMACIÓN DOCENTE PERMANENTE")</f>
        <v>1</v>
      </c>
      <c r="C14" s="29" t="s">
        <v>708</v>
      </c>
    </row>
    <row r="15" ht="62.25" customHeight="1">
      <c r="A15" s="27" t="s">
        <v>804</v>
      </c>
      <c r="B15" s="28">
        <f>COUNTIF(UA13A!G3:G49,"FORMACIÓN DOCENTE RECIENTE INGRESO")</f>
        <v>1</v>
      </c>
      <c r="C15" s="29" t="s">
        <v>824</v>
      </c>
    </row>
    <row r="16" ht="33.75" customHeight="1">
      <c r="A16" s="27" t="s">
        <v>114</v>
      </c>
      <c r="B16" s="28">
        <f>COUNTIF(UA13A!G3:G49,"FORMAS DE ACCIÓN INSTITUTO NACIONAL")</f>
        <v>3</v>
      </c>
      <c r="C16" s="29" t="s">
        <v>176</v>
      </c>
    </row>
    <row r="17" ht="33.75" customHeight="1">
      <c r="A17" s="27" t="s">
        <v>45</v>
      </c>
      <c r="B17" s="28">
        <f>COUNTIF(UA13A!G3:G49,"GOBERNANZA")</f>
        <v>1</v>
      </c>
      <c r="C17" s="29" t="s">
        <v>825</v>
      </c>
    </row>
    <row r="18" ht="54.75" customHeight="1">
      <c r="A18" s="27" t="s">
        <v>756</v>
      </c>
      <c r="B18" s="28">
        <f>COUNTIF(UA13A!G3:G49,"HISTORIA VIVA")</f>
        <v>1</v>
      </c>
      <c r="C18" s="29" t="s">
        <v>761</v>
      </c>
    </row>
    <row r="19" ht="64.5" customHeight="1">
      <c r="A19" s="27" t="s">
        <v>272</v>
      </c>
      <c r="B19" s="28">
        <f>COUNTIF(UA13A!G3:G49,"INCLUSIÓN")</f>
        <v>2</v>
      </c>
      <c r="C19" s="29" t="s">
        <v>322</v>
      </c>
    </row>
    <row r="20" ht="33.75" customHeight="1">
      <c r="A20" s="27" t="s">
        <v>249</v>
      </c>
      <c r="B20" s="28">
        <f>COUNTIF(UA13A!G3:G49,"INNOVACIÓN")</f>
        <v>8</v>
      </c>
      <c r="C20" s="29" t="s">
        <v>323</v>
      </c>
    </row>
    <row r="21" ht="33.75" customHeight="1">
      <c r="A21" s="27" t="s">
        <v>204</v>
      </c>
      <c r="B21" s="28">
        <f>COUNTIF(UA13A!G3:G49,"INVESTIGACIÓN")</f>
        <v>1</v>
      </c>
      <c r="C21" s="29" t="s">
        <v>324</v>
      </c>
    </row>
    <row r="22" ht="33.75" customHeight="1">
      <c r="A22" s="27" t="s">
        <v>155</v>
      </c>
      <c r="B22" s="28">
        <f>COUNTIF(UA13A!G3:G49,"JUVENTUDES")</f>
        <v>1</v>
      </c>
      <c r="C22" s="29" t="s">
        <v>183</v>
      </c>
    </row>
    <row r="23" ht="56.25" customHeight="1">
      <c r="A23" s="27" t="s">
        <v>104</v>
      </c>
      <c r="B23" s="28">
        <f>COUNTIF(UA13A!G3:G49,"MARCO NACIONAL DE CUALIFICACIONES")</f>
        <v>1</v>
      </c>
      <c r="C23" s="29" t="s">
        <v>826</v>
      </c>
    </row>
    <row r="24" ht="75.0" customHeight="1">
      <c r="A24" s="27" t="s">
        <v>26</v>
      </c>
      <c r="B24" s="28">
        <f>COUNTIF(UA13A!G3:G49,"MODELO INTERSEDES")</f>
        <v>1</v>
      </c>
      <c r="C24" s="29" t="s">
        <v>37</v>
      </c>
    </row>
    <row r="25" ht="51.0" customHeight="1">
      <c r="A25" s="27" t="s">
        <v>23</v>
      </c>
      <c r="B25" s="28">
        <f>COUNTIF(UA13A!G3:G49,"PARTICULARIDADES DE SEDE")</f>
        <v>6</v>
      </c>
      <c r="C25" s="29" t="s">
        <v>325</v>
      </c>
    </row>
    <row r="26" ht="33.75" customHeight="1">
      <c r="A26" s="27" t="s">
        <v>267</v>
      </c>
      <c r="B26" s="28">
        <f>COUNTIF(UA13A!G3:G49,"PERTINENCIA INSTITUTO NACIONAL")</f>
        <v>1</v>
      </c>
      <c r="C26" s="29" t="s">
        <v>326</v>
      </c>
    </row>
    <row r="27" ht="51.0" customHeight="1">
      <c r="A27" s="27" t="s">
        <v>331</v>
      </c>
      <c r="B27" s="28">
        <f>COUNTIF(UA13A!G3:G49,"PROPUESTA INSTITUTO NACIONAL")</f>
        <v>2</v>
      </c>
      <c r="C27" s="29" t="s">
        <v>392</v>
      </c>
    </row>
    <row r="28" ht="108.75" customHeight="1">
      <c r="A28" s="27" t="s">
        <v>818</v>
      </c>
      <c r="B28" s="28">
        <f>COUNTIF(UA13A!G3:G49,"PROYECTO URDIMBRE")</f>
        <v>1</v>
      </c>
      <c r="C28" s="29" t="s">
        <v>827</v>
      </c>
    </row>
    <row r="29" ht="80.25" customHeight="1">
      <c r="A29" s="27" t="s">
        <v>126</v>
      </c>
      <c r="B29" s="28">
        <f>COUNTIF(UA13A!G3:G49,"RESULTADOS DE APRENDIZAJE")</f>
        <v>1</v>
      </c>
      <c r="C29" s="29" t="s">
        <v>179</v>
      </c>
    </row>
    <row r="30" ht="56.25" customHeight="1">
      <c r="A30" s="27" t="s">
        <v>777</v>
      </c>
      <c r="B30" s="28">
        <f>COUNTIF(UA13A!G3:G49,"TECNOLOGÍAS DIGITALES APLICADAS A LA EDUCACIÓN")</f>
        <v>1</v>
      </c>
      <c r="C30" s="29" t="s">
        <v>828</v>
      </c>
    </row>
    <row r="31" ht="35.25" customHeight="1">
      <c r="A31" s="30" t="s">
        <v>39</v>
      </c>
      <c r="B31" s="31">
        <f>SUM(B2:B30)</f>
        <v>47</v>
      </c>
      <c r="C31" s="29"/>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51.75" customHeight="1">
      <c r="A2" s="5" t="s">
        <v>652</v>
      </c>
      <c r="B2" s="5" t="s">
        <v>2</v>
      </c>
      <c r="C2" s="5" t="s">
        <v>3</v>
      </c>
      <c r="D2" s="6" t="s">
        <v>829</v>
      </c>
      <c r="E2" s="5" t="s">
        <v>830</v>
      </c>
      <c r="F2" s="5" t="s">
        <v>6</v>
      </c>
      <c r="G2" s="5" t="s">
        <v>7</v>
      </c>
      <c r="H2" s="5" t="s">
        <v>8</v>
      </c>
      <c r="I2" s="4"/>
      <c r="J2" s="4"/>
      <c r="K2" s="4"/>
      <c r="L2" s="4"/>
      <c r="M2" s="4"/>
      <c r="N2" s="4"/>
      <c r="O2" s="4"/>
      <c r="P2" s="4"/>
      <c r="Q2" s="4"/>
      <c r="R2" s="4"/>
      <c r="S2" s="4"/>
      <c r="T2" s="4"/>
      <c r="U2" s="4"/>
      <c r="V2" s="4"/>
      <c r="W2" s="4"/>
      <c r="X2" s="4"/>
      <c r="Y2" s="4"/>
      <c r="Z2" s="4"/>
    </row>
    <row r="3" ht="29.25" customHeight="1">
      <c r="A3" s="7" t="s">
        <v>831</v>
      </c>
      <c r="B3" s="8"/>
      <c r="C3" s="9"/>
      <c r="D3" s="32" t="s">
        <v>832</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customHeight="1">
      <c r="A3" s="18">
        <v>469.0</v>
      </c>
      <c r="B3" s="18">
        <v>5.0</v>
      </c>
      <c r="C3" s="18" t="s">
        <v>20</v>
      </c>
      <c r="D3" s="18">
        <v>3.0</v>
      </c>
      <c r="E3" s="18" t="s">
        <v>833</v>
      </c>
      <c r="F3" s="18" t="s">
        <v>834</v>
      </c>
      <c r="G3" s="18" t="s">
        <v>152</v>
      </c>
      <c r="H3" s="19" t="s">
        <v>835</v>
      </c>
      <c r="I3" s="20" t="s">
        <v>544</v>
      </c>
    </row>
    <row r="4" ht="409.5" customHeight="1">
      <c r="A4" s="18">
        <v>470.0</v>
      </c>
      <c r="B4" s="18">
        <v>5.0</v>
      </c>
      <c r="C4" s="18" t="s">
        <v>20</v>
      </c>
      <c r="D4" s="18">
        <v>3.0</v>
      </c>
      <c r="E4" s="18" t="s">
        <v>833</v>
      </c>
      <c r="F4" s="18" t="s">
        <v>834</v>
      </c>
      <c r="G4" s="18" t="s">
        <v>282</v>
      </c>
      <c r="H4" s="19" t="s">
        <v>836</v>
      </c>
      <c r="I4" s="20" t="s">
        <v>544</v>
      </c>
    </row>
    <row r="5" ht="409.5" customHeight="1">
      <c r="A5" s="18">
        <v>471.0</v>
      </c>
      <c r="B5" s="18">
        <v>5.0</v>
      </c>
      <c r="C5" s="18" t="s">
        <v>20</v>
      </c>
      <c r="D5" s="18">
        <v>3.0</v>
      </c>
      <c r="E5" s="18" t="s">
        <v>833</v>
      </c>
      <c r="F5" s="18" t="s">
        <v>834</v>
      </c>
      <c r="G5" s="18" t="s">
        <v>152</v>
      </c>
      <c r="H5" s="19" t="s">
        <v>837</v>
      </c>
      <c r="I5" s="20" t="s">
        <v>544</v>
      </c>
    </row>
    <row r="6" ht="377.25" customHeight="1">
      <c r="A6" s="18">
        <v>472.0</v>
      </c>
      <c r="B6" s="18">
        <v>5.0</v>
      </c>
      <c r="C6" s="18" t="s">
        <v>20</v>
      </c>
      <c r="D6" s="18">
        <v>3.0</v>
      </c>
      <c r="E6" s="18" t="s">
        <v>833</v>
      </c>
      <c r="F6" s="18" t="s">
        <v>834</v>
      </c>
      <c r="G6" s="18" t="s">
        <v>282</v>
      </c>
      <c r="H6" s="19" t="s">
        <v>838</v>
      </c>
      <c r="I6" s="20" t="s">
        <v>544</v>
      </c>
    </row>
    <row r="7" ht="409.5" customHeight="1">
      <c r="A7" s="18">
        <v>473.0</v>
      </c>
      <c r="B7" s="18">
        <v>5.0</v>
      </c>
      <c r="C7" s="18" t="s">
        <v>20</v>
      </c>
      <c r="D7" s="18">
        <v>3.0</v>
      </c>
      <c r="E7" s="18" t="s">
        <v>833</v>
      </c>
      <c r="F7" s="18" t="s">
        <v>834</v>
      </c>
      <c r="G7" s="18" t="s">
        <v>152</v>
      </c>
      <c r="H7" s="19" t="s">
        <v>839</v>
      </c>
      <c r="I7" s="20" t="s">
        <v>544</v>
      </c>
    </row>
    <row r="8" ht="213.0" customHeight="1">
      <c r="A8" s="18">
        <v>474.0</v>
      </c>
      <c r="B8" s="18">
        <v>5.0</v>
      </c>
      <c r="C8" s="18" t="s">
        <v>20</v>
      </c>
      <c r="D8" s="18">
        <v>3.0</v>
      </c>
      <c r="E8" s="18" t="s">
        <v>833</v>
      </c>
      <c r="F8" s="18" t="s">
        <v>834</v>
      </c>
      <c r="G8" s="18" t="s">
        <v>282</v>
      </c>
      <c r="H8" s="19" t="s">
        <v>840</v>
      </c>
      <c r="I8" s="20" t="s">
        <v>544</v>
      </c>
    </row>
    <row r="9" ht="216.0" customHeight="1">
      <c r="A9" s="18">
        <v>475.0</v>
      </c>
      <c r="B9" s="18">
        <v>5.0</v>
      </c>
      <c r="C9" s="18" t="s">
        <v>20</v>
      </c>
      <c r="D9" s="18">
        <v>3.0</v>
      </c>
      <c r="E9" s="18" t="s">
        <v>833</v>
      </c>
      <c r="F9" s="18" t="s">
        <v>834</v>
      </c>
      <c r="G9" s="18" t="s">
        <v>152</v>
      </c>
      <c r="H9" s="19" t="s">
        <v>841</v>
      </c>
      <c r="I9" s="20" t="s">
        <v>544</v>
      </c>
    </row>
    <row r="10" ht="245.25" customHeight="1">
      <c r="A10" s="18">
        <v>476.0</v>
      </c>
      <c r="B10" s="18">
        <v>5.0</v>
      </c>
      <c r="C10" s="18" t="s">
        <v>20</v>
      </c>
      <c r="D10" s="18">
        <v>3.0</v>
      </c>
      <c r="E10" s="18" t="s">
        <v>833</v>
      </c>
      <c r="F10" s="18" t="s">
        <v>834</v>
      </c>
      <c r="G10" s="18" t="s">
        <v>152</v>
      </c>
      <c r="H10" s="19" t="s">
        <v>842</v>
      </c>
      <c r="I10" s="20" t="s">
        <v>544</v>
      </c>
    </row>
    <row r="11" ht="409.5" customHeight="1">
      <c r="A11" s="18">
        <v>477.0</v>
      </c>
      <c r="B11" s="18">
        <v>5.0</v>
      </c>
      <c r="C11" s="18" t="s">
        <v>20</v>
      </c>
      <c r="D11" s="18">
        <v>3.0</v>
      </c>
      <c r="E11" s="18" t="s">
        <v>833</v>
      </c>
      <c r="F11" s="18" t="s">
        <v>834</v>
      </c>
      <c r="G11" s="18" t="s">
        <v>458</v>
      </c>
      <c r="H11" s="19" t="s">
        <v>843</v>
      </c>
      <c r="I11" s="20" t="s">
        <v>544</v>
      </c>
    </row>
    <row r="12" ht="282.0" customHeight="1">
      <c r="A12" s="18">
        <v>478.0</v>
      </c>
      <c r="B12" s="18">
        <v>5.0</v>
      </c>
      <c r="C12" s="18" t="s">
        <v>20</v>
      </c>
      <c r="D12" s="18">
        <v>3.0</v>
      </c>
      <c r="E12" s="18" t="s">
        <v>833</v>
      </c>
      <c r="F12" s="18" t="s">
        <v>834</v>
      </c>
      <c r="G12" s="18" t="s">
        <v>152</v>
      </c>
      <c r="H12" s="19" t="s">
        <v>844</v>
      </c>
      <c r="I12" s="20" t="s">
        <v>544</v>
      </c>
    </row>
    <row r="13" ht="390.75" customHeight="1">
      <c r="A13" s="18">
        <v>479.0</v>
      </c>
      <c r="B13" s="18">
        <v>5.0</v>
      </c>
      <c r="C13" s="18" t="s">
        <v>20</v>
      </c>
      <c r="D13" s="18">
        <v>3.0</v>
      </c>
      <c r="E13" s="18" t="s">
        <v>833</v>
      </c>
      <c r="F13" s="18" t="s">
        <v>834</v>
      </c>
      <c r="G13" s="18" t="s">
        <v>282</v>
      </c>
      <c r="H13" s="19" t="s">
        <v>845</v>
      </c>
      <c r="I13" s="20" t="s">
        <v>846</v>
      </c>
    </row>
    <row r="14" ht="394.5" customHeight="1">
      <c r="A14" s="18">
        <v>480.0</v>
      </c>
      <c r="B14" s="18">
        <v>5.0</v>
      </c>
      <c r="C14" s="18" t="s">
        <v>20</v>
      </c>
      <c r="D14" s="18">
        <v>3.0</v>
      </c>
      <c r="E14" s="18" t="s">
        <v>833</v>
      </c>
      <c r="F14" s="18" t="s">
        <v>834</v>
      </c>
      <c r="G14" s="18" t="s">
        <v>152</v>
      </c>
      <c r="H14" s="19" t="s">
        <v>847</v>
      </c>
      <c r="I14" s="20" t="s">
        <v>846</v>
      </c>
    </row>
    <row r="15" ht="344.25" customHeight="1">
      <c r="A15" s="18">
        <v>481.0</v>
      </c>
      <c r="B15" s="18">
        <v>5.0</v>
      </c>
      <c r="C15" s="18" t="s">
        <v>20</v>
      </c>
      <c r="D15" s="18">
        <v>3.0</v>
      </c>
      <c r="E15" s="18" t="s">
        <v>833</v>
      </c>
      <c r="F15" s="18" t="s">
        <v>834</v>
      </c>
      <c r="G15" s="18" t="s">
        <v>458</v>
      </c>
      <c r="H15" s="19" t="s">
        <v>848</v>
      </c>
      <c r="I15" s="20" t="s">
        <v>540</v>
      </c>
    </row>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15"/>
  <mergeCells count="1">
    <mergeCell ref="A1:I1"/>
  </mergeCells>
  <printOptions/>
  <pageMargins bottom="0.75" footer="0.0" header="0.0" left="0.7" right="0.7" top="0.75"/>
  <pageSetup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849</v>
      </c>
      <c r="B1" s="26" t="s">
        <v>850</v>
      </c>
      <c r="C1" s="26" t="s">
        <v>35</v>
      </c>
    </row>
    <row r="2" ht="112.5" customHeight="1">
      <c r="A2" s="27" t="s">
        <v>152</v>
      </c>
      <c r="B2" s="28">
        <f>COUNTIF(UA14A!G3:G15,"CONTEXTO SOCIOCULTURAL")</f>
        <v>7</v>
      </c>
      <c r="C2" s="29" t="s">
        <v>182</v>
      </c>
    </row>
    <row r="3" ht="76.5" customHeight="1">
      <c r="A3" s="27" t="s">
        <v>282</v>
      </c>
      <c r="B3" s="28">
        <f>COUNTIF(UA14A!G3:G15,"EQUIPAJE CULTURAL")</f>
        <v>4</v>
      </c>
      <c r="C3" s="29" t="s">
        <v>319</v>
      </c>
    </row>
    <row r="4" ht="96.75" customHeight="1">
      <c r="A4" s="27" t="s">
        <v>458</v>
      </c>
      <c r="B4" s="28">
        <f>COUNTIF(UA14A!G3:G15,"MARITORIO")</f>
        <v>2</v>
      </c>
      <c r="C4" s="29" t="s">
        <v>524</v>
      </c>
    </row>
    <row r="5" ht="35.25" customHeight="1">
      <c r="A5" s="30" t="s">
        <v>39</v>
      </c>
      <c r="B5" s="31">
        <f>SUM(B2:B4)</f>
        <v>13</v>
      </c>
      <c r="C5"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84.0" customHeight="1">
      <c r="A2" s="5" t="s">
        <v>851</v>
      </c>
      <c r="B2" s="5" t="s">
        <v>2</v>
      </c>
      <c r="C2" s="5" t="s">
        <v>3</v>
      </c>
      <c r="D2" s="6" t="s">
        <v>852</v>
      </c>
      <c r="E2" s="5" t="s">
        <v>853</v>
      </c>
      <c r="F2" s="5" t="s">
        <v>6</v>
      </c>
      <c r="G2" s="5" t="s">
        <v>7</v>
      </c>
      <c r="H2" s="5" t="s">
        <v>8</v>
      </c>
      <c r="I2" s="4"/>
      <c r="J2" s="4"/>
      <c r="K2" s="4"/>
      <c r="L2" s="4"/>
      <c r="M2" s="4"/>
      <c r="N2" s="4"/>
      <c r="O2" s="4"/>
      <c r="P2" s="4"/>
      <c r="Q2" s="4"/>
      <c r="R2" s="4"/>
      <c r="S2" s="4"/>
      <c r="T2" s="4"/>
      <c r="U2" s="4"/>
      <c r="V2" s="4"/>
      <c r="W2" s="4"/>
      <c r="X2" s="4"/>
      <c r="Y2" s="4"/>
      <c r="Z2" s="4"/>
    </row>
    <row r="3" ht="29.25" customHeight="1">
      <c r="A3" s="7" t="s">
        <v>854</v>
      </c>
      <c r="B3" s="8"/>
      <c r="C3" s="9"/>
      <c r="D3" s="32" t="s">
        <v>855</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216.75" customHeight="1">
      <c r="A3" s="18">
        <v>482.0</v>
      </c>
      <c r="B3" s="18">
        <v>5.0</v>
      </c>
      <c r="C3" s="18" t="s">
        <v>20</v>
      </c>
      <c r="D3" s="18">
        <v>4.0</v>
      </c>
      <c r="E3" s="18" t="s">
        <v>73</v>
      </c>
      <c r="F3" s="18" t="s">
        <v>856</v>
      </c>
      <c r="G3" s="18" t="s">
        <v>334</v>
      </c>
      <c r="H3" s="19" t="s">
        <v>857</v>
      </c>
      <c r="I3" s="20" t="s">
        <v>137</v>
      </c>
    </row>
    <row r="4" ht="324.75" customHeight="1">
      <c r="A4" s="18">
        <v>483.0</v>
      </c>
      <c r="B4" s="18">
        <v>6.0</v>
      </c>
      <c r="C4" s="18" t="s">
        <v>20</v>
      </c>
      <c r="D4" s="18">
        <v>5.0</v>
      </c>
      <c r="E4" s="18" t="s">
        <v>73</v>
      </c>
      <c r="F4" s="18" t="s">
        <v>856</v>
      </c>
      <c r="G4" s="18" t="s">
        <v>149</v>
      </c>
      <c r="H4" s="19" t="s">
        <v>858</v>
      </c>
      <c r="I4" s="20" t="s">
        <v>137</v>
      </c>
    </row>
    <row r="5" ht="229.5" customHeight="1">
      <c r="A5" s="18">
        <v>484.0</v>
      </c>
      <c r="B5" s="18">
        <v>7.0</v>
      </c>
      <c r="C5" s="18" t="s">
        <v>20</v>
      </c>
      <c r="D5" s="18">
        <v>6.0</v>
      </c>
      <c r="E5" s="18" t="s">
        <v>73</v>
      </c>
      <c r="F5" s="18" t="s">
        <v>856</v>
      </c>
      <c r="G5" s="18" t="s">
        <v>494</v>
      </c>
      <c r="H5" s="19" t="s">
        <v>859</v>
      </c>
      <c r="I5" s="20" t="s">
        <v>137</v>
      </c>
    </row>
    <row r="6" ht="315.75" customHeight="1">
      <c r="A6" s="18">
        <v>485.0</v>
      </c>
      <c r="B6" s="18">
        <v>8.0</v>
      </c>
      <c r="C6" s="18" t="s">
        <v>20</v>
      </c>
      <c r="D6" s="18">
        <v>7.0</v>
      </c>
      <c r="E6" s="18" t="s">
        <v>73</v>
      </c>
      <c r="F6" s="18" t="s">
        <v>856</v>
      </c>
      <c r="G6" s="18" t="s">
        <v>494</v>
      </c>
      <c r="H6" s="19" t="s">
        <v>860</v>
      </c>
      <c r="I6" s="20" t="s">
        <v>137</v>
      </c>
    </row>
    <row r="7" ht="409.5" customHeight="1">
      <c r="A7" s="18">
        <v>486.0</v>
      </c>
      <c r="B7" s="18">
        <v>9.0</v>
      </c>
      <c r="C7" s="18" t="s">
        <v>20</v>
      </c>
      <c r="D7" s="18">
        <v>8.0</v>
      </c>
      <c r="E7" s="18" t="s">
        <v>73</v>
      </c>
      <c r="F7" s="18" t="s">
        <v>856</v>
      </c>
      <c r="G7" s="18" t="s">
        <v>483</v>
      </c>
      <c r="H7" s="19" t="s">
        <v>861</v>
      </c>
      <c r="I7" s="20" t="s">
        <v>137</v>
      </c>
    </row>
    <row r="8" ht="185.25" customHeight="1">
      <c r="A8" s="18">
        <v>487.0</v>
      </c>
      <c r="B8" s="18">
        <v>10.0</v>
      </c>
      <c r="C8" s="18" t="s">
        <v>20</v>
      </c>
      <c r="D8" s="18">
        <v>9.0</v>
      </c>
      <c r="E8" s="18" t="s">
        <v>73</v>
      </c>
      <c r="F8" s="18" t="s">
        <v>856</v>
      </c>
      <c r="G8" s="18" t="s">
        <v>208</v>
      </c>
      <c r="H8" s="19" t="s">
        <v>862</v>
      </c>
      <c r="I8" s="20" t="s">
        <v>137</v>
      </c>
    </row>
    <row r="9" ht="348.0" customHeight="1">
      <c r="A9" s="18">
        <v>488.0</v>
      </c>
      <c r="B9" s="18">
        <v>11.0</v>
      </c>
      <c r="C9" s="18" t="s">
        <v>20</v>
      </c>
      <c r="D9" s="18">
        <v>10.0</v>
      </c>
      <c r="E9" s="18" t="s">
        <v>73</v>
      </c>
      <c r="F9" s="18" t="s">
        <v>856</v>
      </c>
      <c r="G9" s="18" t="s">
        <v>155</v>
      </c>
      <c r="H9" s="19" t="s">
        <v>863</v>
      </c>
      <c r="I9" s="20" t="s">
        <v>137</v>
      </c>
    </row>
    <row r="10" ht="280.5" customHeight="1">
      <c r="A10" s="18">
        <v>489.0</v>
      </c>
      <c r="B10" s="18">
        <v>12.0</v>
      </c>
      <c r="C10" s="18" t="s">
        <v>20</v>
      </c>
      <c r="D10" s="18">
        <v>11.0</v>
      </c>
      <c r="E10" s="18" t="s">
        <v>73</v>
      </c>
      <c r="F10" s="18" t="s">
        <v>856</v>
      </c>
      <c r="G10" s="18" t="s">
        <v>494</v>
      </c>
      <c r="H10" s="19" t="s">
        <v>864</v>
      </c>
      <c r="I10" s="20" t="s">
        <v>137</v>
      </c>
    </row>
    <row r="11" ht="264.75" customHeight="1">
      <c r="A11" s="18">
        <v>490.0</v>
      </c>
      <c r="B11" s="18">
        <v>13.0</v>
      </c>
      <c r="C11" s="18" t="s">
        <v>20</v>
      </c>
      <c r="D11" s="18">
        <v>12.0</v>
      </c>
      <c r="E11" s="18" t="s">
        <v>73</v>
      </c>
      <c r="F11" s="18" t="s">
        <v>856</v>
      </c>
      <c r="G11" s="18" t="s">
        <v>88</v>
      </c>
      <c r="H11" s="19" t="s">
        <v>865</v>
      </c>
      <c r="I11" s="20" t="s">
        <v>137</v>
      </c>
    </row>
    <row r="12" ht="234.75" customHeight="1">
      <c r="A12" s="18">
        <v>491.0</v>
      </c>
      <c r="B12" s="18">
        <v>14.0</v>
      </c>
      <c r="C12" s="18" t="s">
        <v>20</v>
      </c>
      <c r="D12" s="18">
        <v>13.0</v>
      </c>
      <c r="E12" s="18" t="s">
        <v>73</v>
      </c>
      <c r="F12" s="18" t="s">
        <v>856</v>
      </c>
      <c r="G12" s="18" t="s">
        <v>204</v>
      </c>
      <c r="H12" s="19" t="s">
        <v>866</v>
      </c>
      <c r="I12" s="20" t="s">
        <v>137</v>
      </c>
    </row>
    <row r="13" ht="330.75" customHeight="1">
      <c r="A13" s="18">
        <v>492.0</v>
      </c>
      <c r="B13" s="18">
        <v>15.0</v>
      </c>
      <c r="C13" s="18" t="s">
        <v>20</v>
      </c>
      <c r="D13" s="18">
        <v>14.0</v>
      </c>
      <c r="E13" s="18" t="s">
        <v>73</v>
      </c>
      <c r="F13" s="18" t="s">
        <v>856</v>
      </c>
      <c r="G13" s="18" t="s">
        <v>494</v>
      </c>
      <c r="H13" s="19" t="s">
        <v>867</v>
      </c>
      <c r="I13" s="20" t="s">
        <v>137</v>
      </c>
    </row>
    <row r="14" ht="180.75" customHeight="1">
      <c r="A14" s="18">
        <v>493.0</v>
      </c>
      <c r="B14" s="18">
        <v>16.0</v>
      </c>
      <c r="C14" s="18" t="s">
        <v>20</v>
      </c>
      <c r="D14" s="18">
        <v>15.0</v>
      </c>
      <c r="E14" s="18" t="s">
        <v>73</v>
      </c>
      <c r="F14" s="18" t="s">
        <v>856</v>
      </c>
      <c r="G14" s="18" t="s">
        <v>208</v>
      </c>
      <c r="H14" s="19" t="s">
        <v>868</v>
      </c>
      <c r="I14" s="20" t="s">
        <v>137</v>
      </c>
    </row>
    <row r="15" ht="231.75" customHeight="1">
      <c r="A15" s="18">
        <v>494.0</v>
      </c>
      <c r="B15" s="18">
        <v>17.0</v>
      </c>
      <c r="C15" s="18" t="s">
        <v>20</v>
      </c>
      <c r="D15" s="18">
        <v>16.0</v>
      </c>
      <c r="E15" s="18" t="s">
        <v>73</v>
      </c>
      <c r="F15" s="18" t="s">
        <v>856</v>
      </c>
      <c r="G15" s="18" t="s">
        <v>558</v>
      </c>
      <c r="H15" s="19" t="s">
        <v>869</v>
      </c>
      <c r="I15" s="20" t="s">
        <v>137</v>
      </c>
    </row>
    <row r="16" ht="248.25" customHeight="1">
      <c r="A16" s="18">
        <v>495.0</v>
      </c>
      <c r="B16" s="18">
        <v>18.0</v>
      </c>
      <c r="C16" s="18" t="s">
        <v>20</v>
      </c>
      <c r="D16" s="18">
        <v>17.0</v>
      </c>
      <c r="E16" s="18" t="s">
        <v>73</v>
      </c>
      <c r="F16" s="18" t="s">
        <v>856</v>
      </c>
      <c r="G16" s="18" t="s">
        <v>466</v>
      </c>
      <c r="H16" s="19" t="s">
        <v>870</v>
      </c>
      <c r="I16" s="20" t="s">
        <v>137</v>
      </c>
    </row>
    <row r="17" ht="248.25" customHeight="1">
      <c r="A17" s="18">
        <v>496.0</v>
      </c>
      <c r="B17" s="18">
        <v>19.0</v>
      </c>
      <c r="C17" s="18" t="s">
        <v>20</v>
      </c>
      <c r="D17" s="18">
        <v>18.0</v>
      </c>
      <c r="E17" s="18" t="s">
        <v>73</v>
      </c>
      <c r="F17" s="18" t="s">
        <v>856</v>
      </c>
      <c r="G17" s="18" t="s">
        <v>252</v>
      </c>
      <c r="H17" s="19" t="s">
        <v>871</v>
      </c>
      <c r="I17" s="20" t="s">
        <v>872</v>
      </c>
    </row>
    <row r="18" ht="248.25" customHeight="1">
      <c r="A18" s="18">
        <v>497.0</v>
      </c>
      <c r="B18" s="18">
        <v>20.0</v>
      </c>
      <c r="C18" s="18" t="s">
        <v>20</v>
      </c>
      <c r="D18" s="18">
        <v>19.0</v>
      </c>
      <c r="E18" s="18" t="s">
        <v>73</v>
      </c>
      <c r="F18" s="18" t="s">
        <v>856</v>
      </c>
      <c r="G18" s="18" t="s">
        <v>202</v>
      </c>
      <c r="H18" s="19" t="s">
        <v>873</v>
      </c>
      <c r="I18" s="20" t="s">
        <v>137</v>
      </c>
    </row>
    <row r="19" ht="248.25" customHeight="1">
      <c r="A19" s="18">
        <v>498.0</v>
      </c>
      <c r="B19" s="18">
        <v>21.0</v>
      </c>
      <c r="C19" s="18" t="s">
        <v>20</v>
      </c>
      <c r="D19" s="18">
        <v>20.0</v>
      </c>
      <c r="E19" s="18" t="s">
        <v>73</v>
      </c>
      <c r="F19" s="18" t="s">
        <v>856</v>
      </c>
      <c r="G19" s="18" t="s">
        <v>194</v>
      </c>
      <c r="H19" s="19" t="s">
        <v>874</v>
      </c>
      <c r="I19" s="20" t="s">
        <v>137</v>
      </c>
    </row>
    <row r="20" ht="199.5" customHeight="1">
      <c r="A20" s="18">
        <v>499.0</v>
      </c>
      <c r="B20" s="18">
        <v>22.0</v>
      </c>
      <c r="C20" s="18" t="s">
        <v>20</v>
      </c>
      <c r="D20" s="18">
        <v>21.0</v>
      </c>
      <c r="E20" s="18" t="s">
        <v>73</v>
      </c>
      <c r="F20" s="18" t="s">
        <v>856</v>
      </c>
      <c r="G20" s="18" t="s">
        <v>152</v>
      </c>
      <c r="H20" s="19" t="s">
        <v>875</v>
      </c>
      <c r="I20" s="20" t="s">
        <v>137</v>
      </c>
    </row>
    <row r="21" ht="409.5" customHeight="1">
      <c r="A21" s="18">
        <v>500.0</v>
      </c>
      <c r="B21" s="18">
        <v>23.0</v>
      </c>
      <c r="C21" s="18" t="s">
        <v>20</v>
      </c>
      <c r="D21" s="18">
        <v>22.0</v>
      </c>
      <c r="E21" s="18" t="s">
        <v>73</v>
      </c>
      <c r="F21" s="18" t="s">
        <v>856</v>
      </c>
      <c r="G21" s="18" t="s">
        <v>149</v>
      </c>
      <c r="H21" s="19" t="s">
        <v>876</v>
      </c>
      <c r="I21" s="20" t="s">
        <v>383</v>
      </c>
    </row>
    <row r="22" ht="248.25" customHeight="1">
      <c r="A22" s="18">
        <v>501.0</v>
      </c>
      <c r="B22" s="18">
        <v>24.0</v>
      </c>
      <c r="C22" s="18" t="s">
        <v>20</v>
      </c>
      <c r="D22" s="18">
        <v>23.0</v>
      </c>
      <c r="E22" s="18" t="s">
        <v>73</v>
      </c>
      <c r="F22" s="18" t="s">
        <v>856</v>
      </c>
      <c r="G22" s="18" t="s">
        <v>88</v>
      </c>
      <c r="H22" s="19" t="s">
        <v>877</v>
      </c>
      <c r="I22" s="20" t="s">
        <v>137</v>
      </c>
    </row>
    <row r="23" ht="248.25" customHeight="1">
      <c r="A23" s="18">
        <v>502.0</v>
      </c>
      <c r="B23" s="18">
        <v>25.0</v>
      </c>
      <c r="C23" s="18" t="s">
        <v>20</v>
      </c>
      <c r="D23" s="18">
        <v>24.0</v>
      </c>
      <c r="E23" s="18" t="s">
        <v>73</v>
      </c>
      <c r="F23" s="18" t="s">
        <v>856</v>
      </c>
      <c r="G23" s="18" t="s">
        <v>202</v>
      </c>
      <c r="H23" s="19" t="s">
        <v>878</v>
      </c>
      <c r="I23" s="20" t="s">
        <v>137</v>
      </c>
    </row>
    <row r="24" ht="248.25" customHeight="1">
      <c r="A24" s="18">
        <v>503.0</v>
      </c>
      <c r="B24" s="18">
        <v>26.0</v>
      </c>
      <c r="C24" s="18" t="s">
        <v>20</v>
      </c>
      <c r="D24" s="18">
        <v>25.0</v>
      </c>
      <c r="E24" s="18" t="s">
        <v>73</v>
      </c>
      <c r="F24" s="18" t="s">
        <v>856</v>
      </c>
      <c r="G24" s="18" t="s">
        <v>88</v>
      </c>
      <c r="H24" s="19" t="s">
        <v>879</v>
      </c>
      <c r="I24" s="20" t="s">
        <v>383</v>
      </c>
    </row>
    <row r="25" ht="347.25" customHeight="1">
      <c r="A25" s="18">
        <v>504.0</v>
      </c>
      <c r="B25" s="18">
        <v>27.0</v>
      </c>
      <c r="C25" s="18" t="s">
        <v>20</v>
      </c>
      <c r="D25" s="18">
        <v>26.0</v>
      </c>
      <c r="E25" s="18" t="s">
        <v>73</v>
      </c>
      <c r="F25" s="18" t="s">
        <v>856</v>
      </c>
      <c r="G25" s="18" t="s">
        <v>494</v>
      </c>
      <c r="H25" s="19" t="s">
        <v>880</v>
      </c>
      <c r="I25" s="20" t="s">
        <v>383</v>
      </c>
    </row>
    <row r="26" ht="248.25" customHeight="1">
      <c r="A26" s="18">
        <v>505.0</v>
      </c>
      <c r="B26" s="18">
        <v>28.0</v>
      </c>
      <c r="C26" s="18" t="s">
        <v>20</v>
      </c>
      <c r="D26" s="18">
        <v>27.0</v>
      </c>
      <c r="E26" s="18" t="s">
        <v>73</v>
      </c>
      <c r="F26" s="18" t="s">
        <v>856</v>
      </c>
      <c r="G26" s="18" t="s">
        <v>204</v>
      </c>
      <c r="H26" s="19" t="s">
        <v>881</v>
      </c>
      <c r="I26" s="20" t="s">
        <v>137</v>
      </c>
    </row>
    <row r="27" ht="248.25" customHeight="1">
      <c r="A27" s="18">
        <v>506.0</v>
      </c>
      <c r="B27" s="18">
        <v>29.0</v>
      </c>
      <c r="C27" s="18" t="s">
        <v>20</v>
      </c>
      <c r="D27" s="18">
        <v>28.0</v>
      </c>
      <c r="E27" s="18" t="s">
        <v>73</v>
      </c>
      <c r="F27" s="18" t="s">
        <v>856</v>
      </c>
      <c r="G27" s="18" t="s">
        <v>45</v>
      </c>
      <c r="H27" s="19" t="s">
        <v>882</v>
      </c>
      <c r="I27" s="20" t="s">
        <v>137</v>
      </c>
    </row>
    <row r="28" ht="248.25" customHeight="1">
      <c r="A28" s="18">
        <v>507.0</v>
      </c>
      <c r="B28" s="18">
        <v>30.0</v>
      </c>
      <c r="C28" s="18" t="s">
        <v>20</v>
      </c>
      <c r="D28" s="18">
        <v>29.0</v>
      </c>
      <c r="E28" s="18" t="s">
        <v>73</v>
      </c>
      <c r="F28" s="18" t="s">
        <v>856</v>
      </c>
      <c r="G28" s="18" t="s">
        <v>88</v>
      </c>
      <c r="H28" s="19" t="s">
        <v>883</v>
      </c>
      <c r="I28" s="20" t="s">
        <v>884</v>
      </c>
    </row>
    <row r="29" ht="409.5" customHeight="1">
      <c r="A29" s="18">
        <v>508.0</v>
      </c>
      <c r="B29" s="18">
        <v>31.0</v>
      </c>
      <c r="C29" s="18" t="s">
        <v>20</v>
      </c>
      <c r="D29" s="18">
        <v>30.0</v>
      </c>
      <c r="E29" s="18" t="s">
        <v>73</v>
      </c>
      <c r="F29" s="18" t="s">
        <v>856</v>
      </c>
      <c r="G29" s="18" t="s">
        <v>152</v>
      </c>
      <c r="H29" s="19" t="s">
        <v>885</v>
      </c>
      <c r="I29" s="20" t="s">
        <v>137</v>
      </c>
    </row>
    <row r="30" ht="248.25" customHeight="1">
      <c r="A30" s="18">
        <v>509.0</v>
      </c>
      <c r="B30" s="18">
        <v>32.0</v>
      </c>
      <c r="C30" s="18" t="s">
        <v>20</v>
      </c>
      <c r="D30" s="18">
        <v>31.0</v>
      </c>
      <c r="E30" s="18" t="s">
        <v>73</v>
      </c>
      <c r="F30" s="18" t="s">
        <v>856</v>
      </c>
      <c r="G30" s="18" t="s">
        <v>88</v>
      </c>
      <c r="H30" s="19" t="s">
        <v>886</v>
      </c>
      <c r="I30" s="20" t="s">
        <v>137</v>
      </c>
    </row>
    <row r="31" ht="248.25" customHeight="1">
      <c r="A31" s="18">
        <v>510.0</v>
      </c>
      <c r="B31" s="18">
        <v>33.0</v>
      </c>
      <c r="C31" s="18" t="s">
        <v>20</v>
      </c>
      <c r="D31" s="18">
        <v>32.0</v>
      </c>
      <c r="E31" s="18" t="s">
        <v>73</v>
      </c>
      <c r="F31" s="18" t="s">
        <v>856</v>
      </c>
      <c r="G31" s="18" t="s">
        <v>483</v>
      </c>
      <c r="H31" s="19" t="s">
        <v>887</v>
      </c>
      <c r="I31" s="20" t="s">
        <v>137</v>
      </c>
    </row>
    <row r="32" ht="248.25" customHeight="1">
      <c r="A32" s="18">
        <v>511.0</v>
      </c>
      <c r="B32" s="18">
        <v>34.0</v>
      </c>
      <c r="C32" s="18" t="s">
        <v>20</v>
      </c>
      <c r="D32" s="18">
        <v>33.0</v>
      </c>
      <c r="E32" s="18" t="s">
        <v>73</v>
      </c>
      <c r="F32" s="18" t="s">
        <v>856</v>
      </c>
      <c r="G32" s="18" t="s">
        <v>888</v>
      </c>
      <c r="H32" s="19" t="s">
        <v>889</v>
      </c>
      <c r="I32" s="20" t="s">
        <v>137</v>
      </c>
    </row>
    <row r="33" ht="362.25" customHeight="1">
      <c r="A33" s="18">
        <v>512.0</v>
      </c>
      <c r="B33" s="18">
        <v>35.0</v>
      </c>
      <c r="C33" s="18" t="s">
        <v>20</v>
      </c>
      <c r="D33" s="18">
        <v>34.0</v>
      </c>
      <c r="E33" s="18" t="s">
        <v>73</v>
      </c>
      <c r="F33" s="18" t="s">
        <v>856</v>
      </c>
      <c r="G33" s="18" t="s">
        <v>890</v>
      </c>
      <c r="H33" s="19" t="s">
        <v>891</v>
      </c>
      <c r="I33" s="20" t="s">
        <v>137</v>
      </c>
    </row>
    <row r="34" ht="409.5" customHeight="1">
      <c r="A34" s="18">
        <v>513.0</v>
      </c>
      <c r="B34" s="18">
        <v>36.0</v>
      </c>
      <c r="C34" s="18" t="s">
        <v>20</v>
      </c>
      <c r="D34" s="18">
        <v>35.0</v>
      </c>
      <c r="E34" s="18" t="s">
        <v>73</v>
      </c>
      <c r="F34" s="18" t="s">
        <v>856</v>
      </c>
      <c r="G34" s="18" t="s">
        <v>45</v>
      </c>
      <c r="H34" s="19" t="s">
        <v>892</v>
      </c>
      <c r="I34" s="20" t="s">
        <v>137</v>
      </c>
    </row>
    <row r="35" ht="169.5" customHeight="1">
      <c r="A35" s="18">
        <v>514.0</v>
      </c>
      <c r="B35" s="18">
        <v>37.0</v>
      </c>
      <c r="C35" s="18" t="s">
        <v>20</v>
      </c>
      <c r="D35" s="18">
        <v>36.0</v>
      </c>
      <c r="E35" s="18" t="s">
        <v>73</v>
      </c>
      <c r="F35" s="18" t="s">
        <v>856</v>
      </c>
      <c r="G35" s="18" t="s">
        <v>464</v>
      </c>
      <c r="H35" s="19" t="s">
        <v>893</v>
      </c>
      <c r="I35" s="20" t="s">
        <v>137</v>
      </c>
    </row>
    <row r="36" ht="248.25" customHeight="1">
      <c r="A36" s="18">
        <v>515.0</v>
      </c>
      <c r="B36" s="18">
        <v>38.0</v>
      </c>
      <c r="C36" s="18" t="s">
        <v>20</v>
      </c>
      <c r="D36" s="18">
        <v>37.0</v>
      </c>
      <c r="E36" s="18" t="s">
        <v>73</v>
      </c>
      <c r="F36" s="18" t="s">
        <v>856</v>
      </c>
      <c r="G36" s="18" t="s">
        <v>88</v>
      </c>
      <c r="H36" s="19" t="s">
        <v>894</v>
      </c>
      <c r="I36" s="20" t="s">
        <v>137</v>
      </c>
    </row>
    <row r="37" ht="234.75" customHeight="1">
      <c r="A37" s="18">
        <v>516.0</v>
      </c>
      <c r="B37" s="18">
        <v>39.0</v>
      </c>
      <c r="C37" s="18" t="s">
        <v>20</v>
      </c>
      <c r="D37" s="18">
        <v>38.0</v>
      </c>
      <c r="E37" s="18" t="s">
        <v>73</v>
      </c>
      <c r="F37" s="18" t="s">
        <v>856</v>
      </c>
      <c r="G37" s="18" t="s">
        <v>208</v>
      </c>
      <c r="H37" s="19" t="s">
        <v>895</v>
      </c>
      <c r="I37" s="20" t="s">
        <v>137</v>
      </c>
    </row>
    <row r="38" ht="248.25" customHeight="1">
      <c r="A38" s="18">
        <v>517.0</v>
      </c>
      <c r="B38" s="18">
        <v>40.0</v>
      </c>
      <c r="C38" s="18" t="s">
        <v>20</v>
      </c>
      <c r="D38" s="18">
        <v>39.0</v>
      </c>
      <c r="E38" s="18" t="s">
        <v>73</v>
      </c>
      <c r="F38" s="18" t="s">
        <v>856</v>
      </c>
      <c r="G38" s="18" t="s">
        <v>88</v>
      </c>
      <c r="H38" s="19" t="s">
        <v>896</v>
      </c>
      <c r="I38" s="20" t="s">
        <v>137</v>
      </c>
    </row>
    <row r="39" ht="409.5" customHeight="1">
      <c r="A39" s="18">
        <v>518.0</v>
      </c>
      <c r="B39" s="18">
        <v>41.0</v>
      </c>
      <c r="C39" s="18" t="s">
        <v>20</v>
      </c>
      <c r="D39" s="18">
        <v>40.0</v>
      </c>
      <c r="E39" s="18" t="s">
        <v>73</v>
      </c>
      <c r="F39" s="18" t="s">
        <v>856</v>
      </c>
      <c r="G39" s="18" t="s">
        <v>464</v>
      </c>
      <c r="H39" s="19" t="s">
        <v>897</v>
      </c>
      <c r="I39" s="20" t="s">
        <v>137</v>
      </c>
    </row>
    <row r="40" ht="188.25" customHeight="1">
      <c r="A40" s="18">
        <v>519.0</v>
      </c>
      <c r="B40" s="18">
        <v>42.0</v>
      </c>
      <c r="C40" s="18" t="s">
        <v>20</v>
      </c>
      <c r="D40" s="18">
        <v>41.0</v>
      </c>
      <c r="E40" s="18" t="s">
        <v>73</v>
      </c>
      <c r="F40" s="18" t="s">
        <v>856</v>
      </c>
      <c r="G40" s="18" t="s">
        <v>45</v>
      </c>
      <c r="H40" s="19" t="s">
        <v>898</v>
      </c>
      <c r="I40" s="20" t="s">
        <v>137</v>
      </c>
    </row>
    <row r="41" ht="248.25" customHeight="1">
      <c r="A41" s="18">
        <v>520.0</v>
      </c>
      <c r="B41" s="18">
        <v>43.0</v>
      </c>
      <c r="C41" s="18" t="s">
        <v>20</v>
      </c>
      <c r="D41" s="18">
        <v>42.0</v>
      </c>
      <c r="E41" s="18" t="s">
        <v>73</v>
      </c>
      <c r="F41" s="18" t="s">
        <v>856</v>
      </c>
      <c r="G41" s="18" t="s">
        <v>106</v>
      </c>
      <c r="H41" s="19" t="s">
        <v>899</v>
      </c>
      <c r="I41" s="20" t="s">
        <v>137</v>
      </c>
    </row>
    <row r="42" ht="409.5" customHeight="1">
      <c r="A42" s="18">
        <v>521.0</v>
      </c>
      <c r="B42" s="18">
        <v>44.0</v>
      </c>
      <c r="C42" s="18" t="s">
        <v>20</v>
      </c>
      <c r="D42" s="18">
        <v>43.0</v>
      </c>
      <c r="E42" s="18" t="s">
        <v>73</v>
      </c>
      <c r="F42" s="18" t="s">
        <v>856</v>
      </c>
      <c r="G42" s="18" t="s">
        <v>494</v>
      </c>
      <c r="H42" s="19" t="s">
        <v>900</v>
      </c>
      <c r="I42" s="20" t="s">
        <v>137</v>
      </c>
    </row>
    <row r="43" ht="248.25" customHeight="1">
      <c r="A43" s="18">
        <v>522.0</v>
      </c>
      <c r="B43" s="18">
        <v>45.0</v>
      </c>
      <c r="C43" s="18" t="s">
        <v>20</v>
      </c>
      <c r="D43" s="18">
        <v>44.0</v>
      </c>
      <c r="E43" s="18" t="s">
        <v>73</v>
      </c>
      <c r="F43" s="18" t="s">
        <v>856</v>
      </c>
      <c r="G43" s="18" t="s">
        <v>45</v>
      </c>
      <c r="H43" s="19" t="s">
        <v>901</v>
      </c>
      <c r="I43" s="20" t="s">
        <v>137</v>
      </c>
    </row>
    <row r="44" ht="248.25" customHeight="1">
      <c r="A44" s="18">
        <v>523.0</v>
      </c>
      <c r="B44" s="18">
        <v>46.0</v>
      </c>
      <c r="C44" s="18" t="s">
        <v>20</v>
      </c>
      <c r="D44" s="18">
        <v>45.0</v>
      </c>
      <c r="E44" s="18" t="s">
        <v>73</v>
      </c>
      <c r="F44" s="18" t="s">
        <v>856</v>
      </c>
      <c r="G44" s="18" t="s">
        <v>88</v>
      </c>
      <c r="H44" s="19" t="s">
        <v>902</v>
      </c>
      <c r="I44" s="20" t="s">
        <v>137</v>
      </c>
    </row>
    <row r="45" ht="248.25" customHeight="1">
      <c r="A45" s="18">
        <v>524.0</v>
      </c>
      <c r="B45" s="18">
        <v>47.0</v>
      </c>
      <c r="C45" s="18" t="s">
        <v>20</v>
      </c>
      <c r="D45" s="18">
        <v>46.0</v>
      </c>
      <c r="E45" s="18" t="s">
        <v>73</v>
      </c>
      <c r="F45" s="18" t="s">
        <v>856</v>
      </c>
      <c r="G45" s="18" t="s">
        <v>464</v>
      </c>
      <c r="H45" s="19" t="s">
        <v>903</v>
      </c>
      <c r="I45" s="20" t="s">
        <v>904</v>
      </c>
    </row>
    <row r="46" ht="409.5" customHeight="1">
      <c r="A46" s="18">
        <v>525.0</v>
      </c>
      <c r="B46" s="18">
        <v>48.0</v>
      </c>
      <c r="C46" s="18" t="s">
        <v>20</v>
      </c>
      <c r="D46" s="18">
        <v>47.0</v>
      </c>
      <c r="E46" s="18" t="s">
        <v>73</v>
      </c>
      <c r="F46" s="18" t="s">
        <v>856</v>
      </c>
      <c r="G46" s="18" t="s">
        <v>45</v>
      </c>
      <c r="H46" s="19" t="s">
        <v>905</v>
      </c>
      <c r="I46" s="20" t="s">
        <v>137</v>
      </c>
    </row>
    <row r="47" ht="409.5" customHeight="1">
      <c r="A47" s="18">
        <v>526.0</v>
      </c>
      <c r="B47" s="18">
        <v>49.0</v>
      </c>
      <c r="C47" s="18" t="s">
        <v>20</v>
      </c>
      <c r="D47" s="18">
        <v>48.0</v>
      </c>
      <c r="E47" s="18" t="s">
        <v>73</v>
      </c>
      <c r="F47" s="18" t="s">
        <v>856</v>
      </c>
      <c r="G47" s="18" t="s">
        <v>252</v>
      </c>
      <c r="H47" s="19" t="s">
        <v>906</v>
      </c>
      <c r="I47" s="20" t="s">
        <v>128</v>
      </c>
    </row>
    <row r="48" ht="409.5" customHeight="1">
      <c r="A48" s="18">
        <v>527.0</v>
      </c>
      <c r="B48" s="18">
        <v>50.0</v>
      </c>
      <c r="C48" s="18" t="s">
        <v>20</v>
      </c>
      <c r="D48" s="18">
        <v>49.0</v>
      </c>
      <c r="E48" s="18" t="s">
        <v>73</v>
      </c>
      <c r="F48" s="18" t="s">
        <v>856</v>
      </c>
      <c r="G48" s="18" t="s">
        <v>494</v>
      </c>
      <c r="H48" s="19" t="s">
        <v>907</v>
      </c>
      <c r="I48" s="20" t="s">
        <v>137</v>
      </c>
    </row>
    <row r="49" ht="266.25" customHeight="1">
      <c r="A49" s="18">
        <v>528.0</v>
      </c>
      <c r="B49" s="18">
        <v>51.0</v>
      </c>
      <c r="C49" s="18" t="s">
        <v>20</v>
      </c>
      <c r="D49" s="18">
        <v>50.0</v>
      </c>
      <c r="E49" s="18" t="s">
        <v>73</v>
      </c>
      <c r="F49" s="18" t="s">
        <v>856</v>
      </c>
      <c r="G49" s="18" t="s">
        <v>777</v>
      </c>
      <c r="H49" s="19" t="s">
        <v>908</v>
      </c>
      <c r="I49" s="20" t="s">
        <v>137</v>
      </c>
    </row>
    <row r="50" ht="214.5" customHeight="1">
      <c r="A50" s="18">
        <v>529.0</v>
      </c>
      <c r="B50" s="18">
        <v>52.0</v>
      </c>
      <c r="C50" s="18" t="s">
        <v>20</v>
      </c>
      <c r="D50" s="18">
        <v>51.0</v>
      </c>
      <c r="E50" s="18" t="s">
        <v>73</v>
      </c>
      <c r="F50" s="18" t="s">
        <v>856</v>
      </c>
      <c r="G50" s="18" t="s">
        <v>23</v>
      </c>
      <c r="H50" s="19" t="s">
        <v>909</v>
      </c>
      <c r="I50" s="20" t="s">
        <v>125</v>
      </c>
    </row>
    <row r="51" ht="248.25" customHeight="1">
      <c r="A51" s="18">
        <v>530.0</v>
      </c>
      <c r="B51" s="18">
        <v>53.0</v>
      </c>
      <c r="C51" s="18" t="s">
        <v>20</v>
      </c>
      <c r="D51" s="18">
        <v>52.0</v>
      </c>
      <c r="E51" s="18" t="s">
        <v>73</v>
      </c>
      <c r="F51" s="18" t="s">
        <v>856</v>
      </c>
      <c r="G51" s="18" t="s">
        <v>252</v>
      </c>
      <c r="H51" s="19" t="s">
        <v>910</v>
      </c>
      <c r="I51" s="20" t="s">
        <v>125</v>
      </c>
    </row>
    <row r="52" ht="409.5" customHeight="1">
      <c r="A52" s="18">
        <v>531.0</v>
      </c>
      <c r="B52" s="18">
        <v>54.0</v>
      </c>
      <c r="C52" s="18" t="s">
        <v>20</v>
      </c>
      <c r="D52" s="18">
        <v>53.0</v>
      </c>
      <c r="E52" s="18" t="s">
        <v>73</v>
      </c>
      <c r="F52" s="18" t="s">
        <v>856</v>
      </c>
      <c r="G52" s="18" t="s">
        <v>252</v>
      </c>
      <c r="H52" s="19" t="s">
        <v>911</v>
      </c>
      <c r="I52" s="20" t="s">
        <v>125</v>
      </c>
    </row>
    <row r="53" ht="276.0" customHeight="1">
      <c r="A53" s="18">
        <v>532.0</v>
      </c>
      <c r="B53" s="18">
        <v>55.0</v>
      </c>
      <c r="C53" s="18" t="s">
        <v>20</v>
      </c>
      <c r="D53" s="18">
        <v>54.0</v>
      </c>
      <c r="E53" s="18" t="s">
        <v>73</v>
      </c>
      <c r="F53" s="18" t="s">
        <v>856</v>
      </c>
      <c r="G53" s="18" t="s">
        <v>23</v>
      </c>
      <c r="H53" s="19" t="s">
        <v>912</v>
      </c>
      <c r="I53" s="20" t="s">
        <v>148</v>
      </c>
    </row>
    <row r="54" ht="248.25" customHeight="1">
      <c r="A54" s="18">
        <v>533.0</v>
      </c>
      <c r="B54" s="18">
        <v>56.0</v>
      </c>
      <c r="C54" s="18" t="s">
        <v>20</v>
      </c>
      <c r="D54" s="18">
        <v>55.0</v>
      </c>
      <c r="E54" s="18" t="s">
        <v>73</v>
      </c>
      <c r="F54" s="18" t="s">
        <v>856</v>
      </c>
      <c r="G54" s="18" t="s">
        <v>152</v>
      </c>
      <c r="H54" s="19" t="s">
        <v>913</v>
      </c>
      <c r="I54" s="20" t="s">
        <v>148</v>
      </c>
    </row>
    <row r="55" ht="409.5" customHeight="1">
      <c r="A55" s="18">
        <v>534.0</v>
      </c>
      <c r="B55" s="18">
        <v>57.0</v>
      </c>
      <c r="C55" s="18" t="s">
        <v>20</v>
      </c>
      <c r="D55" s="18">
        <v>56.0</v>
      </c>
      <c r="E55" s="18" t="s">
        <v>73</v>
      </c>
      <c r="F55" s="18" t="s">
        <v>856</v>
      </c>
      <c r="G55" s="18" t="s">
        <v>483</v>
      </c>
      <c r="H55" s="19" t="s">
        <v>914</v>
      </c>
      <c r="I55" s="20" t="s">
        <v>148</v>
      </c>
    </row>
    <row r="56" ht="234.75" customHeight="1">
      <c r="A56" s="18">
        <v>535.0</v>
      </c>
      <c r="B56" s="18">
        <v>58.0</v>
      </c>
      <c r="C56" s="18" t="s">
        <v>20</v>
      </c>
      <c r="D56" s="18">
        <v>57.0</v>
      </c>
      <c r="E56" s="18" t="s">
        <v>73</v>
      </c>
      <c r="F56" s="18" t="s">
        <v>856</v>
      </c>
      <c r="G56" s="18" t="s">
        <v>494</v>
      </c>
      <c r="H56" s="19" t="s">
        <v>915</v>
      </c>
      <c r="I56" s="20" t="s">
        <v>137</v>
      </c>
    </row>
    <row r="57" ht="409.5" customHeight="1">
      <c r="A57" s="18">
        <v>536.0</v>
      </c>
      <c r="B57" s="18">
        <v>59.0</v>
      </c>
      <c r="C57" s="18" t="s">
        <v>20</v>
      </c>
      <c r="D57" s="18">
        <v>58.0</v>
      </c>
      <c r="E57" s="18" t="s">
        <v>73</v>
      </c>
      <c r="F57" s="18" t="s">
        <v>856</v>
      </c>
      <c r="G57" s="18" t="s">
        <v>777</v>
      </c>
      <c r="H57" s="19" t="s">
        <v>916</v>
      </c>
      <c r="I57" s="20" t="s">
        <v>76</v>
      </c>
    </row>
    <row r="58" ht="409.5" customHeight="1">
      <c r="A58" s="18">
        <v>537.0</v>
      </c>
      <c r="B58" s="18">
        <v>60.0</v>
      </c>
      <c r="C58" s="18" t="s">
        <v>20</v>
      </c>
      <c r="D58" s="18">
        <v>59.0</v>
      </c>
      <c r="E58" s="18" t="s">
        <v>73</v>
      </c>
      <c r="F58" s="18" t="s">
        <v>856</v>
      </c>
      <c r="G58" s="18" t="s">
        <v>483</v>
      </c>
      <c r="H58" s="19" t="s">
        <v>917</v>
      </c>
      <c r="I58" s="20" t="s">
        <v>76</v>
      </c>
    </row>
    <row r="59" ht="248.25" customHeight="1">
      <c r="A59" s="18">
        <v>538.0</v>
      </c>
      <c r="B59" s="18">
        <v>61.0</v>
      </c>
      <c r="C59" s="18" t="s">
        <v>20</v>
      </c>
      <c r="D59" s="18">
        <v>60.0</v>
      </c>
      <c r="E59" s="18" t="s">
        <v>73</v>
      </c>
      <c r="F59" s="18" t="s">
        <v>856</v>
      </c>
      <c r="G59" s="18" t="s">
        <v>483</v>
      </c>
      <c r="H59" s="19" t="s">
        <v>918</v>
      </c>
      <c r="I59" s="20" t="s">
        <v>76</v>
      </c>
    </row>
    <row r="60" ht="248.25" customHeight="1">
      <c r="A60" s="18">
        <v>539.0</v>
      </c>
      <c r="B60" s="18">
        <v>62.0</v>
      </c>
      <c r="C60" s="18" t="s">
        <v>20</v>
      </c>
      <c r="D60" s="18">
        <v>61.0</v>
      </c>
      <c r="E60" s="18" t="s">
        <v>73</v>
      </c>
      <c r="F60" s="18" t="s">
        <v>856</v>
      </c>
      <c r="G60" s="18" t="s">
        <v>777</v>
      </c>
      <c r="H60" s="19" t="s">
        <v>919</v>
      </c>
      <c r="I60" s="20" t="s">
        <v>137</v>
      </c>
    </row>
    <row r="61" ht="409.5" customHeight="1">
      <c r="A61" s="18">
        <v>540.0</v>
      </c>
      <c r="B61" s="18">
        <v>63.0</v>
      </c>
      <c r="C61" s="18" t="s">
        <v>20</v>
      </c>
      <c r="D61" s="18">
        <v>62.0</v>
      </c>
      <c r="E61" s="18" t="s">
        <v>73</v>
      </c>
      <c r="F61" s="18" t="s">
        <v>856</v>
      </c>
      <c r="G61" s="18" t="s">
        <v>494</v>
      </c>
      <c r="H61" s="19" t="s">
        <v>920</v>
      </c>
      <c r="I61" s="20" t="s">
        <v>921</v>
      </c>
    </row>
    <row r="62" ht="409.5" customHeight="1">
      <c r="A62" s="18">
        <v>541.0</v>
      </c>
      <c r="B62" s="18">
        <v>64.0</v>
      </c>
      <c r="C62" s="18" t="s">
        <v>20</v>
      </c>
      <c r="D62" s="18">
        <v>63.0</v>
      </c>
      <c r="E62" s="18" t="s">
        <v>73</v>
      </c>
      <c r="F62" s="18" t="s">
        <v>856</v>
      </c>
      <c r="G62" s="18" t="s">
        <v>483</v>
      </c>
      <c r="H62" s="19" t="s">
        <v>922</v>
      </c>
      <c r="I62" s="20" t="s">
        <v>137</v>
      </c>
    </row>
    <row r="63" ht="248.25" customHeight="1">
      <c r="A63" s="18">
        <v>542.0</v>
      </c>
      <c r="B63" s="18">
        <v>65.0</v>
      </c>
      <c r="C63" s="18" t="s">
        <v>20</v>
      </c>
      <c r="D63" s="18">
        <v>64.0</v>
      </c>
      <c r="E63" s="18" t="s">
        <v>73</v>
      </c>
      <c r="F63" s="18" t="s">
        <v>856</v>
      </c>
      <c r="G63" s="18" t="s">
        <v>562</v>
      </c>
      <c r="H63" s="19" t="s">
        <v>923</v>
      </c>
      <c r="I63" s="20" t="s">
        <v>48</v>
      </c>
    </row>
    <row r="64" ht="409.5" customHeight="1">
      <c r="A64" s="18">
        <v>543.0</v>
      </c>
      <c r="B64" s="18">
        <v>66.0</v>
      </c>
      <c r="C64" s="18" t="s">
        <v>20</v>
      </c>
      <c r="D64" s="18">
        <v>65.0</v>
      </c>
      <c r="E64" s="18" t="s">
        <v>73</v>
      </c>
      <c r="F64" s="18" t="s">
        <v>856</v>
      </c>
      <c r="G64" s="18" t="s">
        <v>64</v>
      </c>
      <c r="H64" s="19" t="s">
        <v>924</v>
      </c>
      <c r="I64" s="20" t="s">
        <v>48</v>
      </c>
    </row>
    <row r="65" ht="409.5" customHeight="1">
      <c r="A65" s="18">
        <v>544.0</v>
      </c>
      <c r="B65" s="18">
        <v>67.0</v>
      </c>
      <c r="C65" s="18" t="s">
        <v>20</v>
      </c>
      <c r="D65" s="18">
        <v>66.0</v>
      </c>
      <c r="E65" s="18" t="s">
        <v>73</v>
      </c>
      <c r="F65" s="18" t="s">
        <v>856</v>
      </c>
      <c r="G65" s="18" t="s">
        <v>194</v>
      </c>
      <c r="H65" s="19" t="s">
        <v>925</v>
      </c>
      <c r="I65" s="20" t="s">
        <v>279</v>
      </c>
    </row>
    <row r="66" ht="409.5" customHeight="1">
      <c r="A66" s="18">
        <v>545.0</v>
      </c>
      <c r="B66" s="18">
        <v>68.0</v>
      </c>
      <c r="C66" s="18" t="s">
        <v>20</v>
      </c>
      <c r="D66" s="18">
        <v>67.0</v>
      </c>
      <c r="E66" s="18" t="s">
        <v>73</v>
      </c>
      <c r="F66" s="18" t="s">
        <v>856</v>
      </c>
      <c r="G66" s="18" t="s">
        <v>494</v>
      </c>
      <c r="H66" s="19" t="s">
        <v>926</v>
      </c>
      <c r="I66" s="20" t="s">
        <v>279</v>
      </c>
    </row>
    <row r="67" ht="314.25" customHeight="1">
      <c r="A67" s="18">
        <v>546.0</v>
      </c>
      <c r="B67" s="18">
        <v>69.0</v>
      </c>
      <c r="C67" s="18" t="s">
        <v>20</v>
      </c>
      <c r="D67" s="18">
        <v>68.0</v>
      </c>
      <c r="E67" s="18" t="s">
        <v>73</v>
      </c>
      <c r="F67" s="18" t="s">
        <v>856</v>
      </c>
      <c r="G67" s="18" t="s">
        <v>777</v>
      </c>
      <c r="H67" s="19" t="s">
        <v>927</v>
      </c>
      <c r="I67" s="20" t="s">
        <v>928</v>
      </c>
    </row>
    <row r="68" ht="186.0" customHeight="1">
      <c r="A68" s="18">
        <v>547.0</v>
      </c>
      <c r="B68" s="18">
        <v>70.0</v>
      </c>
      <c r="C68" s="18" t="s">
        <v>20</v>
      </c>
      <c r="D68" s="18">
        <v>69.0</v>
      </c>
      <c r="E68" s="18" t="s">
        <v>73</v>
      </c>
      <c r="F68" s="18" t="s">
        <v>856</v>
      </c>
      <c r="G68" s="18" t="s">
        <v>152</v>
      </c>
      <c r="H68" s="19" t="s">
        <v>929</v>
      </c>
      <c r="I68" s="20" t="s">
        <v>279</v>
      </c>
    </row>
    <row r="69" ht="409.5" customHeight="1">
      <c r="A69" s="18">
        <v>548.0</v>
      </c>
      <c r="B69" s="18">
        <v>71.0</v>
      </c>
      <c r="C69" s="18" t="s">
        <v>20</v>
      </c>
      <c r="D69" s="18">
        <v>70.0</v>
      </c>
      <c r="E69" s="18" t="s">
        <v>73</v>
      </c>
      <c r="F69" s="18" t="s">
        <v>856</v>
      </c>
      <c r="G69" s="18" t="s">
        <v>88</v>
      </c>
      <c r="H69" s="19" t="s">
        <v>930</v>
      </c>
      <c r="I69" s="20" t="s">
        <v>279</v>
      </c>
    </row>
    <row r="70" ht="409.5" customHeight="1">
      <c r="A70" s="18">
        <v>549.0</v>
      </c>
      <c r="B70" s="18">
        <v>72.0</v>
      </c>
      <c r="C70" s="18" t="s">
        <v>20</v>
      </c>
      <c r="D70" s="18">
        <v>71.0</v>
      </c>
      <c r="E70" s="18" t="s">
        <v>73</v>
      </c>
      <c r="F70" s="18" t="s">
        <v>856</v>
      </c>
      <c r="G70" s="18" t="s">
        <v>464</v>
      </c>
      <c r="H70" s="19" t="s">
        <v>931</v>
      </c>
      <c r="I70" s="20" t="s">
        <v>279</v>
      </c>
    </row>
    <row r="71" ht="409.5" customHeight="1">
      <c r="A71" s="18">
        <v>550.0</v>
      </c>
      <c r="B71" s="18">
        <v>73.0</v>
      </c>
      <c r="C71" s="18" t="s">
        <v>20</v>
      </c>
      <c r="D71" s="18">
        <v>72.0</v>
      </c>
      <c r="E71" s="18" t="s">
        <v>73</v>
      </c>
      <c r="F71" s="18" t="s">
        <v>856</v>
      </c>
      <c r="G71" s="18" t="s">
        <v>152</v>
      </c>
      <c r="H71" s="19" t="s">
        <v>932</v>
      </c>
      <c r="I71" s="20" t="s">
        <v>933</v>
      </c>
    </row>
    <row r="72" ht="409.5" customHeight="1">
      <c r="A72" s="18">
        <v>551.0</v>
      </c>
      <c r="B72" s="18">
        <v>74.0</v>
      </c>
      <c r="C72" s="18" t="s">
        <v>20</v>
      </c>
      <c r="D72" s="18">
        <v>73.0</v>
      </c>
      <c r="E72" s="18" t="s">
        <v>73</v>
      </c>
      <c r="F72" s="18" t="s">
        <v>856</v>
      </c>
      <c r="G72" s="18" t="s">
        <v>494</v>
      </c>
      <c r="H72" s="19" t="s">
        <v>934</v>
      </c>
      <c r="I72" s="20" t="s">
        <v>137</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72"/>
  <mergeCells count="1">
    <mergeCell ref="A1:I1"/>
  </mergeCells>
  <printOptions/>
  <pageMargins bottom="0.75" footer="0.0" header="0.0" left="0.7" right="0.7" top="0.75"/>
  <pageSetup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935</v>
      </c>
      <c r="B1" s="26" t="s">
        <v>936</v>
      </c>
      <c r="C1" s="26" t="s">
        <v>35</v>
      </c>
    </row>
    <row r="2" ht="50.25" customHeight="1">
      <c r="A2" s="27" t="s">
        <v>202</v>
      </c>
      <c r="B2" s="28">
        <f>COUNTIF(UA15A!G3:G72,"APRENDIZAJE SITUADO")</f>
        <v>2</v>
      </c>
      <c r="C2" s="29" t="s">
        <v>306</v>
      </c>
    </row>
    <row r="3" ht="30.0" customHeight="1">
      <c r="A3" s="27" t="s">
        <v>888</v>
      </c>
      <c r="B3" s="28">
        <f>COUNTIF(UA15A!G3:G72,"CIBERGEOGRAFÍA")</f>
        <v>1</v>
      </c>
      <c r="C3" s="29" t="s">
        <v>937</v>
      </c>
    </row>
    <row r="4" ht="50.25" customHeight="1">
      <c r="A4" s="27" t="s">
        <v>152</v>
      </c>
      <c r="B4" s="28">
        <f>COUNTIF(UA15A!G3:G72,"CONTEXTO SOCIOCULTURAL")</f>
        <v>5</v>
      </c>
      <c r="C4" s="29" t="s">
        <v>182</v>
      </c>
    </row>
    <row r="5" ht="50.25" customHeight="1">
      <c r="A5" s="27" t="s">
        <v>64</v>
      </c>
      <c r="B5" s="28">
        <f>COUNTIF(UA15A!G3:G72,"CULTURA ORGANIZACIONAL")</f>
        <v>1</v>
      </c>
      <c r="C5" s="29" t="s">
        <v>309</v>
      </c>
    </row>
    <row r="6" ht="50.25" customHeight="1">
      <c r="A6" s="27" t="s">
        <v>252</v>
      </c>
      <c r="B6" s="28">
        <f>COUNTIF(UA15A!G3:G72,"CURRÍCULO")</f>
        <v>4</v>
      </c>
      <c r="C6" s="29" t="s">
        <v>310</v>
      </c>
    </row>
    <row r="7" ht="50.25" customHeight="1">
      <c r="A7" s="27" t="s">
        <v>334</v>
      </c>
      <c r="B7" s="28">
        <f>COUNTIF(UA15A!G3:G72,"DEPENDENCIAS EN RED")</f>
        <v>1</v>
      </c>
      <c r="C7" s="29" t="s">
        <v>389</v>
      </c>
    </row>
    <row r="8" ht="50.25" customHeight="1">
      <c r="A8" s="27" t="s">
        <v>208</v>
      </c>
      <c r="B8" s="28">
        <f>COUNTIF(UA15A!G3:G72,"DIÁLOGO DE SABERES")</f>
        <v>3</v>
      </c>
      <c r="C8" s="29" t="s">
        <v>313</v>
      </c>
    </row>
    <row r="9" ht="50.25" customHeight="1">
      <c r="A9" s="27" t="s">
        <v>194</v>
      </c>
      <c r="B9" s="28">
        <f>COUNTIF(UA15A!G3:G72,"EDUCACIÓN")</f>
        <v>2</v>
      </c>
      <c r="C9" s="29" t="s">
        <v>315</v>
      </c>
    </row>
    <row r="10" ht="33.75" customHeight="1">
      <c r="A10" s="27" t="s">
        <v>106</v>
      </c>
      <c r="B10" s="28">
        <f>COUNTIF(UA15A!G3:G72,"EDUCACIÓN INFORMAL")</f>
        <v>1</v>
      </c>
      <c r="C10" s="29" t="s">
        <v>174</v>
      </c>
    </row>
    <row r="11" ht="50.25" customHeight="1">
      <c r="A11" s="27" t="s">
        <v>45</v>
      </c>
      <c r="B11" s="28">
        <f>COUNTIF(UA15A!G3:G72,"GOBERNANZA")</f>
        <v>5</v>
      </c>
      <c r="C11" s="29" t="s">
        <v>825</v>
      </c>
    </row>
    <row r="12" ht="76.5" customHeight="1">
      <c r="A12" s="27" t="s">
        <v>890</v>
      </c>
      <c r="B12" s="28">
        <f>COUNTIF(UA15A!G3:G72,"INCERTIDUMBRE")</f>
        <v>1</v>
      </c>
      <c r="C12" s="29" t="s">
        <v>938</v>
      </c>
    </row>
    <row r="13" ht="50.25" customHeight="1">
      <c r="A13" s="27" t="s">
        <v>483</v>
      </c>
      <c r="B13" s="28">
        <f>COUNTIF(UA15A!G3:G72,"INTERDISCIPLINARIEDAD")</f>
        <v>6</v>
      </c>
      <c r="C13" s="29" t="s">
        <v>523</v>
      </c>
    </row>
    <row r="14" ht="36.75" customHeight="1">
      <c r="A14" s="27" t="s">
        <v>204</v>
      </c>
      <c r="B14" s="28">
        <f>COUNTIF(UA15A!G3:G72,"INVESTIGACIÓN")</f>
        <v>2</v>
      </c>
      <c r="C14" s="29" t="s">
        <v>324</v>
      </c>
    </row>
    <row r="15" ht="36.75" customHeight="1">
      <c r="A15" s="27" t="s">
        <v>155</v>
      </c>
      <c r="B15" s="28">
        <f>COUNTIF(UA15A!G3:G72,"JUVENTUDES")</f>
        <v>1</v>
      </c>
      <c r="C15" s="29" t="s">
        <v>183</v>
      </c>
    </row>
    <row r="16" ht="21.75" customHeight="1">
      <c r="A16" s="27" t="s">
        <v>558</v>
      </c>
      <c r="B16" s="28">
        <f>COUNTIF(UA15A!G3:G72,"LÚDICA")</f>
        <v>1</v>
      </c>
      <c r="C16" s="29" t="s">
        <v>579</v>
      </c>
    </row>
    <row r="17" ht="46.5" customHeight="1">
      <c r="A17" s="27" t="s">
        <v>23</v>
      </c>
      <c r="B17" s="28">
        <f>COUNTIF(UA15A!G3:G72,"PARTICULARIDADES DE SEDE")</f>
        <v>2</v>
      </c>
      <c r="C17" s="29" t="s">
        <v>325</v>
      </c>
    </row>
    <row r="18" ht="31.5" customHeight="1">
      <c r="A18" s="27" t="s">
        <v>466</v>
      </c>
      <c r="B18" s="28">
        <f>COUNTIF(UA15A!G3:G72,"PENSAMIENTO AMBIENTAL")</f>
        <v>1</v>
      </c>
      <c r="C18" s="29" t="s">
        <v>525</v>
      </c>
    </row>
    <row r="19" ht="50.25" customHeight="1">
      <c r="A19" s="27" t="s">
        <v>464</v>
      </c>
      <c r="B19" s="28">
        <f>COUNTIF(UA15A!G3:G72,"PROBLEMÁTICA AMBIENTAL")</f>
        <v>4</v>
      </c>
      <c r="C19" s="29" t="s">
        <v>526</v>
      </c>
    </row>
    <row r="20" ht="66.75" customHeight="1">
      <c r="A20" s="27" t="s">
        <v>88</v>
      </c>
      <c r="B20" s="28">
        <f>COUNTIF(UA15A!G3:G72,"PROBLEMÁTICA SOCIO-ECONÓMICA")</f>
        <v>9</v>
      </c>
      <c r="C20" s="29" t="s">
        <v>527</v>
      </c>
    </row>
    <row r="21" ht="60.75" customHeight="1">
      <c r="A21" s="27" t="s">
        <v>562</v>
      </c>
      <c r="B21" s="28">
        <f>COUNTIF(UA15A!G3:G72,"PSICOLOGÍA")</f>
        <v>1</v>
      </c>
      <c r="C21" s="29" t="s">
        <v>580</v>
      </c>
    </row>
    <row r="22" ht="50.25" customHeight="1">
      <c r="A22" s="27" t="s">
        <v>149</v>
      </c>
      <c r="B22" s="28">
        <f>COUNTIF(UA15A!G3:G72,"RELACIONAMIENTO CON EL MEDIO EXTERNO")</f>
        <v>2</v>
      </c>
      <c r="C22" s="29" t="s">
        <v>581</v>
      </c>
    </row>
    <row r="23" ht="50.25" customHeight="1">
      <c r="A23" s="27" t="s">
        <v>777</v>
      </c>
      <c r="B23" s="28">
        <f>COUNTIF(UA15A!G3:G72,"TECNOLOGÍAS DIGITALES APLICADAS A LA EDUCACIÓN")</f>
        <v>4</v>
      </c>
      <c r="C23" s="29" t="s">
        <v>828</v>
      </c>
    </row>
    <row r="24" ht="65.25" customHeight="1">
      <c r="A24" s="27" t="s">
        <v>494</v>
      </c>
      <c r="B24" s="28">
        <f>COUNTIF(UA15A!G3:G72,"TRABAJO DE CAMPO")</f>
        <v>11</v>
      </c>
      <c r="C24" s="29" t="s">
        <v>529</v>
      </c>
    </row>
    <row r="25" ht="35.25" customHeight="1">
      <c r="A25" s="30" t="s">
        <v>39</v>
      </c>
      <c r="B25" s="31">
        <f>SUM(B2:B24)</f>
        <v>70</v>
      </c>
      <c r="C25" s="29"/>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64.5" customHeight="1">
      <c r="A2" s="5" t="s">
        <v>851</v>
      </c>
      <c r="B2" s="5" t="s">
        <v>2</v>
      </c>
      <c r="C2" s="5" t="s">
        <v>3</v>
      </c>
      <c r="D2" s="6" t="s">
        <v>939</v>
      </c>
      <c r="E2" s="5" t="s">
        <v>940</v>
      </c>
      <c r="F2" s="5" t="s">
        <v>6</v>
      </c>
      <c r="G2" s="5" t="s">
        <v>7</v>
      </c>
      <c r="H2" s="5" t="s">
        <v>8</v>
      </c>
      <c r="I2" s="4"/>
      <c r="J2" s="4"/>
      <c r="K2" s="4"/>
      <c r="L2" s="4"/>
      <c r="M2" s="4"/>
      <c r="N2" s="4"/>
      <c r="O2" s="4"/>
      <c r="P2" s="4"/>
      <c r="Q2" s="4"/>
      <c r="R2" s="4"/>
      <c r="S2" s="4"/>
      <c r="T2" s="4"/>
      <c r="U2" s="4"/>
      <c r="V2" s="4"/>
      <c r="W2" s="4"/>
      <c r="X2" s="4"/>
      <c r="Y2" s="4"/>
      <c r="Z2" s="4"/>
    </row>
    <row r="3" ht="29.25" customHeight="1">
      <c r="A3" s="7" t="s">
        <v>71</v>
      </c>
      <c r="B3" s="8"/>
      <c r="C3" s="9"/>
      <c r="D3" s="32" t="s">
        <v>941</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5" width="22.57"/>
    <col customWidth="1" min="6" max="6" width="21.14"/>
    <col customWidth="1" min="7" max="7" width="29.43"/>
    <col customWidth="1" min="8" max="8" width="65.14"/>
    <col customWidth="1" min="9" max="9" width="26.43"/>
    <col customWidth="1" min="10" max="10" width="10.71"/>
    <col customWidth="1" min="11" max="11" width="46.86"/>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customHeight="1">
      <c r="A3" s="18">
        <v>552.0</v>
      </c>
      <c r="B3" s="18">
        <v>5.0</v>
      </c>
      <c r="C3" s="18" t="s">
        <v>20</v>
      </c>
      <c r="D3" s="18">
        <v>4.0</v>
      </c>
      <c r="E3" s="18" t="s">
        <v>73</v>
      </c>
      <c r="F3" s="18" t="s">
        <v>942</v>
      </c>
      <c r="G3" s="18" t="s">
        <v>466</v>
      </c>
      <c r="H3" s="19" t="s">
        <v>943</v>
      </c>
      <c r="I3" s="20" t="s">
        <v>137</v>
      </c>
      <c r="K3" s="35"/>
    </row>
    <row r="4" ht="409.5" customHeight="1">
      <c r="A4" s="18">
        <v>553.0</v>
      </c>
      <c r="B4" s="18">
        <v>5.0</v>
      </c>
      <c r="C4" s="18" t="s">
        <v>20</v>
      </c>
      <c r="D4" s="18">
        <v>4.0</v>
      </c>
      <c r="E4" s="18" t="s">
        <v>73</v>
      </c>
      <c r="F4" s="18" t="s">
        <v>942</v>
      </c>
      <c r="G4" s="18" t="s">
        <v>464</v>
      </c>
      <c r="H4" s="19" t="s">
        <v>944</v>
      </c>
      <c r="I4" s="20" t="s">
        <v>137</v>
      </c>
    </row>
    <row r="5" ht="409.5" customHeight="1">
      <c r="A5" s="18">
        <v>554.0</v>
      </c>
      <c r="B5" s="18">
        <v>5.0</v>
      </c>
      <c r="C5" s="18" t="s">
        <v>20</v>
      </c>
      <c r="D5" s="18">
        <v>4.0</v>
      </c>
      <c r="E5" s="18" t="s">
        <v>73</v>
      </c>
      <c r="F5" s="18" t="s">
        <v>942</v>
      </c>
      <c r="G5" s="18" t="s">
        <v>464</v>
      </c>
      <c r="H5" s="19" t="s">
        <v>945</v>
      </c>
      <c r="I5" s="20" t="s">
        <v>946</v>
      </c>
    </row>
    <row r="6" ht="214.5" customHeight="1">
      <c r="A6" s="18">
        <v>555.0</v>
      </c>
      <c r="B6" s="18">
        <v>5.0</v>
      </c>
      <c r="C6" s="18" t="s">
        <v>20</v>
      </c>
      <c r="D6" s="18">
        <v>4.0</v>
      </c>
      <c r="E6" s="18" t="s">
        <v>73</v>
      </c>
      <c r="F6" s="18" t="s">
        <v>942</v>
      </c>
      <c r="G6" s="18" t="s">
        <v>88</v>
      </c>
      <c r="H6" s="19" t="s">
        <v>947</v>
      </c>
      <c r="I6" s="20" t="s">
        <v>137</v>
      </c>
    </row>
    <row r="7" ht="231.0" customHeight="1">
      <c r="A7" s="18">
        <v>556.0</v>
      </c>
      <c r="B7" s="18">
        <v>5.0</v>
      </c>
      <c r="C7" s="18" t="s">
        <v>20</v>
      </c>
      <c r="D7" s="18">
        <v>4.0</v>
      </c>
      <c r="E7" s="18" t="s">
        <v>73</v>
      </c>
      <c r="F7" s="18" t="s">
        <v>942</v>
      </c>
      <c r="G7" s="18" t="s">
        <v>464</v>
      </c>
      <c r="H7" s="19" t="s">
        <v>948</v>
      </c>
      <c r="I7" s="20" t="s">
        <v>137</v>
      </c>
    </row>
    <row r="8" ht="360.75" customHeight="1">
      <c r="A8" s="18">
        <v>557.0</v>
      </c>
      <c r="B8" s="18">
        <v>5.0</v>
      </c>
      <c r="C8" s="18" t="s">
        <v>20</v>
      </c>
      <c r="D8" s="18">
        <v>4.0</v>
      </c>
      <c r="E8" s="18" t="s">
        <v>73</v>
      </c>
      <c r="F8" s="18" t="s">
        <v>942</v>
      </c>
      <c r="G8" s="18" t="s">
        <v>466</v>
      </c>
      <c r="H8" s="19" t="s">
        <v>949</v>
      </c>
      <c r="I8" s="20" t="s">
        <v>928</v>
      </c>
    </row>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8"/>
  <mergeCells count="1">
    <mergeCell ref="A1:I1"/>
  </mergeCells>
  <printOptions/>
  <pageMargins bottom="0.75" footer="0.0" header="0.0" left="0.7" right="0.7" top="0.75"/>
  <pageSetup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950</v>
      </c>
      <c r="B1" s="26" t="s">
        <v>951</v>
      </c>
      <c r="C1" s="26" t="s">
        <v>35</v>
      </c>
    </row>
    <row r="2" ht="95.25" customHeight="1">
      <c r="A2" s="27" t="s">
        <v>466</v>
      </c>
      <c r="B2" s="28">
        <f>COUNTIF(UA16A!G3:G8,"PENSAMIENTO AMBIENTAL")</f>
        <v>2</v>
      </c>
      <c r="C2" s="29" t="s">
        <v>525</v>
      </c>
    </row>
    <row r="3" ht="72.75" customHeight="1">
      <c r="A3" s="27" t="s">
        <v>464</v>
      </c>
      <c r="B3" s="28">
        <f>COUNTIF(UA16A!G3:G8,"PROBLEMÁTICA AMBIENTAL")</f>
        <v>3</v>
      </c>
      <c r="C3" s="29" t="s">
        <v>526</v>
      </c>
    </row>
    <row r="4" ht="66.75" customHeight="1">
      <c r="A4" s="27" t="s">
        <v>88</v>
      </c>
      <c r="B4" s="28">
        <f>COUNTIF(UA16A!G3:G8,"PROBLEMÁTICA SOCIO-ECONÓMICA")</f>
        <v>1</v>
      </c>
      <c r="C4" s="29" t="s">
        <v>527</v>
      </c>
    </row>
    <row r="5" ht="35.25" customHeight="1">
      <c r="A5" s="30" t="s">
        <v>39</v>
      </c>
      <c r="B5" s="31">
        <f>SUM(B2:B4)</f>
        <v>6</v>
      </c>
      <c r="C5"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48.0" customHeight="1">
      <c r="A2" s="5" t="s">
        <v>851</v>
      </c>
      <c r="B2" s="5" t="s">
        <v>2</v>
      </c>
      <c r="C2" s="5" t="s">
        <v>3</v>
      </c>
      <c r="D2" s="6" t="s">
        <v>952</v>
      </c>
      <c r="E2" s="5" t="s">
        <v>953</v>
      </c>
      <c r="F2" s="5" t="s">
        <v>6</v>
      </c>
      <c r="G2" s="5" t="s">
        <v>7</v>
      </c>
      <c r="H2" s="5" t="s">
        <v>8</v>
      </c>
      <c r="I2" s="4"/>
      <c r="J2" s="4"/>
      <c r="K2" s="4"/>
      <c r="L2" s="4"/>
      <c r="M2" s="4"/>
      <c r="N2" s="4"/>
      <c r="O2" s="4"/>
      <c r="P2" s="4"/>
      <c r="Q2" s="4"/>
      <c r="R2" s="4"/>
      <c r="S2" s="4"/>
      <c r="T2" s="4"/>
      <c r="U2" s="4"/>
      <c r="V2" s="4"/>
      <c r="W2" s="4"/>
      <c r="X2" s="4"/>
      <c r="Y2" s="4"/>
      <c r="Z2" s="4"/>
    </row>
    <row r="3" ht="29.25" customHeight="1">
      <c r="A3" s="7" t="s">
        <v>954</v>
      </c>
      <c r="B3" s="8"/>
      <c r="C3" s="9"/>
      <c r="D3" s="32" t="s">
        <v>941</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5" width="22.57"/>
    <col customWidth="1" min="6" max="6" width="21.14"/>
    <col customWidth="1" min="7" max="7" width="29.43"/>
    <col customWidth="1" min="8" max="8" width="65.14"/>
    <col customWidth="1" min="9" max="9" width="26.43"/>
    <col customWidth="1" min="10" max="10" width="10.71"/>
    <col customWidth="1" min="11" max="11" width="46.86"/>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hidden="1" customHeight="1">
      <c r="A3" s="18">
        <v>558.0</v>
      </c>
      <c r="B3" s="18">
        <v>5.0</v>
      </c>
      <c r="C3" s="18" t="s">
        <v>20</v>
      </c>
      <c r="D3" s="18">
        <v>4.0</v>
      </c>
      <c r="E3" s="18" t="s">
        <v>446</v>
      </c>
      <c r="F3" s="18" t="s">
        <v>942</v>
      </c>
      <c r="G3" s="18" t="s">
        <v>448</v>
      </c>
      <c r="H3" s="19" t="s">
        <v>955</v>
      </c>
      <c r="I3" s="20" t="s">
        <v>933</v>
      </c>
      <c r="K3" s="35"/>
    </row>
    <row r="4" ht="234.0" hidden="1" customHeight="1">
      <c r="A4" s="18">
        <v>559.0</v>
      </c>
      <c r="B4" s="18">
        <v>5.0</v>
      </c>
      <c r="C4" s="18" t="s">
        <v>20</v>
      </c>
      <c r="D4" s="18">
        <v>4.0</v>
      </c>
      <c r="E4" s="18" t="s">
        <v>446</v>
      </c>
      <c r="F4" s="18" t="s">
        <v>942</v>
      </c>
      <c r="G4" s="18" t="s">
        <v>466</v>
      </c>
      <c r="H4" s="19" t="s">
        <v>956</v>
      </c>
      <c r="I4" s="20" t="s">
        <v>957</v>
      </c>
    </row>
    <row r="5" ht="409.5" hidden="1" customHeight="1">
      <c r="A5" s="18">
        <v>560.0</v>
      </c>
      <c r="B5" s="18">
        <v>5.0</v>
      </c>
      <c r="C5" s="18" t="s">
        <v>20</v>
      </c>
      <c r="D5" s="18">
        <v>4.0</v>
      </c>
      <c r="E5" s="18" t="s">
        <v>446</v>
      </c>
      <c r="F5" s="18" t="s">
        <v>942</v>
      </c>
      <c r="G5" s="18" t="s">
        <v>464</v>
      </c>
      <c r="H5" s="19" t="s">
        <v>958</v>
      </c>
      <c r="I5" s="20" t="s">
        <v>957</v>
      </c>
    </row>
    <row r="6" ht="409.5" hidden="1" customHeight="1">
      <c r="A6" s="18">
        <v>561.0</v>
      </c>
      <c r="B6" s="18">
        <v>5.0</v>
      </c>
      <c r="C6" s="18" t="s">
        <v>20</v>
      </c>
      <c r="D6" s="18">
        <v>4.0</v>
      </c>
      <c r="E6" s="18" t="s">
        <v>446</v>
      </c>
      <c r="F6" s="18" t="s">
        <v>942</v>
      </c>
      <c r="G6" s="18" t="s">
        <v>448</v>
      </c>
      <c r="H6" s="19" t="s">
        <v>959</v>
      </c>
      <c r="I6" s="20" t="s">
        <v>933</v>
      </c>
    </row>
    <row r="7" ht="277.5" hidden="1" customHeight="1">
      <c r="A7" s="18">
        <v>562.0</v>
      </c>
      <c r="B7" s="18">
        <v>5.0</v>
      </c>
      <c r="C7" s="18" t="s">
        <v>20</v>
      </c>
      <c r="D7" s="18">
        <v>4.0</v>
      </c>
      <c r="E7" s="18" t="s">
        <v>446</v>
      </c>
      <c r="F7" s="18" t="s">
        <v>942</v>
      </c>
      <c r="G7" s="18" t="s">
        <v>466</v>
      </c>
      <c r="H7" s="19" t="s">
        <v>960</v>
      </c>
      <c r="I7" s="20" t="s">
        <v>961</v>
      </c>
    </row>
    <row r="8" ht="298.5" customHeight="1">
      <c r="A8" s="18">
        <v>563.0</v>
      </c>
      <c r="B8" s="18">
        <v>5.0</v>
      </c>
      <c r="C8" s="18" t="s">
        <v>20</v>
      </c>
      <c r="D8" s="18">
        <v>4.0</v>
      </c>
      <c r="E8" s="18" t="s">
        <v>446</v>
      </c>
      <c r="F8" s="18" t="s">
        <v>942</v>
      </c>
      <c r="G8" s="18" t="s">
        <v>88</v>
      </c>
      <c r="H8" s="19" t="s">
        <v>962</v>
      </c>
      <c r="I8" s="20" t="s">
        <v>963</v>
      </c>
    </row>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8">
    <filterColumn colId="6">
      <filters>
        <filter val="PROBLEMÁTICA SOCIO-ECONÓMICA"/>
      </filters>
    </filterColumn>
  </autoFilter>
  <mergeCells count="1">
    <mergeCell ref="A1:I1"/>
  </mergeCells>
  <printOptions/>
  <pageMargins bottom="0.75" footer="0.0" header="0.0" left="0.7" right="0.7" top="0.75"/>
  <pageSetup orientation="portrait"/>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964</v>
      </c>
      <c r="B1" s="26" t="s">
        <v>965</v>
      </c>
      <c r="C1" s="26" t="s">
        <v>35</v>
      </c>
    </row>
    <row r="2" ht="63.0" customHeight="1">
      <c r="A2" s="27" t="s">
        <v>466</v>
      </c>
      <c r="B2" s="28">
        <f>COUNTIF(UA17A!G3:G8,"PENSAMIENTO AMBIENTAL")</f>
        <v>2</v>
      </c>
      <c r="C2" s="29" t="s">
        <v>525</v>
      </c>
    </row>
    <row r="3" ht="50.25" customHeight="1">
      <c r="A3" s="27" t="s">
        <v>464</v>
      </c>
      <c r="B3" s="28">
        <f>COUNTIF(UA17A!G3:G8,"PROBLEMÁTICA AMBIENTAL")</f>
        <v>1</v>
      </c>
      <c r="C3" s="29" t="s">
        <v>526</v>
      </c>
    </row>
    <row r="4" ht="66.75" customHeight="1">
      <c r="A4" s="27" t="s">
        <v>88</v>
      </c>
      <c r="B4" s="28">
        <f>COUNTIF(UA17A!G3:G8,"PROBLEMÁTICA SOCIO-ECONÓMICA")</f>
        <v>1</v>
      </c>
      <c r="C4" s="29" t="s">
        <v>527</v>
      </c>
    </row>
    <row r="5" ht="63.75" customHeight="1">
      <c r="A5" s="27" t="s">
        <v>448</v>
      </c>
      <c r="B5" s="28">
        <f>COUNTIF(UA17A!G3:G8,"SOCIOECOSISTEMAS COSTEROS")</f>
        <v>2</v>
      </c>
      <c r="C5" s="29" t="s">
        <v>528</v>
      </c>
    </row>
    <row r="6" ht="35.25" customHeight="1">
      <c r="A6" s="30" t="s">
        <v>39</v>
      </c>
      <c r="B6" s="31">
        <f>SUM(B2:B5)</f>
        <v>6</v>
      </c>
      <c r="C6"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6.86"/>
    <col customWidth="1" min="4" max="4" width="16.29"/>
    <col customWidth="1" min="7" max="7" width="17.86"/>
    <col customWidth="1" min="8" max="8" width="18.43"/>
  </cols>
  <sheetData>
    <row r="1" ht="15.0" customHeight="1">
      <c r="A1" s="1" t="s">
        <v>0</v>
      </c>
      <c r="B1" s="2"/>
      <c r="C1" s="2"/>
      <c r="D1" s="2"/>
      <c r="E1" s="2"/>
      <c r="F1" s="2"/>
      <c r="G1" s="2"/>
      <c r="H1" s="3"/>
      <c r="I1" s="4"/>
      <c r="J1" s="4"/>
      <c r="K1" s="4"/>
      <c r="L1" s="4"/>
      <c r="M1" s="4"/>
      <c r="N1" s="4"/>
      <c r="O1" s="4"/>
      <c r="P1" s="4"/>
      <c r="Q1" s="4"/>
      <c r="R1" s="4"/>
      <c r="S1" s="4"/>
      <c r="T1" s="4"/>
      <c r="U1" s="4"/>
      <c r="V1" s="4"/>
      <c r="W1" s="4"/>
      <c r="X1" s="4"/>
      <c r="Y1" s="4"/>
      <c r="Z1" s="4"/>
    </row>
    <row r="2" ht="98.25" customHeight="1">
      <c r="A2" s="5" t="s">
        <v>851</v>
      </c>
      <c r="B2" s="5" t="s">
        <v>2</v>
      </c>
      <c r="C2" s="5" t="s">
        <v>3</v>
      </c>
      <c r="D2" s="6" t="s">
        <v>966</v>
      </c>
      <c r="E2" s="5" t="s">
        <v>967</v>
      </c>
      <c r="F2" s="5" t="s">
        <v>6</v>
      </c>
      <c r="G2" s="5" t="s">
        <v>7</v>
      </c>
      <c r="H2" s="5" t="s">
        <v>8</v>
      </c>
      <c r="I2" s="4"/>
      <c r="J2" s="4"/>
      <c r="K2" s="4"/>
      <c r="L2" s="4"/>
      <c r="M2" s="4"/>
      <c r="N2" s="4"/>
      <c r="O2" s="4"/>
      <c r="P2" s="4"/>
      <c r="Q2" s="4"/>
      <c r="R2" s="4"/>
      <c r="S2" s="4"/>
      <c r="T2" s="4"/>
      <c r="U2" s="4"/>
      <c r="V2" s="4"/>
      <c r="W2" s="4"/>
      <c r="X2" s="4"/>
      <c r="Y2" s="4"/>
      <c r="Z2" s="4"/>
    </row>
    <row r="3" ht="29.25" customHeight="1">
      <c r="A3" s="7" t="s">
        <v>854</v>
      </c>
      <c r="B3" s="8"/>
      <c r="C3" s="9"/>
      <c r="D3" s="32" t="s">
        <v>968</v>
      </c>
      <c r="E3" s="8"/>
      <c r="F3" s="8"/>
      <c r="G3" s="8"/>
      <c r="H3" s="9"/>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ht="15.0" customHeight="1">
      <c r="A7" s="4"/>
      <c r="B7" s="4"/>
      <c r="C7" s="11"/>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H1"/>
    <mergeCell ref="A3:C3"/>
    <mergeCell ref="D3:H3"/>
  </mergeCells>
  <printOptions/>
  <pageMargins bottom="0.75" footer="0.0" header="0.0" left="0.7" right="0.7" top="0.75"/>
  <pageSetup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19.14"/>
    <col customWidth="1" min="3" max="3" width="19.71"/>
    <col customWidth="1" min="4" max="4" width="9.57"/>
    <col customWidth="1" min="5" max="6" width="21.14"/>
    <col customWidth="1" min="7" max="7" width="29.43"/>
    <col customWidth="1" min="8" max="8" width="65.14"/>
    <col customWidth="1" min="9" max="9" width="26.43"/>
  </cols>
  <sheetData>
    <row r="1" ht="15.0" customHeight="1">
      <c r="A1" s="12" t="s">
        <v>0</v>
      </c>
      <c r="B1" s="13"/>
      <c r="C1" s="13"/>
      <c r="D1" s="13"/>
      <c r="E1" s="13"/>
      <c r="F1" s="13"/>
      <c r="G1" s="13"/>
      <c r="H1" s="13"/>
      <c r="I1" s="14"/>
    </row>
    <row r="2" ht="59.25" customHeight="1">
      <c r="A2" s="15" t="s">
        <v>11</v>
      </c>
      <c r="B2" s="16" t="s">
        <v>12</v>
      </c>
      <c r="C2" s="16" t="s">
        <v>13</v>
      </c>
      <c r="D2" s="16" t="s">
        <v>14</v>
      </c>
      <c r="E2" s="16" t="s">
        <v>15</v>
      </c>
      <c r="F2" s="16" t="s">
        <v>16</v>
      </c>
      <c r="G2" s="16" t="s">
        <v>17</v>
      </c>
      <c r="H2" s="17" t="s">
        <v>18</v>
      </c>
      <c r="I2" s="16" t="s">
        <v>19</v>
      </c>
    </row>
    <row r="3" ht="409.5" customHeight="1">
      <c r="A3" s="18">
        <v>564.0</v>
      </c>
      <c r="B3" s="18">
        <v>5.0</v>
      </c>
      <c r="C3" s="18" t="s">
        <v>20</v>
      </c>
      <c r="D3" s="18">
        <v>4.0</v>
      </c>
      <c r="E3" s="18" t="s">
        <v>73</v>
      </c>
      <c r="F3" s="18" t="s">
        <v>969</v>
      </c>
      <c r="G3" s="18" t="s">
        <v>114</v>
      </c>
      <c r="H3" s="19" t="s">
        <v>970</v>
      </c>
      <c r="I3" s="20" t="s">
        <v>148</v>
      </c>
    </row>
    <row r="4" ht="174.75" customHeight="1">
      <c r="A4" s="18">
        <v>565.0</v>
      </c>
      <c r="B4" s="18">
        <v>5.0</v>
      </c>
      <c r="C4" s="18" t="s">
        <v>20</v>
      </c>
      <c r="D4" s="18">
        <v>4.0</v>
      </c>
      <c r="E4" s="18" t="s">
        <v>73</v>
      </c>
      <c r="F4" s="18" t="s">
        <v>969</v>
      </c>
      <c r="G4" s="18" t="s">
        <v>149</v>
      </c>
      <c r="H4" s="19" t="s">
        <v>971</v>
      </c>
      <c r="I4" s="20" t="s">
        <v>148</v>
      </c>
    </row>
    <row r="5" ht="384.0" customHeight="1">
      <c r="A5" s="18">
        <v>566.0</v>
      </c>
      <c r="B5" s="18">
        <v>5.0</v>
      </c>
      <c r="C5" s="18" t="s">
        <v>20</v>
      </c>
      <c r="D5" s="18">
        <v>4.0</v>
      </c>
      <c r="E5" s="18" t="s">
        <v>73</v>
      </c>
      <c r="F5" s="18" t="s">
        <v>969</v>
      </c>
      <c r="G5" s="18" t="s">
        <v>697</v>
      </c>
      <c r="H5" s="19" t="s">
        <v>972</v>
      </c>
      <c r="I5" s="20" t="s">
        <v>148</v>
      </c>
    </row>
    <row r="6" ht="223.5" customHeight="1">
      <c r="A6" s="18">
        <v>567.0</v>
      </c>
      <c r="B6" s="18">
        <v>5.0</v>
      </c>
      <c r="C6" s="18" t="s">
        <v>20</v>
      </c>
      <c r="D6" s="18">
        <v>4.0</v>
      </c>
      <c r="E6" s="18" t="s">
        <v>73</v>
      </c>
      <c r="F6" s="18" t="s">
        <v>969</v>
      </c>
      <c r="G6" s="18" t="s">
        <v>149</v>
      </c>
      <c r="H6" s="19" t="s">
        <v>973</v>
      </c>
      <c r="I6" s="20" t="s">
        <v>148</v>
      </c>
    </row>
    <row r="7" ht="129.0" customHeight="1">
      <c r="A7" s="18">
        <v>568.0</v>
      </c>
      <c r="B7" s="18">
        <v>5.0</v>
      </c>
      <c r="C7" s="18" t="s">
        <v>20</v>
      </c>
      <c r="D7" s="18">
        <v>4.0</v>
      </c>
      <c r="E7" s="18" t="s">
        <v>73</v>
      </c>
      <c r="F7" s="18" t="s">
        <v>969</v>
      </c>
      <c r="G7" s="18" t="s">
        <v>194</v>
      </c>
      <c r="H7" s="19" t="s">
        <v>974</v>
      </c>
      <c r="I7" s="20" t="s">
        <v>137</v>
      </c>
    </row>
    <row r="8" ht="336.75" customHeight="1">
      <c r="A8" s="18">
        <v>569.0</v>
      </c>
      <c r="B8" s="18">
        <v>5.0</v>
      </c>
      <c r="C8" s="18" t="s">
        <v>20</v>
      </c>
      <c r="D8" s="18">
        <v>4.0</v>
      </c>
      <c r="E8" s="18" t="s">
        <v>73</v>
      </c>
      <c r="F8" s="18" t="s">
        <v>969</v>
      </c>
      <c r="G8" s="18" t="s">
        <v>26</v>
      </c>
      <c r="H8" s="19" t="s">
        <v>975</v>
      </c>
      <c r="I8" s="20" t="s">
        <v>137</v>
      </c>
    </row>
    <row r="9" ht="243.75" customHeight="1">
      <c r="A9" s="18">
        <v>570.0</v>
      </c>
      <c r="B9" s="18">
        <v>5.0</v>
      </c>
      <c r="C9" s="18" t="s">
        <v>20</v>
      </c>
      <c r="D9" s="18">
        <v>4.0</v>
      </c>
      <c r="E9" s="18" t="s">
        <v>73</v>
      </c>
      <c r="F9" s="18" t="s">
        <v>969</v>
      </c>
      <c r="G9" s="18" t="s">
        <v>976</v>
      </c>
      <c r="H9" s="19" t="s">
        <v>977</v>
      </c>
      <c r="I9" s="20" t="s">
        <v>137</v>
      </c>
    </row>
    <row r="10" ht="408.75" customHeight="1">
      <c r="A10" s="18">
        <v>571.0</v>
      </c>
      <c r="B10" s="18">
        <v>5.0</v>
      </c>
      <c r="C10" s="18" t="s">
        <v>20</v>
      </c>
      <c r="D10" s="18">
        <v>4.0</v>
      </c>
      <c r="E10" s="18" t="s">
        <v>73</v>
      </c>
      <c r="F10" s="18" t="s">
        <v>969</v>
      </c>
      <c r="G10" s="18" t="s">
        <v>697</v>
      </c>
      <c r="H10" s="19" t="s">
        <v>978</v>
      </c>
      <c r="I10" s="20" t="s">
        <v>979</v>
      </c>
    </row>
    <row r="11" ht="175.5" customHeight="1">
      <c r="A11" s="18">
        <v>572.0</v>
      </c>
      <c r="B11" s="18">
        <v>5.0</v>
      </c>
      <c r="C11" s="18" t="s">
        <v>20</v>
      </c>
      <c r="D11" s="18">
        <v>4.0</v>
      </c>
      <c r="E11" s="18" t="s">
        <v>73</v>
      </c>
      <c r="F11" s="18" t="s">
        <v>969</v>
      </c>
      <c r="G11" s="18" t="s">
        <v>78</v>
      </c>
      <c r="H11" s="19" t="s">
        <v>980</v>
      </c>
      <c r="I11" s="20" t="s">
        <v>279</v>
      </c>
    </row>
    <row r="12" ht="99.0" customHeight="1">
      <c r="A12" s="18">
        <v>573.0</v>
      </c>
      <c r="B12" s="18">
        <v>5.0</v>
      </c>
      <c r="C12" s="18" t="s">
        <v>20</v>
      </c>
      <c r="D12" s="18">
        <v>4.0</v>
      </c>
      <c r="E12" s="18" t="s">
        <v>73</v>
      </c>
      <c r="F12" s="18" t="s">
        <v>969</v>
      </c>
      <c r="G12" s="18" t="s">
        <v>404</v>
      </c>
      <c r="H12" s="19" t="s">
        <v>981</v>
      </c>
      <c r="I12" s="20" t="s">
        <v>279</v>
      </c>
    </row>
    <row r="13" ht="98.25" customHeight="1">
      <c r="A13" s="18">
        <v>574.0</v>
      </c>
      <c r="B13" s="18">
        <v>5.0</v>
      </c>
      <c r="C13" s="18" t="s">
        <v>20</v>
      </c>
      <c r="D13" s="18">
        <v>4.0</v>
      </c>
      <c r="E13" s="18" t="s">
        <v>73</v>
      </c>
      <c r="F13" s="18" t="s">
        <v>969</v>
      </c>
      <c r="G13" s="18" t="s">
        <v>331</v>
      </c>
      <c r="H13" s="19" t="s">
        <v>982</v>
      </c>
      <c r="I13" s="20" t="s">
        <v>279</v>
      </c>
    </row>
    <row r="14" ht="114.0" customHeight="1">
      <c r="A14" s="18">
        <v>575.0</v>
      </c>
      <c r="B14" s="18">
        <v>5.0</v>
      </c>
      <c r="C14" s="18" t="s">
        <v>20</v>
      </c>
      <c r="D14" s="18">
        <v>4.0</v>
      </c>
      <c r="E14" s="18" t="s">
        <v>73</v>
      </c>
      <c r="F14" s="18" t="s">
        <v>969</v>
      </c>
      <c r="G14" s="18" t="s">
        <v>334</v>
      </c>
      <c r="H14" s="19" t="s">
        <v>983</v>
      </c>
      <c r="I14" s="20" t="s">
        <v>279</v>
      </c>
    </row>
    <row r="15" ht="349.5" customHeight="1">
      <c r="A15" s="18">
        <v>576.0</v>
      </c>
      <c r="B15" s="18">
        <v>5.0</v>
      </c>
      <c r="C15" s="18" t="s">
        <v>20</v>
      </c>
      <c r="D15" s="18">
        <v>4.0</v>
      </c>
      <c r="E15" s="18" t="s">
        <v>73</v>
      </c>
      <c r="F15" s="18" t="s">
        <v>969</v>
      </c>
      <c r="G15" s="18" t="s">
        <v>149</v>
      </c>
      <c r="H15" s="19" t="s">
        <v>984</v>
      </c>
      <c r="I15" s="20" t="s">
        <v>985</v>
      </c>
    </row>
    <row r="16" ht="233.25" customHeight="1">
      <c r="A16" s="18">
        <v>577.0</v>
      </c>
      <c r="B16" s="18">
        <v>5.0</v>
      </c>
      <c r="C16" s="18" t="s">
        <v>20</v>
      </c>
      <c r="D16" s="18">
        <v>4.0</v>
      </c>
      <c r="E16" s="18" t="s">
        <v>73</v>
      </c>
      <c r="F16" s="18" t="s">
        <v>969</v>
      </c>
      <c r="G16" s="18" t="s">
        <v>114</v>
      </c>
      <c r="H16" s="19" t="s">
        <v>986</v>
      </c>
      <c r="I16" s="20" t="s">
        <v>290</v>
      </c>
    </row>
    <row r="17" ht="207.75" customHeight="1">
      <c r="A17" s="18">
        <v>578.0</v>
      </c>
      <c r="B17" s="18">
        <v>5.0</v>
      </c>
      <c r="C17" s="18" t="s">
        <v>20</v>
      </c>
      <c r="D17" s="18">
        <v>4.0</v>
      </c>
      <c r="E17" s="18" t="s">
        <v>73</v>
      </c>
      <c r="F17" s="18" t="s">
        <v>969</v>
      </c>
      <c r="G17" s="18" t="s">
        <v>331</v>
      </c>
      <c r="H17" s="19" t="s">
        <v>987</v>
      </c>
      <c r="I17" s="20" t="s">
        <v>434</v>
      </c>
    </row>
    <row r="18" ht="408.75" customHeight="1">
      <c r="A18" s="18">
        <v>579.0</v>
      </c>
      <c r="B18" s="18">
        <v>5.0</v>
      </c>
      <c r="C18" s="18" t="s">
        <v>20</v>
      </c>
      <c r="D18" s="18">
        <v>4.0</v>
      </c>
      <c r="E18" s="18" t="s">
        <v>73</v>
      </c>
      <c r="F18" s="18" t="s">
        <v>969</v>
      </c>
      <c r="G18" s="18" t="s">
        <v>672</v>
      </c>
      <c r="H18" s="19" t="s">
        <v>988</v>
      </c>
      <c r="I18" s="20" t="s">
        <v>989</v>
      </c>
    </row>
    <row r="19" ht="380.25" customHeight="1">
      <c r="A19" s="18">
        <v>580.0</v>
      </c>
      <c r="B19" s="18">
        <v>5.0</v>
      </c>
      <c r="C19" s="18" t="s">
        <v>20</v>
      </c>
      <c r="D19" s="18">
        <v>4.0</v>
      </c>
      <c r="E19" s="18" t="s">
        <v>73</v>
      </c>
      <c r="F19" s="18" t="s">
        <v>969</v>
      </c>
      <c r="G19" s="18" t="s">
        <v>334</v>
      </c>
      <c r="H19" s="19" t="s">
        <v>990</v>
      </c>
      <c r="I19" s="20" t="s">
        <v>128</v>
      </c>
    </row>
    <row r="20" ht="408.75" customHeight="1">
      <c r="A20" s="18">
        <v>581.0</v>
      </c>
      <c r="B20" s="18">
        <v>5.0</v>
      </c>
      <c r="C20" s="18" t="s">
        <v>20</v>
      </c>
      <c r="D20" s="18">
        <v>4.0</v>
      </c>
      <c r="E20" s="18" t="s">
        <v>73</v>
      </c>
      <c r="F20" s="18" t="s">
        <v>969</v>
      </c>
      <c r="G20" s="18" t="s">
        <v>672</v>
      </c>
      <c r="H20" s="19" t="s">
        <v>991</v>
      </c>
      <c r="I20" s="20" t="s">
        <v>128</v>
      </c>
    </row>
    <row r="21" ht="408.75" customHeight="1">
      <c r="A21" s="18">
        <v>582.0</v>
      </c>
      <c r="B21" s="18">
        <v>5.0</v>
      </c>
      <c r="C21" s="18" t="s">
        <v>20</v>
      </c>
      <c r="D21" s="18">
        <v>4.0</v>
      </c>
      <c r="E21" s="18" t="s">
        <v>73</v>
      </c>
      <c r="F21" s="18" t="s">
        <v>969</v>
      </c>
      <c r="G21" s="18" t="s">
        <v>992</v>
      </c>
      <c r="H21" s="19" t="s">
        <v>993</v>
      </c>
      <c r="I21" s="20" t="s">
        <v>128</v>
      </c>
    </row>
    <row r="22" ht="408.75" customHeight="1">
      <c r="A22" s="18">
        <v>583.0</v>
      </c>
      <c r="B22" s="18">
        <v>5.0</v>
      </c>
      <c r="C22" s="18" t="s">
        <v>20</v>
      </c>
      <c r="D22" s="18">
        <v>4.0</v>
      </c>
      <c r="E22" s="18" t="s">
        <v>73</v>
      </c>
      <c r="F22" s="18" t="s">
        <v>969</v>
      </c>
      <c r="G22" s="18" t="s">
        <v>334</v>
      </c>
      <c r="H22" s="19" t="s">
        <v>994</v>
      </c>
      <c r="I22" s="20" t="s">
        <v>128</v>
      </c>
    </row>
    <row r="23" ht="66.0" customHeight="1">
      <c r="A23" s="18">
        <v>584.0</v>
      </c>
      <c r="B23" s="18">
        <v>5.0</v>
      </c>
      <c r="C23" s="18" t="s">
        <v>20</v>
      </c>
      <c r="D23" s="18">
        <v>4.0</v>
      </c>
      <c r="E23" s="18" t="s">
        <v>73</v>
      </c>
      <c r="F23" s="18" t="s">
        <v>969</v>
      </c>
      <c r="G23" s="18" t="s">
        <v>114</v>
      </c>
      <c r="H23" s="19" t="s">
        <v>995</v>
      </c>
      <c r="I23" s="20" t="s">
        <v>279</v>
      </c>
    </row>
    <row r="24" ht="15.75" customHeight="1">
      <c r="A24" s="18">
        <v>585.0</v>
      </c>
      <c r="B24" s="18">
        <v>5.0</v>
      </c>
      <c r="C24" s="18" t="s">
        <v>20</v>
      </c>
      <c r="D24" s="18">
        <v>4.0</v>
      </c>
      <c r="E24" s="18" t="s">
        <v>73</v>
      </c>
      <c r="F24" s="18" t="s">
        <v>969</v>
      </c>
      <c r="G24" s="18" t="s">
        <v>334</v>
      </c>
      <c r="H24" s="19" t="s">
        <v>996</v>
      </c>
      <c r="I24" s="20" t="s">
        <v>997</v>
      </c>
    </row>
    <row r="25" ht="190.5" customHeight="1">
      <c r="A25" s="18">
        <v>586.0</v>
      </c>
      <c r="B25" s="18">
        <v>5.0</v>
      </c>
      <c r="C25" s="18" t="s">
        <v>20</v>
      </c>
      <c r="D25" s="18">
        <v>4.0</v>
      </c>
      <c r="E25" s="18" t="s">
        <v>73</v>
      </c>
      <c r="F25" s="18" t="s">
        <v>969</v>
      </c>
      <c r="G25" s="18" t="s">
        <v>672</v>
      </c>
      <c r="H25" s="19" t="s">
        <v>998</v>
      </c>
      <c r="I25" s="20" t="s">
        <v>933</v>
      </c>
    </row>
    <row r="26" ht="144.75" customHeight="1">
      <c r="A26" s="18">
        <v>587.0</v>
      </c>
      <c r="B26" s="18">
        <v>5.0</v>
      </c>
      <c r="C26" s="18" t="s">
        <v>20</v>
      </c>
      <c r="D26" s="18">
        <v>4.0</v>
      </c>
      <c r="E26" s="18" t="s">
        <v>73</v>
      </c>
      <c r="F26" s="18" t="s">
        <v>969</v>
      </c>
      <c r="G26" s="18" t="s">
        <v>194</v>
      </c>
      <c r="H26" s="19" t="s">
        <v>999</v>
      </c>
      <c r="I26" s="20" t="s">
        <v>137</v>
      </c>
    </row>
    <row r="27" ht="398.25" customHeight="1">
      <c r="A27" s="18">
        <v>588.0</v>
      </c>
      <c r="B27" s="18">
        <v>5.0</v>
      </c>
      <c r="C27" s="18" t="s">
        <v>20</v>
      </c>
      <c r="D27" s="18">
        <v>4.0</v>
      </c>
      <c r="E27" s="18" t="s">
        <v>73</v>
      </c>
      <c r="F27" s="18" t="s">
        <v>969</v>
      </c>
      <c r="G27" s="18" t="s">
        <v>777</v>
      </c>
      <c r="H27" s="19" t="s">
        <v>1000</v>
      </c>
      <c r="I27" s="20" t="s">
        <v>137</v>
      </c>
    </row>
    <row r="28" ht="408.75" customHeight="1">
      <c r="A28" s="18">
        <v>589.0</v>
      </c>
      <c r="B28" s="18">
        <v>5.0</v>
      </c>
      <c r="C28" s="18" t="s">
        <v>20</v>
      </c>
      <c r="D28" s="18">
        <v>4.0</v>
      </c>
      <c r="E28" s="18" t="s">
        <v>73</v>
      </c>
      <c r="F28" s="18" t="s">
        <v>969</v>
      </c>
      <c r="G28" s="18" t="s">
        <v>697</v>
      </c>
      <c r="H28" s="19" t="s">
        <v>1001</v>
      </c>
      <c r="I28" s="20" t="s">
        <v>128</v>
      </c>
    </row>
    <row r="29" ht="208.5" customHeight="1">
      <c r="A29" s="18">
        <v>590.0</v>
      </c>
      <c r="B29" s="18">
        <v>5.0</v>
      </c>
      <c r="C29" s="18" t="s">
        <v>20</v>
      </c>
      <c r="D29" s="18">
        <v>4.0</v>
      </c>
      <c r="E29" s="18" t="s">
        <v>73</v>
      </c>
      <c r="F29" s="18" t="s">
        <v>969</v>
      </c>
      <c r="G29" s="18" t="s">
        <v>267</v>
      </c>
      <c r="H29" s="19" t="s">
        <v>1002</v>
      </c>
      <c r="I29" s="20" t="s">
        <v>76</v>
      </c>
    </row>
    <row r="30" ht="408.75" customHeight="1">
      <c r="A30" s="18">
        <v>591.0</v>
      </c>
      <c r="B30" s="18">
        <v>5.0</v>
      </c>
      <c r="C30" s="18" t="s">
        <v>20</v>
      </c>
      <c r="D30" s="18">
        <v>4.0</v>
      </c>
      <c r="E30" s="18" t="s">
        <v>73</v>
      </c>
      <c r="F30" s="18" t="s">
        <v>969</v>
      </c>
      <c r="G30" s="18" t="s">
        <v>114</v>
      </c>
      <c r="H30" s="19" t="s">
        <v>1003</v>
      </c>
      <c r="I30" s="20" t="s">
        <v>76</v>
      </c>
    </row>
    <row r="31" ht="366.75" customHeight="1">
      <c r="A31" s="18">
        <v>592.0</v>
      </c>
      <c r="B31" s="18">
        <v>5.0</v>
      </c>
      <c r="C31" s="18" t="s">
        <v>20</v>
      </c>
      <c r="D31" s="18">
        <v>4.0</v>
      </c>
      <c r="E31" s="18" t="s">
        <v>73</v>
      </c>
      <c r="F31" s="18" t="s">
        <v>969</v>
      </c>
      <c r="G31" s="18" t="s">
        <v>697</v>
      </c>
      <c r="H31" s="19" t="s">
        <v>1004</v>
      </c>
      <c r="I31" s="20" t="s">
        <v>76</v>
      </c>
    </row>
    <row r="32" ht="408.75" customHeight="1">
      <c r="A32" s="18">
        <v>593.0</v>
      </c>
      <c r="B32" s="18">
        <v>5.0</v>
      </c>
      <c r="C32" s="18" t="s">
        <v>20</v>
      </c>
      <c r="D32" s="18">
        <v>4.0</v>
      </c>
      <c r="E32" s="18" t="s">
        <v>73</v>
      </c>
      <c r="F32" s="18" t="s">
        <v>969</v>
      </c>
      <c r="G32" s="18" t="s">
        <v>804</v>
      </c>
      <c r="H32" s="19" t="s">
        <v>1005</v>
      </c>
      <c r="I32" s="20" t="s">
        <v>1006</v>
      </c>
    </row>
    <row r="33" ht="351.0" customHeight="1">
      <c r="A33" s="18">
        <v>594.0</v>
      </c>
      <c r="B33" s="18">
        <v>5.0</v>
      </c>
      <c r="C33" s="18" t="s">
        <v>20</v>
      </c>
      <c r="D33" s="18">
        <v>4.0</v>
      </c>
      <c r="E33" s="18" t="s">
        <v>73</v>
      </c>
      <c r="F33" s="18" t="s">
        <v>969</v>
      </c>
      <c r="G33" s="18" t="s">
        <v>114</v>
      </c>
      <c r="H33" s="19" t="s">
        <v>1007</v>
      </c>
      <c r="I33" s="20" t="s">
        <v>76</v>
      </c>
    </row>
    <row r="34" ht="233.25" customHeight="1">
      <c r="A34" s="18">
        <v>595.0</v>
      </c>
      <c r="B34" s="18">
        <v>5.0</v>
      </c>
      <c r="C34" s="18" t="s">
        <v>20</v>
      </c>
      <c r="D34" s="18">
        <v>4.0</v>
      </c>
      <c r="E34" s="18" t="s">
        <v>73</v>
      </c>
      <c r="F34" s="18" t="s">
        <v>969</v>
      </c>
      <c r="G34" s="18" t="s">
        <v>64</v>
      </c>
      <c r="H34" s="19" t="s">
        <v>1008</v>
      </c>
      <c r="I34" s="20" t="s">
        <v>76</v>
      </c>
    </row>
    <row r="35" ht="238.5" customHeight="1">
      <c r="A35" s="18">
        <v>596.0</v>
      </c>
      <c r="B35" s="18">
        <v>5.0</v>
      </c>
      <c r="C35" s="18" t="s">
        <v>20</v>
      </c>
      <c r="D35" s="18">
        <v>4.0</v>
      </c>
      <c r="E35" s="18" t="s">
        <v>73</v>
      </c>
      <c r="F35" s="18" t="s">
        <v>969</v>
      </c>
      <c r="G35" s="18" t="s">
        <v>697</v>
      </c>
      <c r="H35" s="19" t="s">
        <v>1009</v>
      </c>
      <c r="I35" s="20" t="s">
        <v>1010</v>
      </c>
    </row>
    <row r="36" ht="333.0" customHeight="1">
      <c r="A36" s="18">
        <v>597.0</v>
      </c>
      <c r="B36" s="18">
        <v>5.0</v>
      </c>
      <c r="C36" s="18" t="s">
        <v>20</v>
      </c>
      <c r="D36" s="18">
        <v>4.0</v>
      </c>
      <c r="E36" s="18" t="s">
        <v>73</v>
      </c>
      <c r="F36" s="18" t="s">
        <v>969</v>
      </c>
      <c r="G36" s="18" t="s">
        <v>804</v>
      </c>
      <c r="H36" s="19" t="s">
        <v>1011</v>
      </c>
      <c r="I36" s="20" t="s">
        <v>76</v>
      </c>
    </row>
    <row r="37" ht="408.75" customHeight="1">
      <c r="A37" s="18">
        <v>598.0</v>
      </c>
      <c r="B37" s="18">
        <v>5.0</v>
      </c>
      <c r="C37" s="18" t="s">
        <v>20</v>
      </c>
      <c r="D37" s="18">
        <v>4.0</v>
      </c>
      <c r="E37" s="18" t="s">
        <v>73</v>
      </c>
      <c r="F37" s="18" t="s">
        <v>969</v>
      </c>
      <c r="G37" s="18" t="s">
        <v>64</v>
      </c>
      <c r="H37" s="19" t="s">
        <v>1012</v>
      </c>
      <c r="I37" s="20" t="s">
        <v>1010</v>
      </c>
    </row>
    <row r="38" ht="408.75" customHeight="1">
      <c r="A38" s="18">
        <v>599.0</v>
      </c>
      <c r="B38" s="18">
        <v>5.0</v>
      </c>
      <c r="C38" s="18" t="s">
        <v>20</v>
      </c>
      <c r="D38" s="18">
        <v>4.0</v>
      </c>
      <c r="E38" s="18" t="s">
        <v>73</v>
      </c>
      <c r="F38" s="18" t="s">
        <v>969</v>
      </c>
      <c r="G38" s="18" t="s">
        <v>114</v>
      </c>
      <c r="H38" s="19" t="s">
        <v>1013</v>
      </c>
      <c r="I38" s="20" t="s">
        <v>279</v>
      </c>
    </row>
    <row r="39" ht="408.75" customHeight="1">
      <c r="A39" s="18">
        <v>600.0</v>
      </c>
      <c r="B39" s="18">
        <v>5.0</v>
      </c>
      <c r="C39" s="18" t="s">
        <v>20</v>
      </c>
      <c r="D39" s="18">
        <v>4.0</v>
      </c>
      <c r="E39" s="18" t="s">
        <v>73</v>
      </c>
      <c r="F39" s="18" t="s">
        <v>969</v>
      </c>
      <c r="G39" s="18" t="s">
        <v>194</v>
      </c>
      <c r="H39" s="19" t="s">
        <v>1014</v>
      </c>
      <c r="I39" s="20" t="s">
        <v>125</v>
      </c>
    </row>
    <row r="40" ht="48.75" customHeight="1">
      <c r="A40" s="18">
        <v>601.0</v>
      </c>
      <c r="B40" s="18">
        <v>5.0</v>
      </c>
      <c r="C40" s="18" t="s">
        <v>20</v>
      </c>
      <c r="D40" s="18">
        <v>4.0</v>
      </c>
      <c r="E40" s="18" t="s">
        <v>73</v>
      </c>
      <c r="F40" s="18" t="s">
        <v>969</v>
      </c>
      <c r="G40" s="18" t="s">
        <v>804</v>
      </c>
      <c r="H40" s="19" t="s">
        <v>1015</v>
      </c>
      <c r="I40" s="20" t="s">
        <v>125</v>
      </c>
    </row>
    <row r="41" ht="408.75" customHeight="1">
      <c r="A41" s="18">
        <v>602.0</v>
      </c>
      <c r="B41" s="18">
        <v>5.0</v>
      </c>
      <c r="C41" s="18" t="s">
        <v>20</v>
      </c>
      <c r="D41" s="18">
        <v>4.0</v>
      </c>
      <c r="E41" s="18" t="s">
        <v>73</v>
      </c>
      <c r="F41" s="18" t="s">
        <v>969</v>
      </c>
      <c r="G41" s="18" t="s">
        <v>112</v>
      </c>
      <c r="H41" s="19" t="s">
        <v>1016</v>
      </c>
      <c r="I41" s="20" t="s">
        <v>125</v>
      </c>
    </row>
    <row r="42" ht="237.75" customHeight="1">
      <c r="A42" s="18">
        <v>603.0</v>
      </c>
      <c r="B42" s="18">
        <v>5.0</v>
      </c>
      <c r="C42" s="18" t="s">
        <v>20</v>
      </c>
      <c r="D42" s="18">
        <v>4.0</v>
      </c>
      <c r="E42" s="18" t="s">
        <v>73</v>
      </c>
      <c r="F42" s="18" t="s">
        <v>969</v>
      </c>
      <c r="G42" s="18" t="s">
        <v>697</v>
      </c>
      <c r="H42" s="19" t="s">
        <v>1017</v>
      </c>
      <c r="I42" s="20" t="s">
        <v>125</v>
      </c>
    </row>
    <row r="43" ht="409.5" customHeight="1">
      <c r="A43" s="18">
        <v>604.0</v>
      </c>
      <c r="B43" s="18">
        <v>5.0</v>
      </c>
      <c r="C43" s="18" t="s">
        <v>20</v>
      </c>
      <c r="D43" s="18">
        <v>4.0</v>
      </c>
      <c r="E43" s="18" t="s">
        <v>73</v>
      </c>
      <c r="F43" s="18" t="s">
        <v>969</v>
      </c>
      <c r="G43" s="18" t="s">
        <v>1018</v>
      </c>
      <c r="H43" s="19" t="s">
        <v>1019</v>
      </c>
      <c r="I43" s="20" t="s">
        <v>125</v>
      </c>
    </row>
    <row r="44" ht="233.25" customHeight="1">
      <c r="A44" s="18">
        <v>605.0</v>
      </c>
      <c r="B44" s="18">
        <v>5.0</v>
      </c>
      <c r="C44" s="18" t="s">
        <v>20</v>
      </c>
      <c r="D44" s="18">
        <v>4.0</v>
      </c>
      <c r="E44" s="18" t="s">
        <v>73</v>
      </c>
      <c r="F44" s="18" t="s">
        <v>969</v>
      </c>
      <c r="G44" s="18" t="s">
        <v>194</v>
      </c>
      <c r="H44" s="19" t="s">
        <v>1020</v>
      </c>
      <c r="I44" s="20" t="s">
        <v>125</v>
      </c>
    </row>
    <row r="45" ht="335.25" customHeight="1">
      <c r="A45" s="18">
        <v>606.0</v>
      </c>
      <c r="B45" s="18">
        <v>5.0</v>
      </c>
      <c r="C45" s="18" t="s">
        <v>20</v>
      </c>
      <c r="D45" s="18">
        <v>4.0</v>
      </c>
      <c r="E45" s="18" t="s">
        <v>73</v>
      </c>
      <c r="F45" s="18" t="s">
        <v>969</v>
      </c>
      <c r="G45" s="18" t="s">
        <v>78</v>
      </c>
      <c r="H45" s="19" t="s">
        <v>1021</v>
      </c>
      <c r="I45" s="20" t="s">
        <v>128</v>
      </c>
    </row>
    <row r="46" ht="233.25" customHeight="1">
      <c r="A46" s="18">
        <v>607.0</v>
      </c>
      <c r="B46" s="18">
        <v>5.0</v>
      </c>
      <c r="C46" s="18" t="s">
        <v>20</v>
      </c>
      <c r="D46" s="18">
        <v>4.0</v>
      </c>
      <c r="E46" s="18" t="s">
        <v>73</v>
      </c>
      <c r="F46" s="18" t="s">
        <v>969</v>
      </c>
      <c r="G46" s="18" t="s">
        <v>334</v>
      </c>
      <c r="H46" s="19" t="s">
        <v>1022</v>
      </c>
      <c r="I46" s="20" t="s">
        <v>128</v>
      </c>
    </row>
    <row r="47" ht="408.75" customHeight="1">
      <c r="A47" s="18">
        <v>608.0</v>
      </c>
      <c r="B47" s="18">
        <v>5.0</v>
      </c>
      <c r="C47" s="18" t="s">
        <v>20</v>
      </c>
      <c r="D47" s="18">
        <v>4.0</v>
      </c>
      <c r="E47" s="18" t="s">
        <v>73</v>
      </c>
      <c r="F47" s="18" t="s">
        <v>969</v>
      </c>
      <c r="G47" s="18" t="s">
        <v>194</v>
      </c>
      <c r="H47" s="19" t="s">
        <v>1023</v>
      </c>
      <c r="I47" s="20" t="s">
        <v>1024</v>
      </c>
    </row>
    <row r="48" ht="408.75" customHeight="1">
      <c r="A48" s="18">
        <v>609.0</v>
      </c>
      <c r="B48" s="18">
        <v>5.0</v>
      </c>
      <c r="C48" s="18" t="s">
        <v>20</v>
      </c>
      <c r="D48" s="18">
        <v>4.0</v>
      </c>
      <c r="E48" s="18" t="s">
        <v>73</v>
      </c>
      <c r="F48" s="18" t="s">
        <v>969</v>
      </c>
      <c r="G48" s="18" t="s">
        <v>605</v>
      </c>
      <c r="H48" s="19" t="s">
        <v>1025</v>
      </c>
      <c r="I48" s="20" t="s">
        <v>1024</v>
      </c>
    </row>
    <row r="49" ht="15.75" customHeight="1">
      <c r="A49" s="18">
        <v>610.0</v>
      </c>
      <c r="B49" s="18">
        <v>5.0</v>
      </c>
      <c r="C49" s="18" t="s">
        <v>20</v>
      </c>
      <c r="D49" s="18">
        <v>4.0</v>
      </c>
      <c r="E49" s="18" t="s">
        <v>73</v>
      </c>
      <c r="F49" s="18" t="s">
        <v>969</v>
      </c>
      <c r="G49" s="18" t="s">
        <v>697</v>
      </c>
      <c r="H49" s="19" t="s">
        <v>1026</v>
      </c>
      <c r="I49" s="20" t="s">
        <v>128</v>
      </c>
    </row>
    <row r="50" ht="159.0" customHeight="1">
      <c r="A50" s="18">
        <v>611.0</v>
      </c>
      <c r="B50" s="18">
        <v>5.0</v>
      </c>
      <c r="C50" s="18" t="s">
        <v>20</v>
      </c>
      <c r="D50" s="18">
        <v>4.0</v>
      </c>
      <c r="E50" s="18" t="s">
        <v>73</v>
      </c>
      <c r="F50" s="18" t="s">
        <v>969</v>
      </c>
      <c r="G50" s="18" t="s">
        <v>78</v>
      </c>
      <c r="H50" s="19" t="s">
        <v>1027</v>
      </c>
      <c r="I50" s="20" t="s">
        <v>128</v>
      </c>
    </row>
    <row r="51" ht="289.5" customHeight="1">
      <c r="A51" s="18">
        <v>612.0</v>
      </c>
      <c r="B51" s="18">
        <v>5.0</v>
      </c>
      <c r="C51" s="18" t="s">
        <v>20</v>
      </c>
      <c r="D51" s="18">
        <v>4.0</v>
      </c>
      <c r="E51" s="18" t="s">
        <v>73</v>
      </c>
      <c r="F51" s="18" t="s">
        <v>969</v>
      </c>
      <c r="G51" s="18" t="s">
        <v>1028</v>
      </c>
      <c r="H51" s="19" t="s">
        <v>1029</v>
      </c>
      <c r="I51" s="20" t="s">
        <v>48</v>
      </c>
    </row>
    <row r="52" ht="233.25" customHeight="1">
      <c r="A52" s="18">
        <v>613.0</v>
      </c>
      <c r="B52" s="18">
        <v>5.0</v>
      </c>
      <c r="C52" s="18" t="s">
        <v>20</v>
      </c>
      <c r="D52" s="18">
        <v>4.0</v>
      </c>
      <c r="E52" s="18" t="s">
        <v>73</v>
      </c>
      <c r="F52" s="18" t="s">
        <v>969</v>
      </c>
      <c r="G52" s="18" t="s">
        <v>562</v>
      </c>
      <c r="H52" s="19" t="s">
        <v>1030</v>
      </c>
      <c r="I52" s="20" t="s">
        <v>48</v>
      </c>
    </row>
    <row r="53" ht="210.75" customHeight="1">
      <c r="A53" s="18">
        <v>614.0</v>
      </c>
      <c r="B53" s="18">
        <v>5.0</v>
      </c>
      <c r="C53" s="18" t="s">
        <v>20</v>
      </c>
      <c r="D53" s="18">
        <v>4.0</v>
      </c>
      <c r="E53" s="18" t="s">
        <v>73</v>
      </c>
      <c r="F53" s="18" t="s">
        <v>969</v>
      </c>
      <c r="G53" s="18" t="s">
        <v>373</v>
      </c>
      <c r="H53" s="19" t="s">
        <v>1031</v>
      </c>
      <c r="I53" s="20" t="s">
        <v>48</v>
      </c>
    </row>
    <row r="54" ht="160.5" customHeight="1">
      <c r="A54" s="18">
        <v>615.0</v>
      </c>
      <c r="B54" s="18">
        <v>5.0</v>
      </c>
      <c r="C54" s="18" t="s">
        <v>20</v>
      </c>
      <c r="D54" s="18">
        <v>4.0</v>
      </c>
      <c r="E54" s="18" t="s">
        <v>73</v>
      </c>
      <c r="F54" s="18" t="s">
        <v>969</v>
      </c>
      <c r="G54" s="18" t="s">
        <v>779</v>
      </c>
      <c r="H54" s="19" t="s">
        <v>1032</v>
      </c>
      <c r="I54" s="20" t="s">
        <v>48</v>
      </c>
    </row>
    <row r="55" ht="213.0" customHeight="1">
      <c r="A55" s="18">
        <v>616.0</v>
      </c>
      <c r="B55" s="18">
        <v>5.0</v>
      </c>
      <c r="C55" s="18" t="s">
        <v>20</v>
      </c>
      <c r="D55" s="18">
        <v>4.0</v>
      </c>
      <c r="E55" s="18" t="s">
        <v>73</v>
      </c>
      <c r="F55" s="18" t="s">
        <v>969</v>
      </c>
      <c r="G55" s="18" t="s">
        <v>158</v>
      </c>
      <c r="H55" s="19" t="s">
        <v>1033</v>
      </c>
      <c r="I55" s="20" t="s">
        <v>48</v>
      </c>
    </row>
    <row r="56" ht="319.5" customHeight="1">
      <c r="A56" s="18">
        <v>617.0</v>
      </c>
      <c r="B56" s="18">
        <v>5.0</v>
      </c>
      <c r="C56" s="18" t="s">
        <v>20</v>
      </c>
      <c r="D56" s="18">
        <v>4.0</v>
      </c>
      <c r="E56" s="18" t="s">
        <v>73</v>
      </c>
      <c r="F56" s="18" t="s">
        <v>969</v>
      </c>
      <c r="G56" s="18" t="s">
        <v>331</v>
      </c>
      <c r="H56" s="19" t="s">
        <v>1034</v>
      </c>
      <c r="I56" s="20" t="s">
        <v>48</v>
      </c>
    </row>
    <row r="57" ht="408.75" customHeight="1">
      <c r="A57" s="18">
        <v>618.0</v>
      </c>
      <c r="B57" s="18">
        <v>5.0</v>
      </c>
      <c r="C57" s="18" t="s">
        <v>20</v>
      </c>
      <c r="D57" s="18">
        <v>4.0</v>
      </c>
      <c r="E57" s="18" t="s">
        <v>73</v>
      </c>
      <c r="F57" s="18" t="s">
        <v>969</v>
      </c>
      <c r="G57" s="18" t="s">
        <v>194</v>
      </c>
      <c r="H57" s="19" t="s">
        <v>1035</v>
      </c>
      <c r="I57" s="20" t="s">
        <v>1036</v>
      </c>
    </row>
    <row r="58" ht="408.75" customHeight="1">
      <c r="A58" s="18">
        <v>619.0</v>
      </c>
      <c r="B58" s="18">
        <v>5.0</v>
      </c>
      <c r="C58" s="18" t="s">
        <v>20</v>
      </c>
      <c r="D58" s="18">
        <v>4.0</v>
      </c>
      <c r="E58" s="18" t="s">
        <v>73</v>
      </c>
      <c r="F58" s="18" t="s">
        <v>969</v>
      </c>
      <c r="G58" s="18" t="s">
        <v>26</v>
      </c>
      <c r="H58" s="19" t="s">
        <v>1037</v>
      </c>
      <c r="I58" s="20" t="s">
        <v>76</v>
      </c>
    </row>
    <row r="59" ht="190.5" customHeight="1">
      <c r="A59" s="18">
        <v>620.0</v>
      </c>
      <c r="B59" s="18">
        <v>5.0</v>
      </c>
      <c r="C59" s="18" t="s">
        <v>20</v>
      </c>
      <c r="D59" s="18">
        <v>4.0</v>
      </c>
      <c r="E59" s="18" t="s">
        <v>73</v>
      </c>
      <c r="F59" s="18" t="s">
        <v>969</v>
      </c>
      <c r="G59" s="18" t="s">
        <v>1028</v>
      </c>
      <c r="H59" s="19" t="s">
        <v>1038</v>
      </c>
      <c r="I59" s="20" t="s">
        <v>1039</v>
      </c>
    </row>
    <row r="60" ht="408.75" customHeight="1">
      <c r="A60" s="18">
        <v>621.0</v>
      </c>
      <c r="B60" s="18">
        <v>5.0</v>
      </c>
      <c r="C60" s="18" t="s">
        <v>20</v>
      </c>
      <c r="D60" s="18">
        <v>4.0</v>
      </c>
      <c r="E60" s="18" t="s">
        <v>73</v>
      </c>
      <c r="F60" s="18" t="s">
        <v>969</v>
      </c>
      <c r="G60" s="18" t="s">
        <v>46</v>
      </c>
      <c r="H60" s="19" t="s">
        <v>1040</v>
      </c>
      <c r="I60" s="20" t="s">
        <v>1041</v>
      </c>
    </row>
    <row r="61" ht="408.75" customHeight="1">
      <c r="A61" s="18">
        <v>622.0</v>
      </c>
      <c r="B61" s="18">
        <v>5.0</v>
      </c>
      <c r="C61" s="18" t="s">
        <v>20</v>
      </c>
      <c r="D61" s="18">
        <v>4.0</v>
      </c>
      <c r="E61" s="18" t="s">
        <v>73</v>
      </c>
      <c r="F61" s="18" t="s">
        <v>969</v>
      </c>
      <c r="G61" s="18" t="s">
        <v>64</v>
      </c>
      <c r="H61" s="19" t="s">
        <v>1042</v>
      </c>
      <c r="I61" s="20" t="s">
        <v>48</v>
      </c>
    </row>
    <row r="62" ht="408.75" customHeight="1">
      <c r="A62" s="18">
        <v>623.0</v>
      </c>
      <c r="B62" s="18">
        <v>5.0</v>
      </c>
      <c r="C62" s="18" t="s">
        <v>20</v>
      </c>
      <c r="D62" s="18">
        <v>4.0</v>
      </c>
      <c r="E62" s="18" t="s">
        <v>73</v>
      </c>
      <c r="F62" s="18" t="s">
        <v>969</v>
      </c>
      <c r="G62" s="18" t="s">
        <v>976</v>
      </c>
      <c r="H62" s="19" t="s">
        <v>1043</v>
      </c>
      <c r="I62" s="20" t="s">
        <v>48</v>
      </c>
    </row>
    <row r="63" ht="147.75" customHeight="1">
      <c r="A63" s="18">
        <v>624.0</v>
      </c>
      <c r="B63" s="18">
        <v>5.0</v>
      </c>
      <c r="C63" s="18" t="s">
        <v>20</v>
      </c>
      <c r="D63" s="18">
        <v>4.0</v>
      </c>
      <c r="E63" s="18" t="s">
        <v>73</v>
      </c>
      <c r="F63" s="18" t="s">
        <v>969</v>
      </c>
      <c r="G63" s="18" t="s">
        <v>46</v>
      </c>
      <c r="H63" s="19" t="s">
        <v>1044</v>
      </c>
      <c r="I63" s="20" t="s">
        <v>48</v>
      </c>
    </row>
    <row r="64" ht="408.75" customHeight="1">
      <c r="A64" s="18">
        <v>625.0</v>
      </c>
      <c r="B64" s="18">
        <v>5.0</v>
      </c>
      <c r="C64" s="18" t="s">
        <v>20</v>
      </c>
      <c r="D64" s="18">
        <v>4.0</v>
      </c>
      <c r="E64" s="18" t="s">
        <v>73</v>
      </c>
      <c r="F64" s="18" t="s">
        <v>969</v>
      </c>
      <c r="G64" s="18" t="s">
        <v>64</v>
      </c>
      <c r="H64" s="19" t="s">
        <v>1045</v>
      </c>
      <c r="I64" s="20" t="s">
        <v>1046</v>
      </c>
    </row>
    <row r="65" ht="286.5" customHeight="1">
      <c r="A65" s="18">
        <v>626.0</v>
      </c>
      <c r="B65" s="18">
        <v>5.0</v>
      </c>
      <c r="C65" s="18" t="s">
        <v>20</v>
      </c>
      <c r="D65" s="18">
        <v>4.0</v>
      </c>
      <c r="E65" s="18" t="s">
        <v>73</v>
      </c>
      <c r="F65" s="18" t="s">
        <v>969</v>
      </c>
      <c r="G65" s="18" t="s">
        <v>779</v>
      </c>
      <c r="H65" s="19" t="s">
        <v>1047</v>
      </c>
      <c r="I65" s="20" t="s">
        <v>48</v>
      </c>
    </row>
    <row r="66" ht="273.75" customHeight="1">
      <c r="A66" s="18">
        <v>627.0</v>
      </c>
      <c r="B66" s="18">
        <v>5.0</v>
      </c>
      <c r="C66" s="18" t="s">
        <v>20</v>
      </c>
      <c r="D66" s="18">
        <v>4.0</v>
      </c>
      <c r="E66" s="18" t="s">
        <v>73</v>
      </c>
      <c r="F66" s="18" t="s">
        <v>969</v>
      </c>
      <c r="G66" s="18" t="s">
        <v>257</v>
      </c>
      <c r="H66" s="19" t="s">
        <v>1048</v>
      </c>
      <c r="I66" s="20" t="s">
        <v>137</v>
      </c>
    </row>
    <row r="67" ht="179.25" customHeight="1">
      <c r="A67" s="18">
        <v>628.0</v>
      </c>
      <c r="B67" s="18">
        <v>5.0</v>
      </c>
      <c r="C67" s="18" t="s">
        <v>20</v>
      </c>
      <c r="D67" s="18">
        <v>4.0</v>
      </c>
      <c r="E67" s="18" t="s">
        <v>73</v>
      </c>
      <c r="F67" s="18" t="s">
        <v>969</v>
      </c>
      <c r="G67" s="18" t="s">
        <v>46</v>
      </c>
      <c r="H67" s="19" t="s">
        <v>1049</v>
      </c>
      <c r="I67" s="20" t="s">
        <v>279</v>
      </c>
    </row>
    <row r="68" ht="233.25" customHeight="1">
      <c r="A68" s="18">
        <v>629.0</v>
      </c>
      <c r="B68" s="18">
        <v>5.0</v>
      </c>
      <c r="C68" s="18" t="s">
        <v>20</v>
      </c>
      <c r="D68" s="18">
        <v>4.0</v>
      </c>
      <c r="E68" s="18" t="s">
        <v>73</v>
      </c>
      <c r="F68" s="18" t="s">
        <v>969</v>
      </c>
      <c r="G68" s="18" t="s">
        <v>1028</v>
      </c>
      <c r="H68" s="19" t="s">
        <v>1050</v>
      </c>
      <c r="I68" s="20" t="s">
        <v>48</v>
      </c>
    </row>
    <row r="69" ht="276.0" customHeight="1">
      <c r="A69" s="18">
        <v>630.0</v>
      </c>
      <c r="B69" s="18">
        <v>5.0</v>
      </c>
      <c r="C69" s="18" t="s">
        <v>20</v>
      </c>
      <c r="D69" s="18">
        <v>4.0</v>
      </c>
      <c r="E69" s="18" t="s">
        <v>73</v>
      </c>
      <c r="F69" s="18" t="s">
        <v>969</v>
      </c>
      <c r="G69" s="18" t="s">
        <v>804</v>
      </c>
      <c r="H69" s="19" t="s">
        <v>1051</v>
      </c>
      <c r="I69" s="20" t="s">
        <v>279</v>
      </c>
    </row>
    <row r="70" ht="105.75" customHeight="1">
      <c r="A70" s="18">
        <v>631.0</v>
      </c>
      <c r="B70" s="18">
        <v>5.0</v>
      </c>
      <c r="C70" s="18" t="s">
        <v>20</v>
      </c>
      <c r="D70" s="18">
        <v>4.0</v>
      </c>
      <c r="E70" s="18" t="s">
        <v>73</v>
      </c>
      <c r="F70" s="18" t="s">
        <v>969</v>
      </c>
      <c r="G70" s="18" t="s">
        <v>334</v>
      </c>
      <c r="H70" s="19" t="s">
        <v>1052</v>
      </c>
      <c r="I70" s="20" t="s">
        <v>279</v>
      </c>
    </row>
    <row r="71" ht="372.0" customHeight="1">
      <c r="A71" s="18">
        <v>632.0</v>
      </c>
      <c r="B71" s="18">
        <v>5.0</v>
      </c>
      <c r="C71" s="18" t="s">
        <v>20</v>
      </c>
      <c r="D71" s="18">
        <v>4.0</v>
      </c>
      <c r="E71" s="18" t="s">
        <v>73</v>
      </c>
      <c r="F71" s="18" t="s">
        <v>969</v>
      </c>
      <c r="G71" s="18" t="s">
        <v>64</v>
      </c>
      <c r="H71" s="19" t="s">
        <v>1053</v>
      </c>
      <c r="I71" s="20" t="s">
        <v>1054</v>
      </c>
    </row>
    <row r="72" ht="408.75" customHeight="1">
      <c r="A72" s="18">
        <v>633.0</v>
      </c>
      <c r="B72" s="18">
        <v>5.0</v>
      </c>
      <c r="C72" s="18" t="s">
        <v>20</v>
      </c>
      <c r="D72" s="18">
        <v>4.0</v>
      </c>
      <c r="E72" s="18" t="s">
        <v>73</v>
      </c>
      <c r="F72" s="18" t="s">
        <v>969</v>
      </c>
      <c r="G72" s="18" t="s">
        <v>23</v>
      </c>
      <c r="H72" s="19" t="s">
        <v>1055</v>
      </c>
      <c r="I72" s="20" t="s">
        <v>1056</v>
      </c>
    </row>
    <row r="73" ht="307.5" customHeight="1">
      <c r="A73" s="18">
        <v>634.0</v>
      </c>
      <c r="B73" s="18">
        <v>5.0</v>
      </c>
      <c r="C73" s="18" t="s">
        <v>20</v>
      </c>
      <c r="D73" s="18">
        <v>4.0</v>
      </c>
      <c r="E73" s="18" t="s">
        <v>73</v>
      </c>
      <c r="F73" s="18" t="s">
        <v>969</v>
      </c>
      <c r="G73" s="18" t="s">
        <v>51</v>
      </c>
      <c r="H73" s="19" t="s">
        <v>1057</v>
      </c>
      <c r="I73" s="20" t="s">
        <v>279</v>
      </c>
    </row>
    <row r="74" ht="408.75" customHeight="1">
      <c r="A74" s="18">
        <v>635.0</v>
      </c>
      <c r="B74" s="18">
        <v>5.0</v>
      </c>
      <c r="C74" s="18" t="s">
        <v>20</v>
      </c>
      <c r="D74" s="18">
        <v>4.0</v>
      </c>
      <c r="E74" s="18" t="s">
        <v>73</v>
      </c>
      <c r="F74" s="18" t="s">
        <v>969</v>
      </c>
      <c r="G74" s="18" t="s">
        <v>697</v>
      </c>
      <c r="H74" s="19" t="s">
        <v>1058</v>
      </c>
      <c r="I74" s="20" t="s">
        <v>1059</v>
      </c>
    </row>
    <row r="75" ht="150.0" customHeight="1">
      <c r="A75" s="18">
        <v>636.0</v>
      </c>
      <c r="B75" s="18">
        <v>5.0</v>
      </c>
      <c r="C75" s="18" t="s">
        <v>20</v>
      </c>
      <c r="D75" s="18">
        <v>4.0</v>
      </c>
      <c r="E75" s="18" t="s">
        <v>73</v>
      </c>
      <c r="F75" s="18" t="s">
        <v>969</v>
      </c>
      <c r="G75" s="18" t="s">
        <v>976</v>
      </c>
      <c r="H75" s="19" t="s">
        <v>1060</v>
      </c>
      <c r="I75" s="20" t="s">
        <v>904</v>
      </c>
    </row>
    <row r="76" ht="408.75" customHeight="1">
      <c r="A76" s="18">
        <v>637.0</v>
      </c>
      <c r="B76" s="18">
        <v>5.0</v>
      </c>
      <c r="C76" s="18" t="s">
        <v>20</v>
      </c>
      <c r="D76" s="18">
        <v>4.0</v>
      </c>
      <c r="E76" s="18" t="s">
        <v>73</v>
      </c>
      <c r="F76" s="18" t="s">
        <v>969</v>
      </c>
      <c r="G76" s="18" t="s">
        <v>252</v>
      </c>
      <c r="H76" s="19" t="s">
        <v>1061</v>
      </c>
      <c r="I76" s="20" t="s">
        <v>148</v>
      </c>
    </row>
    <row r="77" ht="366.75" customHeight="1">
      <c r="A77" s="18">
        <v>638.0</v>
      </c>
      <c r="B77" s="18">
        <v>5.0</v>
      </c>
      <c r="C77" s="18" t="s">
        <v>20</v>
      </c>
      <c r="D77" s="18">
        <v>4.0</v>
      </c>
      <c r="E77" s="18" t="s">
        <v>73</v>
      </c>
      <c r="F77" s="18" t="s">
        <v>969</v>
      </c>
      <c r="G77" s="18" t="s">
        <v>331</v>
      </c>
      <c r="H77" s="19" t="s">
        <v>1062</v>
      </c>
      <c r="I77" s="20" t="s">
        <v>1063</v>
      </c>
    </row>
    <row r="78" ht="409.5" customHeight="1">
      <c r="A78" s="18">
        <v>639.0</v>
      </c>
      <c r="B78" s="18">
        <v>5.0</v>
      </c>
      <c r="C78" s="18" t="s">
        <v>20</v>
      </c>
      <c r="D78" s="18">
        <v>4.0</v>
      </c>
      <c r="E78" s="18" t="s">
        <v>73</v>
      </c>
      <c r="F78" s="18" t="s">
        <v>969</v>
      </c>
      <c r="G78" s="18" t="s">
        <v>114</v>
      </c>
      <c r="H78" s="19" t="s">
        <v>1064</v>
      </c>
      <c r="I78" s="20" t="s">
        <v>279</v>
      </c>
    </row>
    <row r="79" ht="408.75" customHeight="1">
      <c r="A79" s="18">
        <v>640.0</v>
      </c>
      <c r="B79" s="18">
        <v>5.0</v>
      </c>
      <c r="C79" s="18" t="s">
        <v>20</v>
      </c>
      <c r="D79" s="18">
        <v>4.0</v>
      </c>
      <c r="E79" s="18" t="s">
        <v>73</v>
      </c>
      <c r="F79" s="18" t="s">
        <v>969</v>
      </c>
      <c r="G79" s="18" t="s">
        <v>334</v>
      </c>
      <c r="H79" s="19" t="s">
        <v>1065</v>
      </c>
      <c r="I79" s="20" t="s">
        <v>1063</v>
      </c>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I$79"/>
  <mergeCells count="1">
    <mergeCell ref="A1:I1"/>
  </mergeCells>
  <printOptions/>
  <pageMargins bottom="0.75" footer="0.0" header="0.0" left="0.7" right="0.7" top="0.75"/>
  <pageSetup orientation="portrait"/>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71"/>
  </cols>
  <sheetData>
    <row r="1" ht="66.0" customHeight="1">
      <c r="A1" s="25" t="s">
        <v>1066</v>
      </c>
      <c r="B1" s="26" t="s">
        <v>1067</v>
      </c>
      <c r="C1" s="26" t="s">
        <v>35</v>
      </c>
    </row>
    <row r="2" ht="66.0" customHeight="1">
      <c r="A2" s="27" t="s">
        <v>779</v>
      </c>
      <c r="B2" s="28">
        <f>COUNTIF(UA18A!G3:G79,"ALMA")</f>
        <v>2</v>
      </c>
      <c r="C2" s="29" t="s">
        <v>822</v>
      </c>
    </row>
    <row r="3" ht="66.0" customHeight="1">
      <c r="A3" s="27" t="s">
        <v>112</v>
      </c>
      <c r="B3" s="28">
        <f>COUNTIF(UA18A!G3:G79,"ASEGURAMIENTO DE LA CALIDAD DE LA EDUCACIÓN")</f>
        <v>1</v>
      </c>
      <c r="C3" s="29" t="s">
        <v>175</v>
      </c>
    </row>
    <row r="4" ht="79.5" customHeight="1">
      <c r="A4" s="27" t="s">
        <v>404</v>
      </c>
      <c r="B4" s="28">
        <f>COUNTIF(UA18A!G3:G79,"AULA VIVA")</f>
        <v>1</v>
      </c>
      <c r="C4" s="29" t="s">
        <v>439</v>
      </c>
    </row>
    <row r="5" ht="66.0" customHeight="1">
      <c r="A5" s="27" t="s">
        <v>1028</v>
      </c>
      <c r="B5" s="28">
        <f>COUNTIF(UA18A!G3:G79,"CONCIENCIA")</f>
        <v>3</v>
      </c>
      <c r="C5" s="29" t="s">
        <v>1068</v>
      </c>
    </row>
    <row r="6" ht="45.75" customHeight="1">
      <c r="A6" s="27" t="s">
        <v>158</v>
      </c>
      <c r="B6" s="28">
        <f>COUNTIF(UA18A!G3:G79,"CULTIVO DE LA HUMANIDAD")</f>
        <v>1</v>
      </c>
      <c r="C6" s="29" t="s">
        <v>184</v>
      </c>
    </row>
    <row r="7" ht="81.0" customHeight="1">
      <c r="A7" s="27" t="s">
        <v>64</v>
      </c>
      <c r="B7" s="28">
        <f>COUNTIF(UA18A!G3:G79,"CULTURA ORGANIZACIONAL")</f>
        <v>5</v>
      </c>
      <c r="C7" s="29" t="s">
        <v>309</v>
      </c>
    </row>
    <row r="8" ht="51.0" customHeight="1">
      <c r="A8" s="27" t="s">
        <v>252</v>
      </c>
      <c r="B8" s="28">
        <f>COUNTIF(UA18A!G3:G79,"CURRÍCULO")</f>
        <v>1</v>
      </c>
      <c r="C8" s="29" t="s">
        <v>310</v>
      </c>
    </row>
    <row r="9" ht="66.0" customHeight="1">
      <c r="A9" s="27" t="s">
        <v>334</v>
      </c>
      <c r="B9" s="28">
        <f>COUNTIF(UA18A!G3:G79,"DEPENDENCIAS EN RED")</f>
        <v>7</v>
      </c>
      <c r="C9" s="29" t="s">
        <v>389</v>
      </c>
    </row>
    <row r="10" ht="66.0" customHeight="1">
      <c r="A10" s="27" t="s">
        <v>194</v>
      </c>
      <c r="B10" s="28">
        <f>COUNTIF(UA18A!G3:G79,"EDUCACIÓN")</f>
        <v>6</v>
      </c>
      <c r="C10" s="29" t="s">
        <v>315</v>
      </c>
    </row>
    <row r="11" ht="51.0" customHeight="1">
      <c r="A11" s="27" t="s">
        <v>257</v>
      </c>
      <c r="B11" s="28">
        <f>COUNTIF(UA18A!G3:G79,"EGRESADOS")</f>
        <v>1</v>
      </c>
      <c r="C11" s="29" t="s">
        <v>1069</v>
      </c>
    </row>
    <row r="12" ht="49.5" customHeight="1">
      <c r="A12" s="27" t="s">
        <v>976</v>
      </c>
      <c r="B12" s="28">
        <f>COUNTIF(UA18A!G3:G79,"ESPÍRITU DE ÉPOCA")</f>
        <v>3</v>
      </c>
      <c r="C12" s="29" t="s">
        <v>1070</v>
      </c>
    </row>
    <row r="13" ht="93.75" customHeight="1">
      <c r="A13" s="27" t="s">
        <v>1018</v>
      </c>
      <c r="B13" s="28">
        <f>COUNTIF(UA18A!G3:G79,"EVALUACIÓN DOCENTE")</f>
        <v>1</v>
      </c>
      <c r="C13" s="29" t="s">
        <v>1071</v>
      </c>
    </row>
    <row r="14" ht="38.25" customHeight="1">
      <c r="A14" s="27" t="s">
        <v>697</v>
      </c>
      <c r="B14" s="28">
        <f>COUNTIF(UA18A!G3:G79,"FORMACIÓN DOCENTE PERMANENTE")</f>
        <v>8</v>
      </c>
      <c r="C14" s="29" t="s">
        <v>708</v>
      </c>
    </row>
    <row r="15" ht="66.0" customHeight="1">
      <c r="A15" s="27" t="s">
        <v>804</v>
      </c>
      <c r="B15" s="28">
        <f>COUNTIF(UA18A!G3:G79,"FORMACIÓN DOCENTE RECIENTE INGRESO")</f>
        <v>4</v>
      </c>
      <c r="C15" s="29" t="s">
        <v>824</v>
      </c>
    </row>
    <row r="16" ht="45.0" customHeight="1">
      <c r="A16" s="27" t="s">
        <v>114</v>
      </c>
      <c r="B16" s="28">
        <f>COUNTIF(UA18A!G3:G79,"FORMAS DE ACCIÓN INSTITUTO NACIONAL")</f>
        <v>7</v>
      </c>
      <c r="C16" s="29" t="s">
        <v>176</v>
      </c>
    </row>
    <row r="17" ht="82.5" customHeight="1">
      <c r="A17" s="27" t="s">
        <v>373</v>
      </c>
      <c r="B17" s="28">
        <f>COUNTIF(UA18A!G3:G79,"HUMANIZACIÓN ORGANIZACIONAL")</f>
        <v>1</v>
      </c>
      <c r="C17" s="29" t="s">
        <v>390</v>
      </c>
    </row>
    <row r="18" ht="38.25" customHeight="1">
      <c r="A18" s="27" t="s">
        <v>672</v>
      </c>
      <c r="B18" s="28">
        <f>COUNTIF(UA18A!G3:G79,"INTERRELACIÓN ESTUDIANTE - DOCENTE")</f>
        <v>3</v>
      </c>
      <c r="C18" s="29" t="s">
        <v>711</v>
      </c>
    </row>
    <row r="19" ht="83.25" customHeight="1">
      <c r="A19" s="27" t="s">
        <v>26</v>
      </c>
      <c r="B19" s="28">
        <f>COUNTIF(UA18A!G3:G79,"MODELO INTERSEDES")</f>
        <v>2</v>
      </c>
      <c r="C19" s="29" t="s">
        <v>37</v>
      </c>
    </row>
    <row r="20" ht="49.5" customHeight="1">
      <c r="A20" s="27" t="s">
        <v>23</v>
      </c>
      <c r="B20" s="28">
        <f>COUNTIF(UA18A!G3:G79,"PARTICULARIDADES DE SEDE")</f>
        <v>1</v>
      </c>
      <c r="C20" s="29" t="s">
        <v>325</v>
      </c>
    </row>
    <row r="21" ht="47.25" customHeight="1">
      <c r="A21" s="27" t="s">
        <v>992</v>
      </c>
      <c r="B21" s="28">
        <f>COUNTIF(UA18A!G3:G79,"PERFIL PROFESIONAL")</f>
        <v>1</v>
      </c>
      <c r="C21" s="29" t="s">
        <v>1072</v>
      </c>
    </row>
    <row r="22" ht="15.75" customHeight="1">
      <c r="A22" s="27" t="s">
        <v>267</v>
      </c>
      <c r="B22" s="28">
        <f>COUNTIF(UA18A!G3:G79,"PERTINENCIA INSTITUTO NACIONAL")</f>
        <v>1</v>
      </c>
      <c r="C22" s="29" t="s">
        <v>326</v>
      </c>
    </row>
    <row r="23" ht="66.0" customHeight="1">
      <c r="A23" s="27" t="s">
        <v>78</v>
      </c>
      <c r="B23" s="28">
        <f>COUNTIF(UA18A!G3:G79,"POLÍTICAS EDUCATIVAS")</f>
        <v>3</v>
      </c>
      <c r="C23" s="29" t="s">
        <v>1073</v>
      </c>
    </row>
    <row r="24" ht="48.75" customHeight="1">
      <c r="A24" s="27" t="s">
        <v>46</v>
      </c>
      <c r="B24" s="28">
        <f>COUNTIF(UA18A!G3:G79,"PROPÓSITO SUPERIOR")</f>
        <v>3</v>
      </c>
      <c r="C24" s="29" t="s">
        <v>391</v>
      </c>
    </row>
    <row r="25" ht="45.75" customHeight="1">
      <c r="A25" s="27" t="s">
        <v>331</v>
      </c>
      <c r="B25" s="28">
        <f>COUNTIF(UA18A!G3:G79,"PROPUESTA INSTITUTO NACIONAL")</f>
        <v>4</v>
      </c>
      <c r="C25" s="29" t="s">
        <v>392</v>
      </c>
    </row>
    <row r="26" ht="66.0" customHeight="1">
      <c r="A26" s="27" t="s">
        <v>562</v>
      </c>
      <c r="B26" s="28">
        <f>COUNTIF(UA18A!G3:G79,"PSICOLOGÍA")</f>
        <v>1</v>
      </c>
      <c r="C26" s="29" t="s">
        <v>580</v>
      </c>
    </row>
    <row r="27" ht="62.25" customHeight="1">
      <c r="A27" s="27" t="s">
        <v>605</v>
      </c>
      <c r="B27" s="28">
        <f>COUNTIF(UA18A!G3:G79,"RELACIÓN TEORÍA Y PRÁCTICA")</f>
        <v>1</v>
      </c>
      <c r="C27" s="29" t="s">
        <v>651</v>
      </c>
    </row>
    <row r="28" ht="50.25" customHeight="1">
      <c r="A28" s="27" t="s">
        <v>149</v>
      </c>
      <c r="B28" s="28">
        <f>COUNTIF(UA18A!G3:G79,"RELACIONAMIENTO CON EL MEDIO EXTERNO")</f>
        <v>3</v>
      </c>
      <c r="C28" s="29" t="s">
        <v>581</v>
      </c>
    </row>
    <row r="29" ht="50.25" customHeight="1">
      <c r="A29" s="27" t="s">
        <v>777</v>
      </c>
      <c r="B29" s="28">
        <f>COUNTIF(UA18A!G3:G79,"TECNOLOGÍAS DIGITALES APLICADAS A LA EDUCACIÓN")</f>
        <v>1</v>
      </c>
      <c r="C29" s="29" t="s">
        <v>828</v>
      </c>
    </row>
    <row r="30" ht="31.5" customHeight="1">
      <c r="A30" s="27" t="s">
        <v>51</v>
      </c>
      <c r="B30" s="28">
        <f>COUNTIF(UA18A!G3:G79,"TRABAJO COLABORATIVO")</f>
        <v>1</v>
      </c>
      <c r="C30" s="29" t="s">
        <v>394</v>
      </c>
    </row>
    <row r="31" ht="35.25" customHeight="1">
      <c r="A31" s="30" t="s">
        <v>39</v>
      </c>
      <c r="B31" s="31">
        <f>SUM(B2:B30)</f>
        <v>77</v>
      </c>
      <c r="C31" s="29"/>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2024-08-26T16:04:47Z</dcterms:created>
  <dc:creator>su</dc:creator>
</cp:coreProperties>
</file>